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rinterSettings/printerSettings1.bin" ContentType="application/vnd.openxmlformats-officedocument.spreadsheetml.printerSettings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rinterSettings/printerSettings2.bin" ContentType="application/vnd.openxmlformats-officedocument.spreadsheetml.printerSettings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rinterSettings/printerSettings3.bin" ContentType="application/vnd.openxmlformats-officedocument.spreadsheetml.printerSettings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printerSettings/printerSettings4.bin" ContentType="application/vnd.openxmlformats-officedocument.spreadsheetml.printerSettings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7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printerSettings/printerSettings5.bin" ContentType="application/vnd.openxmlformats-officedocument.spreadsheetml.printerSettings"/>
  <Override PartName="/xl/drawings/drawing8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9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0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printerSettings/printerSettings6.bin" ContentType="application/vnd.openxmlformats-officedocument.spreadsheetml.printerSettings"/>
  <Override PartName="/xl/drawings/drawing11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12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13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14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15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printerSettings/printerSettings7.bin" ContentType="application/vnd.openxmlformats-officedocument.spreadsheetml.printerSettings"/>
  <Override PartName="/xl/drawings/drawing16.xml" ContentType="application/vnd.openxmlformats-officedocument.drawing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17.xml" ContentType="application/vnd.openxmlformats-officedocument.drawing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mma9rz\Desktop\Excel\"/>
    </mc:Choice>
  </mc:AlternateContent>
  <bookViews>
    <workbookView xWindow="0" yWindow="0" windowWidth="24000" windowHeight="9645" firstSheet="5" activeTab="17"/>
  </bookViews>
  <sheets>
    <sheet name="liste de données" sheetId="1" r:id="rId1"/>
    <sheet name="Général" sheetId="14" r:id="rId2"/>
    <sheet name="FEMZA" sheetId="13" r:id="rId3"/>
    <sheet name="PTA7" sheetId="6" r:id="rId4"/>
    <sheet name="PTA6" sheetId="7" r:id="rId5"/>
    <sheet name="PTA8" sheetId="11" r:id="rId6"/>
    <sheet name="IA5" sheetId="9" r:id="rId7"/>
    <sheet name="IA4" sheetId="10" r:id="rId8"/>
    <sheet name="HU09" sheetId="12" r:id="rId9"/>
    <sheet name="RC" sheetId="2" r:id="rId10"/>
    <sheet name="Tubes" sheetId="3" r:id="rId11"/>
    <sheet name="IA03" sheetId="22" r:id="rId12"/>
    <sheet name="IA4 Bougie" sheetId="21" r:id="rId13"/>
    <sheet name="Gefit 5" sheetId="18" r:id="rId14"/>
    <sheet name="Gefit 6" sheetId="15" r:id="rId15"/>
    <sheet name="Gefit 7" sheetId="17" r:id="rId16"/>
    <sheet name="Gefit 8" sheetId="19" r:id="rId17"/>
    <sheet name="GP09" sheetId="20" r:id="rId18"/>
  </sheets>
  <definedNames>
    <definedName name="_xlnm._FilterDatabase" localSheetId="3" hidden="1">'PTA7'!#REF!</definedName>
  </definedNames>
  <calcPr calcId="162913"/>
</workbook>
</file>

<file path=xl/calcChain.xml><?xml version="1.0" encoding="utf-8"?>
<calcChain xmlns="http://schemas.openxmlformats.org/spreadsheetml/2006/main">
  <c r="V40" i="20" l="1"/>
  <c r="U40" i="20"/>
  <c r="T40" i="20"/>
  <c r="S40" i="20"/>
  <c r="R40" i="20"/>
  <c r="Q40" i="20"/>
  <c r="P40" i="20"/>
  <c r="O40" i="20"/>
  <c r="N40" i="20"/>
  <c r="M40" i="20"/>
  <c r="L40" i="20"/>
  <c r="K40" i="20"/>
  <c r="V39" i="20"/>
  <c r="U39" i="20"/>
  <c r="T39" i="20"/>
  <c r="S39" i="20"/>
  <c r="R39" i="20"/>
  <c r="Q39" i="20"/>
  <c r="P39" i="20"/>
  <c r="O39" i="20"/>
  <c r="N39" i="20"/>
  <c r="M39" i="20"/>
  <c r="L39" i="20"/>
  <c r="K39" i="20"/>
  <c r="V34" i="20"/>
  <c r="U34" i="20"/>
  <c r="T34" i="20"/>
  <c r="S34" i="20"/>
  <c r="R34" i="20"/>
  <c r="Q34" i="20"/>
  <c r="P34" i="20"/>
  <c r="O34" i="20"/>
  <c r="N34" i="20"/>
  <c r="M34" i="20"/>
  <c r="L34" i="20"/>
  <c r="K34" i="20"/>
  <c r="V33" i="20"/>
  <c r="U33" i="20"/>
  <c r="T33" i="20"/>
  <c r="S33" i="20"/>
  <c r="R33" i="20"/>
  <c r="Q33" i="20"/>
  <c r="P33" i="20"/>
  <c r="O33" i="20"/>
  <c r="N33" i="20"/>
  <c r="M33" i="20"/>
  <c r="L33" i="20"/>
  <c r="K33" i="20"/>
  <c r="V28" i="20"/>
  <c r="U28" i="20"/>
  <c r="T28" i="20"/>
  <c r="S28" i="20"/>
  <c r="R28" i="20"/>
  <c r="Q28" i="20"/>
  <c r="P28" i="20"/>
  <c r="O28" i="20"/>
  <c r="N28" i="20"/>
  <c r="M28" i="20"/>
  <c r="L28" i="20"/>
  <c r="K28" i="20"/>
  <c r="V27" i="20"/>
  <c r="U27" i="20"/>
  <c r="T27" i="20"/>
  <c r="S27" i="20"/>
  <c r="R27" i="20"/>
  <c r="Q27" i="20"/>
  <c r="P27" i="20"/>
  <c r="O27" i="20"/>
  <c r="N27" i="20"/>
  <c r="M27" i="20"/>
  <c r="L27" i="20"/>
  <c r="K27" i="20"/>
  <c r="V22" i="20"/>
  <c r="U22" i="20"/>
  <c r="T22" i="20"/>
  <c r="S22" i="20"/>
  <c r="R22" i="20"/>
  <c r="Q22" i="20"/>
  <c r="P22" i="20"/>
  <c r="O22" i="20"/>
  <c r="N22" i="20"/>
  <c r="M22" i="20"/>
  <c r="L22" i="20"/>
  <c r="K22" i="20"/>
  <c r="V21" i="20"/>
  <c r="U21" i="20"/>
  <c r="T21" i="20"/>
  <c r="S21" i="20"/>
  <c r="R21" i="20"/>
  <c r="Q21" i="20"/>
  <c r="P21" i="20"/>
  <c r="O21" i="20"/>
  <c r="N21" i="20"/>
  <c r="M21" i="20"/>
  <c r="L21" i="20"/>
  <c r="K21" i="20"/>
  <c r="V16" i="20"/>
  <c r="U16" i="20"/>
  <c r="T16" i="20"/>
  <c r="S16" i="20"/>
  <c r="R16" i="20"/>
  <c r="Q16" i="20"/>
  <c r="P16" i="20"/>
  <c r="O16" i="20"/>
  <c r="N16" i="20"/>
  <c r="M16" i="20"/>
  <c r="L16" i="20"/>
  <c r="K16" i="20"/>
  <c r="V15" i="20"/>
  <c r="U15" i="20"/>
  <c r="T15" i="20"/>
  <c r="S15" i="20"/>
  <c r="R15" i="20"/>
  <c r="Q15" i="20"/>
  <c r="P15" i="20"/>
  <c r="O15" i="20"/>
  <c r="N15" i="20"/>
  <c r="M15" i="20"/>
  <c r="L15" i="20"/>
  <c r="K15" i="20"/>
  <c r="V10" i="20"/>
  <c r="U10" i="20"/>
  <c r="T10" i="20"/>
  <c r="S10" i="20"/>
  <c r="R10" i="20"/>
  <c r="Q10" i="20"/>
  <c r="P10" i="20"/>
  <c r="O10" i="20"/>
  <c r="N10" i="20"/>
  <c r="M10" i="20"/>
  <c r="L10" i="20"/>
  <c r="K10" i="20"/>
  <c r="V9" i="20"/>
  <c r="U9" i="20"/>
  <c r="T9" i="20"/>
  <c r="S9" i="20"/>
  <c r="R9" i="20"/>
  <c r="Q9" i="20"/>
  <c r="P9" i="20"/>
  <c r="O9" i="20"/>
  <c r="N9" i="20"/>
  <c r="M9" i="20"/>
  <c r="L9" i="20"/>
  <c r="K9" i="20"/>
  <c r="V4" i="20"/>
  <c r="V46" i="20" s="1"/>
  <c r="U4" i="20"/>
  <c r="U46" i="20" s="1"/>
  <c r="T4" i="20"/>
  <c r="T46" i="20" s="1"/>
  <c r="S4" i="20"/>
  <c r="S46" i="20" s="1"/>
  <c r="R4" i="20"/>
  <c r="R46" i="20" s="1"/>
  <c r="Q4" i="20"/>
  <c r="Q46" i="20" s="1"/>
  <c r="P4" i="20"/>
  <c r="P46" i="20" s="1"/>
  <c r="O4" i="20"/>
  <c r="O46" i="20" s="1"/>
  <c r="N4" i="20"/>
  <c r="N46" i="20" s="1"/>
  <c r="M4" i="20"/>
  <c r="M46" i="20" s="1"/>
  <c r="L4" i="20"/>
  <c r="L46" i="20" s="1"/>
  <c r="K4" i="20"/>
  <c r="K46" i="20" s="1"/>
  <c r="V3" i="20"/>
  <c r="V45" i="20" s="1"/>
  <c r="U3" i="20"/>
  <c r="U45" i="20" s="1"/>
  <c r="T3" i="20"/>
  <c r="T45" i="20" s="1"/>
  <c r="S3" i="20"/>
  <c r="S45" i="20" s="1"/>
  <c r="R3" i="20"/>
  <c r="R45" i="20" s="1"/>
  <c r="Q3" i="20"/>
  <c r="Q45" i="20" s="1"/>
  <c r="P3" i="20"/>
  <c r="P45" i="20" s="1"/>
  <c r="O3" i="20"/>
  <c r="O45" i="20" s="1"/>
  <c r="N3" i="20"/>
  <c r="N45" i="20" s="1"/>
  <c r="M3" i="20"/>
  <c r="M45" i="20" s="1"/>
  <c r="L3" i="20"/>
  <c r="L45" i="20" s="1"/>
  <c r="K3" i="20"/>
  <c r="V52" i="19"/>
  <c r="U52" i="19"/>
  <c r="T52" i="19"/>
  <c r="S52" i="19"/>
  <c r="R52" i="19"/>
  <c r="Q52" i="19"/>
  <c r="P52" i="19"/>
  <c r="O52" i="19"/>
  <c r="N52" i="19"/>
  <c r="M52" i="19"/>
  <c r="L52" i="19"/>
  <c r="K52" i="19"/>
  <c r="V51" i="19"/>
  <c r="U51" i="19"/>
  <c r="T51" i="19"/>
  <c r="S51" i="19"/>
  <c r="R51" i="19"/>
  <c r="Q51" i="19"/>
  <c r="P51" i="19"/>
  <c r="O51" i="19"/>
  <c r="N51" i="19"/>
  <c r="M51" i="19"/>
  <c r="L51" i="19"/>
  <c r="K51" i="19"/>
  <c r="V46" i="19"/>
  <c r="U46" i="19"/>
  <c r="T46" i="19"/>
  <c r="S46" i="19"/>
  <c r="R46" i="19"/>
  <c r="Q46" i="19"/>
  <c r="P46" i="19"/>
  <c r="O46" i="19"/>
  <c r="N46" i="19"/>
  <c r="M46" i="19"/>
  <c r="L46" i="19"/>
  <c r="K46" i="19"/>
  <c r="V45" i="19"/>
  <c r="U45" i="19"/>
  <c r="T45" i="19"/>
  <c r="S45" i="19"/>
  <c r="R45" i="19"/>
  <c r="Q45" i="19"/>
  <c r="P45" i="19"/>
  <c r="O45" i="19"/>
  <c r="N45" i="19"/>
  <c r="M45" i="19"/>
  <c r="L45" i="19"/>
  <c r="K45" i="19"/>
  <c r="V40" i="19"/>
  <c r="U40" i="19"/>
  <c r="T40" i="19"/>
  <c r="S40" i="19"/>
  <c r="R40" i="19"/>
  <c r="Q40" i="19"/>
  <c r="P40" i="19"/>
  <c r="O40" i="19"/>
  <c r="N40" i="19"/>
  <c r="M40" i="19"/>
  <c r="L40" i="19"/>
  <c r="K40" i="19"/>
  <c r="V39" i="19"/>
  <c r="U39" i="19"/>
  <c r="T39" i="19"/>
  <c r="S39" i="19"/>
  <c r="R39" i="19"/>
  <c r="Q39" i="19"/>
  <c r="P39" i="19"/>
  <c r="O39" i="19"/>
  <c r="N39" i="19"/>
  <c r="M39" i="19"/>
  <c r="L39" i="19"/>
  <c r="K39" i="19"/>
  <c r="V34" i="19"/>
  <c r="U34" i="19"/>
  <c r="T34" i="19"/>
  <c r="S34" i="19"/>
  <c r="R34" i="19"/>
  <c r="Q34" i="19"/>
  <c r="P34" i="19"/>
  <c r="O34" i="19"/>
  <c r="N34" i="19"/>
  <c r="M34" i="19"/>
  <c r="L34" i="19"/>
  <c r="K34" i="19"/>
  <c r="V33" i="19"/>
  <c r="U33" i="19"/>
  <c r="T33" i="19"/>
  <c r="S33" i="19"/>
  <c r="R33" i="19"/>
  <c r="Q33" i="19"/>
  <c r="P33" i="19"/>
  <c r="O33" i="19"/>
  <c r="N33" i="19"/>
  <c r="M33" i="19"/>
  <c r="L33" i="19"/>
  <c r="K33" i="19"/>
  <c r="V28" i="19"/>
  <c r="U28" i="19"/>
  <c r="T28" i="19"/>
  <c r="S28" i="19"/>
  <c r="R28" i="19"/>
  <c r="Q28" i="19"/>
  <c r="P28" i="19"/>
  <c r="O28" i="19"/>
  <c r="N28" i="19"/>
  <c r="M28" i="19"/>
  <c r="L28" i="19"/>
  <c r="K28" i="19"/>
  <c r="V27" i="19"/>
  <c r="U27" i="19"/>
  <c r="T27" i="19"/>
  <c r="S27" i="19"/>
  <c r="R27" i="19"/>
  <c r="Q27" i="19"/>
  <c r="P27" i="19"/>
  <c r="O27" i="19"/>
  <c r="N27" i="19"/>
  <c r="M27" i="19"/>
  <c r="L27" i="19"/>
  <c r="K27" i="19"/>
  <c r="V22" i="19"/>
  <c r="U22" i="19"/>
  <c r="T22" i="19"/>
  <c r="S22" i="19"/>
  <c r="R22" i="19"/>
  <c r="Q22" i="19"/>
  <c r="P22" i="19"/>
  <c r="O22" i="19"/>
  <c r="N22" i="19"/>
  <c r="M22" i="19"/>
  <c r="L22" i="19"/>
  <c r="K22" i="19"/>
  <c r="V21" i="19"/>
  <c r="U21" i="19"/>
  <c r="T21" i="19"/>
  <c r="S21" i="19"/>
  <c r="R21" i="19"/>
  <c r="Q21" i="19"/>
  <c r="P21" i="19"/>
  <c r="O21" i="19"/>
  <c r="N21" i="19"/>
  <c r="M21" i="19"/>
  <c r="L21" i="19"/>
  <c r="K21" i="19"/>
  <c r="V16" i="19"/>
  <c r="U16" i="19"/>
  <c r="T16" i="19"/>
  <c r="S16" i="19"/>
  <c r="R16" i="19"/>
  <c r="Q16" i="19"/>
  <c r="P16" i="19"/>
  <c r="O16" i="19"/>
  <c r="N16" i="19"/>
  <c r="M16" i="19"/>
  <c r="L16" i="19"/>
  <c r="K16" i="19"/>
  <c r="V15" i="19"/>
  <c r="U15" i="19"/>
  <c r="T15" i="19"/>
  <c r="S15" i="19"/>
  <c r="R15" i="19"/>
  <c r="Q15" i="19"/>
  <c r="P15" i="19"/>
  <c r="O15" i="19"/>
  <c r="N15" i="19"/>
  <c r="M15" i="19"/>
  <c r="L15" i="19"/>
  <c r="K15" i="19"/>
  <c r="V10" i="19"/>
  <c r="U10" i="19"/>
  <c r="T10" i="19"/>
  <c r="S10" i="19"/>
  <c r="R10" i="19"/>
  <c r="Q10" i="19"/>
  <c r="P10" i="19"/>
  <c r="O10" i="19"/>
  <c r="N10" i="19"/>
  <c r="M10" i="19"/>
  <c r="L10" i="19"/>
  <c r="K10" i="19"/>
  <c r="V9" i="19"/>
  <c r="U9" i="19"/>
  <c r="T9" i="19"/>
  <c r="S9" i="19"/>
  <c r="R9" i="19"/>
  <c r="Q9" i="19"/>
  <c r="P9" i="19"/>
  <c r="O9" i="19"/>
  <c r="N9" i="19"/>
  <c r="M9" i="19"/>
  <c r="L9" i="19"/>
  <c r="K9" i="19"/>
  <c r="V4" i="19"/>
  <c r="V58" i="19" s="1"/>
  <c r="U4" i="19"/>
  <c r="U58" i="19" s="1"/>
  <c r="T4" i="19"/>
  <c r="T58" i="19" s="1"/>
  <c r="S4" i="19"/>
  <c r="S58" i="19" s="1"/>
  <c r="R4" i="19"/>
  <c r="R58" i="19" s="1"/>
  <c r="Q4" i="19"/>
  <c r="Q58" i="19" s="1"/>
  <c r="P4" i="19"/>
  <c r="P58" i="19" s="1"/>
  <c r="O4" i="19"/>
  <c r="O58" i="19" s="1"/>
  <c r="N4" i="19"/>
  <c r="N58" i="19" s="1"/>
  <c r="M4" i="19"/>
  <c r="M58" i="19" s="1"/>
  <c r="L4" i="19"/>
  <c r="L58" i="19" s="1"/>
  <c r="K4" i="19"/>
  <c r="K58" i="19" s="1"/>
  <c r="V3" i="19"/>
  <c r="V57" i="19" s="1"/>
  <c r="U3" i="19"/>
  <c r="U57" i="19" s="1"/>
  <c r="T3" i="19"/>
  <c r="T57" i="19" s="1"/>
  <c r="S3" i="19"/>
  <c r="S57" i="19" s="1"/>
  <c r="R3" i="19"/>
  <c r="R57" i="19" s="1"/>
  <c r="Q3" i="19"/>
  <c r="Q57" i="19" s="1"/>
  <c r="P3" i="19"/>
  <c r="P57" i="19" s="1"/>
  <c r="O3" i="19"/>
  <c r="O57" i="19" s="1"/>
  <c r="N3" i="19"/>
  <c r="N57" i="19" s="1"/>
  <c r="M3" i="19"/>
  <c r="M57" i="19" s="1"/>
  <c r="L3" i="19"/>
  <c r="L57" i="19" s="1"/>
  <c r="K3" i="19"/>
  <c r="V64" i="17"/>
  <c r="U64" i="17"/>
  <c r="T64" i="17"/>
  <c r="S64" i="17"/>
  <c r="R64" i="17"/>
  <c r="Q64" i="17"/>
  <c r="P64" i="17"/>
  <c r="O64" i="17"/>
  <c r="N64" i="17"/>
  <c r="M64" i="17"/>
  <c r="L64" i="17"/>
  <c r="K64" i="17"/>
  <c r="V63" i="17"/>
  <c r="U63" i="17"/>
  <c r="T63" i="17"/>
  <c r="S63" i="17"/>
  <c r="R63" i="17"/>
  <c r="Q63" i="17"/>
  <c r="P63" i="17"/>
  <c r="O63" i="17"/>
  <c r="N63" i="17"/>
  <c r="M63" i="17"/>
  <c r="L63" i="17"/>
  <c r="K63" i="17"/>
  <c r="L57" i="17"/>
  <c r="V58" i="17"/>
  <c r="U58" i="17"/>
  <c r="T58" i="17"/>
  <c r="S58" i="17"/>
  <c r="R58" i="17"/>
  <c r="Q58" i="17"/>
  <c r="P58" i="17"/>
  <c r="O58" i="17"/>
  <c r="N58" i="17"/>
  <c r="M58" i="17"/>
  <c r="L58" i="17"/>
  <c r="K58" i="17"/>
  <c r="V57" i="17"/>
  <c r="U57" i="17"/>
  <c r="T57" i="17"/>
  <c r="S57" i="17"/>
  <c r="R57" i="17"/>
  <c r="Q57" i="17"/>
  <c r="P57" i="17"/>
  <c r="O57" i="17"/>
  <c r="N57" i="17"/>
  <c r="M57" i="17"/>
  <c r="K57" i="17"/>
  <c r="V52" i="17"/>
  <c r="U52" i="17"/>
  <c r="T52" i="17"/>
  <c r="S52" i="17"/>
  <c r="R52" i="17"/>
  <c r="Q52" i="17"/>
  <c r="P52" i="17"/>
  <c r="O52" i="17"/>
  <c r="N52" i="17"/>
  <c r="M52" i="17"/>
  <c r="L52" i="17"/>
  <c r="K52" i="17"/>
  <c r="W52" i="17" s="1"/>
  <c r="V51" i="17"/>
  <c r="U51" i="17"/>
  <c r="T51" i="17"/>
  <c r="S51" i="17"/>
  <c r="R51" i="17"/>
  <c r="Q51" i="17"/>
  <c r="P51" i="17"/>
  <c r="O51" i="17"/>
  <c r="N51" i="17"/>
  <c r="M51" i="17"/>
  <c r="L51" i="17"/>
  <c r="K51" i="17"/>
  <c r="W51" i="17" s="1"/>
  <c r="V46" i="17"/>
  <c r="U46" i="17"/>
  <c r="T46" i="17"/>
  <c r="S46" i="17"/>
  <c r="R46" i="17"/>
  <c r="Q46" i="17"/>
  <c r="P46" i="17"/>
  <c r="O46" i="17"/>
  <c r="N46" i="17"/>
  <c r="M46" i="17"/>
  <c r="L46" i="17"/>
  <c r="K46" i="17"/>
  <c r="W46" i="17" s="1"/>
  <c r="V45" i="17"/>
  <c r="U45" i="17"/>
  <c r="T45" i="17"/>
  <c r="S45" i="17"/>
  <c r="R45" i="17"/>
  <c r="Q45" i="17"/>
  <c r="P45" i="17"/>
  <c r="O45" i="17"/>
  <c r="N45" i="17"/>
  <c r="M45" i="17"/>
  <c r="L45" i="17"/>
  <c r="K45" i="17"/>
  <c r="W45" i="17" s="1"/>
  <c r="V40" i="17"/>
  <c r="U40" i="17"/>
  <c r="T40" i="17"/>
  <c r="S40" i="17"/>
  <c r="R40" i="17"/>
  <c r="Q40" i="17"/>
  <c r="P40" i="17"/>
  <c r="O40" i="17"/>
  <c r="N40" i="17"/>
  <c r="M40" i="17"/>
  <c r="L40" i="17"/>
  <c r="K40" i="17"/>
  <c r="W40" i="17" s="1"/>
  <c r="V39" i="17"/>
  <c r="U39" i="17"/>
  <c r="T39" i="17"/>
  <c r="S39" i="17"/>
  <c r="R39" i="17"/>
  <c r="Q39" i="17"/>
  <c r="P39" i="17"/>
  <c r="O39" i="17"/>
  <c r="N39" i="17"/>
  <c r="M39" i="17"/>
  <c r="L39" i="17"/>
  <c r="K39" i="17"/>
  <c r="W39" i="17" s="1"/>
  <c r="V34" i="17"/>
  <c r="U34" i="17"/>
  <c r="T34" i="17"/>
  <c r="S34" i="17"/>
  <c r="R34" i="17"/>
  <c r="Q34" i="17"/>
  <c r="P34" i="17"/>
  <c r="O34" i="17"/>
  <c r="N34" i="17"/>
  <c r="M34" i="17"/>
  <c r="L34" i="17"/>
  <c r="K34" i="17"/>
  <c r="W34" i="17" s="1"/>
  <c r="V33" i="17"/>
  <c r="U33" i="17"/>
  <c r="T33" i="17"/>
  <c r="S33" i="17"/>
  <c r="R33" i="17"/>
  <c r="Q33" i="17"/>
  <c r="P33" i="17"/>
  <c r="O33" i="17"/>
  <c r="N33" i="17"/>
  <c r="M33" i="17"/>
  <c r="L33" i="17"/>
  <c r="K33" i="17"/>
  <c r="W33" i="17" s="1"/>
  <c r="V28" i="17"/>
  <c r="U28" i="17"/>
  <c r="T28" i="17"/>
  <c r="S28" i="17"/>
  <c r="R28" i="17"/>
  <c r="Q28" i="17"/>
  <c r="P28" i="17"/>
  <c r="O28" i="17"/>
  <c r="N28" i="17"/>
  <c r="M28" i="17"/>
  <c r="L28" i="17"/>
  <c r="K28" i="17"/>
  <c r="V27" i="17"/>
  <c r="U27" i="17"/>
  <c r="T27" i="17"/>
  <c r="S27" i="17"/>
  <c r="R27" i="17"/>
  <c r="Q27" i="17"/>
  <c r="P27" i="17"/>
  <c r="O27" i="17"/>
  <c r="N27" i="17"/>
  <c r="M27" i="17"/>
  <c r="L27" i="17"/>
  <c r="K27" i="17"/>
  <c r="V22" i="17"/>
  <c r="U22" i="17"/>
  <c r="T22" i="17"/>
  <c r="S22" i="17"/>
  <c r="R22" i="17"/>
  <c r="Q22" i="17"/>
  <c r="P22" i="17"/>
  <c r="O22" i="17"/>
  <c r="N22" i="17"/>
  <c r="M22" i="17"/>
  <c r="L22" i="17"/>
  <c r="K22" i="17"/>
  <c r="V21" i="17"/>
  <c r="U21" i="17"/>
  <c r="T21" i="17"/>
  <c r="S21" i="17"/>
  <c r="R21" i="17"/>
  <c r="Q21" i="17"/>
  <c r="P21" i="17"/>
  <c r="O21" i="17"/>
  <c r="N21" i="17"/>
  <c r="M21" i="17"/>
  <c r="L21" i="17"/>
  <c r="K21" i="17"/>
  <c r="V16" i="17"/>
  <c r="U16" i="17"/>
  <c r="T16" i="17"/>
  <c r="S16" i="17"/>
  <c r="R16" i="17"/>
  <c r="Q16" i="17"/>
  <c r="P16" i="17"/>
  <c r="O16" i="17"/>
  <c r="N16" i="17"/>
  <c r="M16" i="17"/>
  <c r="L16" i="17"/>
  <c r="K16" i="17"/>
  <c r="V15" i="17"/>
  <c r="U15" i="17"/>
  <c r="T15" i="17"/>
  <c r="S15" i="17"/>
  <c r="R15" i="17"/>
  <c r="Q15" i="17"/>
  <c r="P15" i="17"/>
  <c r="O15" i="17"/>
  <c r="N15" i="17"/>
  <c r="M15" i="17"/>
  <c r="L15" i="17"/>
  <c r="K15" i="17"/>
  <c r="V10" i="17"/>
  <c r="U10" i="17"/>
  <c r="T10" i="17"/>
  <c r="S10" i="17"/>
  <c r="R10" i="17"/>
  <c r="Q10" i="17"/>
  <c r="P10" i="17"/>
  <c r="O10" i="17"/>
  <c r="N10" i="17"/>
  <c r="M10" i="17"/>
  <c r="L10" i="17"/>
  <c r="K10" i="17"/>
  <c r="V9" i="17"/>
  <c r="U9" i="17"/>
  <c r="T9" i="17"/>
  <c r="S9" i="17"/>
  <c r="R9" i="17"/>
  <c r="Q9" i="17"/>
  <c r="P9" i="17"/>
  <c r="O9" i="17"/>
  <c r="N9" i="17"/>
  <c r="M9" i="17"/>
  <c r="L9" i="17"/>
  <c r="K9" i="17"/>
  <c r="V4" i="17"/>
  <c r="V70" i="17" s="1"/>
  <c r="U4" i="17"/>
  <c r="U70" i="17" s="1"/>
  <c r="T4" i="17"/>
  <c r="T70" i="17" s="1"/>
  <c r="S4" i="17"/>
  <c r="S70" i="17" s="1"/>
  <c r="R4" i="17"/>
  <c r="R70" i="17" s="1"/>
  <c r="Q4" i="17"/>
  <c r="Q70" i="17" s="1"/>
  <c r="P4" i="17"/>
  <c r="P70" i="17" s="1"/>
  <c r="O4" i="17"/>
  <c r="O70" i="17" s="1"/>
  <c r="N4" i="17"/>
  <c r="N70" i="17" s="1"/>
  <c r="M4" i="17"/>
  <c r="M70" i="17" s="1"/>
  <c r="L4" i="17"/>
  <c r="L70" i="17" s="1"/>
  <c r="K4" i="17"/>
  <c r="K70" i="17" s="1"/>
  <c r="V3" i="17"/>
  <c r="V69" i="17" s="1"/>
  <c r="U3" i="17"/>
  <c r="U69" i="17" s="1"/>
  <c r="T3" i="17"/>
  <c r="T69" i="17" s="1"/>
  <c r="S3" i="17"/>
  <c r="S69" i="17" s="1"/>
  <c r="R3" i="17"/>
  <c r="R69" i="17" s="1"/>
  <c r="Q3" i="17"/>
  <c r="Q69" i="17" s="1"/>
  <c r="P3" i="17"/>
  <c r="P69" i="17" s="1"/>
  <c r="O3" i="17"/>
  <c r="O69" i="17" s="1"/>
  <c r="N3" i="17"/>
  <c r="M3" i="17"/>
  <c r="L3" i="17"/>
  <c r="K3" i="17"/>
  <c r="V58" i="15"/>
  <c r="U58" i="15"/>
  <c r="T58" i="15"/>
  <c r="S58" i="15"/>
  <c r="R58" i="15"/>
  <c r="Q58" i="15"/>
  <c r="P58" i="15"/>
  <c r="O58" i="15"/>
  <c r="N58" i="15"/>
  <c r="M58" i="15"/>
  <c r="L58" i="15"/>
  <c r="K58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V52" i="15"/>
  <c r="U52" i="15"/>
  <c r="T52" i="15"/>
  <c r="S52" i="15"/>
  <c r="R52" i="15"/>
  <c r="Q52" i="15"/>
  <c r="P52" i="15"/>
  <c r="O52" i="15"/>
  <c r="N52" i="15"/>
  <c r="M52" i="15"/>
  <c r="L52" i="15"/>
  <c r="K52" i="15"/>
  <c r="V51" i="15"/>
  <c r="U51" i="15"/>
  <c r="T51" i="15"/>
  <c r="S51" i="15"/>
  <c r="R51" i="15"/>
  <c r="Q51" i="15"/>
  <c r="P51" i="15"/>
  <c r="O51" i="15"/>
  <c r="N51" i="15"/>
  <c r="M51" i="15"/>
  <c r="L51" i="15"/>
  <c r="K51" i="15"/>
  <c r="V46" i="15"/>
  <c r="U46" i="15"/>
  <c r="T46" i="15"/>
  <c r="S46" i="15"/>
  <c r="R46" i="15"/>
  <c r="Q46" i="15"/>
  <c r="P46" i="15"/>
  <c r="O46" i="15"/>
  <c r="N46" i="15"/>
  <c r="M46" i="15"/>
  <c r="L46" i="15"/>
  <c r="K46" i="15"/>
  <c r="V45" i="15"/>
  <c r="U45" i="15"/>
  <c r="T45" i="15"/>
  <c r="S45" i="15"/>
  <c r="R45" i="15"/>
  <c r="Q45" i="15"/>
  <c r="P45" i="15"/>
  <c r="O45" i="15"/>
  <c r="N45" i="15"/>
  <c r="M45" i="15"/>
  <c r="L45" i="15"/>
  <c r="K45" i="15"/>
  <c r="V40" i="15"/>
  <c r="U40" i="15"/>
  <c r="T40" i="15"/>
  <c r="S40" i="15"/>
  <c r="R40" i="15"/>
  <c r="Q40" i="15"/>
  <c r="P40" i="15"/>
  <c r="O40" i="15"/>
  <c r="N40" i="15"/>
  <c r="M40" i="15"/>
  <c r="L40" i="15"/>
  <c r="K40" i="15"/>
  <c r="V39" i="15"/>
  <c r="U39" i="15"/>
  <c r="T39" i="15"/>
  <c r="S39" i="15"/>
  <c r="R39" i="15"/>
  <c r="Q39" i="15"/>
  <c r="P39" i="15"/>
  <c r="O39" i="15"/>
  <c r="N39" i="15"/>
  <c r="M39" i="15"/>
  <c r="L39" i="15"/>
  <c r="K39" i="15"/>
  <c r="V34" i="15"/>
  <c r="U34" i="15"/>
  <c r="T34" i="15"/>
  <c r="S34" i="15"/>
  <c r="R34" i="15"/>
  <c r="Q34" i="15"/>
  <c r="P34" i="15"/>
  <c r="O34" i="15"/>
  <c r="N34" i="15"/>
  <c r="M34" i="15"/>
  <c r="L34" i="15"/>
  <c r="K34" i="15"/>
  <c r="V33" i="15"/>
  <c r="U33" i="15"/>
  <c r="T33" i="15"/>
  <c r="S33" i="15"/>
  <c r="R33" i="15"/>
  <c r="Q33" i="15"/>
  <c r="P33" i="15"/>
  <c r="O33" i="15"/>
  <c r="N33" i="15"/>
  <c r="M33" i="15"/>
  <c r="L33" i="15"/>
  <c r="K33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V9" i="15"/>
  <c r="U9" i="15"/>
  <c r="T9" i="15"/>
  <c r="S9" i="15"/>
  <c r="R9" i="15"/>
  <c r="Q9" i="15"/>
  <c r="P9" i="15"/>
  <c r="O9" i="15"/>
  <c r="N9" i="15"/>
  <c r="M9" i="15"/>
  <c r="L9" i="15"/>
  <c r="K9" i="15"/>
  <c r="V4" i="15"/>
  <c r="V64" i="15" s="1"/>
  <c r="U4" i="15"/>
  <c r="U64" i="15" s="1"/>
  <c r="T4" i="15"/>
  <c r="T64" i="15" s="1"/>
  <c r="S4" i="15"/>
  <c r="S64" i="15" s="1"/>
  <c r="R4" i="15"/>
  <c r="R64" i="15" s="1"/>
  <c r="Q4" i="15"/>
  <c r="Q64" i="15" s="1"/>
  <c r="P4" i="15"/>
  <c r="P64" i="15" s="1"/>
  <c r="O4" i="15"/>
  <c r="O64" i="15" s="1"/>
  <c r="N4" i="15"/>
  <c r="N64" i="15" s="1"/>
  <c r="M4" i="15"/>
  <c r="M64" i="15" s="1"/>
  <c r="L4" i="15"/>
  <c r="L64" i="15" s="1"/>
  <c r="K4" i="15"/>
  <c r="K64" i="15" s="1"/>
  <c r="V3" i="15"/>
  <c r="V63" i="15" s="1"/>
  <c r="U3" i="15"/>
  <c r="U63" i="15" s="1"/>
  <c r="T3" i="15"/>
  <c r="T63" i="15" s="1"/>
  <c r="S3" i="15"/>
  <c r="S63" i="15" s="1"/>
  <c r="R3" i="15"/>
  <c r="R63" i="15" s="1"/>
  <c r="Q3" i="15"/>
  <c r="Q63" i="15" s="1"/>
  <c r="P3" i="15"/>
  <c r="P63" i="15" s="1"/>
  <c r="O3" i="15"/>
  <c r="O63" i="15" s="1"/>
  <c r="N3" i="15"/>
  <c r="N63" i="15" s="1"/>
  <c r="M3" i="15"/>
  <c r="M63" i="15" s="1"/>
  <c r="L3" i="15"/>
  <c r="L63" i="15" s="1"/>
  <c r="K3" i="15"/>
  <c r="K63" i="15" s="1"/>
  <c r="V52" i="18"/>
  <c r="U52" i="18"/>
  <c r="T52" i="18"/>
  <c r="S52" i="18"/>
  <c r="R52" i="18"/>
  <c r="Q52" i="18"/>
  <c r="P52" i="18"/>
  <c r="O52" i="18"/>
  <c r="N52" i="18"/>
  <c r="M52" i="18"/>
  <c r="L52" i="18"/>
  <c r="K52" i="18"/>
  <c r="V51" i="18"/>
  <c r="U51" i="18"/>
  <c r="T51" i="18"/>
  <c r="S51" i="18"/>
  <c r="R51" i="18"/>
  <c r="Q51" i="18"/>
  <c r="P51" i="18"/>
  <c r="O51" i="18"/>
  <c r="N51" i="18"/>
  <c r="M51" i="18"/>
  <c r="L51" i="18"/>
  <c r="K51" i="18"/>
  <c r="V46" i="18"/>
  <c r="U46" i="18"/>
  <c r="T46" i="18"/>
  <c r="S46" i="18"/>
  <c r="R46" i="18"/>
  <c r="Q46" i="18"/>
  <c r="P46" i="18"/>
  <c r="O46" i="18"/>
  <c r="N46" i="18"/>
  <c r="M46" i="18"/>
  <c r="L46" i="18"/>
  <c r="K46" i="18"/>
  <c r="V45" i="18"/>
  <c r="U45" i="18"/>
  <c r="T45" i="18"/>
  <c r="S45" i="18"/>
  <c r="R45" i="18"/>
  <c r="Q45" i="18"/>
  <c r="P45" i="18"/>
  <c r="O45" i="18"/>
  <c r="N45" i="18"/>
  <c r="M45" i="18"/>
  <c r="L45" i="18"/>
  <c r="K45" i="18"/>
  <c r="V40" i="18"/>
  <c r="U40" i="18"/>
  <c r="T40" i="18"/>
  <c r="S40" i="18"/>
  <c r="R40" i="18"/>
  <c r="Q40" i="18"/>
  <c r="P40" i="18"/>
  <c r="O40" i="18"/>
  <c r="N40" i="18"/>
  <c r="M40" i="18"/>
  <c r="L40" i="18"/>
  <c r="K40" i="18"/>
  <c r="W40" i="18" s="1"/>
  <c r="V39" i="18"/>
  <c r="U39" i="18"/>
  <c r="T39" i="18"/>
  <c r="S39" i="18"/>
  <c r="R39" i="18"/>
  <c r="Q39" i="18"/>
  <c r="P39" i="18"/>
  <c r="O39" i="18"/>
  <c r="N39" i="18"/>
  <c r="M39" i="18"/>
  <c r="L39" i="18"/>
  <c r="K39" i="18"/>
  <c r="W39" i="18" s="1"/>
  <c r="V34" i="18"/>
  <c r="U34" i="18"/>
  <c r="T34" i="18"/>
  <c r="S34" i="18"/>
  <c r="R34" i="18"/>
  <c r="Q34" i="18"/>
  <c r="P34" i="18"/>
  <c r="O34" i="18"/>
  <c r="N34" i="18"/>
  <c r="M34" i="18"/>
  <c r="L34" i="18"/>
  <c r="K34" i="18"/>
  <c r="W34" i="18" s="1"/>
  <c r="V33" i="18"/>
  <c r="U33" i="18"/>
  <c r="T33" i="18"/>
  <c r="S33" i="18"/>
  <c r="R33" i="18"/>
  <c r="Q33" i="18"/>
  <c r="P33" i="18"/>
  <c r="O33" i="18"/>
  <c r="N33" i="18"/>
  <c r="M33" i="18"/>
  <c r="L33" i="18"/>
  <c r="K33" i="18"/>
  <c r="W33" i="18" s="1"/>
  <c r="V28" i="18"/>
  <c r="U28" i="18"/>
  <c r="T28" i="18"/>
  <c r="S28" i="18"/>
  <c r="R28" i="18"/>
  <c r="Q28" i="18"/>
  <c r="P28" i="18"/>
  <c r="O28" i="18"/>
  <c r="N28" i="18"/>
  <c r="M28" i="18"/>
  <c r="L28" i="18"/>
  <c r="K28" i="18"/>
  <c r="W28" i="18" s="1"/>
  <c r="V27" i="18"/>
  <c r="U27" i="18"/>
  <c r="T27" i="18"/>
  <c r="S27" i="18"/>
  <c r="R27" i="18"/>
  <c r="Q27" i="18"/>
  <c r="P27" i="18"/>
  <c r="O27" i="18"/>
  <c r="N27" i="18"/>
  <c r="M27" i="18"/>
  <c r="L27" i="18"/>
  <c r="K27" i="18"/>
  <c r="W27" i="18" s="1"/>
  <c r="V22" i="18"/>
  <c r="U22" i="18"/>
  <c r="T22" i="18"/>
  <c r="S22" i="18"/>
  <c r="R22" i="18"/>
  <c r="Q22" i="18"/>
  <c r="P22" i="18"/>
  <c r="O22" i="18"/>
  <c r="N22" i="18"/>
  <c r="M22" i="18"/>
  <c r="L22" i="18"/>
  <c r="K22" i="18"/>
  <c r="W22" i="18" s="1"/>
  <c r="V21" i="18"/>
  <c r="U21" i="18"/>
  <c r="T21" i="18"/>
  <c r="S21" i="18"/>
  <c r="R21" i="18"/>
  <c r="Q21" i="18"/>
  <c r="P21" i="18"/>
  <c r="O21" i="18"/>
  <c r="N21" i="18"/>
  <c r="M21" i="18"/>
  <c r="L21" i="18"/>
  <c r="K21" i="18"/>
  <c r="W21" i="18" s="1"/>
  <c r="V16" i="18"/>
  <c r="U16" i="18"/>
  <c r="T16" i="18"/>
  <c r="S16" i="18"/>
  <c r="R16" i="18"/>
  <c r="Q16" i="18"/>
  <c r="P16" i="18"/>
  <c r="O16" i="18"/>
  <c r="N16" i="18"/>
  <c r="M16" i="18"/>
  <c r="L16" i="18"/>
  <c r="K16" i="18"/>
  <c r="W16" i="18" s="1"/>
  <c r="V15" i="18"/>
  <c r="U15" i="18"/>
  <c r="T15" i="18"/>
  <c r="S15" i="18"/>
  <c r="R15" i="18"/>
  <c r="Q15" i="18"/>
  <c r="P15" i="18"/>
  <c r="O15" i="18"/>
  <c r="N15" i="18"/>
  <c r="M15" i="18"/>
  <c r="L15" i="18"/>
  <c r="K15" i="18"/>
  <c r="W15" i="18" s="1"/>
  <c r="V10" i="18"/>
  <c r="U10" i="18"/>
  <c r="T10" i="18"/>
  <c r="S10" i="18"/>
  <c r="R10" i="18"/>
  <c r="Q10" i="18"/>
  <c r="P10" i="18"/>
  <c r="O10" i="18"/>
  <c r="N10" i="18"/>
  <c r="M10" i="18"/>
  <c r="L10" i="18"/>
  <c r="K10" i="18"/>
  <c r="V9" i="18"/>
  <c r="U9" i="18"/>
  <c r="T9" i="18"/>
  <c r="S9" i="18"/>
  <c r="R9" i="18"/>
  <c r="Q9" i="18"/>
  <c r="P9" i="18"/>
  <c r="O9" i="18"/>
  <c r="N9" i="18"/>
  <c r="M9" i="18"/>
  <c r="L9" i="18"/>
  <c r="K9" i="18"/>
  <c r="V4" i="18"/>
  <c r="V58" i="18" s="1"/>
  <c r="U4" i="18"/>
  <c r="U58" i="18" s="1"/>
  <c r="T4" i="18"/>
  <c r="T58" i="18" s="1"/>
  <c r="S4" i="18"/>
  <c r="S58" i="18" s="1"/>
  <c r="R4" i="18"/>
  <c r="R58" i="18" s="1"/>
  <c r="Q4" i="18"/>
  <c r="Q58" i="18" s="1"/>
  <c r="P4" i="18"/>
  <c r="P58" i="18" s="1"/>
  <c r="O4" i="18"/>
  <c r="O58" i="18" s="1"/>
  <c r="N4" i="18"/>
  <c r="N58" i="18" s="1"/>
  <c r="M4" i="18"/>
  <c r="M58" i="18" s="1"/>
  <c r="L4" i="18"/>
  <c r="L58" i="18" s="1"/>
  <c r="K4" i="18"/>
  <c r="K58" i="18" s="1"/>
  <c r="V3" i="18"/>
  <c r="V57" i="18" s="1"/>
  <c r="U3" i="18"/>
  <c r="U57" i="18" s="1"/>
  <c r="T3" i="18"/>
  <c r="T57" i="18" s="1"/>
  <c r="S3" i="18"/>
  <c r="S57" i="18" s="1"/>
  <c r="R3" i="18"/>
  <c r="R57" i="18" s="1"/>
  <c r="Q3" i="18"/>
  <c r="Q57" i="18" s="1"/>
  <c r="P3" i="18"/>
  <c r="P57" i="18" s="1"/>
  <c r="O3" i="18"/>
  <c r="O57" i="18" s="1"/>
  <c r="N3" i="18"/>
  <c r="N57" i="18" s="1"/>
  <c r="M3" i="18"/>
  <c r="M57" i="18" s="1"/>
  <c r="L3" i="18"/>
  <c r="L57" i="18" s="1"/>
  <c r="K3" i="18"/>
  <c r="K57" i="18" s="1"/>
  <c r="V52" i="21"/>
  <c r="U52" i="21"/>
  <c r="T52" i="21"/>
  <c r="S52" i="21"/>
  <c r="R52" i="21"/>
  <c r="Q52" i="21"/>
  <c r="P52" i="21"/>
  <c r="O52" i="21"/>
  <c r="N52" i="21"/>
  <c r="M52" i="21"/>
  <c r="L52" i="21"/>
  <c r="K52" i="21"/>
  <c r="V51" i="21"/>
  <c r="U51" i="21"/>
  <c r="T51" i="21"/>
  <c r="S51" i="21"/>
  <c r="R51" i="21"/>
  <c r="Q51" i="21"/>
  <c r="P51" i="21"/>
  <c r="O51" i="21"/>
  <c r="N51" i="21"/>
  <c r="M51" i="21"/>
  <c r="L51" i="21"/>
  <c r="K51" i="21"/>
  <c r="V46" i="21"/>
  <c r="U46" i="21"/>
  <c r="T46" i="21"/>
  <c r="S46" i="21"/>
  <c r="R46" i="21"/>
  <c r="Q46" i="21"/>
  <c r="P46" i="21"/>
  <c r="O46" i="21"/>
  <c r="N46" i="21"/>
  <c r="M46" i="21"/>
  <c r="L46" i="21"/>
  <c r="K46" i="21"/>
  <c r="V45" i="21"/>
  <c r="U45" i="21"/>
  <c r="T45" i="21"/>
  <c r="S45" i="21"/>
  <c r="R45" i="21"/>
  <c r="Q45" i="21"/>
  <c r="P45" i="21"/>
  <c r="O45" i="21"/>
  <c r="N45" i="21"/>
  <c r="M45" i="21"/>
  <c r="L45" i="21"/>
  <c r="K45" i="21"/>
  <c r="V40" i="21"/>
  <c r="U40" i="21"/>
  <c r="T40" i="21"/>
  <c r="S40" i="21"/>
  <c r="R40" i="21"/>
  <c r="Q40" i="21"/>
  <c r="P40" i="21"/>
  <c r="O40" i="21"/>
  <c r="N40" i="21"/>
  <c r="M40" i="21"/>
  <c r="L40" i="21"/>
  <c r="K40" i="21"/>
  <c r="V39" i="21"/>
  <c r="U39" i="21"/>
  <c r="T39" i="21"/>
  <c r="S39" i="21"/>
  <c r="R39" i="21"/>
  <c r="Q39" i="21"/>
  <c r="P39" i="21"/>
  <c r="O39" i="21"/>
  <c r="N39" i="21"/>
  <c r="M39" i="21"/>
  <c r="L39" i="21"/>
  <c r="K39" i="21"/>
  <c r="V34" i="21"/>
  <c r="U34" i="21"/>
  <c r="T34" i="21"/>
  <c r="S34" i="21"/>
  <c r="R34" i="21"/>
  <c r="Q34" i="21"/>
  <c r="P34" i="21"/>
  <c r="O34" i="21"/>
  <c r="N34" i="21"/>
  <c r="M34" i="21"/>
  <c r="L34" i="21"/>
  <c r="K34" i="21"/>
  <c r="V33" i="21"/>
  <c r="U33" i="21"/>
  <c r="T33" i="21"/>
  <c r="S33" i="21"/>
  <c r="R33" i="21"/>
  <c r="Q33" i="21"/>
  <c r="P33" i="21"/>
  <c r="O33" i="21"/>
  <c r="N33" i="21"/>
  <c r="M33" i="21"/>
  <c r="L33" i="21"/>
  <c r="K33" i="21"/>
  <c r="V28" i="21"/>
  <c r="U28" i="21"/>
  <c r="T28" i="21"/>
  <c r="S28" i="21"/>
  <c r="R28" i="21"/>
  <c r="Q28" i="21"/>
  <c r="P28" i="21"/>
  <c r="O28" i="21"/>
  <c r="N28" i="21"/>
  <c r="M28" i="21"/>
  <c r="L28" i="21"/>
  <c r="K28" i="21"/>
  <c r="V27" i="21"/>
  <c r="U27" i="21"/>
  <c r="T27" i="21"/>
  <c r="S27" i="21"/>
  <c r="R27" i="21"/>
  <c r="Q27" i="21"/>
  <c r="P27" i="21"/>
  <c r="O27" i="21"/>
  <c r="N27" i="21"/>
  <c r="M27" i="21"/>
  <c r="L27" i="21"/>
  <c r="K27" i="21"/>
  <c r="V22" i="21"/>
  <c r="U22" i="21"/>
  <c r="T22" i="21"/>
  <c r="S22" i="21"/>
  <c r="R22" i="21"/>
  <c r="Q22" i="21"/>
  <c r="P22" i="21"/>
  <c r="O22" i="21"/>
  <c r="N22" i="21"/>
  <c r="M22" i="21"/>
  <c r="L22" i="21"/>
  <c r="K22" i="21"/>
  <c r="V21" i="21"/>
  <c r="U21" i="21"/>
  <c r="T21" i="21"/>
  <c r="S21" i="21"/>
  <c r="R21" i="21"/>
  <c r="Q21" i="21"/>
  <c r="P21" i="21"/>
  <c r="O21" i="21"/>
  <c r="N21" i="21"/>
  <c r="M21" i="21"/>
  <c r="L21" i="21"/>
  <c r="K21" i="21"/>
  <c r="V16" i="21"/>
  <c r="U16" i="21"/>
  <c r="T16" i="21"/>
  <c r="S16" i="21"/>
  <c r="R16" i="21"/>
  <c r="Q16" i="21"/>
  <c r="P16" i="21"/>
  <c r="O16" i="21"/>
  <c r="N16" i="21"/>
  <c r="M16" i="21"/>
  <c r="L16" i="21"/>
  <c r="K16" i="21"/>
  <c r="V15" i="21"/>
  <c r="U15" i="21"/>
  <c r="T15" i="21"/>
  <c r="S15" i="21"/>
  <c r="R15" i="21"/>
  <c r="Q15" i="21"/>
  <c r="P15" i="21"/>
  <c r="O15" i="21"/>
  <c r="N15" i="21"/>
  <c r="M15" i="21"/>
  <c r="L15" i="21"/>
  <c r="K15" i="21"/>
  <c r="V10" i="21"/>
  <c r="U10" i="21"/>
  <c r="T10" i="21"/>
  <c r="S10" i="21"/>
  <c r="R10" i="21"/>
  <c r="Q10" i="21"/>
  <c r="P10" i="21"/>
  <c r="O10" i="21"/>
  <c r="N10" i="21"/>
  <c r="M10" i="21"/>
  <c r="L10" i="21"/>
  <c r="K10" i="21"/>
  <c r="V9" i="21"/>
  <c r="U9" i="21"/>
  <c r="T9" i="21"/>
  <c r="S9" i="21"/>
  <c r="R9" i="21"/>
  <c r="Q9" i="21"/>
  <c r="P9" i="21"/>
  <c r="O9" i="21"/>
  <c r="N9" i="21"/>
  <c r="M9" i="21"/>
  <c r="L9" i="21"/>
  <c r="K9" i="21"/>
  <c r="V4" i="21"/>
  <c r="V58" i="21" s="1"/>
  <c r="U4" i="21"/>
  <c r="U58" i="21" s="1"/>
  <c r="T4" i="21"/>
  <c r="T58" i="21" s="1"/>
  <c r="S4" i="21"/>
  <c r="S58" i="21" s="1"/>
  <c r="R4" i="21"/>
  <c r="R58" i="21" s="1"/>
  <c r="Q4" i="21"/>
  <c r="Q58" i="21" s="1"/>
  <c r="P4" i="21"/>
  <c r="P58" i="21" s="1"/>
  <c r="O4" i="21"/>
  <c r="O58" i="21" s="1"/>
  <c r="N4" i="21"/>
  <c r="N58" i="21" s="1"/>
  <c r="M4" i="21"/>
  <c r="M58" i="21" s="1"/>
  <c r="L4" i="21"/>
  <c r="L58" i="21" s="1"/>
  <c r="K4" i="21"/>
  <c r="V3" i="21"/>
  <c r="V57" i="21" s="1"/>
  <c r="U3" i="21"/>
  <c r="U57" i="21" s="1"/>
  <c r="T3" i="21"/>
  <c r="T57" i="21" s="1"/>
  <c r="S3" i="21"/>
  <c r="S57" i="21" s="1"/>
  <c r="R3" i="21"/>
  <c r="R57" i="21" s="1"/>
  <c r="Q3" i="21"/>
  <c r="Q57" i="21" s="1"/>
  <c r="P3" i="21"/>
  <c r="P57" i="21" s="1"/>
  <c r="O3" i="21"/>
  <c r="O57" i="21" s="1"/>
  <c r="N3" i="21"/>
  <c r="N57" i="21" s="1"/>
  <c r="M3" i="21"/>
  <c r="M57" i="21" s="1"/>
  <c r="L3" i="21"/>
  <c r="L57" i="21" s="1"/>
  <c r="K3" i="21"/>
  <c r="V40" i="22"/>
  <c r="U40" i="22"/>
  <c r="T40" i="22"/>
  <c r="S40" i="22"/>
  <c r="R40" i="22"/>
  <c r="Q40" i="22"/>
  <c r="P40" i="22"/>
  <c r="O40" i="22"/>
  <c r="N40" i="22"/>
  <c r="M40" i="22"/>
  <c r="L40" i="22"/>
  <c r="K40" i="22"/>
  <c r="V39" i="22"/>
  <c r="U39" i="22"/>
  <c r="T39" i="22"/>
  <c r="S39" i="22"/>
  <c r="R39" i="22"/>
  <c r="Q39" i="22"/>
  <c r="P39" i="22"/>
  <c r="O39" i="22"/>
  <c r="N39" i="22"/>
  <c r="M39" i="22"/>
  <c r="L39" i="22"/>
  <c r="K39" i="22"/>
  <c r="V34" i="22"/>
  <c r="U34" i="22"/>
  <c r="T34" i="22"/>
  <c r="S34" i="22"/>
  <c r="R34" i="22"/>
  <c r="Q34" i="22"/>
  <c r="P34" i="22"/>
  <c r="O34" i="22"/>
  <c r="N34" i="22"/>
  <c r="M34" i="22"/>
  <c r="L34" i="22"/>
  <c r="K34" i="22"/>
  <c r="V33" i="22"/>
  <c r="U33" i="22"/>
  <c r="T33" i="22"/>
  <c r="S33" i="22"/>
  <c r="R33" i="22"/>
  <c r="Q33" i="22"/>
  <c r="P33" i="22"/>
  <c r="O33" i="22"/>
  <c r="N33" i="22"/>
  <c r="M33" i="22"/>
  <c r="L33" i="22"/>
  <c r="K33" i="22"/>
  <c r="V28" i="22"/>
  <c r="U28" i="22"/>
  <c r="T28" i="22"/>
  <c r="S28" i="22"/>
  <c r="R28" i="22"/>
  <c r="Q28" i="22"/>
  <c r="P28" i="22"/>
  <c r="O28" i="22"/>
  <c r="N28" i="22"/>
  <c r="M28" i="22"/>
  <c r="L28" i="22"/>
  <c r="K28" i="22"/>
  <c r="V27" i="22"/>
  <c r="U27" i="22"/>
  <c r="T27" i="22"/>
  <c r="S27" i="22"/>
  <c r="R27" i="22"/>
  <c r="Q27" i="22"/>
  <c r="P27" i="22"/>
  <c r="O27" i="22"/>
  <c r="N27" i="22"/>
  <c r="M27" i="22"/>
  <c r="L27" i="22"/>
  <c r="K27" i="22"/>
  <c r="V22" i="22"/>
  <c r="U22" i="22"/>
  <c r="T22" i="22"/>
  <c r="S22" i="22"/>
  <c r="R22" i="22"/>
  <c r="Q22" i="22"/>
  <c r="P22" i="22"/>
  <c r="O22" i="22"/>
  <c r="N22" i="22"/>
  <c r="M22" i="22"/>
  <c r="L22" i="22"/>
  <c r="K22" i="22"/>
  <c r="V21" i="22"/>
  <c r="U21" i="22"/>
  <c r="T21" i="22"/>
  <c r="S21" i="22"/>
  <c r="R21" i="22"/>
  <c r="Q21" i="22"/>
  <c r="P21" i="22"/>
  <c r="O21" i="22"/>
  <c r="N21" i="22"/>
  <c r="M21" i="22"/>
  <c r="L21" i="22"/>
  <c r="K21" i="22"/>
  <c r="V16" i="22"/>
  <c r="U16" i="22"/>
  <c r="T16" i="22"/>
  <c r="S16" i="22"/>
  <c r="R16" i="22"/>
  <c r="Q16" i="22"/>
  <c r="P16" i="22"/>
  <c r="O16" i="22"/>
  <c r="N16" i="22"/>
  <c r="M16" i="22"/>
  <c r="L16" i="22"/>
  <c r="K16" i="22"/>
  <c r="V15" i="22"/>
  <c r="U15" i="22"/>
  <c r="T15" i="22"/>
  <c r="S15" i="22"/>
  <c r="R15" i="22"/>
  <c r="Q15" i="22"/>
  <c r="P15" i="22"/>
  <c r="O15" i="22"/>
  <c r="N15" i="22"/>
  <c r="M15" i="22"/>
  <c r="L15" i="22"/>
  <c r="K15" i="22"/>
  <c r="V10" i="22"/>
  <c r="U10" i="22"/>
  <c r="T10" i="22"/>
  <c r="S10" i="22"/>
  <c r="R10" i="22"/>
  <c r="Q10" i="22"/>
  <c r="P10" i="22"/>
  <c r="O10" i="22"/>
  <c r="N10" i="22"/>
  <c r="M10" i="22"/>
  <c r="L10" i="22"/>
  <c r="K10" i="22"/>
  <c r="V9" i="22"/>
  <c r="U9" i="22"/>
  <c r="T9" i="22"/>
  <c r="S9" i="22"/>
  <c r="R9" i="22"/>
  <c r="Q9" i="22"/>
  <c r="P9" i="22"/>
  <c r="O9" i="22"/>
  <c r="N9" i="22"/>
  <c r="M9" i="22"/>
  <c r="L9" i="22"/>
  <c r="K9" i="22"/>
  <c r="V4" i="22"/>
  <c r="V46" i="22" s="1"/>
  <c r="U4" i="22"/>
  <c r="U46" i="22" s="1"/>
  <c r="T4" i="22"/>
  <c r="T46" i="22" s="1"/>
  <c r="S4" i="22"/>
  <c r="S46" i="22" s="1"/>
  <c r="R4" i="22"/>
  <c r="R46" i="22" s="1"/>
  <c r="Q4" i="22"/>
  <c r="Q46" i="22" s="1"/>
  <c r="P4" i="22"/>
  <c r="P46" i="22" s="1"/>
  <c r="O4" i="22"/>
  <c r="O46" i="22" s="1"/>
  <c r="N4" i="22"/>
  <c r="N46" i="22" s="1"/>
  <c r="M4" i="22"/>
  <c r="M46" i="22" s="1"/>
  <c r="L4" i="22"/>
  <c r="L46" i="22" s="1"/>
  <c r="K4" i="22"/>
  <c r="K46" i="22" s="1"/>
  <c r="V3" i="22"/>
  <c r="V45" i="22" s="1"/>
  <c r="U3" i="22"/>
  <c r="U45" i="22" s="1"/>
  <c r="T3" i="22"/>
  <c r="T45" i="22" s="1"/>
  <c r="S3" i="22"/>
  <c r="S45" i="22" s="1"/>
  <c r="R3" i="22"/>
  <c r="R45" i="22" s="1"/>
  <c r="Q3" i="22"/>
  <c r="Q45" i="22" s="1"/>
  <c r="P3" i="22"/>
  <c r="P45" i="22" s="1"/>
  <c r="O3" i="22"/>
  <c r="O45" i="22" s="1"/>
  <c r="N3" i="22"/>
  <c r="N45" i="22" s="1"/>
  <c r="M3" i="22"/>
  <c r="M45" i="22" s="1"/>
  <c r="L3" i="22"/>
  <c r="L45" i="22" s="1"/>
  <c r="K3" i="22"/>
  <c r="K45" i="22" s="1"/>
  <c r="V40" i="3"/>
  <c r="U40" i="3"/>
  <c r="T40" i="3"/>
  <c r="S40" i="3"/>
  <c r="R40" i="3"/>
  <c r="Q40" i="3"/>
  <c r="P40" i="3"/>
  <c r="O40" i="3"/>
  <c r="N40" i="3"/>
  <c r="M40" i="3"/>
  <c r="L40" i="3"/>
  <c r="K40" i="3"/>
  <c r="V39" i="3"/>
  <c r="U39" i="3"/>
  <c r="T39" i="3"/>
  <c r="S39" i="3"/>
  <c r="R39" i="3"/>
  <c r="Q39" i="3"/>
  <c r="P39" i="3"/>
  <c r="O39" i="3"/>
  <c r="N39" i="3"/>
  <c r="M39" i="3"/>
  <c r="L39" i="3"/>
  <c r="K39" i="3"/>
  <c r="V34" i="3"/>
  <c r="U34" i="3"/>
  <c r="T34" i="3"/>
  <c r="S34" i="3"/>
  <c r="R34" i="3"/>
  <c r="Q34" i="3"/>
  <c r="P34" i="3"/>
  <c r="O34" i="3"/>
  <c r="N34" i="3"/>
  <c r="M34" i="3"/>
  <c r="L34" i="3"/>
  <c r="K34" i="3"/>
  <c r="V33" i="3"/>
  <c r="U33" i="3"/>
  <c r="T33" i="3"/>
  <c r="S33" i="3"/>
  <c r="R33" i="3"/>
  <c r="Q33" i="3"/>
  <c r="P33" i="3"/>
  <c r="O33" i="3"/>
  <c r="N33" i="3"/>
  <c r="M33" i="3"/>
  <c r="L33" i="3"/>
  <c r="K33" i="3"/>
  <c r="V28" i="3"/>
  <c r="U28" i="3"/>
  <c r="T28" i="3"/>
  <c r="S28" i="3"/>
  <c r="R28" i="3"/>
  <c r="Q28" i="3"/>
  <c r="P28" i="3"/>
  <c r="O28" i="3"/>
  <c r="N28" i="3"/>
  <c r="M28" i="3"/>
  <c r="L28" i="3"/>
  <c r="K28" i="3"/>
  <c r="V27" i="3"/>
  <c r="U27" i="3"/>
  <c r="T27" i="3"/>
  <c r="S27" i="3"/>
  <c r="R27" i="3"/>
  <c r="Q27" i="3"/>
  <c r="P27" i="3"/>
  <c r="O27" i="3"/>
  <c r="N27" i="3"/>
  <c r="M27" i="3"/>
  <c r="L27" i="3"/>
  <c r="K27" i="3"/>
  <c r="V22" i="3"/>
  <c r="U22" i="3"/>
  <c r="T22" i="3"/>
  <c r="S22" i="3"/>
  <c r="R22" i="3"/>
  <c r="Q22" i="3"/>
  <c r="P22" i="3"/>
  <c r="O22" i="3"/>
  <c r="N22" i="3"/>
  <c r="M22" i="3"/>
  <c r="L22" i="3"/>
  <c r="K22" i="3"/>
  <c r="V21" i="3"/>
  <c r="U21" i="3"/>
  <c r="T21" i="3"/>
  <c r="S21" i="3"/>
  <c r="R21" i="3"/>
  <c r="Q21" i="3"/>
  <c r="P21" i="3"/>
  <c r="O21" i="3"/>
  <c r="N21" i="3"/>
  <c r="M21" i="3"/>
  <c r="L21" i="3"/>
  <c r="K21" i="3"/>
  <c r="V16" i="3"/>
  <c r="U16" i="3"/>
  <c r="T16" i="3"/>
  <c r="S16" i="3"/>
  <c r="R16" i="3"/>
  <c r="Q16" i="3"/>
  <c r="P16" i="3"/>
  <c r="O16" i="3"/>
  <c r="N16" i="3"/>
  <c r="M16" i="3"/>
  <c r="L16" i="3"/>
  <c r="K16" i="3"/>
  <c r="V15" i="3"/>
  <c r="U15" i="3"/>
  <c r="T15" i="3"/>
  <c r="S15" i="3"/>
  <c r="R15" i="3"/>
  <c r="Q15" i="3"/>
  <c r="P15" i="3"/>
  <c r="O15" i="3"/>
  <c r="N15" i="3"/>
  <c r="M15" i="3"/>
  <c r="L15" i="3"/>
  <c r="K15" i="3"/>
  <c r="V10" i="3"/>
  <c r="U10" i="3"/>
  <c r="T10" i="3"/>
  <c r="S10" i="3"/>
  <c r="R10" i="3"/>
  <c r="Q10" i="3"/>
  <c r="P10" i="3"/>
  <c r="O10" i="3"/>
  <c r="N10" i="3"/>
  <c r="M10" i="3"/>
  <c r="L10" i="3"/>
  <c r="K10" i="3"/>
  <c r="V9" i="3"/>
  <c r="U9" i="3"/>
  <c r="T9" i="3"/>
  <c r="S9" i="3"/>
  <c r="R9" i="3"/>
  <c r="Q9" i="3"/>
  <c r="P9" i="3"/>
  <c r="O9" i="3"/>
  <c r="N9" i="3"/>
  <c r="M9" i="3"/>
  <c r="L9" i="3"/>
  <c r="K9" i="3"/>
  <c r="V4" i="3"/>
  <c r="V46" i="3" s="1"/>
  <c r="U4" i="3"/>
  <c r="U46" i="3" s="1"/>
  <c r="T4" i="3"/>
  <c r="T46" i="3" s="1"/>
  <c r="S4" i="3"/>
  <c r="S46" i="3" s="1"/>
  <c r="R4" i="3"/>
  <c r="R46" i="3" s="1"/>
  <c r="Q4" i="3"/>
  <c r="Q46" i="3" s="1"/>
  <c r="P4" i="3"/>
  <c r="P46" i="3" s="1"/>
  <c r="O4" i="3"/>
  <c r="O46" i="3" s="1"/>
  <c r="N4" i="3"/>
  <c r="N46" i="3" s="1"/>
  <c r="M4" i="3"/>
  <c r="M46" i="3" s="1"/>
  <c r="L4" i="3"/>
  <c r="L46" i="3" s="1"/>
  <c r="K4" i="3"/>
  <c r="K46" i="3" s="1"/>
  <c r="V3" i="3"/>
  <c r="V45" i="3" s="1"/>
  <c r="U3" i="3"/>
  <c r="U45" i="3" s="1"/>
  <c r="T3" i="3"/>
  <c r="T45" i="3" s="1"/>
  <c r="S3" i="3"/>
  <c r="S45" i="3" s="1"/>
  <c r="R3" i="3"/>
  <c r="R45" i="3" s="1"/>
  <c r="Q3" i="3"/>
  <c r="Q45" i="3" s="1"/>
  <c r="P3" i="3"/>
  <c r="P45" i="3" s="1"/>
  <c r="O3" i="3"/>
  <c r="O45" i="3" s="1"/>
  <c r="N3" i="3"/>
  <c r="N45" i="3" s="1"/>
  <c r="M3" i="3"/>
  <c r="M45" i="3" s="1"/>
  <c r="L3" i="3"/>
  <c r="L45" i="3" s="1"/>
  <c r="K3" i="3"/>
  <c r="K45" i="3" s="1"/>
  <c r="V46" i="2"/>
  <c r="U46" i="2"/>
  <c r="T46" i="2"/>
  <c r="S46" i="2"/>
  <c r="R46" i="2"/>
  <c r="Q46" i="2"/>
  <c r="P46" i="2"/>
  <c r="O46" i="2"/>
  <c r="N46" i="2"/>
  <c r="M46" i="2"/>
  <c r="L46" i="2"/>
  <c r="K46" i="2"/>
  <c r="V45" i="2"/>
  <c r="U45" i="2"/>
  <c r="T45" i="2"/>
  <c r="S45" i="2"/>
  <c r="R45" i="2"/>
  <c r="Q45" i="2"/>
  <c r="P45" i="2"/>
  <c r="O45" i="2"/>
  <c r="N45" i="2"/>
  <c r="M45" i="2"/>
  <c r="L45" i="2"/>
  <c r="K45" i="2"/>
  <c r="V40" i="2"/>
  <c r="U40" i="2"/>
  <c r="T40" i="2"/>
  <c r="S40" i="2"/>
  <c r="R40" i="2"/>
  <c r="Q40" i="2"/>
  <c r="P40" i="2"/>
  <c r="O40" i="2"/>
  <c r="N40" i="2"/>
  <c r="M40" i="2"/>
  <c r="L40" i="2"/>
  <c r="K40" i="2"/>
  <c r="V39" i="2"/>
  <c r="U39" i="2"/>
  <c r="T39" i="2"/>
  <c r="S39" i="2"/>
  <c r="R39" i="2"/>
  <c r="Q39" i="2"/>
  <c r="P39" i="2"/>
  <c r="O39" i="2"/>
  <c r="N39" i="2"/>
  <c r="M39" i="2"/>
  <c r="L39" i="2"/>
  <c r="K39" i="2"/>
  <c r="V34" i="2"/>
  <c r="U34" i="2"/>
  <c r="T34" i="2"/>
  <c r="S34" i="2"/>
  <c r="R34" i="2"/>
  <c r="Q34" i="2"/>
  <c r="P34" i="2"/>
  <c r="O34" i="2"/>
  <c r="N34" i="2"/>
  <c r="M34" i="2"/>
  <c r="L34" i="2"/>
  <c r="K34" i="2"/>
  <c r="V33" i="2"/>
  <c r="U33" i="2"/>
  <c r="T33" i="2"/>
  <c r="S33" i="2"/>
  <c r="R33" i="2"/>
  <c r="Q33" i="2"/>
  <c r="P33" i="2"/>
  <c r="O33" i="2"/>
  <c r="N33" i="2"/>
  <c r="M33" i="2"/>
  <c r="L33" i="2"/>
  <c r="K33" i="2"/>
  <c r="V28" i="2"/>
  <c r="U28" i="2"/>
  <c r="T28" i="2"/>
  <c r="S28" i="2"/>
  <c r="R28" i="2"/>
  <c r="Q28" i="2"/>
  <c r="P28" i="2"/>
  <c r="O28" i="2"/>
  <c r="N28" i="2"/>
  <c r="M28" i="2"/>
  <c r="L28" i="2"/>
  <c r="K28" i="2"/>
  <c r="V27" i="2"/>
  <c r="U27" i="2"/>
  <c r="T27" i="2"/>
  <c r="S27" i="2"/>
  <c r="R27" i="2"/>
  <c r="Q27" i="2"/>
  <c r="P27" i="2"/>
  <c r="O27" i="2"/>
  <c r="N27" i="2"/>
  <c r="M27" i="2"/>
  <c r="L27" i="2"/>
  <c r="K27" i="2"/>
  <c r="V22" i="2"/>
  <c r="U22" i="2"/>
  <c r="T22" i="2"/>
  <c r="S22" i="2"/>
  <c r="R22" i="2"/>
  <c r="Q22" i="2"/>
  <c r="P22" i="2"/>
  <c r="O22" i="2"/>
  <c r="N22" i="2"/>
  <c r="M22" i="2"/>
  <c r="L22" i="2"/>
  <c r="K22" i="2"/>
  <c r="V21" i="2"/>
  <c r="U21" i="2"/>
  <c r="T21" i="2"/>
  <c r="S21" i="2"/>
  <c r="R21" i="2"/>
  <c r="Q21" i="2"/>
  <c r="P21" i="2"/>
  <c r="O21" i="2"/>
  <c r="N21" i="2"/>
  <c r="M21" i="2"/>
  <c r="L21" i="2"/>
  <c r="K21" i="2"/>
  <c r="V16" i="2"/>
  <c r="U16" i="2"/>
  <c r="T16" i="2"/>
  <c r="S16" i="2"/>
  <c r="R16" i="2"/>
  <c r="Q16" i="2"/>
  <c r="P16" i="2"/>
  <c r="O16" i="2"/>
  <c r="N16" i="2"/>
  <c r="M16" i="2"/>
  <c r="L16" i="2"/>
  <c r="K16" i="2"/>
  <c r="V15" i="2"/>
  <c r="U15" i="2"/>
  <c r="T15" i="2"/>
  <c r="S15" i="2"/>
  <c r="R15" i="2"/>
  <c r="Q15" i="2"/>
  <c r="P15" i="2"/>
  <c r="O15" i="2"/>
  <c r="N15" i="2"/>
  <c r="M15" i="2"/>
  <c r="L15" i="2"/>
  <c r="K15" i="2"/>
  <c r="V10" i="2"/>
  <c r="U10" i="2"/>
  <c r="T10" i="2"/>
  <c r="S10" i="2"/>
  <c r="R10" i="2"/>
  <c r="Q10" i="2"/>
  <c r="P10" i="2"/>
  <c r="O10" i="2"/>
  <c r="N10" i="2"/>
  <c r="M10" i="2"/>
  <c r="L10" i="2"/>
  <c r="K10" i="2"/>
  <c r="V9" i="2"/>
  <c r="U9" i="2"/>
  <c r="T9" i="2"/>
  <c r="S9" i="2"/>
  <c r="R9" i="2"/>
  <c r="Q9" i="2"/>
  <c r="P9" i="2"/>
  <c r="O9" i="2"/>
  <c r="N9" i="2"/>
  <c r="M9" i="2"/>
  <c r="L9" i="2"/>
  <c r="K9" i="2"/>
  <c r="V4" i="2"/>
  <c r="U4" i="2"/>
  <c r="T4" i="2"/>
  <c r="S4" i="2"/>
  <c r="R4" i="2"/>
  <c r="Q4" i="2"/>
  <c r="P4" i="2"/>
  <c r="O4" i="2"/>
  <c r="N4" i="2"/>
  <c r="M4" i="2"/>
  <c r="L4" i="2"/>
  <c r="K4" i="2"/>
  <c r="V3" i="2"/>
  <c r="U3" i="2"/>
  <c r="T3" i="2"/>
  <c r="S3" i="2"/>
  <c r="R3" i="2"/>
  <c r="Q3" i="2"/>
  <c r="P3" i="2"/>
  <c r="O3" i="2"/>
  <c r="N3" i="2"/>
  <c r="M3" i="2"/>
  <c r="L3" i="2"/>
  <c r="K3" i="2"/>
  <c r="V16" i="12"/>
  <c r="U16" i="12"/>
  <c r="T16" i="12"/>
  <c r="S16" i="12"/>
  <c r="R16" i="12"/>
  <c r="Q16" i="12"/>
  <c r="P16" i="12"/>
  <c r="O16" i="12"/>
  <c r="N16" i="12"/>
  <c r="M16" i="12"/>
  <c r="L16" i="12"/>
  <c r="K16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V9" i="12"/>
  <c r="U9" i="12"/>
  <c r="T9" i="12"/>
  <c r="S9" i="12"/>
  <c r="R9" i="12"/>
  <c r="Q9" i="12"/>
  <c r="P9" i="12"/>
  <c r="O9" i="12"/>
  <c r="N9" i="12"/>
  <c r="M9" i="12"/>
  <c r="L9" i="12"/>
  <c r="K9" i="12"/>
  <c r="V4" i="12"/>
  <c r="U4" i="12"/>
  <c r="T4" i="12"/>
  <c r="S4" i="12"/>
  <c r="R4" i="12"/>
  <c r="Q4" i="12"/>
  <c r="P4" i="12"/>
  <c r="O4" i="12"/>
  <c r="N4" i="12"/>
  <c r="M4" i="12"/>
  <c r="L4" i="12"/>
  <c r="K4" i="12"/>
  <c r="V3" i="12"/>
  <c r="U3" i="12"/>
  <c r="T3" i="12"/>
  <c r="S3" i="12"/>
  <c r="R3" i="12"/>
  <c r="Q3" i="12"/>
  <c r="P3" i="12"/>
  <c r="O3" i="12"/>
  <c r="N3" i="12"/>
  <c r="M3" i="12"/>
  <c r="L3" i="12"/>
  <c r="K3" i="12"/>
  <c r="V64" i="10"/>
  <c r="U64" i="10"/>
  <c r="T64" i="10"/>
  <c r="S64" i="10"/>
  <c r="R64" i="10"/>
  <c r="Q64" i="10"/>
  <c r="P64" i="10"/>
  <c r="O64" i="10"/>
  <c r="N64" i="10"/>
  <c r="M64" i="10"/>
  <c r="L64" i="10"/>
  <c r="K64" i="10"/>
  <c r="V63" i="10"/>
  <c r="U63" i="10"/>
  <c r="T63" i="10"/>
  <c r="S63" i="10"/>
  <c r="R63" i="10"/>
  <c r="Q63" i="10"/>
  <c r="P63" i="10"/>
  <c r="O63" i="10"/>
  <c r="N63" i="10"/>
  <c r="M63" i="10"/>
  <c r="L63" i="10"/>
  <c r="K63" i="10"/>
  <c r="V58" i="10"/>
  <c r="U58" i="10"/>
  <c r="T58" i="10"/>
  <c r="S58" i="10"/>
  <c r="R58" i="10"/>
  <c r="Q58" i="10"/>
  <c r="P58" i="10"/>
  <c r="O58" i="10"/>
  <c r="N58" i="10"/>
  <c r="M58" i="10"/>
  <c r="L58" i="10"/>
  <c r="K58" i="10"/>
  <c r="V57" i="10"/>
  <c r="U57" i="10"/>
  <c r="T57" i="10"/>
  <c r="S57" i="10"/>
  <c r="R57" i="10"/>
  <c r="Q57" i="10"/>
  <c r="P57" i="10"/>
  <c r="O57" i="10"/>
  <c r="N57" i="10"/>
  <c r="M57" i="10"/>
  <c r="L57" i="10"/>
  <c r="K57" i="10"/>
  <c r="V52" i="10"/>
  <c r="U52" i="10"/>
  <c r="T52" i="10"/>
  <c r="S52" i="10"/>
  <c r="R52" i="10"/>
  <c r="Q52" i="10"/>
  <c r="P52" i="10"/>
  <c r="O52" i="10"/>
  <c r="N52" i="10"/>
  <c r="M52" i="10"/>
  <c r="L52" i="10"/>
  <c r="K52" i="10"/>
  <c r="V51" i="10"/>
  <c r="U51" i="10"/>
  <c r="T51" i="10"/>
  <c r="S51" i="10"/>
  <c r="R51" i="10"/>
  <c r="Q51" i="10"/>
  <c r="P51" i="10"/>
  <c r="O51" i="10"/>
  <c r="N51" i="10"/>
  <c r="M51" i="10"/>
  <c r="L51" i="10"/>
  <c r="K51" i="10"/>
  <c r="V46" i="10"/>
  <c r="U46" i="10"/>
  <c r="T46" i="10"/>
  <c r="S46" i="10"/>
  <c r="R46" i="10"/>
  <c r="Q46" i="10"/>
  <c r="P46" i="10"/>
  <c r="O46" i="10"/>
  <c r="N46" i="10"/>
  <c r="M46" i="10"/>
  <c r="L46" i="10"/>
  <c r="K46" i="10"/>
  <c r="V45" i="10"/>
  <c r="U45" i="10"/>
  <c r="T45" i="10"/>
  <c r="S45" i="10"/>
  <c r="R45" i="10"/>
  <c r="Q45" i="10"/>
  <c r="P45" i="10"/>
  <c r="O45" i="10"/>
  <c r="N45" i="10"/>
  <c r="M45" i="10"/>
  <c r="L45" i="10"/>
  <c r="K45" i="10"/>
  <c r="V40" i="10"/>
  <c r="U40" i="10"/>
  <c r="T40" i="10"/>
  <c r="S40" i="10"/>
  <c r="R40" i="10"/>
  <c r="Q40" i="10"/>
  <c r="P40" i="10"/>
  <c r="O40" i="10"/>
  <c r="N40" i="10"/>
  <c r="M40" i="10"/>
  <c r="L40" i="10"/>
  <c r="K40" i="10"/>
  <c r="V39" i="10"/>
  <c r="U39" i="10"/>
  <c r="T39" i="10"/>
  <c r="S39" i="10"/>
  <c r="R39" i="10"/>
  <c r="Q39" i="10"/>
  <c r="P39" i="10"/>
  <c r="O39" i="10"/>
  <c r="N39" i="10"/>
  <c r="M39" i="10"/>
  <c r="L39" i="10"/>
  <c r="K39" i="10"/>
  <c r="V34" i="10"/>
  <c r="U34" i="10"/>
  <c r="T34" i="10"/>
  <c r="S34" i="10"/>
  <c r="R34" i="10"/>
  <c r="Q34" i="10"/>
  <c r="P34" i="10"/>
  <c r="O34" i="10"/>
  <c r="N34" i="10"/>
  <c r="M34" i="10"/>
  <c r="L34" i="10"/>
  <c r="K34" i="10"/>
  <c r="V33" i="10"/>
  <c r="U33" i="10"/>
  <c r="T33" i="10"/>
  <c r="S33" i="10"/>
  <c r="R33" i="10"/>
  <c r="Q33" i="10"/>
  <c r="P33" i="10"/>
  <c r="O33" i="10"/>
  <c r="N33" i="10"/>
  <c r="M33" i="10"/>
  <c r="L33" i="10"/>
  <c r="K33" i="10"/>
  <c r="V28" i="10"/>
  <c r="U28" i="10"/>
  <c r="T28" i="10"/>
  <c r="S28" i="10"/>
  <c r="R28" i="10"/>
  <c r="Q28" i="10"/>
  <c r="P28" i="10"/>
  <c r="O28" i="10"/>
  <c r="N28" i="10"/>
  <c r="M28" i="10"/>
  <c r="L28" i="10"/>
  <c r="K28" i="10"/>
  <c r="V27" i="10"/>
  <c r="U27" i="10"/>
  <c r="T27" i="10"/>
  <c r="S27" i="10"/>
  <c r="R27" i="10"/>
  <c r="Q27" i="10"/>
  <c r="P27" i="10"/>
  <c r="O27" i="10"/>
  <c r="N27" i="10"/>
  <c r="M27" i="10"/>
  <c r="L27" i="10"/>
  <c r="K27" i="10"/>
  <c r="V22" i="10"/>
  <c r="U22" i="10"/>
  <c r="T22" i="10"/>
  <c r="S22" i="10"/>
  <c r="R22" i="10"/>
  <c r="Q22" i="10"/>
  <c r="P22" i="10"/>
  <c r="O22" i="10"/>
  <c r="N22" i="10"/>
  <c r="M22" i="10"/>
  <c r="L22" i="10"/>
  <c r="K22" i="10"/>
  <c r="V21" i="10"/>
  <c r="U21" i="10"/>
  <c r="T21" i="10"/>
  <c r="S21" i="10"/>
  <c r="R21" i="10"/>
  <c r="Q21" i="10"/>
  <c r="P21" i="10"/>
  <c r="O21" i="10"/>
  <c r="N21" i="10"/>
  <c r="M21" i="10"/>
  <c r="L21" i="10"/>
  <c r="K21" i="10"/>
  <c r="V16" i="10"/>
  <c r="U16" i="10"/>
  <c r="T16" i="10"/>
  <c r="S16" i="10"/>
  <c r="R16" i="10"/>
  <c r="Q16" i="10"/>
  <c r="P16" i="10"/>
  <c r="O16" i="10"/>
  <c r="N16" i="10"/>
  <c r="M16" i="10"/>
  <c r="L16" i="10"/>
  <c r="K16" i="10"/>
  <c r="V15" i="10"/>
  <c r="U15" i="10"/>
  <c r="T15" i="10"/>
  <c r="S15" i="10"/>
  <c r="R15" i="10"/>
  <c r="Q15" i="10"/>
  <c r="P15" i="10"/>
  <c r="O15" i="10"/>
  <c r="N15" i="10"/>
  <c r="M15" i="10"/>
  <c r="L15" i="10"/>
  <c r="K15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V9" i="10"/>
  <c r="U9" i="10"/>
  <c r="T9" i="10"/>
  <c r="S9" i="10"/>
  <c r="R9" i="10"/>
  <c r="Q9" i="10"/>
  <c r="P9" i="10"/>
  <c r="O9" i="10"/>
  <c r="N9" i="10"/>
  <c r="M9" i="10"/>
  <c r="L9" i="10"/>
  <c r="K9" i="10"/>
  <c r="V4" i="10"/>
  <c r="U4" i="10"/>
  <c r="T4" i="10"/>
  <c r="S4" i="10"/>
  <c r="R4" i="10"/>
  <c r="Q4" i="10"/>
  <c r="P4" i="10"/>
  <c r="O4" i="10"/>
  <c r="N4" i="10"/>
  <c r="M4" i="10"/>
  <c r="L4" i="10"/>
  <c r="K4" i="10"/>
  <c r="V3" i="10"/>
  <c r="U3" i="10"/>
  <c r="T3" i="10"/>
  <c r="S3" i="10"/>
  <c r="R3" i="10"/>
  <c r="Q3" i="10"/>
  <c r="P3" i="10"/>
  <c r="O3" i="10"/>
  <c r="N3" i="10"/>
  <c r="M3" i="10"/>
  <c r="L3" i="10"/>
  <c r="K3" i="10"/>
  <c r="V46" i="9"/>
  <c r="U46" i="9"/>
  <c r="T46" i="9"/>
  <c r="S46" i="9"/>
  <c r="R46" i="9"/>
  <c r="Q46" i="9"/>
  <c r="P46" i="9"/>
  <c r="O46" i="9"/>
  <c r="N46" i="9"/>
  <c r="M46" i="9"/>
  <c r="L46" i="9"/>
  <c r="K46" i="9"/>
  <c r="V45" i="9"/>
  <c r="U45" i="9"/>
  <c r="T45" i="9"/>
  <c r="S45" i="9"/>
  <c r="R45" i="9"/>
  <c r="Q45" i="9"/>
  <c r="P45" i="9"/>
  <c r="O45" i="9"/>
  <c r="N45" i="9"/>
  <c r="M45" i="9"/>
  <c r="L45" i="9"/>
  <c r="K45" i="9"/>
  <c r="V40" i="9"/>
  <c r="U40" i="9"/>
  <c r="T40" i="9"/>
  <c r="S40" i="9"/>
  <c r="R40" i="9"/>
  <c r="Q40" i="9"/>
  <c r="P40" i="9"/>
  <c r="O40" i="9"/>
  <c r="N40" i="9"/>
  <c r="M40" i="9"/>
  <c r="L40" i="9"/>
  <c r="K40" i="9"/>
  <c r="V39" i="9"/>
  <c r="U39" i="9"/>
  <c r="T39" i="9"/>
  <c r="S39" i="9"/>
  <c r="R39" i="9"/>
  <c r="Q39" i="9"/>
  <c r="P39" i="9"/>
  <c r="O39" i="9"/>
  <c r="N39" i="9"/>
  <c r="M39" i="9"/>
  <c r="L39" i="9"/>
  <c r="K39" i="9"/>
  <c r="V34" i="9"/>
  <c r="U34" i="9"/>
  <c r="T34" i="9"/>
  <c r="S34" i="9"/>
  <c r="R34" i="9"/>
  <c r="Q34" i="9"/>
  <c r="P34" i="9"/>
  <c r="O34" i="9"/>
  <c r="N34" i="9"/>
  <c r="M34" i="9"/>
  <c r="L34" i="9"/>
  <c r="K34" i="9"/>
  <c r="V33" i="9"/>
  <c r="U33" i="9"/>
  <c r="T33" i="9"/>
  <c r="S33" i="9"/>
  <c r="R33" i="9"/>
  <c r="Q33" i="9"/>
  <c r="P33" i="9"/>
  <c r="O33" i="9"/>
  <c r="N33" i="9"/>
  <c r="M33" i="9"/>
  <c r="L33" i="9"/>
  <c r="K33" i="9"/>
  <c r="V28" i="9"/>
  <c r="U28" i="9"/>
  <c r="T28" i="9"/>
  <c r="S28" i="9"/>
  <c r="R28" i="9"/>
  <c r="Q28" i="9"/>
  <c r="P28" i="9"/>
  <c r="O28" i="9"/>
  <c r="N28" i="9"/>
  <c r="M28" i="9"/>
  <c r="L28" i="9"/>
  <c r="K28" i="9"/>
  <c r="V27" i="9"/>
  <c r="U27" i="9"/>
  <c r="T27" i="9"/>
  <c r="S27" i="9"/>
  <c r="R27" i="9"/>
  <c r="Q27" i="9"/>
  <c r="P27" i="9"/>
  <c r="O27" i="9"/>
  <c r="N27" i="9"/>
  <c r="M27" i="9"/>
  <c r="L27" i="9"/>
  <c r="K27" i="9"/>
  <c r="V22" i="9"/>
  <c r="U22" i="9"/>
  <c r="T22" i="9"/>
  <c r="S22" i="9"/>
  <c r="R22" i="9"/>
  <c r="Q22" i="9"/>
  <c r="P22" i="9"/>
  <c r="O22" i="9"/>
  <c r="N22" i="9"/>
  <c r="M22" i="9"/>
  <c r="L22" i="9"/>
  <c r="K22" i="9"/>
  <c r="V21" i="9"/>
  <c r="U21" i="9"/>
  <c r="T21" i="9"/>
  <c r="S21" i="9"/>
  <c r="R21" i="9"/>
  <c r="Q21" i="9"/>
  <c r="P21" i="9"/>
  <c r="O21" i="9"/>
  <c r="N21" i="9"/>
  <c r="M21" i="9"/>
  <c r="L21" i="9"/>
  <c r="K21" i="9"/>
  <c r="V16" i="9"/>
  <c r="U16" i="9"/>
  <c r="T16" i="9"/>
  <c r="S16" i="9"/>
  <c r="R16" i="9"/>
  <c r="Q16" i="9"/>
  <c r="P16" i="9"/>
  <c r="O16" i="9"/>
  <c r="N16" i="9"/>
  <c r="M16" i="9"/>
  <c r="L16" i="9"/>
  <c r="K16" i="9"/>
  <c r="V15" i="9"/>
  <c r="U15" i="9"/>
  <c r="T15" i="9"/>
  <c r="S15" i="9"/>
  <c r="R15" i="9"/>
  <c r="Q15" i="9"/>
  <c r="P15" i="9"/>
  <c r="O15" i="9"/>
  <c r="N15" i="9"/>
  <c r="M15" i="9"/>
  <c r="L15" i="9"/>
  <c r="K15" i="9"/>
  <c r="V10" i="9"/>
  <c r="U10" i="9"/>
  <c r="T10" i="9"/>
  <c r="S10" i="9"/>
  <c r="R10" i="9"/>
  <c r="Q10" i="9"/>
  <c r="P10" i="9"/>
  <c r="O10" i="9"/>
  <c r="N10" i="9"/>
  <c r="M10" i="9"/>
  <c r="L10" i="9"/>
  <c r="K10" i="9"/>
  <c r="V9" i="9"/>
  <c r="U9" i="9"/>
  <c r="T9" i="9"/>
  <c r="S9" i="9"/>
  <c r="R9" i="9"/>
  <c r="Q9" i="9"/>
  <c r="P9" i="9"/>
  <c r="O9" i="9"/>
  <c r="N9" i="9"/>
  <c r="M9" i="9"/>
  <c r="L9" i="9"/>
  <c r="K9" i="9"/>
  <c r="V4" i="9"/>
  <c r="U4" i="9"/>
  <c r="T4" i="9"/>
  <c r="S4" i="9"/>
  <c r="R4" i="9"/>
  <c r="Q4" i="9"/>
  <c r="P4" i="9"/>
  <c r="O4" i="9"/>
  <c r="N4" i="9"/>
  <c r="M4" i="9"/>
  <c r="L4" i="9"/>
  <c r="K4" i="9"/>
  <c r="V3" i="9"/>
  <c r="U3" i="9"/>
  <c r="T3" i="9"/>
  <c r="S3" i="9"/>
  <c r="R3" i="9"/>
  <c r="Q3" i="9"/>
  <c r="P3" i="9"/>
  <c r="O3" i="9"/>
  <c r="N3" i="9"/>
  <c r="M3" i="9"/>
  <c r="L3" i="9"/>
  <c r="K3" i="9"/>
  <c r="V22" i="11"/>
  <c r="U22" i="11"/>
  <c r="T22" i="11"/>
  <c r="S22" i="11"/>
  <c r="R22" i="11"/>
  <c r="Q22" i="11"/>
  <c r="P22" i="11"/>
  <c r="O22" i="11"/>
  <c r="N22" i="11"/>
  <c r="M22" i="11"/>
  <c r="L22" i="11"/>
  <c r="K22" i="11"/>
  <c r="V21" i="11"/>
  <c r="U21" i="11"/>
  <c r="T21" i="11"/>
  <c r="S21" i="11"/>
  <c r="R21" i="11"/>
  <c r="Q21" i="11"/>
  <c r="P21" i="11"/>
  <c r="O21" i="11"/>
  <c r="N21" i="11"/>
  <c r="M21" i="11"/>
  <c r="L21" i="11"/>
  <c r="K21" i="11"/>
  <c r="V16" i="11"/>
  <c r="U16" i="11"/>
  <c r="T16" i="11"/>
  <c r="S16" i="11"/>
  <c r="R16" i="11"/>
  <c r="Q16" i="11"/>
  <c r="P16" i="11"/>
  <c r="O16" i="11"/>
  <c r="N16" i="11"/>
  <c r="M16" i="11"/>
  <c r="L16" i="11"/>
  <c r="K16" i="11"/>
  <c r="V15" i="11"/>
  <c r="U15" i="11"/>
  <c r="T15" i="11"/>
  <c r="S15" i="11"/>
  <c r="R15" i="11"/>
  <c r="Q15" i="11"/>
  <c r="P15" i="11"/>
  <c r="O15" i="11"/>
  <c r="N15" i="11"/>
  <c r="M15" i="11"/>
  <c r="L15" i="11"/>
  <c r="K15" i="11"/>
  <c r="V4" i="11"/>
  <c r="U4" i="11"/>
  <c r="T4" i="11"/>
  <c r="S4" i="11"/>
  <c r="R4" i="11"/>
  <c r="Q4" i="11"/>
  <c r="P4" i="11"/>
  <c r="O4" i="11"/>
  <c r="N4" i="11"/>
  <c r="M4" i="11"/>
  <c r="L4" i="11"/>
  <c r="K4" i="11"/>
  <c r="V3" i="11"/>
  <c r="U3" i="11"/>
  <c r="T3" i="11"/>
  <c r="S3" i="11"/>
  <c r="R3" i="11"/>
  <c r="Q3" i="11"/>
  <c r="P3" i="11"/>
  <c r="O3" i="11"/>
  <c r="N3" i="11"/>
  <c r="M3" i="11"/>
  <c r="L3" i="11"/>
  <c r="K3" i="11"/>
  <c r="V10" i="11"/>
  <c r="U10" i="11"/>
  <c r="T10" i="11"/>
  <c r="S10" i="11"/>
  <c r="R10" i="11"/>
  <c r="Q10" i="11"/>
  <c r="P10" i="11"/>
  <c r="O10" i="11"/>
  <c r="N10" i="11"/>
  <c r="M10" i="11"/>
  <c r="L10" i="11"/>
  <c r="K10" i="11"/>
  <c r="V9" i="11"/>
  <c r="U9" i="11"/>
  <c r="T9" i="11"/>
  <c r="S9" i="11"/>
  <c r="R9" i="11"/>
  <c r="Q9" i="11"/>
  <c r="P9" i="11"/>
  <c r="O9" i="11"/>
  <c r="N9" i="11"/>
  <c r="M9" i="11"/>
  <c r="L9" i="11"/>
  <c r="K9" i="11"/>
  <c r="V34" i="7"/>
  <c r="U34" i="7"/>
  <c r="T34" i="7"/>
  <c r="S34" i="7"/>
  <c r="R34" i="7"/>
  <c r="Q34" i="7"/>
  <c r="P34" i="7"/>
  <c r="O34" i="7"/>
  <c r="N34" i="7"/>
  <c r="M34" i="7"/>
  <c r="L34" i="7"/>
  <c r="K34" i="7"/>
  <c r="V33" i="7"/>
  <c r="U33" i="7"/>
  <c r="T33" i="7"/>
  <c r="S33" i="7"/>
  <c r="R33" i="7"/>
  <c r="Q33" i="7"/>
  <c r="P33" i="7"/>
  <c r="O33" i="7"/>
  <c r="N33" i="7"/>
  <c r="M33" i="7"/>
  <c r="L33" i="7"/>
  <c r="K33" i="7"/>
  <c r="V28" i="7"/>
  <c r="U28" i="7"/>
  <c r="T28" i="7"/>
  <c r="S28" i="7"/>
  <c r="R28" i="7"/>
  <c r="Q28" i="7"/>
  <c r="P28" i="7"/>
  <c r="O28" i="7"/>
  <c r="N28" i="7"/>
  <c r="M28" i="7"/>
  <c r="L28" i="7"/>
  <c r="K28" i="7"/>
  <c r="V27" i="7"/>
  <c r="U27" i="7"/>
  <c r="T27" i="7"/>
  <c r="S27" i="7"/>
  <c r="R27" i="7"/>
  <c r="Q27" i="7"/>
  <c r="P27" i="7"/>
  <c r="O27" i="7"/>
  <c r="N27" i="7"/>
  <c r="M27" i="7"/>
  <c r="L27" i="7"/>
  <c r="K27" i="7"/>
  <c r="V22" i="7"/>
  <c r="U22" i="7"/>
  <c r="T22" i="7"/>
  <c r="S22" i="7"/>
  <c r="R22" i="7"/>
  <c r="Q22" i="7"/>
  <c r="P22" i="7"/>
  <c r="O22" i="7"/>
  <c r="N22" i="7"/>
  <c r="M22" i="7"/>
  <c r="L22" i="7"/>
  <c r="K22" i="7"/>
  <c r="V21" i="7"/>
  <c r="U21" i="7"/>
  <c r="T21" i="7"/>
  <c r="S21" i="7"/>
  <c r="R21" i="7"/>
  <c r="Q21" i="7"/>
  <c r="P21" i="7"/>
  <c r="O21" i="7"/>
  <c r="N21" i="7"/>
  <c r="M21" i="7"/>
  <c r="L21" i="7"/>
  <c r="K21" i="7"/>
  <c r="V16" i="7"/>
  <c r="U16" i="7"/>
  <c r="T16" i="7"/>
  <c r="S16" i="7"/>
  <c r="R16" i="7"/>
  <c r="Q16" i="7"/>
  <c r="P16" i="7"/>
  <c r="O16" i="7"/>
  <c r="N16" i="7"/>
  <c r="M16" i="7"/>
  <c r="L16" i="7"/>
  <c r="K16" i="7"/>
  <c r="V15" i="7"/>
  <c r="U15" i="7"/>
  <c r="T15" i="7"/>
  <c r="S15" i="7"/>
  <c r="R15" i="7"/>
  <c r="Q15" i="7"/>
  <c r="P15" i="7"/>
  <c r="O15" i="7"/>
  <c r="N15" i="7"/>
  <c r="M15" i="7"/>
  <c r="L15" i="7"/>
  <c r="K15" i="7"/>
  <c r="V10" i="7"/>
  <c r="U10" i="7"/>
  <c r="T10" i="7"/>
  <c r="S10" i="7"/>
  <c r="R10" i="7"/>
  <c r="Q10" i="7"/>
  <c r="P10" i="7"/>
  <c r="O10" i="7"/>
  <c r="N10" i="7"/>
  <c r="M10" i="7"/>
  <c r="L10" i="7"/>
  <c r="K10" i="7"/>
  <c r="V9" i="7"/>
  <c r="U9" i="7"/>
  <c r="T9" i="7"/>
  <c r="S9" i="7"/>
  <c r="R9" i="7"/>
  <c r="Q9" i="7"/>
  <c r="P9" i="7"/>
  <c r="O9" i="7"/>
  <c r="N9" i="7"/>
  <c r="M9" i="7"/>
  <c r="L9" i="7"/>
  <c r="K9" i="7"/>
  <c r="W9" i="7" s="1"/>
  <c r="V4" i="7"/>
  <c r="U4" i="7"/>
  <c r="T4" i="7"/>
  <c r="S4" i="7"/>
  <c r="R4" i="7"/>
  <c r="Q4" i="7"/>
  <c r="P4" i="7"/>
  <c r="O4" i="7"/>
  <c r="N4" i="7"/>
  <c r="M4" i="7"/>
  <c r="L4" i="7"/>
  <c r="K4" i="7"/>
  <c r="V3" i="7"/>
  <c r="U3" i="7"/>
  <c r="T3" i="7"/>
  <c r="S3" i="7"/>
  <c r="R3" i="7"/>
  <c r="Q3" i="7"/>
  <c r="P3" i="7"/>
  <c r="O3" i="7"/>
  <c r="N3" i="7"/>
  <c r="M3" i="7"/>
  <c r="L3" i="7"/>
  <c r="K3" i="7"/>
  <c r="V34" i="6"/>
  <c r="U34" i="6"/>
  <c r="T34" i="6"/>
  <c r="S34" i="6"/>
  <c r="R34" i="6"/>
  <c r="Q34" i="6"/>
  <c r="P34" i="6"/>
  <c r="O34" i="6"/>
  <c r="N34" i="6"/>
  <c r="M34" i="6"/>
  <c r="L34" i="6"/>
  <c r="K34" i="6"/>
  <c r="V33" i="6"/>
  <c r="U33" i="6"/>
  <c r="T33" i="6"/>
  <c r="S33" i="6"/>
  <c r="R33" i="6"/>
  <c r="Q33" i="6"/>
  <c r="P33" i="6"/>
  <c r="O33" i="6"/>
  <c r="N33" i="6"/>
  <c r="M33" i="6"/>
  <c r="L33" i="6"/>
  <c r="K33" i="6"/>
  <c r="W33" i="6" s="1"/>
  <c r="V28" i="6"/>
  <c r="U28" i="6"/>
  <c r="T28" i="6"/>
  <c r="S28" i="6"/>
  <c r="R28" i="6"/>
  <c r="Q28" i="6"/>
  <c r="P28" i="6"/>
  <c r="O28" i="6"/>
  <c r="N28" i="6"/>
  <c r="M28" i="6"/>
  <c r="L28" i="6"/>
  <c r="K28" i="6"/>
  <c r="V27" i="6"/>
  <c r="U27" i="6"/>
  <c r="T27" i="6"/>
  <c r="S27" i="6"/>
  <c r="R27" i="6"/>
  <c r="Q27" i="6"/>
  <c r="P27" i="6"/>
  <c r="O27" i="6"/>
  <c r="N27" i="6"/>
  <c r="M27" i="6"/>
  <c r="L27" i="6"/>
  <c r="K27" i="6"/>
  <c r="V22" i="6"/>
  <c r="U22" i="6"/>
  <c r="T22" i="6"/>
  <c r="S22" i="6"/>
  <c r="R22" i="6"/>
  <c r="Q22" i="6"/>
  <c r="P22" i="6"/>
  <c r="O22" i="6"/>
  <c r="N22" i="6"/>
  <c r="M22" i="6"/>
  <c r="L22" i="6"/>
  <c r="K22" i="6"/>
  <c r="V21" i="6"/>
  <c r="U21" i="6"/>
  <c r="T21" i="6"/>
  <c r="S21" i="6"/>
  <c r="R21" i="6"/>
  <c r="Q21" i="6"/>
  <c r="P21" i="6"/>
  <c r="O21" i="6"/>
  <c r="N21" i="6"/>
  <c r="M21" i="6"/>
  <c r="L21" i="6"/>
  <c r="K21" i="6"/>
  <c r="V16" i="6"/>
  <c r="U16" i="6"/>
  <c r="T16" i="6"/>
  <c r="S16" i="6"/>
  <c r="R16" i="6"/>
  <c r="Q16" i="6"/>
  <c r="P16" i="6"/>
  <c r="O16" i="6"/>
  <c r="N16" i="6"/>
  <c r="M16" i="6"/>
  <c r="L16" i="6"/>
  <c r="K16" i="6"/>
  <c r="V15" i="6"/>
  <c r="U15" i="6"/>
  <c r="T15" i="6"/>
  <c r="S15" i="6"/>
  <c r="R15" i="6"/>
  <c r="Q15" i="6"/>
  <c r="P15" i="6"/>
  <c r="O15" i="6"/>
  <c r="N15" i="6"/>
  <c r="M15" i="6"/>
  <c r="L15" i="6"/>
  <c r="K15" i="6"/>
  <c r="V10" i="6"/>
  <c r="U10" i="6"/>
  <c r="T10" i="6"/>
  <c r="S10" i="6"/>
  <c r="R10" i="6"/>
  <c r="Q10" i="6"/>
  <c r="P10" i="6"/>
  <c r="O10" i="6"/>
  <c r="N10" i="6"/>
  <c r="M10" i="6"/>
  <c r="L10" i="6"/>
  <c r="K10" i="6"/>
  <c r="V9" i="6"/>
  <c r="U9" i="6"/>
  <c r="T9" i="6"/>
  <c r="S9" i="6"/>
  <c r="R9" i="6"/>
  <c r="Q9" i="6"/>
  <c r="P9" i="6"/>
  <c r="O9" i="6"/>
  <c r="N9" i="6"/>
  <c r="M9" i="6"/>
  <c r="L9" i="6"/>
  <c r="K9" i="6"/>
  <c r="W9" i="6" s="1"/>
  <c r="V4" i="6"/>
  <c r="U4" i="6"/>
  <c r="T4" i="6"/>
  <c r="S4" i="6"/>
  <c r="R4" i="6"/>
  <c r="Q4" i="6"/>
  <c r="P4" i="6"/>
  <c r="O4" i="6"/>
  <c r="N4" i="6"/>
  <c r="M4" i="6"/>
  <c r="L4" i="6"/>
  <c r="K4" i="6"/>
  <c r="V3" i="6"/>
  <c r="U3" i="6"/>
  <c r="T3" i="6"/>
  <c r="S3" i="6"/>
  <c r="R3" i="6"/>
  <c r="Q3" i="6"/>
  <c r="P3" i="6"/>
  <c r="O3" i="6"/>
  <c r="N3" i="6"/>
  <c r="M3" i="6"/>
  <c r="L3" i="6"/>
  <c r="K3" i="6"/>
  <c r="V70" i="13"/>
  <c r="U70" i="13"/>
  <c r="T70" i="13"/>
  <c r="S70" i="13"/>
  <c r="R70" i="13"/>
  <c r="Q70" i="13"/>
  <c r="P70" i="13"/>
  <c r="O70" i="13"/>
  <c r="N70" i="13"/>
  <c r="M70" i="13"/>
  <c r="L70" i="13"/>
  <c r="K70" i="13"/>
  <c r="V69" i="13"/>
  <c r="U69" i="13"/>
  <c r="T69" i="13"/>
  <c r="S69" i="13"/>
  <c r="R69" i="13"/>
  <c r="Q69" i="13"/>
  <c r="P69" i="13"/>
  <c r="O69" i="13"/>
  <c r="N69" i="13"/>
  <c r="M69" i="13"/>
  <c r="L69" i="13"/>
  <c r="K69" i="13"/>
  <c r="V64" i="13"/>
  <c r="U64" i="13"/>
  <c r="T64" i="13"/>
  <c r="S64" i="13"/>
  <c r="R64" i="13"/>
  <c r="Q64" i="13"/>
  <c r="P64" i="13"/>
  <c r="O64" i="13"/>
  <c r="N64" i="13"/>
  <c r="M64" i="13"/>
  <c r="L64" i="13"/>
  <c r="K64" i="13"/>
  <c r="V63" i="13"/>
  <c r="U63" i="13"/>
  <c r="T63" i="13"/>
  <c r="S63" i="13"/>
  <c r="R63" i="13"/>
  <c r="Q63" i="13"/>
  <c r="P63" i="13"/>
  <c r="O63" i="13"/>
  <c r="N63" i="13"/>
  <c r="M63" i="13"/>
  <c r="L63" i="13"/>
  <c r="K63" i="13"/>
  <c r="V58" i="13"/>
  <c r="U58" i="13"/>
  <c r="T58" i="13"/>
  <c r="S58" i="13"/>
  <c r="R58" i="13"/>
  <c r="Q58" i="13"/>
  <c r="P58" i="13"/>
  <c r="O58" i="13"/>
  <c r="N58" i="13"/>
  <c r="M58" i="13"/>
  <c r="L58" i="13"/>
  <c r="K58" i="13"/>
  <c r="V57" i="13"/>
  <c r="U57" i="13"/>
  <c r="T57" i="13"/>
  <c r="S57" i="13"/>
  <c r="R57" i="13"/>
  <c r="Q57" i="13"/>
  <c r="P57" i="13"/>
  <c r="O57" i="13"/>
  <c r="N57" i="13"/>
  <c r="M57" i="13"/>
  <c r="L57" i="13"/>
  <c r="K57" i="13"/>
  <c r="V52" i="13"/>
  <c r="U52" i="13"/>
  <c r="T52" i="13"/>
  <c r="S52" i="13"/>
  <c r="R52" i="13"/>
  <c r="Q52" i="13"/>
  <c r="P52" i="13"/>
  <c r="O52" i="13"/>
  <c r="N52" i="13"/>
  <c r="M52" i="13"/>
  <c r="L52" i="13"/>
  <c r="K52" i="13"/>
  <c r="V51" i="13"/>
  <c r="U51" i="13"/>
  <c r="T51" i="13"/>
  <c r="S51" i="13"/>
  <c r="R51" i="13"/>
  <c r="Q51" i="13"/>
  <c r="P51" i="13"/>
  <c r="O51" i="13"/>
  <c r="N51" i="13"/>
  <c r="M51" i="13"/>
  <c r="L51" i="13"/>
  <c r="K51" i="13"/>
  <c r="V46" i="13"/>
  <c r="U46" i="13"/>
  <c r="T46" i="13"/>
  <c r="S46" i="13"/>
  <c r="R46" i="13"/>
  <c r="Q46" i="13"/>
  <c r="P46" i="13"/>
  <c r="O46" i="13"/>
  <c r="N46" i="13"/>
  <c r="M46" i="13"/>
  <c r="L46" i="13"/>
  <c r="K46" i="13"/>
  <c r="V45" i="13"/>
  <c r="U45" i="13"/>
  <c r="T45" i="13"/>
  <c r="S45" i="13"/>
  <c r="R45" i="13"/>
  <c r="Q45" i="13"/>
  <c r="P45" i="13"/>
  <c r="O45" i="13"/>
  <c r="N45" i="13"/>
  <c r="M45" i="13"/>
  <c r="L45" i="13"/>
  <c r="K45" i="13"/>
  <c r="V40" i="13"/>
  <c r="U40" i="13"/>
  <c r="T40" i="13"/>
  <c r="S40" i="13"/>
  <c r="R40" i="13"/>
  <c r="Q40" i="13"/>
  <c r="P40" i="13"/>
  <c r="O40" i="13"/>
  <c r="N40" i="13"/>
  <c r="M40" i="13"/>
  <c r="L40" i="13"/>
  <c r="K40" i="13"/>
  <c r="V39" i="13"/>
  <c r="U39" i="13"/>
  <c r="T39" i="13"/>
  <c r="S39" i="13"/>
  <c r="R39" i="13"/>
  <c r="Q39" i="13"/>
  <c r="P39" i="13"/>
  <c r="O39" i="13"/>
  <c r="N39" i="13"/>
  <c r="M39" i="13"/>
  <c r="L39" i="13"/>
  <c r="K39" i="13"/>
  <c r="V34" i="13"/>
  <c r="U34" i="13"/>
  <c r="T34" i="13"/>
  <c r="S34" i="13"/>
  <c r="R34" i="13"/>
  <c r="Q34" i="13"/>
  <c r="P34" i="13"/>
  <c r="O34" i="13"/>
  <c r="N34" i="13"/>
  <c r="M34" i="13"/>
  <c r="L34" i="13"/>
  <c r="K34" i="13"/>
  <c r="V33" i="13"/>
  <c r="U33" i="13"/>
  <c r="T33" i="13"/>
  <c r="S33" i="13"/>
  <c r="R33" i="13"/>
  <c r="Q33" i="13"/>
  <c r="P33" i="13"/>
  <c r="O33" i="13"/>
  <c r="N33" i="13"/>
  <c r="M33" i="13"/>
  <c r="L33" i="13"/>
  <c r="K33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V9" i="13"/>
  <c r="U9" i="13"/>
  <c r="T9" i="13"/>
  <c r="S9" i="13"/>
  <c r="R9" i="13"/>
  <c r="Q9" i="13"/>
  <c r="P9" i="13"/>
  <c r="O9" i="13"/>
  <c r="N9" i="13"/>
  <c r="M9" i="13"/>
  <c r="L9" i="13"/>
  <c r="K9" i="13"/>
  <c r="U3" i="13"/>
  <c r="S3" i="13"/>
  <c r="O3" i="13"/>
  <c r="N3" i="13"/>
  <c r="L4" i="13"/>
  <c r="L76" i="13" s="1"/>
  <c r="M3" i="13"/>
  <c r="L3" i="13"/>
  <c r="U4" i="13"/>
  <c r="U76" i="13" s="1"/>
  <c r="S4" i="13"/>
  <c r="S76" i="13" s="1"/>
  <c r="P4" i="13"/>
  <c r="P76" i="13" s="1"/>
  <c r="N4" i="13"/>
  <c r="N76" i="13" s="1"/>
  <c r="V4" i="13"/>
  <c r="T4" i="13"/>
  <c r="R4" i="13"/>
  <c r="Q4" i="13"/>
  <c r="O4" i="13"/>
  <c r="M4" i="13"/>
  <c r="M76" i="13" s="1"/>
  <c r="K4" i="13"/>
  <c r="K76" i="13" s="1"/>
  <c r="V3" i="13"/>
  <c r="T3" i="13"/>
  <c r="R3" i="13"/>
  <c r="Q3" i="13"/>
  <c r="P3" i="13"/>
  <c r="K3" i="13"/>
  <c r="V40" i="6"/>
  <c r="U40" i="6"/>
  <c r="T40" i="6"/>
  <c r="S40" i="6"/>
  <c r="R40" i="6"/>
  <c r="Q40" i="6"/>
  <c r="P40" i="6"/>
  <c r="O40" i="6"/>
  <c r="N40" i="6"/>
  <c r="V39" i="6"/>
  <c r="U39" i="6"/>
  <c r="T39" i="6"/>
  <c r="S39" i="6"/>
  <c r="R39" i="6"/>
  <c r="Q39" i="6"/>
  <c r="P39" i="6"/>
  <c r="O39" i="6"/>
  <c r="O76" i="13"/>
  <c r="Q76" i="13"/>
  <c r="R76" i="13"/>
  <c r="T76" i="13"/>
  <c r="V76" i="13"/>
  <c r="N52" i="2"/>
  <c r="O52" i="2"/>
  <c r="P52" i="2"/>
  <c r="Q52" i="2"/>
  <c r="R52" i="2"/>
  <c r="S52" i="2"/>
  <c r="T52" i="2"/>
  <c r="U52" i="2"/>
  <c r="V52" i="2"/>
  <c r="O51" i="2"/>
  <c r="P51" i="2"/>
  <c r="Q51" i="2"/>
  <c r="R51" i="2"/>
  <c r="S51" i="2"/>
  <c r="T51" i="2"/>
  <c r="U51" i="2"/>
  <c r="V51" i="2"/>
  <c r="W46" i="2"/>
  <c r="W22" i="2"/>
  <c r="W10" i="2"/>
  <c r="N22" i="12"/>
  <c r="O22" i="12"/>
  <c r="P22" i="12"/>
  <c r="Q22" i="12"/>
  <c r="R22" i="12"/>
  <c r="S22" i="12"/>
  <c r="T22" i="12"/>
  <c r="U22" i="12"/>
  <c r="V22" i="12"/>
  <c r="O21" i="12"/>
  <c r="P21" i="12"/>
  <c r="Q21" i="12"/>
  <c r="R21" i="12"/>
  <c r="S21" i="12"/>
  <c r="T21" i="12"/>
  <c r="U21" i="12"/>
  <c r="V21" i="12"/>
  <c r="N70" i="10"/>
  <c r="O70" i="10"/>
  <c r="P70" i="10"/>
  <c r="Q70" i="10"/>
  <c r="R70" i="10"/>
  <c r="S70" i="10"/>
  <c r="T70" i="10"/>
  <c r="U70" i="10"/>
  <c r="V70" i="10"/>
  <c r="O69" i="10"/>
  <c r="P69" i="10"/>
  <c r="Q69" i="10"/>
  <c r="R69" i="10"/>
  <c r="S69" i="10"/>
  <c r="T69" i="10"/>
  <c r="U69" i="10"/>
  <c r="V69" i="10"/>
  <c r="W34" i="10"/>
  <c r="W33" i="10"/>
  <c r="W16" i="10"/>
  <c r="W10" i="10"/>
  <c r="O51" i="9"/>
  <c r="P51" i="9"/>
  <c r="Q51" i="9"/>
  <c r="R51" i="9"/>
  <c r="S51" i="9"/>
  <c r="T51" i="9"/>
  <c r="U51" i="9"/>
  <c r="V51" i="9"/>
  <c r="N52" i="9"/>
  <c r="O52" i="9"/>
  <c r="P52" i="9"/>
  <c r="Q52" i="9"/>
  <c r="R52" i="9"/>
  <c r="S52" i="9"/>
  <c r="T52" i="9"/>
  <c r="U52" i="9"/>
  <c r="V52" i="9"/>
  <c r="W16" i="9"/>
  <c r="N40" i="7"/>
  <c r="O40" i="7"/>
  <c r="P40" i="7"/>
  <c r="Q40" i="7"/>
  <c r="R40" i="7"/>
  <c r="S40" i="7"/>
  <c r="T40" i="7"/>
  <c r="U40" i="7"/>
  <c r="V40" i="7"/>
  <c r="O39" i="7"/>
  <c r="P39" i="7"/>
  <c r="Q39" i="7"/>
  <c r="R39" i="7"/>
  <c r="S39" i="7"/>
  <c r="T39" i="7"/>
  <c r="U39" i="7"/>
  <c r="V39" i="7"/>
  <c r="W10" i="7"/>
  <c r="W34" i="6"/>
  <c r="W63" i="15" l="1"/>
  <c r="W64" i="15"/>
  <c r="W57" i="13"/>
  <c r="W45" i="18"/>
  <c r="W46" i="18"/>
  <c r="W51" i="18"/>
  <c r="W52" i="18"/>
  <c r="W57" i="15"/>
  <c r="W58" i="15"/>
  <c r="W63" i="17"/>
  <c r="W64" i="17"/>
  <c r="W22" i="19"/>
  <c r="W27" i="19"/>
  <c r="W28" i="19"/>
  <c r="W33" i="19"/>
  <c r="W34" i="19"/>
  <c r="W39" i="19"/>
  <c r="W40" i="19"/>
  <c r="W45" i="19"/>
  <c r="W46" i="19"/>
  <c r="W51" i="19"/>
  <c r="W52" i="19"/>
  <c r="K57" i="19"/>
  <c r="W57" i="19" s="1"/>
  <c r="K45" i="20"/>
  <c r="W45" i="20" s="1"/>
  <c r="W9" i="3"/>
  <c r="W10" i="3"/>
  <c r="W15" i="3"/>
  <c r="W16" i="3"/>
  <c r="W21" i="3"/>
  <c r="W22" i="3"/>
  <c r="W9" i="22"/>
  <c r="W10" i="22"/>
  <c r="W15" i="22"/>
  <c r="W16" i="22"/>
  <c r="W21" i="22"/>
  <c r="W22" i="22"/>
  <c r="W27" i="22"/>
  <c r="W28" i="22"/>
  <c r="W33" i="22"/>
  <c r="W34" i="22"/>
  <c r="W39" i="22"/>
  <c r="W40" i="22"/>
  <c r="W9" i="21"/>
  <c r="W10" i="21"/>
  <c r="W15" i="21"/>
  <c r="W16" i="21"/>
  <c r="W21" i="21"/>
  <c r="W22" i="21"/>
  <c r="W27" i="21"/>
  <c r="W28" i="21"/>
  <c r="W33" i="21"/>
  <c r="W34" i="21"/>
  <c r="W39" i="21"/>
  <c r="W40" i="21"/>
  <c r="W45" i="21"/>
  <c r="W46" i="21"/>
  <c r="W51" i="21"/>
  <c r="W52" i="21"/>
  <c r="K57" i="21"/>
  <c r="W57" i="21" s="1"/>
  <c r="K58" i="21"/>
  <c r="W58" i="21" s="1"/>
  <c r="W9" i="18"/>
  <c r="W10" i="18"/>
  <c r="M69" i="17"/>
  <c r="W58" i="17"/>
  <c r="L69" i="17"/>
  <c r="N69" i="17"/>
  <c r="W46" i="20"/>
  <c r="W9" i="20"/>
  <c r="W10" i="20"/>
  <c r="W15" i="20"/>
  <c r="W16" i="20"/>
  <c r="W21" i="20"/>
  <c r="W22" i="20"/>
  <c r="W27" i="20"/>
  <c r="W28" i="20"/>
  <c r="W33" i="20"/>
  <c r="W34" i="20"/>
  <c r="W39" i="20"/>
  <c r="W40" i="20"/>
  <c r="W3" i="20"/>
  <c r="W4" i="20"/>
  <c r="W58" i="19"/>
  <c r="W9" i="19"/>
  <c r="W10" i="19"/>
  <c r="W15" i="19"/>
  <c r="W16" i="19"/>
  <c r="W21" i="19"/>
  <c r="W3" i="19"/>
  <c r="W4" i="19"/>
  <c r="W57" i="17"/>
  <c r="K69" i="17"/>
  <c r="W69" i="17" s="1"/>
  <c r="W9" i="17"/>
  <c r="W10" i="17"/>
  <c r="W15" i="17"/>
  <c r="W16" i="17"/>
  <c r="W21" i="17"/>
  <c r="W22" i="17"/>
  <c r="W27" i="17"/>
  <c r="W28" i="17"/>
  <c r="W70" i="17"/>
  <c r="W3" i="17"/>
  <c r="W4" i="17"/>
  <c r="W9" i="15"/>
  <c r="W10" i="15"/>
  <c r="W15" i="15"/>
  <c r="W16" i="15"/>
  <c r="W21" i="15"/>
  <c r="W22" i="15"/>
  <c r="W27" i="15"/>
  <c r="W28" i="15"/>
  <c r="W33" i="15"/>
  <c r="W34" i="15"/>
  <c r="W39" i="15"/>
  <c r="W40" i="15"/>
  <c r="W45" i="15"/>
  <c r="W46" i="15"/>
  <c r="W51" i="15"/>
  <c r="W52" i="15"/>
  <c r="W3" i="15"/>
  <c r="W4" i="15"/>
  <c r="W58" i="18"/>
  <c r="W57" i="18"/>
  <c r="W3" i="18"/>
  <c r="W4" i="18"/>
  <c r="W3" i="21"/>
  <c r="W4" i="21"/>
  <c r="W45" i="22"/>
  <c r="W46" i="22"/>
  <c r="W3" i="22"/>
  <c r="W4" i="22"/>
  <c r="W27" i="3"/>
  <c r="W28" i="3"/>
  <c r="W33" i="3"/>
  <c r="W34" i="3"/>
  <c r="W39" i="3"/>
  <c r="W40" i="3"/>
  <c r="W45" i="3"/>
  <c r="W46" i="3"/>
  <c r="W3" i="3"/>
  <c r="W4" i="3"/>
  <c r="N51" i="2"/>
  <c r="N21" i="12"/>
  <c r="N69" i="10"/>
  <c r="N51" i="9"/>
  <c r="N39" i="7"/>
  <c r="N39" i="6"/>
  <c r="P75" i="13"/>
  <c r="W39" i="2"/>
  <c r="W15" i="2"/>
  <c r="W27" i="2"/>
  <c r="K52" i="2"/>
  <c r="K75" i="13"/>
  <c r="W4" i="2"/>
  <c r="W21" i="2"/>
  <c r="W45" i="2"/>
  <c r="W33" i="2"/>
  <c r="L52" i="2"/>
  <c r="W3" i="2"/>
  <c r="W16" i="2"/>
  <c r="W28" i="2"/>
  <c r="W9" i="2"/>
  <c r="W40" i="2"/>
  <c r="W34" i="2"/>
  <c r="M51" i="2"/>
  <c r="M52" i="2"/>
  <c r="L51" i="2"/>
  <c r="K51" i="2"/>
  <c r="W16" i="12"/>
  <c r="L22" i="12"/>
  <c r="K22" i="12"/>
  <c r="W57" i="10"/>
  <c r="W58" i="10"/>
  <c r="M21" i="12"/>
  <c r="W10" i="12"/>
  <c r="W15" i="12"/>
  <c r="K21" i="12"/>
  <c r="L21" i="12"/>
  <c r="M22" i="12"/>
  <c r="W9" i="12"/>
  <c r="W3" i="12"/>
  <c r="W4" i="12"/>
  <c r="W51" i="10"/>
  <c r="W46" i="10"/>
  <c r="W45" i="10"/>
  <c r="W40" i="10"/>
  <c r="W39" i="10"/>
  <c r="W27" i="10"/>
  <c r="M70" i="10"/>
  <c r="L70" i="10"/>
  <c r="W22" i="10"/>
  <c r="K70" i="10"/>
  <c r="M69" i="10"/>
  <c r="L69" i="10"/>
  <c r="K69" i="10"/>
  <c r="L75" i="13"/>
  <c r="W15" i="13"/>
  <c r="W15" i="7"/>
  <c r="W9" i="13"/>
  <c r="W63" i="10"/>
  <c r="W4" i="10"/>
  <c r="W21" i="10"/>
  <c r="W15" i="10"/>
  <c r="W28" i="10"/>
  <c r="W52" i="10"/>
  <c r="W64" i="10"/>
  <c r="W9" i="10"/>
  <c r="W3" i="10"/>
  <c r="W46" i="9"/>
  <c r="W45" i="9"/>
  <c r="W40" i="9"/>
  <c r="W39" i="9"/>
  <c r="W34" i="9"/>
  <c r="W33" i="9"/>
  <c r="W27" i="9"/>
  <c r="W22" i="9"/>
  <c r="M52" i="9"/>
  <c r="K52" i="9"/>
  <c r="W10" i="9"/>
  <c r="L51" i="9"/>
  <c r="M51" i="9"/>
  <c r="K51" i="9"/>
  <c r="W4" i="9"/>
  <c r="M75" i="13"/>
  <c r="W15" i="6"/>
  <c r="W21" i="9"/>
  <c r="W33" i="7"/>
  <c r="W34" i="7"/>
  <c r="L52" i="9"/>
  <c r="W9" i="9"/>
  <c r="W15" i="9"/>
  <c r="W28" i="9"/>
  <c r="W3" i="9"/>
  <c r="W27" i="7"/>
  <c r="W22" i="7"/>
  <c r="W16" i="7"/>
  <c r="K40" i="7"/>
  <c r="M39" i="7"/>
  <c r="K39" i="7"/>
  <c r="L40" i="7"/>
  <c r="L39" i="7"/>
  <c r="M40" i="7"/>
  <c r="W4" i="7"/>
  <c r="W21" i="7"/>
  <c r="W28" i="7"/>
  <c r="W3" i="7"/>
  <c r="W22" i="6"/>
  <c r="W16" i="6"/>
  <c r="M40" i="6"/>
  <c r="K40" i="6"/>
  <c r="L40" i="6"/>
  <c r="M39" i="6"/>
  <c r="L39" i="6"/>
  <c r="K39" i="6"/>
  <c r="W10" i="6"/>
  <c r="W27" i="6"/>
  <c r="W4" i="6"/>
  <c r="W21" i="6"/>
  <c r="W28" i="6"/>
  <c r="W3" i="6"/>
  <c r="W51" i="13"/>
  <c r="W28" i="13"/>
  <c r="W39" i="13"/>
  <c r="W27" i="13"/>
  <c r="W4" i="13"/>
  <c r="W58" i="13"/>
  <c r="W16" i="13"/>
  <c r="W33" i="13"/>
  <c r="W40" i="13"/>
  <c r="Q75" i="13"/>
  <c r="W3" i="13"/>
  <c r="G27" i="6"/>
  <c r="G28" i="6"/>
  <c r="F27" i="6"/>
  <c r="W52" i="2" l="1"/>
  <c r="W51" i="2"/>
  <c r="W22" i="12"/>
  <c r="W21" i="12"/>
  <c r="W69" i="10"/>
  <c r="W52" i="9"/>
  <c r="W39" i="7"/>
  <c r="W40" i="7"/>
  <c r="W39" i="6"/>
  <c r="W40" i="6"/>
  <c r="I40" i="22"/>
  <c r="H40" i="22"/>
  <c r="G40" i="22"/>
  <c r="F40" i="22"/>
  <c r="I39" i="22"/>
  <c r="H39" i="22"/>
  <c r="G39" i="22"/>
  <c r="F39" i="22"/>
  <c r="I34" i="22"/>
  <c r="H34" i="22"/>
  <c r="G34" i="22"/>
  <c r="F34" i="22"/>
  <c r="I33" i="22"/>
  <c r="H33" i="22"/>
  <c r="G33" i="22"/>
  <c r="F33" i="22"/>
  <c r="I28" i="22"/>
  <c r="H28" i="22"/>
  <c r="G28" i="22"/>
  <c r="F28" i="22"/>
  <c r="I27" i="22"/>
  <c r="H27" i="22"/>
  <c r="G27" i="22"/>
  <c r="F27" i="22"/>
  <c r="I22" i="22"/>
  <c r="H22" i="22"/>
  <c r="G22" i="22"/>
  <c r="F22" i="22"/>
  <c r="I21" i="22"/>
  <c r="H21" i="22"/>
  <c r="G21" i="22"/>
  <c r="F21" i="22"/>
  <c r="I16" i="22"/>
  <c r="H16" i="22"/>
  <c r="G16" i="22"/>
  <c r="F16" i="22"/>
  <c r="I15" i="22"/>
  <c r="H15" i="22"/>
  <c r="G15" i="22"/>
  <c r="F15" i="22"/>
  <c r="I10" i="22"/>
  <c r="H10" i="22"/>
  <c r="G10" i="22"/>
  <c r="F10" i="22"/>
  <c r="I9" i="22"/>
  <c r="H9" i="22"/>
  <c r="G9" i="22"/>
  <c r="F9" i="22"/>
  <c r="I4" i="22"/>
  <c r="H4" i="22"/>
  <c r="G4" i="22"/>
  <c r="F4" i="22"/>
  <c r="L6" i="14" s="1"/>
  <c r="I3" i="22"/>
  <c r="H3" i="22"/>
  <c r="G3" i="22"/>
  <c r="F3" i="22"/>
  <c r="H45" i="22" s="1"/>
  <c r="I52" i="21"/>
  <c r="H52" i="21"/>
  <c r="G52" i="21"/>
  <c r="F52" i="21"/>
  <c r="I51" i="21"/>
  <c r="H51" i="21"/>
  <c r="G51" i="21"/>
  <c r="F51" i="21"/>
  <c r="I46" i="21"/>
  <c r="H46" i="21"/>
  <c r="G46" i="21"/>
  <c r="F46" i="21"/>
  <c r="I45" i="21"/>
  <c r="H45" i="21"/>
  <c r="G45" i="21"/>
  <c r="F45" i="21"/>
  <c r="I40" i="21"/>
  <c r="H40" i="21"/>
  <c r="G40" i="21"/>
  <c r="F40" i="21"/>
  <c r="I39" i="21"/>
  <c r="H39" i="21"/>
  <c r="G39" i="21"/>
  <c r="F39" i="21"/>
  <c r="I34" i="21"/>
  <c r="H34" i="21"/>
  <c r="G34" i="21"/>
  <c r="F34" i="21"/>
  <c r="I33" i="21"/>
  <c r="H33" i="21"/>
  <c r="G33" i="21"/>
  <c r="F33" i="21"/>
  <c r="I28" i="21"/>
  <c r="H28" i="21"/>
  <c r="G28" i="21"/>
  <c r="F28" i="21"/>
  <c r="I27" i="21"/>
  <c r="H27" i="21"/>
  <c r="G27" i="21"/>
  <c r="F27" i="21"/>
  <c r="I22" i="21"/>
  <c r="H22" i="21"/>
  <c r="G22" i="21"/>
  <c r="F22" i="21"/>
  <c r="I21" i="21"/>
  <c r="H21" i="21"/>
  <c r="G21" i="21"/>
  <c r="F21" i="21"/>
  <c r="I16" i="21"/>
  <c r="H16" i="21"/>
  <c r="G16" i="21"/>
  <c r="F16" i="21"/>
  <c r="I15" i="21"/>
  <c r="H15" i="21"/>
  <c r="G15" i="21"/>
  <c r="F15" i="21"/>
  <c r="I10" i="21"/>
  <c r="H10" i="21"/>
  <c r="G10" i="21"/>
  <c r="F10" i="21"/>
  <c r="I9" i="21"/>
  <c r="H9" i="21"/>
  <c r="G9" i="21"/>
  <c r="F9" i="21"/>
  <c r="I4" i="21"/>
  <c r="H4" i="21"/>
  <c r="G4" i="21"/>
  <c r="F4" i="21"/>
  <c r="I3" i="21"/>
  <c r="H3" i="21"/>
  <c r="G3" i="21"/>
  <c r="F3" i="21"/>
  <c r="W70" i="10" l="1"/>
  <c r="W51" i="9"/>
  <c r="H58" i="21"/>
  <c r="L12" i="14"/>
  <c r="H46" i="22"/>
  <c r="L5" i="14"/>
  <c r="L11" i="14"/>
  <c r="G41" i="22"/>
  <c r="F11" i="22"/>
  <c r="F17" i="22"/>
  <c r="F23" i="22"/>
  <c r="F29" i="22"/>
  <c r="F35" i="22"/>
  <c r="F41" i="22"/>
  <c r="G17" i="21"/>
  <c r="G23" i="21"/>
  <c r="G5" i="22"/>
  <c r="G11" i="22"/>
  <c r="G17" i="22"/>
  <c r="G23" i="22"/>
  <c r="G29" i="22"/>
  <c r="G35" i="22"/>
  <c r="H5" i="22"/>
  <c r="H11" i="22"/>
  <c r="H17" i="22"/>
  <c r="H23" i="22"/>
  <c r="H29" i="22"/>
  <c r="H35" i="22"/>
  <c r="H41" i="22"/>
  <c r="I5" i="22"/>
  <c r="I11" i="22"/>
  <c r="I17" i="22"/>
  <c r="I23" i="22"/>
  <c r="I29" i="22"/>
  <c r="I35" i="22"/>
  <c r="I41" i="22"/>
  <c r="F23" i="21"/>
  <c r="F35" i="21"/>
  <c r="F41" i="21"/>
  <c r="F47" i="21"/>
  <c r="F53" i="21"/>
  <c r="F5" i="22"/>
  <c r="I53" i="21"/>
  <c r="F17" i="21"/>
  <c r="G5" i="21"/>
  <c r="H53" i="21"/>
  <c r="G11" i="21"/>
  <c r="F29" i="21"/>
  <c r="G29" i="21"/>
  <c r="I11" i="21"/>
  <c r="I17" i="21"/>
  <c r="I23" i="21"/>
  <c r="I29" i="21"/>
  <c r="I35" i="21"/>
  <c r="I41" i="21"/>
  <c r="I47" i="21"/>
  <c r="I5" i="21"/>
  <c r="F11" i="21"/>
  <c r="G35" i="21"/>
  <c r="G41" i="21"/>
  <c r="G47" i="21"/>
  <c r="G53" i="21"/>
  <c r="H5" i="21"/>
  <c r="H11" i="21"/>
  <c r="H17" i="21"/>
  <c r="H23" i="21"/>
  <c r="H29" i="21"/>
  <c r="H35" i="21"/>
  <c r="H41" i="21"/>
  <c r="H47" i="21"/>
  <c r="H59" i="21"/>
  <c r="F5" i="21"/>
  <c r="I40" i="20"/>
  <c r="H40" i="20"/>
  <c r="G40" i="20"/>
  <c r="F40" i="20"/>
  <c r="I39" i="20"/>
  <c r="H39" i="20"/>
  <c r="G39" i="20"/>
  <c r="F39" i="20"/>
  <c r="I34" i="20"/>
  <c r="H34" i="20"/>
  <c r="G34" i="20"/>
  <c r="F34" i="20"/>
  <c r="I33" i="20"/>
  <c r="H33" i="20"/>
  <c r="G33" i="20"/>
  <c r="F33" i="20"/>
  <c r="I28" i="20"/>
  <c r="H28" i="20"/>
  <c r="G28" i="20"/>
  <c r="F28" i="20"/>
  <c r="I27" i="20"/>
  <c r="H27" i="20"/>
  <c r="G27" i="20"/>
  <c r="F27" i="20"/>
  <c r="I22" i="20"/>
  <c r="H22" i="20"/>
  <c r="G22" i="20"/>
  <c r="F22" i="20"/>
  <c r="I21" i="20"/>
  <c r="H21" i="20"/>
  <c r="G21" i="20"/>
  <c r="F21" i="20"/>
  <c r="I16" i="20"/>
  <c r="H16" i="20"/>
  <c r="G16" i="20"/>
  <c r="F16" i="20"/>
  <c r="I15" i="20"/>
  <c r="H15" i="20"/>
  <c r="G15" i="20"/>
  <c r="F15" i="20"/>
  <c r="I10" i="20"/>
  <c r="H10" i="20"/>
  <c r="G10" i="20"/>
  <c r="F10" i="20"/>
  <c r="I9" i="20"/>
  <c r="H9" i="20"/>
  <c r="G9" i="20"/>
  <c r="F9" i="20"/>
  <c r="I4" i="20"/>
  <c r="H4" i="20"/>
  <c r="G4" i="20"/>
  <c r="F4" i="20"/>
  <c r="I3" i="20"/>
  <c r="H3" i="20"/>
  <c r="G3" i="20"/>
  <c r="F3" i="20"/>
  <c r="R6" i="14" l="1"/>
  <c r="H46" i="20"/>
  <c r="R5" i="14"/>
  <c r="H47" i="20"/>
  <c r="G11" i="20"/>
  <c r="G17" i="20"/>
  <c r="G5" i="20"/>
  <c r="I41" i="20"/>
  <c r="G29" i="20"/>
  <c r="G41" i="20"/>
  <c r="G35" i="20"/>
  <c r="G23" i="20"/>
  <c r="F23" i="20"/>
  <c r="F29" i="20"/>
  <c r="F35" i="20"/>
  <c r="F41" i="20"/>
  <c r="F11" i="20"/>
  <c r="F17" i="20"/>
  <c r="H5" i="20"/>
  <c r="H17" i="20"/>
  <c r="H23" i="20"/>
  <c r="H29" i="20"/>
  <c r="H35" i="20"/>
  <c r="H41" i="20"/>
  <c r="I5" i="20"/>
  <c r="I23" i="20"/>
  <c r="I29" i="20"/>
  <c r="I35" i="20"/>
  <c r="I17" i="20"/>
  <c r="I11" i="20"/>
  <c r="H11" i="20"/>
  <c r="F5" i="20"/>
  <c r="I52" i="19"/>
  <c r="H52" i="19"/>
  <c r="G52" i="19"/>
  <c r="F52" i="19"/>
  <c r="I51" i="19"/>
  <c r="H51" i="19"/>
  <c r="G51" i="19"/>
  <c r="F51" i="19"/>
  <c r="I46" i="19"/>
  <c r="H46" i="19"/>
  <c r="G46" i="19"/>
  <c r="F46" i="19"/>
  <c r="I45" i="19"/>
  <c r="H45" i="19"/>
  <c r="G45" i="19"/>
  <c r="F45" i="19"/>
  <c r="I40" i="19"/>
  <c r="H40" i="19"/>
  <c r="G40" i="19"/>
  <c r="F40" i="19"/>
  <c r="I39" i="19"/>
  <c r="H39" i="19"/>
  <c r="G39" i="19"/>
  <c r="F39" i="19"/>
  <c r="I34" i="19"/>
  <c r="H34" i="19"/>
  <c r="G34" i="19"/>
  <c r="F34" i="19"/>
  <c r="I33" i="19"/>
  <c r="H33" i="19"/>
  <c r="G33" i="19"/>
  <c r="F33" i="19"/>
  <c r="I28" i="19"/>
  <c r="H28" i="19"/>
  <c r="G28" i="19"/>
  <c r="F28" i="19"/>
  <c r="I27" i="19"/>
  <c r="H27" i="19"/>
  <c r="G27" i="19"/>
  <c r="F27" i="19"/>
  <c r="I22" i="19"/>
  <c r="H22" i="19"/>
  <c r="G22" i="19"/>
  <c r="F22" i="19"/>
  <c r="I21" i="19"/>
  <c r="H21" i="19"/>
  <c r="G21" i="19"/>
  <c r="F21" i="19"/>
  <c r="I16" i="19"/>
  <c r="H16" i="19"/>
  <c r="G16" i="19"/>
  <c r="F16" i="19"/>
  <c r="I15" i="19"/>
  <c r="H15" i="19"/>
  <c r="G15" i="19"/>
  <c r="F15" i="19"/>
  <c r="I10" i="19"/>
  <c r="H10" i="19"/>
  <c r="G10" i="19"/>
  <c r="F10" i="19"/>
  <c r="I9" i="19"/>
  <c r="H9" i="19"/>
  <c r="G9" i="19"/>
  <c r="F9" i="19"/>
  <c r="I4" i="19"/>
  <c r="H4" i="19"/>
  <c r="G4" i="19"/>
  <c r="F4" i="19"/>
  <c r="I3" i="19"/>
  <c r="H3" i="19"/>
  <c r="G3" i="19"/>
  <c r="F3" i="19"/>
  <c r="O17" i="14" l="1"/>
  <c r="O18" i="14"/>
  <c r="H58" i="19"/>
  <c r="H59" i="19"/>
  <c r="G29" i="19"/>
  <c r="G23" i="19"/>
  <c r="H47" i="19"/>
  <c r="H53" i="19"/>
  <c r="G17" i="19"/>
  <c r="G11" i="19"/>
  <c r="H23" i="19"/>
  <c r="G5" i="19"/>
  <c r="H11" i="19"/>
  <c r="H5" i="19"/>
  <c r="H17" i="19"/>
  <c r="H29" i="19"/>
  <c r="H35" i="19"/>
  <c r="H41" i="19"/>
  <c r="F11" i="19"/>
  <c r="F17" i="19"/>
  <c r="F23" i="19"/>
  <c r="F29" i="19"/>
  <c r="F35" i="19"/>
  <c r="F41" i="19"/>
  <c r="F47" i="19"/>
  <c r="F53" i="19"/>
  <c r="G35" i="19"/>
  <c r="G41" i="19"/>
  <c r="G47" i="19"/>
  <c r="G53" i="19"/>
  <c r="I5" i="19"/>
  <c r="I11" i="19"/>
  <c r="I17" i="19"/>
  <c r="I23" i="19"/>
  <c r="I29" i="19"/>
  <c r="I35" i="19"/>
  <c r="I41" i="19"/>
  <c r="I47" i="19"/>
  <c r="I53" i="19"/>
  <c r="F5" i="19"/>
  <c r="I52" i="18"/>
  <c r="H52" i="18"/>
  <c r="G52" i="18"/>
  <c r="F52" i="18"/>
  <c r="I51" i="18"/>
  <c r="H51" i="18"/>
  <c r="G51" i="18"/>
  <c r="F51" i="18"/>
  <c r="I46" i="18"/>
  <c r="H46" i="18"/>
  <c r="G46" i="18"/>
  <c r="F46" i="18"/>
  <c r="I45" i="18"/>
  <c r="H45" i="18"/>
  <c r="G45" i="18"/>
  <c r="F45" i="18"/>
  <c r="I40" i="18"/>
  <c r="H40" i="18"/>
  <c r="G40" i="18"/>
  <c r="F40" i="18"/>
  <c r="I39" i="18"/>
  <c r="H39" i="18"/>
  <c r="G39" i="18"/>
  <c r="F39" i="18"/>
  <c r="I34" i="18"/>
  <c r="H34" i="18"/>
  <c r="G34" i="18"/>
  <c r="F34" i="18"/>
  <c r="I33" i="18"/>
  <c r="H33" i="18"/>
  <c r="G33" i="18"/>
  <c r="F33" i="18"/>
  <c r="I28" i="18"/>
  <c r="H28" i="18"/>
  <c r="G28" i="18"/>
  <c r="F28" i="18"/>
  <c r="I27" i="18"/>
  <c r="H27" i="18"/>
  <c r="G27" i="18"/>
  <c r="F27" i="18"/>
  <c r="I22" i="18"/>
  <c r="H22" i="18"/>
  <c r="G22" i="18"/>
  <c r="F22" i="18"/>
  <c r="I21" i="18"/>
  <c r="H21" i="18"/>
  <c r="G21" i="18"/>
  <c r="F21" i="18"/>
  <c r="I16" i="18"/>
  <c r="H16" i="18"/>
  <c r="G16" i="18"/>
  <c r="F16" i="18"/>
  <c r="I15" i="18"/>
  <c r="H15" i="18"/>
  <c r="G15" i="18"/>
  <c r="F15" i="18"/>
  <c r="I10" i="18"/>
  <c r="H10" i="18"/>
  <c r="G10" i="18"/>
  <c r="F10" i="18"/>
  <c r="I9" i="18"/>
  <c r="H9" i="18"/>
  <c r="G9" i="18"/>
  <c r="F9" i="18"/>
  <c r="I4" i="18"/>
  <c r="H4" i="18"/>
  <c r="G4" i="18"/>
  <c r="F4" i="18"/>
  <c r="L18" i="14" s="1"/>
  <c r="I3" i="18"/>
  <c r="H3" i="18"/>
  <c r="G3" i="18"/>
  <c r="F3" i="18"/>
  <c r="I64" i="17"/>
  <c r="H64" i="17"/>
  <c r="G64" i="17"/>
  <c r="F64" i="17"/>
  <c r="I63" i="17"/>
  <c r="H63" i="17"/>
  <c r="G63" i="17"/>
  <c r="F63" i="17"/>
  <c r="I58" i="17"/>
  <c r="H58" i="17"/>
  <c r="G58" i="17"/>
  <c r="F58" i="17"/>
  <c r="I57" i="17"/>
  <c r="H57" i="17"/>
  <c r="G57" i="17"/>
  <c r="F57" i="17"/>
  <c r="I52" i="17"/>
  <c r="H52" i="17"/>
  <c r="G52" i="17"/>
  <c r="F52" i="17"/>
  <c r="I51" i="17"/>
  <c r="H51" i="17"/>
  <c r="G51" i="17"/>
  <c r="F51" i="17"/>
  <c r="I46" i="17"/>
  <c r="H46" i="17"/>
  <c r="G46" i="17"/>
  <c r="F46" i="17"/>
  <c r="I45" i="17"/>
  <c r="H45" i="17"/>
  <c r="G45" i="17"/>
  <c r="F45" i="17"/>
  <c r="I40" i="17"/>
  <c r="H40" i="17"/>
  <c r="G40" i="17"/>
  <c r="F40" i="17"/>
  <c r="I39" i="17"/>
  <c r="H39" i="17"/>
  <c r="G39" i="17"/>
  <c r="F39" i="17"/>
  <c r="I34" i="17"/>
  <c r="H34" i="17"/>
  <c r="G34" i="17"/>
  <c r="F34" i="17"/>
  <c r="I33" i="17"/>
  <c r="H33" i="17"/>
  <c r="G33" i="17"/>
  <c r="F33" i="17"/>
  <c r="I28" i="17"/>
  <c r="H28" i="17"/>
  <c r="G28" i="17"/>
  <c r="F28" i="17"/>
  <c r="I27" i="17"/>
  <c r="H27" i="17"/>
  <c r="G27" i="17"/>
  <c r="F27" i="17"/>
  <c r="I22" i="17"/>
  <c r="H22" i="17"/>
  <c r="G22" i="17"/>
  <c r="F22" i="17"/>
  <c r="I21" i="17"/>
  <c r="H21" i="17"/>
  <c r="G21" i="17"/>
  <c r="F21" i="17"/>
  <c r="I16" i="17"/>
  <c r="H16" i="17"/>
  <c r="G16" i="17"/>
  <c r="F16" i="17"/>
  <c r="I15" i="17"/>
  <c r="H15" i="17"/>
  <c r="G15" i="17"/>
  <c r="F15" i="17"/>
  <c r="I10" i="17"/>
  <c r="H10" i="17"/>
  <c r="G10" i="17"/>
  <c r="F10" i="17"/>
  <c r="I9" i="17"/>
  <c r="H9" i="17"/>
  <c r="G9" i="17"/>
  <c r="F9" i="17"/>
  <c r="I4" i="17"/>
  <c r="H4" i="17"/>
  <c r="G4" i="17"/>
  <c r="F4" i="17"/>
  <c r="O12" i="14" s="1"/>
  <c r="I3" i="17"/>
  <c r="H3" i="17"/>
  <c r="G3" i="17"/>
  <c r="F3" i="17"/>
  <c r="I58" i="15"/>
  <c r="H58" i="15"/>
  <c r="G58" i="15"/>
  <c r="F58" i="15"/>
  <c r="I57" i="15"/>
  <c r="H57" i="15"/>
  <c r="G57" i="15"/>
  <c r="F57" i="15"/>
  <c r="I52" i="15"/>
  <c r="H52" i="15"/>
  <c r="G52" i="15"/>
  <c r="F52" i="15"/>
  <c r="I51" i="15"/>
  <c r="H51" i="15"/>
  <c r="G51" i="15"/>
  <c r="F51" i="15"/>
  <c r="I46" i="15"/>
  <c r="H46" i="15"/>
  <c r="G46" i="15"/>
  <c r="F46" i="15"/>
  <c r="I45" i="15"/>
  <c r="H45" i="15"/>
  <c r="G45" i="15"/>
  <c r="F45" i="15"/>
  <c r="I40" i="15"/>
  <c r="H40" i="15"/>
  <c r="G40" i="15"/>
  <c r="F40" i="15"/>
  <c r="I39" i="15"/>
  <c r="H39" i="15"/>
  <c r="G39" i="15"/>
  <c r="F39" i="15"/>
  <c r="I34" i="15"/>
  <c r="H34" i="15"/>
  <c r="G34" i="15"/>
  <c r="F34" i="15"/>
  <c r="I33" i="15"/>
  <c r="H33" i="15"/>
  <c r="G33" i="15"/>
  <c r="F33" i="15"/>
  <c r="I28" i="15"/>
  <c r="H28" i="15"/>
  <c r="G28" i="15"/>
  <c r="F28" i="15"/>
  <c r="I27" i="15"/>
  <c r="H27" i="15"/>
  <c r="G27" i="15"/>
  <c r="F27" i="15"/>
  <c r="I22" i="15"/>
  <c r="H22" i="15"/>
  <c r="G22" i="15"/>
  <c r="F22" i="15"/>
  <c r="I21" i="15"/>
  <c r="H21" i="15"/>
  <c r="G21" i="15"/>
  <c r="F21" i="15"/>
  <c r="I16" i="15"/>
  <c r="H16" i="15"/>
  <c r="G16" i="15"/>
  <c r="F16" i="15"/>
  <c r="I15" i="15"/>
  <c r="H15" i="15"/>
  <c r="G15" i="15"/>
  <c r="F15" i="15"/>
  <c r="I10" i="15"/>
  <c r="H10" i="15"/>
  <c r="G10" i="15"/>
  <c r="F10" i="15"/>
  <c r="I9" i="15"/>
  <c r="H9" i="15"/>
  <c r="G9" i="15"/>
  <c r="F9" i="15"/>
  <c r="I4" i="15"/>
  <c r="H4" i="15"/>
  <c r="G4" i="15"/>
  <c r="F4" i="15"/>
  <c r="I3" i="15"/>
  <c r="H3" i="15"/>
  <c r="G3" i="15"/>
  <c r="F3" i="15"/>
  <c r="H64" i="15" s="1"/>
  <c r="O5" i="14" l="1"/>
  <c r="O6" i="14"/>
  <c r="H70" i="17"/>
  <c r="O11" i="14"/>
  <c r="H58" i="18"/>
  <c r="L17" i="14"/>
  <c r="H59" i="18"/>
  <c r="H5" i="18"/>
  <c r="H11" i="18"/>
  <c r="H17" i="18"/>
  <c r="H23" i="18"/>
  <c r="H29" i="18"/>
  <c r="H35" i="18"/>
  <c r="H41" i="18"/>
  <c r="H47" i="18"/>
  <c r="H53" i="18"/>
  <c r="G35" i="18"/>
  <c r="G41" i="18"/>
  <c r="G47" i="18"/>
  <c r="G53" i="18"/>
  <c r="F11" i="18"/>
  <c r="F17" i="18"/>
  <c r="F23" i="18"/>
  <c r="F29" i="18"/>
  <c r="F35" i="18"/>
  <c r="F41" i="18"/>
  <c r="F47" i="18"/>
  <c r="F53" i="18"/>
  <c r="G5" i="18"/>
  <c r="G11" i="18"/>
  <c r="G17" i="18"/>
  <c r="G23" i="18"/>
  <c r="G29" i="18"/>
  <c r="I5" i="18"/>
  <c r="I11" i="18"/>
  <c r="I17" i="18"/>
  <c r="I23" i="18"/>
  <c r="I29" i="18"/>
  <c r="I35" i="18"/>
  <c r="I41" i="18"/>
  <c r="I47" i="18"/>
  <c r="I53" i="18"/>
  <c r="F5" i="18"/>
  <c r="F65" i="17"/>
  <c r="H65" i="17"/>
  <c r="I65" i="17"/>
  <c r="G65" i="17"/>
  <c r="H65" i="15"/>
  <c r="F11" i="17"/>
  <c r="F17" i="17"/>
  <c r="F23" i="17"/>
  <c r="F29" i="17"/>
  <c r="F35" i="17"/>
  <c r="F41" i="17"/>
  <c r="F47" i="17"/>
  <c r="F53" i="17"/>
  <c r="F59" i="17"/>
  <c r="G53" i="17"/>
  <c r="G59" i="17"/>
  <c r="G5" i="17"/>
  <c r="G11" i="17"/>
  <c r="G17" i="17"/>
  <c r="G23" i="17"/>
  <c r="G29" i="17"/>
  <c r="G35" i="17"/>
  <c r="G41" i="17"/>
  <c r="G47" i="17"/>
  <c r="I59" i="17"/>
  <c r="H5" i="17"/>
  <c r="H11" i="17"/>
  <c r="H17" i="17"/>
  <c r="H23" i="17"/>
  <c r="H29" i="17"/>
  <c r="H35" i="17"/>
  <c r="H41" i="17"/>
  <c r="H47" i="17"/>
  <c r="H53" i="17"/>
  <c r="H59" i="17"/>
  <c r="I5" i="17"/>
  <c r="I11" i="17"/>
  <c r="I17" i="17"/>
  <c r="I23" i="17"/>
  <c r="I29" i="17"/>
  <c r="I35" i="17"/>
  <c r="I41" i="17"/>
  <c r="I47" i="17"/>
  <c r="I53" i="17"/>
  <c r="H71" i="17"/>
  <c r="F5" i="17"/>
  <c r="F59" i="15"/>
  <c r="F53" i="15"/>
  <c r="F17" i="15"/>
  <c r="F23" i="15"/>
  <c r="F29" i="15"/>
  <c r="F35" i="15"/>
  <c r="F41" i="15"/>
  <c r="F47" i="15"/>
  <c r="F11" i="15"/>
  <c r="G59" i="15"/>
  <c r="G29" i="15"/>
  <c r="G35" i="15"/>
  <c r="G41" i="15"/>
  <c r="G47" i="15"/>
  <c r="G53" i="15"/>
  <c r="H23" i="15"/>
  <c r="H29" i="15"/>
  <c r="H35" i="15"/>
  <c r="H41" i="15"/>
  <c r="H47" i="15"/>
  <c r="H53" i="15"/>
  <c r="H59" i="15"/>
  <c r="G5" i="15"/>
  <c r="G17" i="15"/>
  <c r="H17" i="15"/>
  <c r="G23" i="15"/>
  <c r="I17" i="15"/>
  <c r="I23" i="15"/>
  <c r="I29" i="15"/>
  <c r="I35" i="15"/>
  <c r="I41" i="15"/>
  <c r="I47" i="15"/>
  <c r="I53" i="15"/>
  <c r="I59" i="15"/>
  <c r="G11" i="15"/>
  <c r="H11" i="15"/>
  <c r="I5" i="15"/>
  <c r="I11" i="15"/>
  <c r="H5" i="15"/>
  <c r="F5" i="15"/>
  <c r="I40" i="3"/>
  <c r="H40" i="3"/>
  <c r="G40" i="3"/>
  <c r="F40" i="3"/>
  <c r="I39" i="3"/>
  <c r="H39" i="3"/>
  <c r="G39" i="3"/>
  <c r="F39" i="3"/>
  <c r="I34" i="3"/>
  <c r="H34" i="3"/>
  <c r="G34" i="3"/>
  <c r="F34" i="3"/>
  <c r="I33" i="3"/>
  <c r="H33" i="3"/>
  <c r="G33" i="3"/>
  <c r="F33" i="3"/>
  <c r="I28" i="3"/>
  <c r="H28" i="3"/>
  <c r="G28" i="3"/>
  <c r="F28" i="3"/>
  <c r="I27" i="3"/>
  <c r="H27" i="3"/>
  <c r="G27" i="3"/>
  <c r="F27" i="3"/>
  <c r="I22" i="3"/>
  <c r="H22" i="3"/>
  <c r="G22" i="3"/>
  <c r="F22" i="3"/>
  <c r="I21" i="3"/>
  <c r="H21" i="3"/>
  <c r="G21" i="3"/>
  <c r="F21" i="3"/>
  <c r="I16" i="3"/>
  <c r="H16" i="3"/>
  <c r="G16" i="3"/>
  <c r="F16" i="3"/>
  <c r="I15" i="3"/>
  <c r="H15" i="3"/>
  <c r="G15" i="3"/>
  <c r="F15" i="3"/>
  <c r="I10" i="3"/>
  <c r="H10" i="3"/>
  <c r="G10" i="3"/>
  <c r="F10" i="3"/>
  <c r="I9" i="3"/>
  <c r="H9" i="3"/>
  <c r="G9" i="3"/>
  <c r="F9" i="3"/>
  <c r="I4" i="3"/>
  <c r="H4" i="3"/>
  <c r="G4" i="3"/>
  <c r="F4" i="3"/>
  <c r="I18" i="14" s="1"/>
  <c r="I3" i="3"/>
  <c r="H3" i="3"/>
  <c r="G3" i="3"/>
  <c r="F3" i="3"/>
  <c r="I46" i="2"/>
  <c r="H46" i="2"/>
  <c r="G46" i="2"/>
  <c r="F46" i="2"/>
  <c r="I45" i="2"/>
  <c r="H45" i="2"/>
  <c r="G45" i="2"/>
  <c r="F45" i="2"/>
  <c r="I40" i="2"/>
  <c r="H40" i="2"/>
  <c r="G40" i="2"/>
  <c r="F40" i="2"/>
  <c r="I39" i="2"/>
  <c r="H39" i="2"/>
  <c r="G39" i="2"/>
  <c r="F39" i="2"/>
  <c r="I34" i="2"/>
  <c r="H34" i="2"/>
  <c r="G34" i="2"/>
  <c r="F34" i="2"/>
  <c r="I33" i="2"/>
  <c r="H33" i="2"/>
  <c r="G33" i="2"/>
  <c r="F33" i="2"/>
  <c r="I28" i="2"/>
  <c r="H28" i="2"/>
  <c r="G28" i="2"/>
  <c r="F28" i="2"/>
  <c r="I27" i="2"/>
  <c r="H27" i="2"/>
  <c r="G27" i="2"/>
  <c r="F27" i="2"/>
  <c r="I22" i="2"/>
  <c r="H22" i="2"/>
  <c r="G22" i="2"/>
  <c r="F22" i="2"/>
  <c r="I21" i="2"/>
  <c r="H21" i="2"/>
  <c r="G21" i="2"/>
  <c r="F21" i="2"/>
  <c r="I16" i="2"/>
  <c r="H16" i="2"/>
  <c r="G16" i="2"/>
  <c r="F16" i="2"/>
  <c r="I15" i="2"/>
  <c r="H15" i="2"/>
  <c r="G15" i="2"/>
  <c r="F15" i="2"/>
  <c r="I10" i="2"/>
  <c r="H10" i="2"/>
  <c r="G10" i="2"/>
  <c r="F10" i="2"/>
  <c r="I9" i="2"/>
  <c r="H9" i="2"/>
  <c r="G9" i="2"/>
  <c r="F9" i="2"/>
  <c r="I4" i="2"/>
  <c r="H4" i="2"/>
  <c r="G4" i="2"/>
  <c r="F4" i="2"/>
  <c r="I12" i="14" s="1"/>
  <c r="I3" i="2"/>
  <c r="H3" i="2"/>
  <c r="G3" i="2"/>
  <c r="F3" i="2"/>
  <c r="I16" i="12"/>
  <c r="H16" i="12"/>
  <c r="G16" i="12"/>
  <c r="F16" i="12"/>
  <c r="I15" i="12"/>
  <c r="H15" i="12"/>
  <c r="G15" i="12"/>
  <c r="F15" i="12"/>
  <c r="I10" i="12"/>
  <c r="H10" i="12"/>
  <c r="G10" i="12"/>
  <c r="F10" i="12"/>
  <c r="I9" i="12"/>
  <c r="H9" i="12"/>
  <c r="G9" i="12"/>
  <c r="F9" i="12"/>
  <c r="I4" i="12"/>
  <c r="H4" i="12"/>
  <c r="G4" i="12"/>
  <c r="F4" i="12"/>
  <c r="I3" i="12"/>
  <c r="H3" i="12"/>
  <c r="G3" i="12"/>
  <c r="F3" i="12"/>
  <c r="I22" i="11"/>
  <c r="H22" i="11"/>
  <c r="G22" i="11"/>
  <c r="F22" i="11"/>
  <c r="I21" i="11"/>
  <c r="H21" i="11"/>
  <c r="G21" i="11"/>
  <c r="F21" i="11"/>
  <c r="I16" i="11"/>
  <c r="H16" i="11"/>
  <c r="G16" i="11"/>
  <c r="F16" i="11"/>
  <c r="I15" i="11"/>
  <c r="H15" i="11"/>
  <c r="G15" i="11"/>
  <c r="F15" i="11"/>
  <c r="I10" i="11"/>
  <c r="H10" i="11"/>
  <c r="G10" i="11"/>
  <c r="F10" i="11"/>
  <c r="I9" i="11"/>
  <c r="H9" i="11"/>
  <c r="G9" i="11"/>
  <c r="F9" i="11"/>
  <c r="I4" i="11"/>
  <c r="H4" i="11"/>
  <c r="G4" i="11"/>
  <c r="F4" i="11"/>
  <c r="H28" i="11" s="1"/>
  <c r="I3" i="11"/>
  <c r="H3" i="11"/>
  <c r="G3" i="11"/>
  <c r="F3" i="11"/>
  <c r="I64" i="10"/>
  <c r="H64" i="10"/>
  <c r="G64" i="10"/>
  <c r="F64" i="10"/>
  <c r="I63" i="10"/>
  <c r="H63" i="10"/>
  <c r="G63" i="10"/>
  <c r="F63" i="10"/>
  <c r="I58" i="10"/>
  <c r="H58" i="10"/>
  <c r="G58" i="10"/>
  <c r="F58" i="10"/>
  <c r="I57" i="10"/>
  <c r="H57" i="10"/>
  <c r="G57" i="10"/>
  <c r="F57" i="10"/>
  <c r="I52" i="10"/>
  <c r="H52" i="10"/>
  <c r="G52" i="10"/>
  <c r="F52" i="10"/>
  <c r="I51" i="10"/>
  <c r="H51" i="10"/>
  <c r="G51" i="10"/>
  <c r="F51" i="10"/>
  <c r="I46" i="10"/>
  <c r="H46" i="10"/>
  <c r="G46" i="10"/>
  <c r="F46" i="10"/>
  <c r="I45" i="10"/>
  <c r="H45" i="10"/>
  <c r="G45" i="10"/>
  <c r="F45" i="10"/>
  <c r="K28" i="11" l="1"/>
  <c r="G22" i="12"/>
  <c r="F47" i="10"/>
  <c r="F53" i="10"/>
  <c r="F59" i="10"/>
  <c r="F65" i="10"/>
  <c r="F5" i="11"/>
  <c r="F11" i="11"/>
  <c r="F17" i="11"/>
  <c r="F23" i="11"/>
  <c r="F5" i="12"/>
  <c r="F11" i="12"/>
  <c r="F17" i="12"/>
  <c r="F5" i="2"/>
  <c r="F5" i="3"/>
  <c r="F11" i="3"/>
  <c r="F17" i="3"/>
  <c r="F23" i="3"/>
  <c r="F29" i="3"/>
  <c r="F35" i="3"/>
  <c r="F41" i="3"/>
  <c r="G47" i="10"/>
  <c r="G53" i="10"/>
  <c r="G59" i="10"/>
  <c r="G65" i="10"/>
  <c r="G5" i="11"/>
  <c r="G11" i="11"/>
  <c r="G17" i="11"/>
  <c r="G23" i="11"/>
  <c r="G5" i="12"/>
  <c r="G11" i="12"/>
  <c r="G17" i="12"/>
  <c r="G5" i="2"/>
  <c r="G11" i="2"/>
  <c r="G17" i="2"/>
  <c r="G23" i="2"/>
  <c r="G29" i="2"/>
  <c r="G35" i="2"/>
  <c r="G41" i="2"/>
  <c r="G47" i="2"/>
  <c r="G5" i="3"/>
  <c r="G11" i="3"/>
  <c r="G17" i="3"/>
  <c r="G23" i="3"/>
  <c r="G29" i="3"/>
  <c r="G35" i="3"/>
  <c r="G41" i="3"/>
  <c r="H47" i="10"/>
  <c r="H53" i="10"/>
  <c r="H59" i="10"/>
  <c r="H65" i="10"/>
  <c r="H5" i="11"/>
  <c r="H11" i="11"/>
  <c r="H17" i="11"/>
  <c r="H23" i="11"/>
  <c r="H5" i="12"/>
  <c r="H11" i="12"/>
  <c r="H17" i="12"/>
  <c r="H5" i="2"/>
  <c r="H11" i="2"/>
  <c r="H17" i="2"/>
  <c r="H23" i="2"/>
  <c r="H41" i="3"/>
  <c r="I47" i="10"/>
  <c r="I53" i="10"/>
  <c r="I59" i="10"/>
  <c r="I65" i="10"/>
  <c r="I5" i="11"/>
  <c r="I11" i="11"/>
  <c r="I17" i="11"/>
  <c r="I23" i="11"/>
  <c r="I5" i="12"/>
  <c r="I11" i="12"/>
  <c r="I17" i="12"/>
  <c r="I5" i="2"/>
  <c r="I11" i="2"/>
  <c r="I17" i="2"/>
  <c r="I23" i="2"/>
  <c r="I29" i="2"/>
  <c r="I35" i="2"/>
  <c r="I41" i="2"/>
  <c r="I47" i="2"/>
  <c r="I5" i="3"/>
  <c r="I11" i="3"/>
  <c r="I17" i="3"/>
  <c r="I29" i="3"/>
  <c r="I41" i="3"/>
  <c r="F11" i="2"/>
  <c r="F17" i="2"/>
  <c r="F23" i="2"/>
  <c r="F29" i="2"/>
  <c r="F35" i="2"/>
  <c r="F41" i="2"/>
  <c r="F47" i="2"/>
  <c r="H29" i="2"/>
  <c r="H35" i="2"/>
  <c r="H41" i="2"/>
  <c r="H47" i="2"/>
  <c r="H5" i="3"/>
  <c r="H11" i="3"/>
  <c r="H17" i="3"/>
  <c r="H23" i="3"/>
  <c r="H29" i="3"/>
  <c r="H35" i="3"/>
  <c r="I23" i="3"/>
  <c r="I35" i="3"/>
  <c r="H46" i="3"/>
  <c r="H45" i="3"/>
  <c r="F5" i="14"/>
  <c r="I11" i="14"/>
  <c r="F6" i="14"/>
  <c r="I5" i="14"/>
  <c r="I17" i="14"/>
  <c r="I6" i="14"/>
  <c r="H52" i="2"/>
  <c r="H51" i="2"/>
  <c r="G21" i="12"/>
  <c r="H27" i="11"/>
  <c r="I40" i="10"/>
  <c r="H40" i="10"/>
  <c r="G40" i="10"/>
  <c r="F40" i="10"/>
  <c r="I39" i="10"/>
  <c r="H39" i="10"/>
  <c r="G39" i="10"/>
  <c r="F39" i="10"/>
  <c r="I34" i="10"/>
  <c r="H34" i="10"/>
  <c r="G34" i="10"/>
  <c r="F34" i="10"/>
  <c r="I33" i="10"/>
  <c r="H33" i="10"/>
  <c r="G33" i="10"/>
  <c r="F33" i="10"/>
  <c r="I28" i="10"/>
  <c r="H28" i="10"/>
  <c r="G28" i="10"/>
  <c r="F28" i="10"/>
  <c r="I27" i="10"/>
  <c r="H27" i="10"/>
  <c r="G27" i="10"/>
  <c r="F27" i="10"/>
  <c r="I22" i="10"/>
  <c r="H22" i="10"/>
  <c r="G22" i="10"/>
  <c r="F22" i="10"/>
  <c r="I21" i="10"/>
  <c r="H21" i="10"/>
  <c r="G21" i="10"/>
  <c r="F21" i="10"/>
  <c r="I16" i="10"/>
  <c r="H16" i="10"/>
  <c r="G16" i="10"/>
  <c r="F16" i="10"/>
  <c r="I15" i="10"/>
  <c r="H15" i="10"/>
  <c r="G15" i="10"/>
  <c r="F15" i="10"/>
  <c r="I10" i="10"/>
  <c r="H10" i="10"/>
  <c r="G10" i="10"/>
  <c r="F10" i="10"/>
  <c r="I9" i="10"/>
  <c r="H9" i="10"/>
  <c r="G9" i="10"/>
  <c r="F9" i="10"/>
  <c r="I4" i="10"/>
  <c r="H4" i="10"/>
  <c r="G4" i="10"/>
  <c r="F4" i="10"/>
  <c r="F18" i="14" s="1"/>
  <c r="I3" i="10"/>
  <c r="H3" i="10"/>
  <c r="G3" i="10"/>
  <c r="F3" i="10"/>
  <c r="I46" i="9"/>
  <c r="H46" i="9"/>
  <c r="G46" i="9"/>
  <c r="F46" i="9"/>
  <c r="I45" i="9"/>
  <c r="H45" i="9"/>
  <c r="G45" i="9"/>
  <c r="F45" i="9"/>
  <c r="I40" i="9"/>
  <c r="H40" i="9"/>
  <c r="G40" i="9"/>
  <c r="F40" i="9"/>
  <c r="I39" i="9"/>
  <c r="H39" i="9"/>
  <c r="G39" i="9"/>
  <c r="F39" i="9"/>
  <c r="I34" i="9"/>
  <c r="H34" i="9"/>
  <c r="G34" i="9"/>
  <c r="F34" i="9"/>
  <c r="I33" i="9"/>
  <c r="H33" i="9"/>
  <c r="G33" i="9"/>
  <c r="F33" i="9"/>
  <c r="I28" i="9"/>
  <c r="H28" i="9"/>
  <c r="G28" i="9"/>
  <c r="F28" i="9"/>
  <c r="I27" i="9"/>
  <c r="H27" i="9"/>
  <c r="G27" i="9"/>
  <c r="F27" i="9"/>
  <c r="I22" i="9"/>
  <c r="H22" i="9"/>
  <c r="G22" i="9"/>
  <c r="F22" i="9"/>
  <c r="I21" i="9"/>
  <c r="H21" i="9"/>
  <c r="G21" i="9"/>
  <c r="F21" i="9"/>
  <c r="I16" i="9"/>
  <c r="H16" i="9"/>
  <c r="G16" i="9"/>
  <c r="F16" i="9"/>
  <c r="I15" i="9"/>
  <c r="H15" i="9"/>
  <c r="G15" i="9"/>
  <c r="F15" i="9"/>
  <c r="I10" i="9"/>
  <c r="H10" i="9"/>
  <c r="G10" i="9"/>
  <c r="F10" i="9"/>
  <c r="I9" i="9"/>
  <c r="H9" i="9"/>
  <c r="G9" i="9"/>
  <c r="F9" i="9"/>
  <c r="I4" i="9"/>
  <c r="H4" i="9"/>
  <c r="G4" i="9"/>
  <c r="F4" i="9"/>
  <c r="I3" i="9"/>
  <c r="H3" i="9"/>
  <c r="G3" i="9"/>
  <c r="F3" i="9"/>
  <c r="I34" i="7"/>
  <c r="H34" i="7"/>
  <c r="G34" i="7"/>
  <c r="F34" i="7"/>
  <c r="I33" i="7"/>
  <c r="H33" i="7"/>
  <c r="G33" i="7"/>
  <c r="F33" i="7"/>
  <c r="I28" i="7"/>
  <c r="H28" i="7"/>
  <c r="G28" i="7"/>
  <c r="F28" i="7"/>
  <c r="I27" i="7"/>
  <c r="H27" i="7"/>
  <c r="G27" i="7"/>
  <c r="F27" i="7"/>
  <c r="I22" i="7"/>
  <c r="H22" i="7"/>
  <c r="G22" i="7"/>
  <c r="F22" i="7"/>
  <c r="I21" i="7"/>
  <c r="H21" i="7"/>
  <c r="G21" i="7"/>
  <c r="F21" i="7"/>
  <c r="I16" i="7"/>
  <c r="H16" i="7"/>
  <c r="G16" i="7"/>
  <c r="F16" i="7"/>
  <c r="I15" i="7"/>
  <c r="H15" i="7"/>
  <c r="G15" i="7"/>
  <c r="F15" i="7"/>
  <c r="I10" i="7"/>
  <c r="H10" i="7"/>
  <c r="G10" i="7"/>
  <c r="F10" i="7"/>
  <c r="I9" i="7"/>
  <c r="H9" i="7"/>
  <c r="G9" i="7"/>
  <c r="F9" i="7"/>
  <c r="I4" i="7"/>
  <c r="I3" i="7"/>
  <c r="H4" i="7"/>
  <c r="H3" i="7"/>
  <c r="G4" i="7"/>
  <c r="G3" i="7"/>
  <c r="F4" i="7"/>
  <c r="F3" i="7"/>
  <c r="I34" i="6"/>
  <c r="H34" i="6"/>
  <c r="G34" i="6"/>
  <c r="F34" i="6"/>
  <c r="I33" i="6"/>
  <c r="H33" i="6"/>
  <c r="G33" i="6"/>
  <c r="F33" i="6"/>
  <c r="I28" i="6"/>
  <c r="H28" i="6"/>
  <c r="F28" i="6"/>
  <c r="I27" i="6"/>
  <c r="H27" i="6"/>
  <c r="I22" i="6"/>
  <c r="H22" i="6"/>
  <c r="G22" i="6"/>
  <c r="F22" i="6"/>
  <c r="I21" i="6"/>
  <c r="H21" i="6"/>
  <c r="G21" i="6"/>
  <c r="F21" i="6"/>
  <c r="H16" i="6"/>
  <c r="I16" i="6"/>
  <c r="I10" i="6"/>
  <c r="H10" i="6"/>
  <c r="I4" i="6"/>
  <c r="H4" i="6"/>
  <c r="I15" i="6"/>
  <c r="I9" i="6"/>
  <c r="H15" i="6"/>
  <c r="H9" i="6"/>
  <c r="H3" i="6"/>
  <c r="I3" i="6"/>
  <c r="G16" i="6"/>
  <c r="G15" i="6"/>
  <c r="G9" i="6"/>
  <c r="G10" i="6"/>
  <c r="G4" i="6"/>
  <c r="G3" i="6"/>
  <c r="F16" i="6"/>
  <c r="F15" i="6"/>
  <c r="F10" i="6"/>
  <c r="F9" i="6"/>
  <c r="F3" i="6"/>
  <c r="F4" i="6"/>
  <c r="M28" i="11" l="1"/>
  <c r="K27" i="11"/>
  <c r="N27" i="11"/>
  <c r="M27" i="11"/>
  <c r="N28" i="11"/>
  <c r="O28" i="11"/>
  <c r="H41" i="7"/>
  <c r="F23" i="6"/>
  <c r="F29" i="6"/>
  <c r="G23" i="6"/>
  <c r="G29" i="6"/>
  <c r="G35" i="6"/>
  <c r="G23" i="7"/>
  <c r="G29" i="7"/>
  <c r="G41" i="9"/>
  <c r="G47" i="9"/>
  <c r="G5" i="10"/>
  <c r="G11" i="10"/>
  <c r="G17" i="10"/>
  <c r="F29" i="10"/>
  <c r="H11" i="7"/>
  <c r="H17" i="7"/>
  <c r="H23" i="7"/>
  <c r="H29" i="7"/>
  <c r="H35" i="7"/>
  <c r="H5" i="9"/>
  <c r="H11" i="9"/>
  <c r="H17" i="9"/>
  <c r="H23" i="9"/>
  <c r="H29" i="9"/>
  <c r="H35" i="9"/>
  <c r="H41" i="9"/>
  <c r="H47" i="9"/>
  <c r="H5" i="10"/>
  <c r="H11" i="10"/>
  <c r="H23" i="10"/>
  <c r="F35" i="6"/>
  <c r="F11" i="7"/>
  <c r="F17" i="7"/>
  <c r="F23" i="7"/>
  <c r="F29" i="7"/>
  <c r="F35" i="7"/>
  <c r="F11" i="9"/>
  <c r="F17" i="9"/>
  <c r="F23" i="9"/>
  <c r="F29" i="9"/>
  <c r="F35" i="9"/>
  <c r="F41" i="9"/>
  <c r="F47" i="9"/>
  <c r="F23" i="10"/>
  <c r="F35" i="10"/>
  <c r="F41" i="10"/>
  <c r="G11" i="7"/>
  <c r="G17" i="7"/>
  <c r="G35" i="7"/>
  <c r="G5" i="9"/>
  <c r="G11" i="9"/>
  <c r="G17" i="9"/>
  <c r="G23" i="9"/>
  <c r="G29" i="9"/>
  <c r="G35" i="9"/>
  <c r="G23" i="10"/>
  <c r="G35" i="10"/>
  <c r="G41" i="10"/>
  <c r="H23" i="6"/>
  <c r="H29" i="6"/>
  <c r="H35" i="6"/>
  <c r="H29" i="10"/>
  <c r="H35" i="10"/>
  <c r="H41" i="10"/>
  <c r="I23" i="6"/>
  <c r="I29" i="6"/>
  <c r="I35" i="6"/>
  <c r="I11" i="7"/>
  <c r="I17" i="7"/>
  <c r="I23" i="7"/>
  <c r="I29" i="7"/>
  <c r="I35" i="7"/>
  <c r="I5" i="9"/>
  <c r="I11" i="9"/>
  <c r="I17" i="9"/>
  <c r="I23" i="9"/>
  <c r="I29" i="9"/>
  <c r="I35" i="9"/>
  <c r="I41" i="9"/>
  <c r="I47" i="9"/>
  <c r="I5" i="10"/>
  <c r="I11" i="10"/>
  <c r="I17" i="10"/>
  <c r="I23" i="10"/>
  <c r="I29" i="10"/>
  <c r="I35" i="10"/>
  <c r="I41" i="10"/>
  <c r="F11" i="10"/>
  <c r="F17" i="10"/>
  <c r="G29" i="10"/>
  <c r="H17" i="10"/>
  <c r="G70" i="10"/>
  <c r="H40" i="7"/>
  <c r="C17" i="14"/>
  <c r="C18" i="14"/>
  <c r="G52" i="9"/>
  <c r="F11" i="14"/>
  <c r="F12" i="14"/>
  <c r="G53" i="9"/>
  <c r="F5" i="10"/>
  <c r="F17" i="14"/>
  <c r="G69" i="10"/>
  <c r="F5" i="9"/>
  <c r="C11" i="14"/>
  <c r="C12" i="14"/>
  <c r="I5" i="7"/>
  <c r="H5" i="7"/>
  <c r="G5" i="7"/>
  <c r="F5" i="7"/>
  <c r="F17" i="6"/>
  <c r="F40" i="6"/>
  <c r="F41" i="6"/>
  <c r="G11" i="6"/>
  <c r="F11" i="6"/>
  <c r="G17" i="6"/>
  <c r="H17" i="6"/>
  <c r="I17" i="6"/>
  <c r="I11" i="6"/>
  <c r="H11" i="6"/>
  <c r="I5" i="6"/>
  <c r="H5" i="6"/>
  <c r="G5" i="6"/>
  <c r="F5" i="6"/>
  <c r="I70" i="13"/>
  <c r="H70" i="13"/>
  <c r="G70" i="13"/>
  <c r="F70" i="13"/>
  <c r="I69" i="13"/>
  <c r="H69" i="13"/>
  <c r="G69" i="13"/>
  <c r="F69" i="13"/>
  <c r="I64" i="13"/>
  <c r="H64" i="13"/>
  <c r="G64" i="13"/>
  <c r="F64" i="13"/>
  <c r="I63" i="13"/>
  <c r="H63" i="13"/>
  <c r="G63" i="13"/>
  <c r="F63" i="13"/>
  <c r="I58" i="13"/>
  <c r="H58" i="13"/>
  <c r="G58" i="13"/>
  <c r="F58" i="13"/>
  <c r="I57" i="13"/>
  <c r="H57" i="13"/>
  <c r="G57" i="13"/>
  <c r="F57" i="13"/>
  <c r="I52" i="13"/>
  <c r="H52" i="13"/>
  <c r="G52" i="13"/>
  <c r="F52" i="13"/>
  <c r="I51" i="13"/>
  <c r="H51" i="13"/>
  <c r="G51" i="13"/>
  <c r="F51" i="13"/>
  <c r="I46" i="13"/>
  <c r="H46" i="13"/>
  <c r="G46" i="13"/>
  <c r="F46" i="13"/>
  <c r="I45" i="13"/>
  <c r="H45" i="13"/>
  <c r="G45" i="13"/>
  <c r="F45" i="13"/>
  <c r="I40" i="13"/>
  <c r="H40" i="13"/>
  <c r="G40" i="13"/>
  <c r="F40" i="13"/>
  <c r="I39" i="13"/>
  <c r="H39" i="13"/>
  <c r="G39" i="13"/>
  <c r="F39" i="13"/>
  <c r="I34" i="13"/>
  <c r="H34" i="13"/>
  <c r="G34" i="13"/>
  <c r="F34" i="13"/>
  <c r="I33" i="13"/>
  <c r="H33" i="13"/>
  <c r="G33" i="13"/>
  <c r="F33" i="13"/>
  <c r="I28" i="13"/>
  <c r="H28" i="13"/>
  <c r="G28" i="13"/>
  <c r="F28" i="13"/>
  <c r="I27" i="13"/>
  <c r="H27" i="13"/>
  <c r="G27" i="13"/>
  <c r="F27" i="13"/>
  <c r="I22" i="13"/>
  <c r="H22" i="13"/>
  <c r="G22" i="13"/>
  <c r="F22" i="13"/>
  <c r="I21" i="13"/>
  <c r="H21" i="13"/>
  <c r="G21" i="13"/>
  <c r="F21" i="13"/>
  <c r="I16" i="13"/>
  <c r="H16" i="13"/>
  <c r="G16" i="13"/>
  <c r="F16" i="13"/>
  <c r="I15" i="13"/>
  <c r="H15" i="13"/>
  <c r="G15" i="13"/>
  <c r="F15" i="13"/>
  <c r="I10" i="13"/>
  <c r="H10" i="13"/>
  <c r="G10" i="13"/>
  <c r="F10" i="13"/>
  <c r="I9" i="13"/>
  <c r="H9" i="13"/>
  <c r="G9" i="13"/>
  <c r="F9" i="13"/>
  <c r="I4" i="13"/>
  <c r="H4" i="13"/>
  <c r="G4" i="13"/>
  <c r="F4" i="13"/>
  <c r="I3" i="13"/>
  <c r="H3" i="13"/>
  <c r="G3" i="13"/>
  <c r="F3" i="13"/>
  <c r="N75" i="13" l="1"/>
  <c r="O75" i="13"/>
  <c r="Q27" i="11"/>
  <c r="O27" i="11"/>
  <c r="U27" i="11"/>
  <c r="Q28" i="11"/>
  <c r="S28" i="11"/>
  <c r="C5" i="14"/>
  <c r="C6" i="14"/>
  <c r="G5" i="13"/>
  <c r="G11" i="13"/>
  <c r="G17" i="13"/>
  <c r="G23" i="13"/>
  <c r="G29" i="13"/>
  <c r="G35" i="13"/>
  <c r="G41" i="13"/>
  <c r="G47" i="13"/>
  <c r="G53" i="13"/>
  <c r="G59" i="13"/>
  <c r="G65" i="13"/>
  <c r="G71" i="13"/>
  <c r="H5" i="13"/>
  <c r="H11" i="13"/>
  <c r="H17" i="13"/>
  <c r="H23" i="13"/>
  <c r="H29" i="13"/>
  <c r="H35" i="13"/>
  <c r="H41" i="13"/>
  <c r="H47" i="13"/>
  <c r="H53" i="13"/>
  <c r="F11" i="13"/>
  <c r="F17" i="13"/>
  <c r="F23" i="13"/>
  <c r="F29" i="13"/>
  <c r="F35" i="13"/>
  <c r="F41" i="13"/>
  <c r="F47" i="13"/>
  <c r="F53" i="13"/>
  <c r="F59" i="13"/>
  <c r="F65" i="13"/>
  <c r="F71" i="13"/>
  <c r="H59" i="13"/>
  <c r="H65" i="13"/>
  <c r="H71" i="13"/>
  <c r="I5" i="13"/>
  <c r="I11" i="13"/>
  <c r="I17" i="13"/>
  <c r="I23" i="13"/>
  <c r="I29" i="13"/>
  <c r="I35" i="13"/>
  <c r="I41" i="13"/>
  <c r="I47" i="13"/>
  <c r="I53" i="13"/>
  <c r="I59" i="13"/>
  <c r="I65" i="13"/>
  <c r="I71" i="13"/>
  <c r="F5" i="13"/>
  <c r="H75" i="13"/>
  <c r="H76" i="13"/>
  <c r="G1048574" i="1"/>
  <c r="W10" i="13" l="1"/>
  <c r="W52" i="13"/>
  <c r="S75" i="13"/>
  <c r="U75" i="13"/>
  <c r="W34" i="13"/>
  <c r="T75" i="13"/>
  <c r="S27" i="11"/>
  <c r="U28" i="11"/>
  <c r="W16" i="11"/>
  <c r="V75" i="13" l="1"/>
  <c r="R75" i="13"/>
  <c r="W63" i="13"/>
  <c r="W45" i="13"/>
  <c r="W64" i="13"/>
  <c r="W46" i="13"/>
  <c r="L28" i="11"/>
  <c r="L27" i="11"/>
  <c r="W75" i="13" l="1"/>
  <c r="W69" i="13"/>
  <c r="W21" i="13"/>
  <c r="W22" i="13"/>
  <c r="W15" i="11"/>
  <c r="T28" i="11"/>
  <c r="P28" i="11"/>
  <c r="P27" i="11"/>
  <c r="R28" i="11"/>
  <c r="R27" i="11"/>
  <c r="W22" i="11"/>
  <c r="V27" i="11" l="1"/>
  <c r="W3" i="11"/>
  <c r="W4" i="11"/>
  <c r="T27" i="11"/>
  <c r="W10" i="11"/>
  <c r="V28" i="11"/>
  <c r="W21" i="11"/>
  <c r="W9" i="11"/>
  <c r="W28" i="11" l="1"/>
  <c r="W27" i="11"/>
  <c r="W76" i="13" l="1"/>
  <c r="W70" i="13"/>
</calcChain>
</file>

<file path=xl/sharedStrings.xml><?xml version="1.0" encoding="utf-8"?>
<sst xmlns="http://schemas.openxmlformats.org/spreadsheetml/2006/main" count="11990" uniqueCount="2721">
  <si>
    <t>955425</t>
  </si>
  <si>
    <t>MECA</t>
  </si>
  <si>
    <t>RZ23231</t>
  </si>
  <si>
    <t>GEFIT 5 BOUGIE - ALIM. &amp; MARQUAGE CORPS</t>
  </si>
  <si>
    <t/>
  </si>
  <si>
    <t>INST</t>
  </si>
  <si>
    <t>955423</t>
  </si>
  <si>
    <t>ENTR</t>
  </si>
  <si>
    <t>RZ22664</t>
  </si>
  <si>
    <t>IA05 CRAYON - PRE-RETREINT CRAYONS</t>
  </si>
  <si>
    <t>955428</t>
  </si>
  <si>
    <t>SSTT2</t>
  </si>
  <si>
    <t>Autres (Hors cataloque)</t>
  </si>
  <si>
    <t>955433</t>
  </si>
  <si>
    <t>ELEC</t>
  </si>
  <si>
    <t>RZ23950</t>
  </si>
  <si>
    <t>PTA8 CRAYON - ST 30 VIBRAGE POUDRE</t>
  </si>
  <si>
    <t>Casse</t>
  </si>
  <si>
    <t>Composant HS</t>
  </si>
  <si>
    <t>RZ23515</t>
  </si>
  <si>
    <t>PTA6 CRAYON - SOUDURE TUBE / RESISTANCE</t>
  </si>
  <si>
    <t>955424</t>
  </si>
  <si>
    <t>RZ23771</t>
  </si>
  <si>
    <t>MULLER n° 06 / RETREINT CRAYON</t>
  </si>
  <si>
    <t>RZ24703</t>
  </si>
  <si>
    <t>HU09 ST25  VISSAGE TIGE</t>
  </si>
  <si>
    <t>RZ23527</t>
  </si>
  <si>
    <t>GEFIT 6 BOUGIE- POSTE CHAUF 1 POSTE 60B</t>
  </si>
  <si>
    <t>RZ23514</t>
  </si>
  <si>
    <t>PTA6 CRAYON - CRANTAGE RESISTANCE / TIGE</t>
  </si>
  <si>
    <t>955434</t>
  </si>
  <si>
    <t>RZ23957</t>
  </si>
  <si>
    <t>MULLER n° 07 / RETREINT CRAYON</t>
  </si>
  <si>
    <t>955435</t>
  </si>
  <si>
    <t>RZ24587</t>
  </si>
  <si>
    <t>GEFIT  8 BOUGIE - CAMERA + option vue M</t>
  </si>
  <si>
    <t>RZ22651</t>
  </si>
  <si>
    <t>IA04 BOUGIE - PRESSE D'EMMANCHEMENT</t>
  </si>
  <si>
    <t>Bloquage</t>
  </si>
  <si>
    <t>RZ23981</t>
  </si>
  <si>
    <t>IA03 BOUGIE - ALIM ET MARQUAGE CORPS</t>
  </si>
  <si>
    <t>pb marquage</t>
  </si>
  <si>
    <t>RZ23949</t>
  </si>
  <si>
    <t>VISSAGE TIGE GLP5 - Station 25</t>
  </si>
  <si>
    <t>RZ24589</t>
  </si>
  <si>
    <t>GEFIT 6 BOUGIE- CAMERA</t>
  </si>
  <si>
    <t>955422</t>
  </si>
  <si>
    <t>RZ23512</t>
  </si>
  <si>
    <t>RETREINT TUBE FELSS N°6</t>
  </si>
  <si>
    <t>accu hs</t>
  </si>
  <si>
    <t>Défaut Pression</t>
  </si>
  <si>
    <t>Défaut Cycle</t>
  </si>
  <si>
    <t>Défaut Réglage</t>
  </si>
  <si>
    <t>RZ22623</t>
  </si>
  <si>
    <t>MULLER n° 03 / RETREINT CRAYON</t>
  </si>
  <si>
    <t>RZ23521</t>
  </si>
  <si>
    <t>GEFIT 6 BOUGIE - ALIMENTATION &amp; MARQUAGE</t>
  </si>
  <si>
    <t>RZ23951</t>
  </si>
  <si>
    <t>TETE PRE RETREINT ET ELEVETEUR</t>
  </si>
  <si>
    <t>RZ23933</t>
  </si>
  <si>
    <t>PTA7 CRAYON - VIBREUSES POUDRE</t>
  </si>
  <si>
    <t>Usure</t>
  </si>
  <si>
    <t>RZ22622</t>
  </si>
  <si>
    <t>RETREINT TUBE FELSS N°5</t>
  </si>
  <si>
    <t>Etanchéité / Isolation / Fuite</t>
  </si>
  <si>
    <t>Fuite</t>
  </si>
  <si>
    <t>RZ22424</t>
  </si>
  <si>
    <t>IA04 CRAYON - BROS.+MISE TUBES+CENT.</t>
  </si>
  <si>
    <t>porte hs</t>
  </si>
  <si>
    <t>Arrêt</t>
  </si>
  <si>
    <t>RZ20450</t>
  </si>
  <si>
    <t>FEF BOUGIE - TABLE RONDE CONTROLE CHAUFF</t>
  </si>
  <si>
    <t>RZ24696</t>
  </si>
  <si>
    <t>SW10</t>
  </si>
  <si>
    <t>RZ23609</t>
  </si>
  <si>
    <t>IA04 BOUGIE - LASER TRUMPF GEFIT N°4</t>
  </si>
  <si>
    <t>RZ24147</t>
  </si>
  <si>
    <t>MULLER n° 09 / RETREINT CRAYON</t>
  </si>
  <si>
    <t>RZ23584</t>
  </si>
  <si>
    <t>IA04 BOUGIE - Poste CTR CHAUFFE</t>
  </si>
  <si>
    <t>RZ22654</t>
  </si>
  <si>
    <t>IA04 BOUGIE - VISSAGE + CRANTAGE ECROUS</t>
  </si>
  <si>
    <t>RZ24679</t>
  </si>
  <si>
    <t>GP09 BOUGIE - ST10- ALIM CORPS/CRAY EMM</t>
  </si>
  <si>
    <t>Bruit / Vibration</t>
  </si>
  <si>
    <t>RZ20801</t>
  </si>
  <si>
    <t>FEF BOUGIE - ALIMENTATION AUTOMATIQUE CO</t>
  </si>
  <si>
    <t>RZ23991</t>
  </si>
  <si>
    <t>FEMZA - SOUDURE</t>
  </si>
  <si>
    <t>RZ24681</t>
  </si>
  <si>
    <t>GP09 BOUGIE -ST30- ALIM JOINT/ROND/FICHE</t>
  </si>
  <si>
    <t>RZ23363</t>
  </si>
  <si>
    <t>FLEXIBLE CRAYON - CONTROLE 40 BARS</t>
  </si>
  <si>
    <t>RZ22172</t>
  </si>
  <si>
    <t>MULLER n° 02 / RETREINT CRAYON</t>
  </si>
  <si>
    <t>RZ23970</t>
  </si>
  <si>
    <t>MULLER n° 08 / RETREINT CRAYON</t>
  </si>
  <si>
    <t>RZ23932</t>
  </si>
  <si>
    <t>PTA7 CRAYON - SOUDURE TUBE / RESISTANCE</t>
  </si>
  <si>
    <t>RZ24778</t>
  </si>
  <si>
    <t>ETANCHEITE 40 BARS CHAINE IA3 MB</t>
  </si>
  <si>
    <t>RZ22593</t>
  </si>
  <si>
    <t>IA04 CRAYON - CRANTAGE TIGE/RESIS</t>
  </si>
  <si>
    <t>detecteur hs</t>
  </si>
  <si>
    <t>RZ24256</t>
  </si>
  <si>
    <t>IA05 CRAYON - STATION 10 CRANTAGE</t>
  </si>
  <si>
    <t>verin hs</t>
  </si>
  <si>
    <t>Implentation Inadaptée</t>
  </si>
  <si>
    <t>Mauvaise conception</t>
  </si>
  <si>
    <t>RZ23606</t>
  </si>
  <si>
    <t>GEFIT  8 BOUGIE - CTR ETANCHEITE 40 B</t>
  </si>
  <si>
    <t>RZ23610</t>
  </si>
  <si>
    <t>GEFIT  8 BOUGIE - CTR VISUEL</t>
  </si>
  <si>
    <t>RZ24591</t>
  </si>
  <si>
    <t>GEFIT 7 BOUGIE - CAMERA</t>
  </si>
  <si>
    <t>RZ20491</t>
  </si>
  <si>
    <t>RETREINT TUBE FELSS N°1</t>
  </si>
  <si>
    <t>bande de transport hs</t>
  </si>
  <si>
    <t>RZ23846</t>
  </si>
  <si>
    <t>GEFIT 7 BOUGIE - CTR CHAUFFE</t>
  </si>
  <si>
    <t>RZ24705</t>
  </si>
  <si>
    <t>HU09 ST45 MISE JOINT</t>
  </si>
  <si>
    <t>RZ24048</t>
  </si>
  <si>
    <t>IA05 CRAYON - ST20 SOUDURE</t>
  </si>
  <si>
    <t>RZ23600</t>
  </si>
  <si>
    <t>GEFIT  8 BOUGIE - ENSEMBLE CHAINE</t>
  </si>
  <si>
    <t>RZ23931</t>
  </si>
  <si>
    <t>PTA7 CRAYON - CRANTAGE RESISTANCE / TIGE</t>
  </si>
  <si>
    <t>RZ22652</t>
  </si>
  <si>
    <t>IA04 BOUGIE - CONTRÔLE D'ETANCHEITE 40 B</t>
  </si>
  <si>
    <t>RZ23935</t>
  </si>
  <si>
    <t>PTA7 CRAYON - PRE-RETREINT CRAYON</t>
  </si>
  <si>
    <t>RZ20237</t>
  </si>
  <si>
    <t>IA02 CRAYON - CHAINE MONTAGE CRAYONS IA2</t>
  </si>
  <si>
    <t>RZ22639</t>
  </si>
  <si>
    <t>IA02 CRAYON - POSTE DE CRANTAGE RESIST/T</t>
  </si>
  <si>
    <t>955427</t>
  </si>
  <si>
    <t>955420</t>
  </si>
  <si>
    <t>RZ99420</t>
  </si>
  <si>
    <t>Maitrise bougies</t>
  </si>
  <si>
    <t>faire soudure</t>
  </si>
  <si>
    <t>RZ23973</t>
  </si>
  <si>
    <t>RETREINT TUBE FELSS N°7</t>
  </si>
  <si>
    <t>RZ24680</t>
  </si>
  <si>
    <t>GP09 BOUGIE - ST20- CONTROLE ETANCHEITE</t>
  </si>
  <si>
    <t>RZ24768</t>
  </si>
  <si>
    <t>PTA8 CRAYON - ST45  Mise Joint + emmanch</t>
  </si>
  <si>
    <t>RZ23235</t>
  </si>
  <si>
    <t>GEFIT 5 BOUGIE - VISSAGE &amp; CRANTAGE ECRO</t>
  </si>
  <si>
    <t>RZ23608</t>
  </si>
  <si>
    <t>GEFIT  8 BOUGIE - CTR FONCTION CHAUFFE</t>
  </si>
  <si>
    <t>RZ24682</t>
  </si>
  <si>
    <t>GP09 BOUGIE - ST40- CONTROLE FONCTIONS</t>
  </si>
  <si>
    <t>RZ23526</t>
  </si>
  <si>
    <t>GEFIT 5 BOUGIE - CTR CHAUFFE 1 POSTE 60A</t>
  </si>
  <si>
    <t>RZ23993</t>
  </si>
  <si>
    <t>FEMZA - VIBRAGE POUDRE</t>
  </si>
  <si>
    <t>RZ24015</t>
  </si>
  <si>
    <t>PTA7 GENERATRICE TIG-PLASMA</t>
  </si>
  <si>
    <t>RZ24683</t>
  </si>
  <si>
    <t>GP09 BOUGIE - ST50- MARQUAGE LASER</t>
  </si>
  <si>
    <t>RZ23843</t>
  </si>
  <si>
    <t>GEFIT 7 BOUGIE -CTR  ETANCHEITE (40 bar)</t>
  </si>
  <si>
    <t>entrainement bande hs</t>
  </si>
  <si>
    <t>RZ24018</t>
  </si>
  <si>
    <t>GEFIT  8 BOUGIE - ST30 MISE JOINT&amp;RONDEL</t>
  </si>
  <si>
    <t>RZ23522</t>
  </si>
  <si>
    <t>GEFIT 6 BOUGIE - PRESSE EMMANCHEMENT</t>
  </si>
  <si>
    <t>RZ22432</t>
  </si>
  <si>
    <t>IA04 CRAYON - PRE-RETREINT 3 MORS CRAYON</t>
  </si>
  <si>
    <t>RZ22662</t>
  </si>
  <si>
    <t>IA05 CRAYON - ALIMENTATION JOINTS VITON</t>
  </si>
  <si>
    <t>RZ23840</t>
  </si>
  <si>
    <t>GEFIT 7 BOUGIE -ENSEMBLE CHAINE BANDES</t>
  </si>
  <si>
    <t>Défaut de Commande</t>
  </si>
  <si>
    <t>RZ24236</t>
  </si>
  <si>
    <t>POSTE CTR CHAUFFE IA3</t>
  </si>
  <si>
    <t>RZ23986</t>
  </si>
  <si>
    <t>FEMZA - ENSEMBLE CHAINE FEMSA</t>
  </si>
  <si>
    <t>955411</t>
  </si>
  <si>
    <t>RZ22423</t>
  </si>
  <si>
    <t>IA04 CRAYON - ASCENCEUR + BANDES CHAINES</t>
  </si>
  <si>
    <t>RZ24698</t>
  </si>
  <si>
    <t>ENSACHEUSE SORTIE CAMERA LM BOUGIES GLP2</t>
  </si>
  <si>
    <t>RZ22649</t>
  </si>
  <si>
    <t>IA04 BOUGIE - ENS. CHAINE ASCENSEU.</t>
  </si>
  <si>
    <t>RZ99423</t>
  </si>
  <si>
    <t>Montage  crayon</t>
  </si>
  <si>
    <t>DECOUP 20 FILTRES MEDIA LDS440x680 qte20</t>
  </si>
  <si>
    <t>RZ22428</t>
  </si>
  <si>
    <t>IA04 CRAYON - VIBREUSE, CHAINE CRA</t>
  </si>
  <si>
    <t>Dérive de côte / Mesure</t>
  </si>
  <si>
    <t>Bloqué</t>
  </si>
  <si>
    <t>Usure normale</t>
  </si>
  <si>
    <t>7103273231</t>
  </si>
  <si>
    <t>faire modif plaque</t>
  </si>
  <si>
    <t>Bouché</t>
  </si>
  <si>
    <t>Colmatage</t>
  </si>
  <si>
    <t>RZ22621</t>
  </si>
  <si>
    <t>RETREINT TUBE FELSS N°4</t>
  </si>
  <si>
    <t>RZ23789</t>
  </si>
  <si>
    <t>GEFIT 5 BOUGIE - POSTE MULTICRANTAGE CHA</t>
  </si>
  <si>
    <t>connection hs</t>
  </si>
  <si>
    <t>RZ23221</t>
  </si>
  <si>
    <t>YTT 1 W WU6100 ETUVE (CRAYON)</t>
  </si>
  <si>
    <t>RZ24423</t>
  </si>
  <si>
    <t>IA05 CRAYON - ROBOT DE TRANSFERT CRAYON</t>
  </si>
  <si>
    <t>RZ24697</t>
  </si>
  <si>
    <t>SW 11</t>
  </si>
  <si>
    <t>RZ23972</t>
  </si>
  <si>
    <t>RETREINT TUBE FELSS N°2</t>
  </si>
  <si>
    <t>RZ23607</t>
  </si>
  <si>
    <t>GEFIT  8 BOUGIE - ALIM &amp; CRANTAGE ECROU</t>
  </si>
  <si>
    <t>RZ23234</t>
  </si>
  <si>
    <t>GEFIT 5 BOUGIE - MISE JOINTS &amp; RONDELLES</t>
  </si>
  <si>
    <t>BAT</t>
  </si>
  <si>
    <t>connecteur hs</t>
  </si>
  <si>
    <t>Débit</t>
  </si>
  <si>
    <t>RZ24779</t>
  </si>
  <si>
    <t>MARQUAGE LASER ET DECHERG GLP2  IA3 MB</t>
  </si>
  <si>
    <t>distributeur hs</t>
  </si>
  <si>
    <t>Endommagé</t>
  </si>
  <si>
    <t>Mauvaise manipulation</t>
  </si>
  <si>
    <t>RZ24283</t>
  </si>
  <si>
    <t>ETIQUETEUSE SCELLEE 4FS GLPAA BOSCH</t>
  </si>
  <si>
    <t>RZ23516</t>
  </si>
  <si>
    <t>PTA6 CRAYON - VIBREUSE - SOUFFLAGE</t>
  </si>
  <si>
    <t>RZ22661</t>
  </si>
  <si>
    <t>IA05 CRAYON - ALIMENTATION + VIBRAGE</t>
  </si>
  <si>
    <t>RZ23995</t>
  </si>
  <si>
    <t>FEMZA - MISE DU JOINT</t>
  </si>
  <si>
    <t>RZ20844</t>
  </si>
  <si>
    <t>RETREINT TUBE FELSS N°3</t>
  </si>
  <si>
    <t>clim hs</t>
  </si>
  <si>
    <t>bande hs</t>
  </si>
  <si>
    <t>RZ23230</t>
  </si>
  <si>
    <t>GEFIT 5 BOUGIE - ENSEMBLE CHAINE N°5</t>
  </si>
  <si>
    <t>chgt verin</t>
  </si>
  <si>
    <t>RZ24152</t>
  </si>
  <si>
    <t>MILKRUN AUTO VAO/AGV</t>
  </si>
  <si>
    <t>RZ24487</t>
  </si>
  <si>
    <t>ETUYEUSE pour emballage boite individuel</t>
  </si>
  <si>
    <t>*</t>
  </si>
  <si>
    <t>RZ99424</t>
  </si>
  <si>
    <t>Finition  Crayon,CTR  Rayons X</t>
  </si>
  <si>
    <t>Absent</t>
  </si>
  <si>
    <t>RZ20244</t>
  </si>
  <si>
    <t>IA02 CRAYON - POSTE EMMANCHEMENT JOINT V</t>
  </si>
  <si>
    <t>RZ23983</t>
  </si>
  <si>
    <t>IA03 BOUGIE - ALIM JOINT ET RONDELLE</t>
  </si>
  <si>
    <t>RZ23524</t>
  </si>
  <si>
    <t>GEFIT 6 BOUGIE - MISE JOINT &amp; RONDELLE</t>
  </si>
  <si>
    <t>detecteur pince robot HS</t>
  </si>
  <si>
    <t>fuite d'air</t>
  </si>
  <si>
    <t>RZ22650</t>
  </si>
  <si>
    <t>IA04 BOUGIE - ALIM + MARQUAGE CORPS CRAY</t>
  </si>
  <si>
    <t>RZ23517</t>
  </si>
  <si>
    <t>PTA6 CRAYON - MISE JOINT - EMMANCHEMENT</t>
  </si>
  <si>
    <t>RZ23518</t>
  </si>
  <si>
    <t>PTA6 CRAYON - PRE-RETREINT FELSS</t>
  </si>
  <si>
    <t>RZ23847</t>
  </si>
  <si>
    <t>GEFIT 7 BOUGIE   REPRISE FILETAGE</t>
  </si>
  <si>
    <t>RZ23232</t>
  </si>
  <si>
    <t>GEFIT 5 BOUGIE - PRESSE D'EMMANCHEMENT /</t>
  </si>
  <si>
    <t>RZ22626</t>
  </si>
  <si>
    <t>TABLE CONTROLE VISUEL(MULLER3)</t>
  </si>
  <si>
    <t>RZ24762</t>
  </si>
  <si>
    <t>GEFIT  8 BOUGIE - ST10 ALIM CORPS/CRAY</t>
  </si>
  <si>
    <t>RZ20192</t>
  </si>
  <si>
    <t>FEF BOUGIE - POSTE REPRISE FILETAGE</t>
  </si>
  <si>
    <t>RZ24708</t>
  </si>
  <si>
    <t>HOMMEL3-ZONE RETREINT</t>
  </si>
  <si>
    <t>chgt virage</t>
  </si>
  <si>
    <t>RZ23980</t>
  </si>
  <si>
    <t>IA03 BOUGIE - ENS. BANDES ASCEN CTR VIS</t>
  </si>
  <si>
    <t>RZ23237</t>
  </si>
  <si>
    <t>GEFIT 5 BOUGIE - REPRISE FILETAGE / CHAI</t>
  </si>
  <si>
    <t>Milieu Agressif</t>
  </si>
  <si>
    <t>bande de virage hs</t>
  </si>
  <si>
    <t>RZ24704</t>
  </si>
  <si>
    <t>HU09 ST30  VIBRAGE POUDRE</t>
  </si>
  <si>
    <t>RZ24684</t>
  </si>
  <si>
    <t>GP09 BOUGIE - ST60- CONTROLE CAMERA</t>
  </si>
  <si>
    <t>METRO</t>
  </si>
  <si>
    <t>RZ99422</t>
  </si>
  <si>
    <t>Tubes (Retreint,Recuit,)</t>
  </si>
  <si>
    <t>RZ23971</t>
  </si>
  <si>
    <t>Poste CTR RX Crayons Cegelec 2</t>
  </si>
  <si>
    <t>bande transport hs</t>
  </si>
  <si>
    <t>Conception Inadaptée</t>
  </si>
  <si>
    <t>Défaut Température</t>
  </si>
  <si>
    <t>RZ24298</t>
  </si>
  <si>
    <t>FLEXIBLE CRAYON - LASER MARQUAGE</t>
  </si>
  <si>
    <t>CONNECTEUR HS</t>
  </si>
  <si>
    <t>RZ22653</t>
  </si>
  <si>
    <t>IA04 BOUGIE - MISE + CONTRÔLE JOINTS &amp; R</t>
  </si>
  <si>
    <t>variateur st 5</t>
  </si>
  <si>
    <t>RZ24797</t>
  </si>
  <si>
    <t>MACHINE EN ENSACHER UNIVERSELLE</t>
  </si>
  <si>
    <t>RZ23525</t>
  </si>
  <si>
    <t>GEFIT 6 BOUGIE - VISSAGE &amp; CRANTAGE ECRO</t>
  </si>
  <si>
    <t>7103305203</t>
  </si>
  <si>
    <t>soudure copot</t>
  </si>
  <si>
    <t>Disfonctionnement</t>
  </si>
  <si>
    <t>RZ23934</t>
  </si>
  <si>
    <t>PTA7 CRAYON - MISE JOINT / EMMANCHEMENT</t>
  </si>
  <si>
    <t>RZ23841</t>
  </si>
  <si>
    <t>GEFIT 7 BOUGIE - ALIMENTATION &amp; MARQUAGE</t>
  </si>
  <si>
    <t>RZ22430</t>
  </si>
  <si>
    <t>IA04 CRAYON - MISE JOINT + CTR JOINT</t>
  </si>
  <si>
    <t>RZ24685</t>
  </si>
  <si>
    <t>ST70- DECHARGEMENT ET PALETTISATION</t>
  </si>
  <si>
    <t>RZ23992</t>
  </si>
  <si>
    <t>FEMZA - MISE A HAUTEUR APRES SOUDURE</t>
  </si>
  <si>
    <t>RZ23989</t>
  </si>
  <si>
    <t>FEMZA - CRANTAGE TIGE/RESISTANCE</t>
  </si>
  <si>
    <t>VIDAN</t>
  </si>
  <si>
    <t>Pas de préventif géré</t>
  </si>
  <si>
    <t>RZ23842</t>
  </si>
  <si>
    <t>GEFIT 7 BOUGIE - PRESSE EMMANCHEMENT</t>
  </si>
  <si>
    <t>pas de position de base</t>
  </si>
  <si>
    <t>RZ22657</t>
  </si>
  <si>
    <t>IA05 CRAYON - ENSEMBLE CHAINE BANDES ASC</t>
  </si>
  <si>
    <t>RZ24151</t>
  </si>
  <si>
    <t>RZ24138</t>
  </si>
  <si>
    <t>ENSACHEUSE POCHE DE 4</t>
  </si>
  <si>
    <t>RZ22425</t>
  </si>
  <si>
    <t>IA04 CRAYON - MISE HAUT.+CTR TIGE,CHAINE</t>
  </si>
  <si>
    <t>RZ24000</t>
  </si>
  <si>
    <t>ETUVE POUDRE</t>
  </si>
  <si>
    <t>RZ23520</t>
  </si>
  <si>
    <t>GEFIT 6 BOUGIE - ENSEMBLE CHAINE BANDES</t>
  </si>
  <si>
    <t>Cassé</t>
  </si>
  <si>
    <t>Vétusté</t>
  </si>
  <si>
    <t>Déformation</t>
  </si>
  <si>
    <t>7103324990</t>
  </si>
  <si>
    <t>Problème sur porte latérale droite</t>
  </si>
  <si>
    <t>Mauvais réglage</t>
  </si>
  <si>
    <t>TONNEAU MOTORISE ESSUYAGE TUBE</t>
  </si>
  <si>
    <t>RZ22663</t>
  </si>
  <si>
    <t>IA05 CRAYON - ENFONCEMENT + BORDAGE JOIN</t>
  </si>
  <si>
    <t>RZ23845</t>
  </si>
  <si>
    <t>GEFIT 7 BOUGIE - VISSAGE &amp; CRANT ECROUS</t>
  </si>
  <si>
    <t>RZ22427</t>
  </si>
  <si>
    <t>IA04 CRAYON - ENL.CENT.+ HAUT.+ ETANCH.</t>
  </si>
  <si>
    <t>entrainement</t>
  </si>
  <si>
    <t>RZ24424</t>
  </si>
  <si>
    <t>ASPI. R101 HAUTE DEPRESSION</t>
  </si>
  <si>
    <t>7103330912</t>
  </si>
  <si>
    <t>Refaire bavette dans trappe COPEAUX</t>
  </si>
  <si>
    <t>7103332718</t>
  </si>
  <si>
    <t>Laeuse de sol U14654 fuite devant brosse</t>
  </si>
  <si>
    <t>7103332748</t>
  </si>
  <si>
    <t>Mauvaises odeurs dans les douches hommes</t>
  </si>
  <si>
    <t>7103332753</t>
  </si>
  <si>
    <t>Créme pour les mains dans  les WC femme</t>
  </si>
  <si>
    <t>RZ23987</t>
  </si>
  <si>
    <t>FEMZA - ALIMENTATION TUBE</t>
  </si>
  <si>
    <t>RZ23996</t>
  </si>
  <si>
    <t>FEMZA - EMMANCHEMENT DU JOINT</t>
  </si>
  <si>
    <t>RZ24588</t>
  </si>
  <si>
    <t>GEFIT 6 BOUGIE- LASER</t>
  </si>
  <si>
    <t>7103335689</t>
  </si>
  <si>
    <t>RZ15339</t>
  </si>
  <si>
    <t>CHARIOT FRONT ÉLEC-TYPE 24V 7FBEST13</t>
  </si>
  <si>
    <t>Mise en place grille + clefs</t>
  </si>
  <si>
    <t>RZ22431</t>
  </si>
  <si>
    <t>IA04 CRAYON - EMMANCH.JOINT + BORDAGE CR</t>
  </si>
  <si>
    <t>7103336064</t>
  </si>
  <si>
    <t>Bruit dans climatisation</t>
  </si>
  <si>
    <t>Bruit anormal</t>
  </si>
  <si>
    <t>vent evap hs</t>
  </si>
  <si>
    <t>7103336841</t>
  </si>
  <si>
    <t>GRAIS</t>
  </si>
  <si>
    <t>RZ24590</t>
  </si>
  <si>
    <t>GEFIT 7 BOUGIE - LASER</t>
  </si>
  <si>
    <t>GRAISSAGE VERIN DECHARGEMENT</t>
  </si>
  <si>
    <t>freineur hs</t>
  </si>
  <si>
    <t>RZ24785</t>
  </si>
  <si>
    <t>STATION SOUDURE LASER FK</t>
  </si>
  <si>
    <t>7103339769</t>
  </si>
  <si>
    <t>plaque plexy</t>
  </si>
  <si>
    <t>Bouché / Encrassé</t>
  </si>
  <si>
    <t>7103344362</t>
  </si>
  <si>
    <t>Fuite d'eau WCHom Bat 101SudEst,coté TTH</t>
  </si>
  <si>
    <t>7103345103</t>
  </si>
  <si>
    <t>Bavette machine a laver</t>
  </si>
  <si>
    <t>RZ24237</t>
  </si>
  <si>
    <t>IA04 BOUGIE - CAMERA MANUELLE CTR GLP2</t>
  </si>
  <si>
    <t>RZ23844</t>
  </si>
  <si>
    <t>GEFIT 7 BOUGIE - MISE JOINTS &amp; RONDELLES</t>
  </si>
  <si>
    <t>RZ23994</t>
  </si>
  <si>
    <t>FEMZA - SOUFFLAGE POUDRE</t>
  </si>
  <si>
    <t>7103351038</t>
  </si>
  <si>
    <t>neon dans bureau</t>
  </si>
  <si>
    <t>7103352064</t>
  </si>
  <si>
    <t>dcoupe tole</t>
  </si>
  <si>
    <t>7103354185</t>
  </si>
  <si>
    <t>palpeur hs + verf coffret</t>
  </si>
  <si>
    <t>7103355542</t>
  </si>
  <si>
    <t>Barre magasin HS travé1, Rangé4à6, Etag1</t>
  </si>
  <si>
    <t>cellule h.s</t>
  </si>
  <si>
    <t>7103357326</t>
  </si>
  <si>
    <t>Porte entrée au sol Bat 101 ( MSN )</t>
  </si>
  <si>
    <t>RZ23523</t>
  </si>
  <si>
    <t>GEFIT 6 BOUGIE - CONTROLE ETANCHEITE 40</t>
  </si>
  <si>
    <t>RZ23990</t>
  </si>
  <si>
    <t>MISE A HAUTEUR AVANT SOUDURE</t>
  </si>
  <si>
    <t>bug station</t>
  </si>
  <si>
    <t>7103366031</t>
  </si>
  <si>
    <t>RZ15072</t>
  </si>
  <si>
    <t>CHARIOT ELECTRIQUE</t>
  </si>
  <si>
    <t>Mise en place d'une grille de protection</t>
  </si>
  <si>
    <t>7103366327</t>
  </si>
  <si>
    <t>bat 101 sud porte hs</t>
  </si>
  <si>
    <t>RZ22426</t>
  </si>
  <si>
    <t>IA04 CRAYON - SOUDURE ARGON,CHAINE IA CR</t>
  </si>
  <si>
    <t>7103370336</t>
  </si>
  <si>
    <t>changement bavette machine a laver lesol</t>
  </si>
  <si>
    <t>7103375267</t>
  </si>
  <si>
    <t>panne laveuse A-L4</t>
  </si>
  <si>
    <t>7103376191</t>
  </si>
  <si>
    <t>fuite air sur alim chaine</t>
  </si>
  <si>
    <t>7103376336</t>
  </si>
  <si>
    <t>soudure bac</t>
  </si>
  <si>
    <t>RZ99428</t>
  </si>
  <si>
    <t>Emballage Bougies GSK2</t>
  </si>
  <si>
    <t>7103376787</t>
  </si>
  <si>
    <t>PB clim armoire elec</t>
  </si>
  <si>
    <t>collier serrage comp bloque vent condens</t>
  </si>
  <si>
    <t>7103377408</t>
  </si>
  <si>
    <t>vent cond bloque</t>
  </si>
  <si>
    <t>vetuste</t>
  </si>
  <si>
    <t>7103377410</t>
  </si>
  <si>
    <t>Accident</t>
  </si>
  <si>
    <t>arret clim</t>
  </si>
  <si>
    <t>contact porte deregle</t>
  </si>
  <si>
    <t>7103378556</t>
  </si>
  <si>
    <t>Probleme rotation axe mandrin</t>
  </si>
  <si>
    <t>remise en etat du systeme...</t>
  </si>
  <si>
    <t>pb detection</t>
  </si>
  <si>
    <t>7103380698</t>
  </si>
  <si>
    <t>955438</t>
  </si>
  <si>
    <t>RZ99438</t>
  </si>
  <si>
    <t>Emballage bougies GL</t>
  </si>
  <si>
    <t>fixé miroir emballage</t>
  </si>
  <si>
    <t>7103381604</t>
  </si>
  <si>
    <t>Climatisation HS</t>
  </si>
  <si>
    <t>remp clim</t>
  </si>
  <si>
    <t>7103382573</t>
  </si>
  <si>
    <t>Clim armoire élec HS</t>
  </si>
  <si>
    <t>7103382655</t>
  </si>
  <si>
    <t>pb reglage cote</t>
  </si>
  <si>
    <t>7103382829</t>
  </si>
  <si>
    <t>paramettre heidenhain</t>
  </si>
  <si>
    <t>7103385196</t>
  </si>
  <si>
    <t>Fuite d'eau WCHom Bat 101SudOUEST (labo)</t>
  </si>
  <si>
    <t>pas de pdb</t>
  </si>
  <si>
    <t>7103387888</t>
  </si>
  <si>
    <t>changement échelle travée 12</t>
  </si>
  <si>
    <t>pb ascenseur</t>
  </si>
  <si>
    <t>7103387987</t>
  </si>
  <si>
    <t>clim ascenseur hs(sur passerelle)</t>
  </si>
  <si>
    <t>condensateur de dem hs</t>
  </si>
  <si>
    <t>Entretien Insuffisant</t>
  </si>
  <si>
    <t>7103389062</t>
  </si>
  <si>
    <t>machine à laver T 3000 c</t>
  </si>
  <si>
    <t>7103389664</t>
  </si>
  <si>
    <t>fixer au sol barierre</t>
  </si>
  <si>
    <t>7103389741</t>
  </si>
  <si>
    <t>7103389991</t>
  </si>
  <si>
    <t>plaque pvc gris 735 x 200 5mm 8 pieces</t>
  </si>
  <si>
    <t>fibre hs</t>
  </si>
  <si>
    <t>PROBLEME ROBOT</t>
  </si>
  <si>
    <t>7103390842</t>
  </si>
  <si>
    <t>porte fermeture</t>
  </si>
  <si>
    <t>7103393558</t>
  </si>
  <si>
    <t>CONNEXION BATTERIE HS</t>
  </si>
  <si>
    <t>PB LASER</t>
  </si>
  <si>
    <t>pc chauffe ne demarre pas</t>
  </si>
  <si>
    <t>7103395347</t>
  </si>
  <si>
    <t>OUTIL</t>
  </si>
  <si>
    <t>retouche prise rondelle.....retif</t>
  </si>
  <si>
    <t>7103399079</t>
  </si>
  <si>
    <t>ventilo evap hs</t>
  </si>
  <si>
    <t>rempl ventilo evap ok</t>
  </si>
  <si>
    <t>7103399217</t>
  </si>
  <si>
    <t>7103400183</t>
  </si>
  <si>
    <t>pb aspiration centralisee LDS</t>
  </si>
  <si>
    <t>Surchauffe</t>
  </si>
  <si>
    <t>ctr fct</t>
  </si>
  <si>
    <t>nettoyage et ctr aspi ras</t>
  </si>
  <si>
    <t>7103403556</t>
  </si>
  <si>
    <t>Electrovanne HS</t>
  </si>
  <si>
    <t>electrovanne de decolmatage hs</t>
  </si>
  <si>
    <t>remp electrovanne</t>
  </si>
  <si>
    <t>amortisseur st3 hs</t>
  </si>
  <si>
    <t>7103405439</t>
  </si>
  <si>
    <t>Changer alimentation d'air</t>
  </si>
  <si>
    <t>7103409790</t>
  </si>
  <si>
    <t>7103409845</t>
  </si>
  <si>
    <t>bavettes machine à laver H.S. AL3 et AL4</t>
  </si>
  <si>
    <t>7103409976</t>
  </si>
  <si>
    <t>souder</t>
  </si>
  <si>
    <t>7103409982</t>
  </si>
  <si>
    <t>cilm hs 14 degré fuite plafon local EMM</t>
  </si>
  <si>
    <t>7103411892</t>
  </si>
  <si>
    <t>bouton du variateur débit d'eau H.S.</t>
  </si>
  <si>
    <t>RZ23830</t>
  </si>
  <si>
    <t>POSTE DE CTR PAR RAYONS X</t>
  </si>
  <si>
    <t>pb cycle</t>
  </si>
  <si>
    <t>RZ24781</t>
  </si>
  <si>
    <t>SOURCE LASER TRUDISK 1000</t>
  </si>
  <si>
    <t>RZ23513</t>
  </si>
  <si>
    <t>PTA6 CRAYON - ENSEMBLE CHAINE</t>
  </si>
  <si>
    <t>7103416892</t>
  </si>
  <si>
    <t>RAMPE DESSOUDE</t>
  </si>
  <si>
    <t>7103417148</t>
  </si>
  <si>
    <t>pliage tole rengement classeur</t>
  </si>
  <si>
    <t>7103419805</t>
  </si>
  <si>
    <t>7103422915</t>
  </si>
  <si>
    <t>fixation barriere de protection atelier</t>
  </si>
  <si>
    <t>7103425199</t>
  </si>
  <si>
    <t>charniere porte hs</t>
  </si>
  <si>
    <t>7103425626</t>
  </si>
  <si>
    <t>heidenan hs</t>
  </si>
  <si>
    <t>7103425969</t>
  </si>
  <si>
    <t>fixer bac au sol</t>
  </si>
  <si>
    <t>7103428691</t>
  </si>
  <si>
    <t>Néons HS vestiaire Hommes D Bat.101 Sud</t>
  </si>
  <si>
    <t>7103430157</t>
  </si>
  <si>
    <t>Machine à laver AL3 Bavettes H.S.</t>
  </si>
  <si>
    <t>7103432946</t>
  </si>
  <si>
    <t>PB sur aspiration laser</t>
  </si>
  <si>
    <t>ctr fct tourelle</t>
  </si>
  <si>
    <t>ctr volets et tourelles ras</t>
  </si>
  <si>
    <t>carter cassé</t>
  </si>
  <si>
    <t>Défaut Energie</t>
  </si>
  <si>
    <t>7103436042</t>
  </si>
  <si>
    <t>bavettes H.S. sur AL3 er AL4 ( M à Laver</t>
  </si>
  <si>
    <t>7103436516</t>
  </si>
  <si>
    <t>fixé pendule sale de repos (2)</t>
  </si>
  <si>
    <t>7103440062</t>
  </si>
  <si>
    <t>Clim armoire panne</t>
  </si>
  <si>
    <t>7103440063</t>
  </si>
  <si>
    <t>clim armoire élec panne</t>
  </si>
  <si>
    <t>7103440295</t>
  </si>
  <si>
    <t>defaut climatisation</t>
  </si>
  <si>
    <t>ventilo clim bruyant</t>
  </si>
  <si>
    <t>pb robot dechargement</t>
  </si>
  <si>
    <t>7103442114</t>
  </si>
  <si>
    <t>couvercle paletes resistances hs</t>
  </si>
  <si>
    <t>7103442630</t>
  </si>
  <si>
    <t>souder marche escabeau</t>
  </si>
  <si>
    <t>7103446143</t>
  </si>
  <si>
    <t>RZ24789</t>
  </si>
  <si>
    <t>IA4-MONTAGE CRAYON-ALIM TUBE/TIGE/RESIS</t>
  </si>
  <si>
    <t>Fuite flexible alimentation AC IA4</t>
  </si>
  <si>
    <t>7103455587</t>
  </si>
  <si>
    <t>*rempl roulement moteur</t>
  </si>
  <si>
    <t>maintenance preventive</t>
  </si>
  <si>
    <t>remplacement roulement moteur</t>
  </si>
  <si>
    <t>7103455589</t>
  </si>
  <si>
    <t>rempl turbine + courroies</t>
  </si>
  <si>
    <t>remplacement turbine + courroies</t>
  </si>
  <si>
    <t>7103455590</t>
  </si>
  <si>
    <t>RZ24425</t>
  </si>
  <si>
    <t>ASPI. R101 DEPOUSSIEREUR</t>
  </si>
  <si>
    <t>remplace roulement moteur</t>
  </si>
  <si>
    <t>7103456567</t>
  </si>
  <si>
    <t>clim température trop basse</t>
  </si>
  <si>
    <t>salle emm bat 101a</t>
  </si>
  <si>
    <t>reglage consigne de la clim</t>
  </si>
  <si>
    <t>7103457381</t>
  </si>
  <si>
    <t>porte securitée HS</t>
  </si>
  <si>
    <t>7103457493</t>
  </si>
  <si>
    <t>chgt neon chaine crayon</t>
  </si>
  <si>
    <t>RZ6782</t>
  </si>
  <si>
    <t>TRIEUSE CRAYONS POUR CTR RX</t>
  </si>
  <si>
    <t>7103458667</t>
  </si>
  <si>
    <t>decoupe tole inox</t>
  </si>
  <si>
    <t>7103458879</t>
  </si>
  <si>
    <t>tuyau air a modifier</t>
  </si>
  <si>
    <t>7103458979</t>
  </si>
  <si>
    <t>Tube néon HS bureau préparatio</t>
  </si>
  <si>
    <t>7103461595</t>
  </si>
  <si>
    <t>pb ouverture porte sale GCS</t>
  </si>
  <si>
    <t>7103462287</t>
  </si>
  <si>
    <t>carter plexci</t>
  </si>
  <si>
    <t>manque pression</t>
  </si>
  <si>
    <t>7103463449</t>
  </si>
  <si>
    <t>RZ99411</t>
  </si>
  <si>
    <t>Proto GLP</t>
  </si>
  <si>
    <t>Cloison zone proto BAt 101A</t>
  </si>
  <si>
    <t>verin bras manipulateur hs</t>
  </si>
  <si>
    <t>7103466114</t>
  </si>
  <si>
    <t>portail rouleaux local emballage HS</t>
  </si>
  <si>
    <t>7103470646</t>
  </si>
  <si>
    <t>Machine a laver disjioncte</t>
  </si>
  <si>
    <t>7103470649</t>
  </si>
  <si>
    <t>Changer les poignées du chariot de grais</t>
  </si>
  <si>
    <t>7103471219</t>
  </si>
  <si>
    <t>carter protection avant ascenseur hs</t>
  </si>
  <si>
    <t>7103475255</t>
  </si>
  <si>
    <t>Néon HS cage escalier bat 101 sud MSG</t>
  </si>
  <si>
    <t>7103475563</t>
  </si>
  <si>
    <t>fuite eau (toit)</t>
  </si>
  <si>
    <t>fait par brugel OK</t>
  </si>
  <si>
    <t>7103476289</t>
  </si>
  <si>
    <t>bavettes AL3-AL4 H.S. ( M à Laver )</t>
  </si>
  <si>
    <t>RZ22040</t>
  </si>
  <si>
    <t>RZ23233</t>
  </si>
  <si>
    <t>GEFIT 5 BOUGIE - CONTRÔLE ETANCHEITE 40</t>
  </si>
  <si>
    <t>7103482470</t>
  </si>
  <si>
    <t>suite à prs revoir reglage pyro</t>
  </si>
  <si>
    <t>7103482771</t>
  </si>
  <si>
    <t>miroir au plafond ( bombé ) H.S</t>
  </si>
  <si>
    <t>detecteur fermeture porte a initialiser</t>
  </si>
  <si>
    <t>7103485637</t>
  </si>
  <si>
    <t>poigne porte casse</t>
  </si>
  <si>
    <t>7103486330</t>
  </si>
  <si>
    <t>rideau rouge  BAT 101.08 H.S. manuel</t>
  </si>
  <si>
    <t>RZ23998</t>
  </si>
  <si>
    <t>FEMZA - NETTOYAGE PLATEAUX</t>
  </si>
  <si>
    <t>7103489356</t>
  </si>
  <si>
    <t>Poignée vestiaire "C " Bat.101 Sud HS</t>
  </si>
  <si>
    <t>7103490576</t>
  </si>
  <si>
    <t>faire plaque + soudure</t>
  </si>
  <si>
    <t>7103490910</t>
  </si>
  <si>
    <t>Probléme aspiration machine</t>
  </si>
  <si>
    <t>gouttes d huile</t>
  </si>
  <si>
    <t>ctr fct ras</t>
  </si>
  <si>
    <t>RZ23988</t>
  </si>
  <si>
    <t>FEMZA - MISE CENTREUR DANS TUBE</t>
  </si>
  <si>
    <t>7103493172</t>
  </si>
  <si>
    <t>decoupe filtres</t>
  </si>
  <si>
    <t>7103493803</t>
  </si>
  <si>
    <t>patte maintien poche cassée.</t>
  </si>
  <si>
    <t>chgt guide bande</t>
  </si>
  <si>
    <t>7103494108</t>
  </si>
  <si>
    <t>RZ23948</t>
  </si>
  <si>
    <t>PTA8 CRAYON - Ensemble chaîne</t>
  </si>
  <si>
    <t>fuite  d eau</t>
  </si>
  <si>
    <t>7103494203</t>
  </si>
  <si>
    <t>carter pvc</t>
  </si>
  <si>
    <t>7103494487</t>
  </si>
  <si>
    <t>fuite secteur magasin</t>
  </si>
  <si>
    <t>nettoyage</t>
  </si>
  <si>
    <t>nettoyage gaine</t>
  </si>
  <si>
    <t>RZ6887</t>
  </si>
  <si>
    <t>TABLE HOMMEL 3-ZONE RETREINT</t>
  </si>
  <si>
    <t>7103496364</t>
  </si>
  <si>
    <t>AL3 machine à laver bavettes H.S.</t>
  </si>
  <si>
    <t>7103498223</t>
  </si>
  <si>
    <t>refaire plexy</t>
  </si>
  <si>
    <t>7103499688</t>
  </si>
  <si>
    <t>tuyau pour A0</t>
  </si>
  <si>
    <t>7103499710</t>
  </si>
  <si>
    <t>pb pyro 4,5,6</t>
  </si>
  <si>
    <t>7103499713</t>
  </si>
  <si>
    <t>faire soudure boite rebut</t>
  </si>
  <si>
    <t>7103501886</t>
  </si>
  <si>
    <t>reboucher trou dalle msg 03</t>
  </si>
  <si>
    <t>7103502860</t>
  </si>
  <si>
    <t>RZ6951</t>
  </si>
  <si>
    <t>GERBEUR MAGASIN - MANUT PALETTE</t>
  </si>
  <si>
    <t>Barrillet transgerbeur</t>
  </si>
  <si>
    <t>7103505528</t>
  </si>
  <si>
    <t>axe de rotation grippé</t>
  </si>
  <si>
    <t>7103514282</t>
  </si>
  <si>
    <t>four planifier lundi avec bouillau</t>
  </si>
  <si>
    <t>7103514536</t>
  </si>
  <si>
    <t>machine à laver AL3 et AL4 H.S.</t>
  </si>
  <si>
    <t>7103515457</t>
  </si>
  <si>
    <t>moteur hs</t>
  </si>
  <si>
    <t>bruit roul</t>
  </si>
  <si>
    <t>remp roul</t>
  </si>
  <si>
    <t>7103520516</t>
  </si>
  <si>
    <t>Fuite d'air sur bloc nourice</t>
  </si>
  <si>
    <t>7103522919</t>
  </si>
  <si>
    <t>tanpont de porte</t>
  </si>
  <si>
    <t>7103523449</t>
  </si>
  <si>
    <t>trou dans sol dans le bureau</t>
  </si>
  <si>
    <t>7103523485</t>
  </si>
  <si>
    <t>probleme boitier e1</t>
  </si>
  <si>
    <t>7103523502</t>
  </si>
  <si>
    <t>7103523757</t>
  </si>
  <si>
    <t>Fuite eau plafond / toiture</t>
  </si>
  <si>
    <t>7103525857</t>
  </si>
  <si>
    <t>PB FERMETURE PORTE PLAQUE TORDUE</t>
  </si>
  <si>
    <t>7103526053</t>
  </si>
  <si>
    <t>elosta HS</t>
  </si>
  <si>
    <t>porcelaine hs sur filtres ht</t>
  </si>
  <si>
    <t>rempl porcelaine filtre ok</t>
  </si>
  <si>
    <t>7103526506</t>
  </si>
  <si>
    <t>soudure HS support d'indexage</t>
  </si>
  <si>
    <t>7103528945</t>
  </si>
  <si>
    <t>faire modif comme four 1</t>
  </si>
  <si>
    <t>7103528949</t>
  </si>
  <si>
    <t>manque grille pour huile</t>
  </si>
  <si>
    <t>Vol</t>
  </si>
  <si>
    <t>7103528951</t>
  </si>
  <si>
    <t>faire plexy dans machine</t>
  </si>
  <si>
    <t>7103530053</t>
  </si>
  <si>
    <t>pb desserte pc bougies</t>
  </si>
  <si>
    <t>7103530770</t>
  </si>
  <si>
    <t>PB portede clim</t>
  </si>
  <si>
    <t>clim armoire electrique</t>
  </si>
  <si>
    <t>rempl de deux climatiseurs armoire</t>
  </si>
  <si>
    <t>7103530975</t>
  </si>
  <si>
    <t>M à Laver AL3 fil coupé capteur levage</t>
  </si>
  <si>
    <t>7103531897</t>
  </si>
  <si>
    <t>clim armoire en panne</t>
  </si>
  <si>
    <t>remp clim armoire</t>
  </si>
  <si>
    <t>7103531938</t>
  </si>
  <si>
    <t>RZ23063</t>
  </si>
  <si>
    <t>POSTE DE CONTROLE</t>
  </si>
  <si>
    <t>prise electrique détérioré</t>
  </si>
  <si>
    <t>7103532177</t>
  </si>
  <si>
    <t>Transpalette manuel HS</t>
  </si>
  <si>
    <t>7103532693</t>
  </si>
  <si>
    <t>clim armoire hs</t>
  </si>
  <si>
    <t>RZ23997</t>
  </si>
  <si>
    <t>FEMZA - STATION PRE-RETREINT FEMSA</t>
  </si>
  <si>
    <t>7103534779</t>
  </si>
  <si>
    <t>AL4 M à laver tuyau aspiration H.S.</t>
  </si>
  <si>
    <t>7103534888</t>
  </si>
  <si>
    <t>955400</t>
  </si>
  <si>
    <t>RZ99400</t>
  </si>
  <si>
    <t>Team pilotage MSG</t>
  </si>
  <si>
    <t>Prise salle repos MSG03 HS</t>
  </si>
  <si>
    <t>7103535862</t>
  </si>
  <si>
    <t>AL3 et AL4 bavettes H.S.( M à Laver )</t>
  </si>
  <si>
    <t>neon hs</t>
  </si>
  <si>
    <t>7103536076</t>
  </si>
  <si>
    <t>7103537113</t>
  </si>
  <si>
    <t>pb porte serrure</t>
  </si>
  <si>
    <t>chgt amorto</t>
  </si>
  <si>
    <t>7103541653</t>
  </si>
  <si>
    <t>vidange pompe à vide du Fein Focus</t>
  </si>
  <si>
    <t>Ferraillage</t>
  </si>
  <si>
    <t>7103541701</t>
  </si>
  <si>
    <t>vidange clim machine (vu avec Garcia)</t>
  </si>
  <si>
    <t>recup clims por depollution</t>
  </si>
  <si>
    <t>refaire point de robot</t>
  </si>
  <si>
    <t>7103543608</t>
  </si>
  <si>
    <t>7103544477</t>
  </si>
  <si>
    <t>Urinoir bouché 101A sud N+1</t>
  </si>
  <si>
    <t>7103546023</t>
  </si>
  <si>
    <t>calculatrice hs</t>
  </si>
  <si>
    <t>7103546093</t>
  </si>
  <si>
    <t>PROD</t>
  </si>
  <si>
    <t>SOUFLAGE Pas de fréneur en stock</t>
  </si>
  <si>
    <t>7103546249</t>
  </si>
  <si>
    <t>pb mauvais contact pas d'eclairage</t>
  </si>
  <si>
    <t>7103549426</t>
  </si>
  <si>
    <t>cintrage</t>
  </si>
  <si>
    <t>7103549781</t>
  </si>
  <si>
    <t>faire soudur copeau</t>
  </si>
  <si>
    <t>7103552050</t>
  </si>
  <si>
    <t>7103553390</t>
  </si>
  <si>
    <t>poigné de porte a revoir vis trop sorti</t>
  </si>
  <si>
    <t>7103553393</t>
  </si>
  <si>
    <t>Changer roulette du transpalette</t>
  </si>
  <si>
    <t>pb dechargement crayon</t>
  </si>
  <si>
    <t>7103554690</t>
  </si>
  <si>
    <t>fuite importanted,eauwc handi. face glp5</t>
  </si>
  <si>
    <t>7103557995</t>
  </si>
  <si>
    <t>serrure bureau maitrise hs</t>
  </si>
  <si>
    <t>PB ALIM 24V</t>
  </si>
  <si>
    <t>pb robot pot crayons</t>
  </si>
  <si>
    <t>7103559838</t>
  </si>
  <si>
    <t>Pb moteur aspiration</t>
  </si>
  <si>
    <t>roul pompe hs</t>
  </si>
  <si>
    <t>remp roul pompe</t>
  </si>
  <si>
    <t>Ordre</t>
  </si>
  <si>
    <t>Centre de coûts</t>
  </si>
  <si>
    <t>Poste de travail</t>
  </si>
  <si>
    <t>Equipement</t>
  </si>
  <si>
    <t>Désignation équip.</t>
  </si>
  <si>
    <t>Date de début planifiée</t>
  </si>
  <si>
    <t>Coût total</t>
  </si>
  <si>
    <t>Salaire/Activ.interne</t>
  </si>
  <si>
    <t>Ss-traitance (article et</t>
  </si>
  <si>
    <t>Article (interne/externe)</t>
  </si>
  <si>
    <t>Texte avis</t>
  </si>
  <si>
    <t>Désign.avis de panne</t>
  </si>
  <si>
    <t>Désign.cause</t>
  </si>
  <si>
    <t>Texte panne</t>
  </si>
  <si>
    <t>Texte de la cause</t>
  </si>
  <si>
    <t>=</t>
  </si>
  <si>
    <t>Total</t>
  </si>
  <si>
    <t>SW 10</t>
  </si>
  <si>
    <t>Coûts total de la RC</t>
  </si>
  <si>
    <t>Coûts total de la HU09</t>
  </si>
  <si>
    <t>Coûts total de la IA4</t>
  </si>
  <si>
    <t>Coûts total de la IA5</t>
  </si>
  <si>
    <t>Coûts total de la PTA8</t>
  </si>
  <si>
    <t>Coûts total de la PTA6</t>
  </si>
  <si>
    <t>Coûts total de la PTA7</t>
  </si>
  <si>
    <t>Coûts total de la FEMZA</t>
  </si>
  <si>
    <t>Coûts total Gefit 6</t>
  </si>
  <si>
    <t>Coûts total Tubes</t>
  </si>
  <si>
    <t>Coûts total Gefit 7</t>
  </si>
  <si>
    <t>RZ24586</t>
  </si>
  <si>
    <t>GEFIT  8 BOUGIE - LASER</t>
  </si>
  <si>
    <t>Coûts total Gefit 8</t>
  </si>
  <si>
    <t>Coûts total GP09</t>
  </si>
  <si>
    <t>Coûts total IA03</t>
  </si>
  <si>
    <t>Coûts total GEFIT 5</t>
  </si>
  <si>
    <t>Coûts total FEMZA</t>
  </si>
  <si>
    <t>Coûts total PTA8</t>
  </si>
  <si>
    <t>Coûts total PTA7</t>
  </si>
  <si>
    <t>Coûts total IA5</t>
  </si>
  <si>
    <t>Coûts total IA4</t>
  </si>
  <si>
    <t>Coûts total HU09</t>
  </si>
  <si>
    <t>Coûts total RC</t>
  </si>
  <si>
    <t>Coûts total IA04 Bougie</t>
  </si>
  <si>
    <t>Coûts total GEFIT 6</t>
  </si>
  <si>
    <t>Coûts total GEFIT 7</t>
  </si>
  <si>
    <t>Coûts total GEFIT 8</t>
  </si>
  <si>
    <t>7103242009</t>
  </si>
  <si>
    <t>Bras robot ( sious garantie)H.S.</t>
  </si>
  <si>
    <t>7103463693</t>
  </si>
  <si>
    <t>amortisseur ST5 L8 HS</t>
  </si>
  <si>
    <t>7103553929</t>
  </si>
  <si>
    <t>pb message d erreur</t>
  </si>
  <si>
    <t>7103565907</t>
  </si>
  <si>
    <t>pas de pdb pupitre</t>
  </si>
  <si>
    <t>7103566441</t>
  </si>
  <si>
    <t>fuite sur verin</t>
  </si>
  <si>
    <t>7103566444</t>
  </si>
  <si>
    <t>7103566476</t>
  </si>
  <si>
    <t>vanne 40 bars</t>
  </si>
  <si>
    <t>7103566511</t>
  </si>
  <si>
    <t>ne lit pas la trace NOK</t>
  </si>
  <si>
    <t>Chgt caméra - idem</t>
  </si>
  <si>
    <t>7103566575</t>
  </si>
  <si>
    <t>pb pupitre chauffe</t>
  </si>
  <si>
    <t>7103566713</t>
  </si>
  <si>
    <t>panne sur bloc etirement</t>
  </si>
  <si>
    <t>7103566778</t>
  </si>
  <si>
    <t>7103566832</t>
  </si>
  <si>
    <t>verin ejecteur crayon couronne</t>
  </si>
  <si>
    <t>7103566840</t>
  </si>
  <si>
    <t>grosse fuite d,air</t>
  </si>
  <si>
    <t>7103566941</t>
  </si>
  <si>
    <t>pas de demarrage pas de presence plateau</t>
  </si>
  <si>
    <t>7103566942</t>
  </si>
  <si>
    <t>7103567025</t>
  </si>
  <si>
    <t>pb visseuse</t>
  </si>
  <si>
    <t>pb de vitesse au demarrage</t>
  </si>
  <si>
    <t>7103567064</t>
  </si>
  <si>
    <t>7103567066</t>
  </si>
  <si>
    <t>7103567349</t>
  </si>
  <si>
    <t>recentrage marquage</t>
  </si>
  <si>
    <t>7103567359</t>
  </si>
  <si>
    <t>cable profibus hs</t>
  </si>
  <si>
    <t>7103567363</t>
  </si>
  <si>
    <t>pince hs dechargement</t>
  </si>
  <si>
    <t>7103567536</t>
  </si>
  <si>
    <t>Pb demarrage ROBOPOT</t>
  </si>
  <si>
    <t>7103567557</t>
  </si>
  <si>
    <t>DETECTION POSITION TIRROIR</t>
  </si>
  <si>
    <t>7103567729</t>
  </si>
  <si>
    <t>transport boucle 1 cassee</t>
  </si>
  <si>
    <t>7103567787</t>
  </si>
  <si>
    <t>cable détection hs station 5.2</t>
  </si>
  <si>
    <t>7103567842</t>
  </si>
  <si>
    <t>pb ouverture main st3</t>
  </si>
  <si>
    <t>7103568093</t>
  </si>
  <si>
    <t>pb pressostat elevateur crantage</t>
  </si>
  <si>
    <t>7103568125</t>
  </si>
  <si>
    <t>pb separateur evacuation wt</t>
  </si>
  <si>
    <t>7103568155</t>
  </si>
  <si>
    <t>Fuite d'huile sur le moteur de le table</t>
  </si>
  <si>
    <t>7103568204</t>
  </si>
  <si>
    <t>pb position de base</t>
  </si>
  <si>
    <t>7103568336</t>
  </si>
  <si>
    <t>bouton commande tiroir alim tiges</t>
  </si>
  <si>
    <t>7103568390</t>
  </si>
  <si>
    <t>distri hs 0820 231 003</t>
  </si>
  <si>
    <t>7103568496</t>
  </si>
  <si>
    <t>probleme camera</t>
  </si>
  <si>
    <t>7103568619</t>
  </si>
  <si>
    <t>7103568634</t>
  </si>
  <si>
    <t>bug vibreuse</t>
  </si>
  <si>
    <t>Défaut E16.3 soufflage WT</t>
  </si>
  <si>
    <t>7103568701</t>
  </si>
  <si>
    <t>Chgt fibre optique</t>
  </si>
  <si>
    <t>7103569246</t>
  </si>
  <si>
    <t>7103569251</t>
  </si>
  <si>
    <t>probleme depose  verin 3 pinces</t>
  </si>
  <si>
    <t>7103569262</t>
  </si>
  <si>
    <t>7103569694</t>
  </si>
  <si>
    <t>detection depose resistance</t>
  </si>
  <si>
    <t>7103569830</t>
  </si>
  <si>
    <t>synhro moteur vue e</t>
  </si>
  <si>
    <t>7103570014</t>
  </si>
  <si>
    <t>regonfler accu</t>
  </si>
  <si>
    <t>7103570211</t>
  </si>
  <si>
    <t>vis maintien 3 pinces cassées</t>
  </si>
  <si>
    <t>7103570353</t>
  </si>
  <si>
    <t>pb sérage mendrin</t>
  </si>
  <si>
    <t>7103570363</t>
  </si>
  <si>
    <t>ébavurer tavers 5.6.7.8.et 9</t>
  </si>
  <si>
    <t>7103570365</t>
  </si>
  <si>
    <t>ébavurer tavers secteur Proto</t>
  </si>
  <si>
    <t>7103570545</t>
  </si>
  <si>
    <t>2 raccorts diametre 8</t>
  </si>
  <si>
    <t>7103570683</t>
  </si>
  <si>
    <t>probleme camera vision</t>
  </si>
  <si>
    <t>7103570734</t>
  </si>
  <si>
    <t>avance verin st3 hs</t>
  </si>
  <si>
    <t>7103570756</t>
  </si>
  <si>
    <t>alim fiche cassé</t>
  </si>
  <si>
    <t>7103571071</t>
  </si>
  <si>
    <t>pb alimentation corps</t>
  </si>
  <si>
    <t>7103571460</t>
  </si>
  <si>
    <t>changer verin ref 0882331205</t>
  </si>
  <si>
    <t>7103571510</t>
  </si>
  <si>
    <t>7103571629</t>
  </si>
  <si>
    <t>bande transport plateau heatercore</t>
  </si>
  <si>
    <t>7103571663</t>
  </si>
  <si>
    <t>pb alignement cellule presence corp</t>
  </si>
  <si>
    <t>7103571780</t>
  </si>
  <si>
    <t>pb lds</t>
  </si>
  <si>
    <t>7103571822</t>
  </si>
  <si>
    <t>bras de chargement hs</t>
  </si>
  <si>
    <t>7103571874</t>
  </si>
  <si>
    <t>7103571898</t>
  </si>
  <si>
    <t>connection cellule h.s</t>
  </si>
  <si>
    <t>7103572066</t>
  </si>
  <si>
    <t>pb vissage</t>
  </si>
  <si>
    <t>7103572130</t>
  </si>
  <si>
    <t>compteur pieces hors service cable hs</t>
  </si>
  <si>
    <t>7103572155</t>
  </si>
  <si>
    <t>PB de soudure</t>
  </si>
  <si>
    <t>7103572214</t>
  </si>
  <si>
    <t>changement rouleaux d'entrainement</t>
  </si>
  <si>
    <t>7103572368</t>
  </si>
  <si>
    <t>7103572404</t>
  </si>
  <si>
    <t>pb camera CTR moletage</t>
  </si>
  <si>
    <t>7103572441</t>
  </si>
  <si>
    <t>Faire un Ghost sur le Tomographe 24818</t>
  </si>
  <si>
    <t>7103572558</t>
  </si>
  <si>
    <t>pb cellule corp</t>
  </si>
  <si>
    <t>7103572566</t>
  </si>
  <si>
    <t>reconfler accu</t>
  </si>
  <si>
    <t>7103572615</t>
  </si>
  <si>
    <t>7103572709</t>
  </si>
  <si>
    <t>7103572812</t>
  </si>
  <si>
    <t>dectetion ouverture de pince hs</t>
  </si>
  <si>
    <t>7103572820</t>
  </si>
  <si>
    <t>CABLE DETECTEUR HS</t>
  </si>
  <si>
    <t>7103572849</t>
  </si>
  <si>
    <t>ascenceur wt décalé.</t>
  </si>
  <si>
    <t>7103573020</t>
  </si>
  <si>
    <t>pb plateau rotatif</t>
  </si>
  <si>
    <t>7103573092</t>
  </si>
  <si>
    <t>chgt amortisseur</t>
  </si>
  <si>
    <t>7103573095</t>
  </si>
  <si>
    <t>fuite huile</t>
  </si>
  <si>
    <t>7103573188</t>
  </si>
  <si>
    <t>ascenceur debut de ligne décalé</t>
  </si>
  <si>
    <t>7103573255</t>
  </si>
  <si>
    <t>reconaissance pieces</t>
  </si>
  <si>
    <t>7103573260</t>
  </si>
  <si>
    <t>detecteur non conforme 2</t>
  </si>
  <si>
    <t>7103573319</t>
  </si>
  <si>
    <t>RZ96192</t>
  </si>
  <si>
    <t>ASPIRATEUR PNEUMATIQUE</t>
  </si>
  <si>
    <t>7103573353</t>
  </si>
  <si>
    <t>bavettes sur al3 et al4</t>
  </si>
  <si>
    <t>7103573432</t>
  </si>
  <si>
    <t>neon H S</t>
  </si>
  <si>
    <t>7103573556</t>
  </si>
  <si>
    <t>pb pince hs</t>
  </si>
  <si>
    <t>7103573557</t>
  </si>
  <si>
    <t>bande cassee</t>
  </si>
  <si>
    <t>7103573789</t>
  </si>
  <si>
    <t>impocible de faire mouvement manuel</t>
  </si>
  <si>
    <t>7103573870</t>
  </si>
  <si>
    <t>pb moteur bande tige</t>
  </si>
  <si>
    <t>7103573934</t>
  </si>
  <si>
    <t>impossible de mettre l.air</t>
  </si>
  <si>
    <t>detect. vanne sécurité 100K88 mal réglé</t>
  </si>
  <si>
    <t>7103573994</t>
  </si>
  <si>
    <t>bande blister decale</t>
  </si>
  <si>
    <t>7103574032</t>
  </si>
  <si>
    <t>BLOQUEUR HS</t>
  </si>
  <si>
    <t>7103574184</t>
  </si>
  <si>
    <t>PB avec vérin entonoir magnésie</t>
  </si>
  <si>
    <t>7103574248</t>
  </si>
  <si>
    <t>cable de detecteur HS</t>
  </si>
  <si>
    <t>7103574362</t>
  </si>
  <si>
    <t>remplacement ventilateur elosta</t>
  </si>
  <si>
    <t>roul vent hs</t>
  </si>
  <si>
    <t>7103574484</t>
  </si>
  <si>
    <t>pb de dosage magnésie, doseur 1</t>
  </si>
  <si>
    <t>7103574675</t>
  </si>
  <si>
    <t>RZ15197</t>
  </si>
  <si>
    <t>TRACTEUR ELECTRIQUE</t>
  </si>
  <si>
    <t>Tube support blue spot sur P30</t>
  </si>
  <si>
    <t>7103574734</t>
  </si>
  <si>
    <t>ascenseur décalé</t>
  </si>
  <si>
    <t>7103574870</t>
  </si>
  <si>
    <t>detecteur porte fermé hs</t>
  </si>
  <si>
    <t>7103574942</t>
  </si>
  <si>
    <t>securite de porte hs</t>
  </si>
  <si>
    <t>7103574959</t>
  </si>
  <si>
    <t>detecteur avance mandrin hs</t>
  </si>
  <si>
    <t>7103575271</t>
  </si>
  <si>
    <t>ampli H S</t>
  </si>
  <si>
    <t>7103575301</t>
  </si>
  <si>
    <t>bande ascenseur HS</t>
  </si>
  <si>
    <t>7103575305</t>
  </si>
  <si>
    <t>detecteur de pince H S</t>
  </si>
  <si>
    <t>7103575519</t>
  </si>
  <si>
    <t>probleme decalage robot</t>
  </si>
  <si>
    <t>7103575536</t>
  </si>
  <si>
    <t>pb elevtrovanne</t>
  </si>
  <si>
    <t>7103575826</t>
  </si>
  <si>
    <t>pince shunk dechargement crayon hs</t>
  </si>
  <si>
    <t>7103575882</t>
  </si>
  <si>
    <t>pb etalonnage</t>
  </si>
  <si>
    <t>7103575919</t>
  </si>
  <si>
    <t>7103576001</t>
  </si>
  <si>
    <t>changer distributeur pince 4\5</t>
  </si>
  <si>
    <t>pb ouverture pince</t>
  </si>
  <si>
    <t>7103576033</t>
  </si>
  <si>
    <t>ecran pupitre commande hs</t>
  </si>
  <si>
    <t>7103576091</t>
  </si>
  <si>
    <t>7103576193</t>
  </si>
  <si>
    <t>guide etuis</t>
  </si>
  <si>
    <t>Réparation + réglages jeu + alignement</t>
  </si>
  <si>
    <t>du système.</t>
  </si>
  <si>
    <t>7103576407</t>
  </si>
  <si>
    <t>remplacement lamelles de transport</t>
  </si>
  <si>
    <t>7103576569</t>
  </si>
  <si>
    <t>Bande E HS station 20</t>
  </si>
  <si>
    <t>7103576633</t>
  </si>
  <si>
    <t>mesure longueur tige decale</t>
  </si>
  <si>
    <t>7103576665</t>
  </si>
  <si>
    <t>pince shunk prise wa hs</t>
  </si>
  <si>
    <t>7103576684</t>
  </si>
  <si>
    <t>vis guide cassée</t>
  </si>
  <si>
    <t>7103576758</t>
  </si>
  <si>
    <t>bug robot résistance</t>
  </si>
  <si>
    <t>7103576863</t>
  </si>
  <si>
    <t>ascenceur decalé</t>
  </si>
  <si>
    <t>7103576865</t>
  </si>
  <si>
    <t>7103577023</t>
  </si>
  <si>
    <t>pb connecteur de detecteur</t>
  </si>
  <si>
    <t>7103577149</t>
  </si>
  <si>
    <t>distri hs pinces schunk</t>
  </si>
  <si>
    <t>Changé clapet.</t>
  </si>
  <si>
    <t>7103577325</t>
  </si>
  <si>
    <t>pb sovegarde donnée réso</t>
  </si>
  <si>
    <t>7103577727</t>
  </si>
  <si>
    <t>RX NE DEMARRE PAS</t>
  </si>
  <si>
    <t>7103577754</t>
  </si>
  <si>
    <t>DEFAUT CYCLE ALIM TIGES</t>
  </si>
  <si>
    <t>7103578095</t>
  </si>
  <si>
    <t>chgt verin a 20 519</t>
  </si>
  <si>
    <t>7103578124</t>
  </si>
  <si>
    <t>7103578202</t>
  </si>
  <si>
    <t>fuite  de toiture vestiaire d bat 101</t>
  </si>
  <si>
    <t>7103578358</t>
  </si>
  <si>
    <t>Temp pole emballage</t>
  </si>
  <si>
    <t>7103578517</t>
  </si>
  <si>
    <t>detecteur hS</t>
  </si>
  <si>
    <t>7103578595</t>
  </si>
  <si>
    <t>changer detecteur transfert</t>
  </si>
  <si>
    <t>7103578616</t>
  </si>
  <si>
    <t>Fourniture et installation blue spot P30</t>
  </si>
  <si>
    <t>7103578656</t>
  </si>
  <si>
    <t>Chaneré Pyro</t>
  </si>
  <si>
    <t>7103578965</t>
  </si>
  <si>
    <t>detecteur pince controle gauche HS</t>
  </si>
  <si>
    <t>7103579098</t>
  </si>
  <si>
    <t>7103579129</t>
  </si>
  <si>
    <t>ecran pupitre reste en mode veille</t>
  </si>
  <si>
    <t>7103579156</t>
  </si>
  <si>
    <t>pinces hs</t>
  </si>
  <si>
    <t>7103579203</t>
  </si>
  <si>
    <t>7103579205</t>
  </si>
  <si>
    <t>robot depose resistances bug</t>
  </si>
  <si>
    <t>7103579276</t>
  </si>
  <si>
    <t>pb detection pieces</t>
  </si>
  <si>
    <t>7103579316</t>
  </si>
  <si>
    <t>probleme  demarage</t>
  </si>
  <si>
    <t>7103579469</t>
  </si>
  <si>
    <t>commande pyro</t>
  </si>
  <si>
    <t>7103579516</t>
  </si>
  <si>
    <t>verin de serrage bloc desacouplé</t>
  </si>
  <si>
    <t>7103579535</t>
  </si>
  <si>
    <t>7103579563</t>
  </si>
  <si>
    <t>freineurs de verins HS</t>
  </si>
  <si>
    <t>freineurs plus reglage</t>
  </si>
  <si>
    <t>7103579681</t>
  </si>
  <si>
    <t>Fibre optique résistance HS st1</t>
  </si>
  <si>
    <t>7103579684</t>
  </si>
  <si>
    <t>détecteur pince hs</t>
  </si>
  <si>
    <t>7103579696</t>
  </si>
  <si>
    <t>fuite hydrau pinces st3</t>
  </si>
  <si>
    <t>7103579969</t>
  </si>
  <si>
    <t>refaire point de robot depose crayon</t>
  </si>
  <si>
    <t>7103580082</t>
  </si>
  <si>
    <t>detecteur vertical mise centreur HS</t>
  </si>
  <si>
    <t>Problème détection vérin centreur.</t>
  </si>
  <si>
    <t>7103580091</t>
  </si>
  <si>
    <t>pb pc ne demarre pas</t>
  </si>
  <si>
    <t>7103580257</t>
  </si>
  <si>
    <t>changer lampe BJM F03C F80 333</t>
  </si>
  <si>
    <t>7103580337</t>
  </si>
  <si>
    <t>detection presence joint arret frequent</t>
  </si>
  <si>
    <t>7103580574</t>
  </si>
  <si>
    <t>freineurs verins hs</t>
  </si>
  <si>
    <t>7103580659</t>
  </si>
  <si>
    <t>FUITE AIR RAMPE SECTIONNEUR PURGEUR</t>
  </si>
  <si>
    <t>7103580672</t>
  </si>
  <si>
    <t>7103580874</t>
  </si>
  <si>
    <t>BANDE WT HS</t>
  </si>
  <si>
    <t>bande cassé suite à usure</t>
  </si>
  <si>
    <t>7103580934</t>
  </si>
  <si>
    <t>fibre hs mise joint</t>
  </si>
  <si>
    <t>7103580973</t>
  </si>
  <si>
    <t>Accu H.S</t>
  </si>
  <si>
    <t>7103581062</t>
  </si>
  <si>
    <t>freineur elevateur hs</t>
  </si>
  <si>
    <t>7103581175</t>
  </si>
  <si>
    <t>suport depose corps hs</t>
  </si>
  <si>
    <t>7103581202</t>
  </si>
  <si>
    <t>rate prise resistances</t>
  </si>
  <si>
    <t>7103581261</t>
  </si>
  <si>
    <t>verin indesage joint hs</t>
  </si>
  <si>
    <t>7103581311</t>
  </si>
  <si>
    <t>CTR VO Plusieurmesure identique ala suit</t>
  </si>
  <si>
    <t>7103581575</t>
  </si>
  <si>
    <t>Pb Position de base Axe Z</t>
  </si>
  <si>
    <t>7103581584</t>
  </si>
  <si>
    <t>Bande chargement Hs</t>
  </si>
  <si>
    <t>7103581698</t>
  </si>
  <si>
    <t>la transporteuse F5 position de base HS</t>
  </si>
  <si>
    <t>7103581728</t>
  </si>
  <si>
    <t>changé un cable</t>
  </si>
  <si>
    <t>7103581754</t>
  </si>
  <si>
    <t>7103581933</t>
  </si>
  <si>
    <t>RZ20971</t>
  </si>
  <si>
    <t>POSTE DE CONTROLE VISUEL CRAYONS</t>
  </si>
  <si>
    <t>interrupteur loupe de CTR HS</t>
  </si>
  <si>
    <t>7103582021</t>
  </si>
  <si>
    <t>station 10 bug</t>
  </si>
  <si>
    <t>7103582033</t>
  </si>
  <si>
    <t>fuite hydrau 1ST</t>
  </si>
  <si>
    <t>7103582102</t>
  </si>
  <si>
    <t>pb pince accouplement</t>
  </si>
  <si>
    <t>7103582421</t>
  </si>
  <si>
    <t>vis support lumiere bjm hs</t>
  </si>
  <si>
    <t>7103582446</t>
  </si>
  <si>
    <t>détecteur de pince</t>
  </si>
  <si>
    <t>7103582721</t>
  </si>
  <si>
    <t>pb de jeux dans rotation table</t>
  </si>
  <si>
    <t>7103582738</t>
  </si>
  <si>
    <t>pb lds en defaut</t>
  </si>
  <si>
    <t>7103582839</t>
  </si>
  <si>
    <t>pb st 4</t>
  </si>
  <si>
    <t>7103582847</t>
  </si>
  <si>
    <t>probleme rotation mandrin(grattage)</t>
  </si>
  <si>
    <t>7103582897</t>
  </si>
  <si>
    <t>probleme delamination (st3 ?)</t>
  </si>
  <si>
    <t>delamination piece</t>
  </si>
  <si>
    <t>7103582923</t>
  </si>
  <si>
    <t>verin mise fiche h.s</t>
  </si>
  <si>
    <t>7103583075</t>
  </si>
  <si>
    <t>pb points robots emmenchement et camera</t>
  </si>
  <si>
    <t>7103583142</t>
  </si>
  <si>
    <t>regl point de visé</t>
  </si>
  <si>
    <t>7103583526</t>
  </si>
  <si>
    <t>courroie st 1 ar hs</t>
  </si>
  <si>
    <t>7103583750</t>
  </si>
  <si>
    <t>7103583795</t>
  </si>
  <si>
    <t>pb présostat crantage</t>
  </si>
  <si>
    <t>7103583810</t>
  </si>
  <si>
    <t>P.B. 40 ETALON boucher glp2</t>
  </si>
  <si>
    <t>7103583878</t>
  </si>
  <si>
    <t>tiroir alim resitances</t>
  </si>
  <si>
    <t>7103583961</t>
  </si>
  <si>
    <t>pas de position d origine</t>
  </si>
  <si>
    <t>7103583965</t>
  </si>
  <si>
    <t>pas de position origine</t>
  </si>
  <si>
    <t>7103584032</t>
  </si>
  <si>
    <t>prob dec hargement piece</t>
  </si>
  <si>
    <t>Modif accélération axe M4 de 2700 à 1500</t>
  </si>
  <si>
    <t>7103584181</t>
  </si>
  <si>
    <t>7103584307</t>
  </si>
  <si>
    <t>7103584316</t>
  </si>
  <si>
    <t>7103584334</t>
  </si>
  <si>
    <t>DEFAUT GAZ DE PROTECTION</t>
  </si>
  <si>
    <t>7103584354</t>
  </si>
  <si>
    <t>7103584388</t>
  </si>
  <si>
    <t>jeux de la table</t>
  </si>
  <si>
    <t>7103584411</t>
  </si>
  <si>
    <t>Etalonnage des pyros suite à chg de cart</t>
  </si>
  <si>
    <t>7103584429</t>
  </si>
  <si>
    <t>7103584486</t>
  </si>
  <si>
    <t>chgt pince 3 doigt dans bol</t>
  </si>
  <si>
    <t>7103584568</t>
  </si>
  <si>
    <t>BUTEE ETIREMENT HS</t>
  </si>
  <si>
    <t>butee chape verin cassé vu avec preparat</t>
  </si>
  <si>
    <t>7103584808</t>
  </si>
  <si>
    <t>perte de série au pupitre chauffe</t>
  </si>
  <si>
    <t>7103584892</t>
  </si>
  <si>
    <t>PB TEMPS DE CYCLE BRAS DECHARGEMENT</t>
  </si>
  <si>
    <t>7103585061</t>
  </si>
  <si>
    <t>7103585127</t>
  </si>
  <si>
    <t>modif bague st1</t>
  </si>
  <si>
    <t>7103585195</t>
  </si>
  <si>
    <t>refaire bague sti</t>
  </si>
  <si>
    <t>7103585212</t>
  </si>
  <si>
    <t>changer neon</t>
  </si>
  <si>
    <t>7103585338</t>
  </si>
  <si>
    <t>pb programme chauffe</t>
  </si>
  <si>
    <t>7103585370</t>
  </si>
  <si>
    <t>vis foire fixation pinces</t>
  </si>
  <si>
    <t>7103585377</t>
  </si>
  <si>
    <t>bande alim tiges</t>
  </si>
  <si>
    <t>7103585385</t>
  </si>
  <si>
    <t>Pb verin dechargement courrone</t>
  </si>
  <si>
    <t>courrone encrassé</t>
  </si>
  <si>
    <t>7103585463</t>
  </si>
  <si>
    <t>pb alim tige</t>
  </si>
  <si>
    <t>7103585548</t>
  </si>
  <si>
    <t>contoleur de debit HS</t>
  </si>
  <si>
    <t>7103585621</t>
  </si>
  <si>
    <t>7103585655</t>
  </si>
  <si>
    <t>PB PUPITRE</t>
  </si>
  <si>
    <t>7103585657</t>
  </si>
  <si>
    <t>7103585809</t>
  </si>
  <si>
    <t>7103586018</t>
  </si>
  <si>
    <t>ASCENSSEUR DECALER</t>
  </si>
  <si>
    <t>7103586035</t>
  </si>
  <si>
    <t>ecran ctr chauffe hs</t>
  </si>
  <si>
    <t>7103586056</t>
  </si>
  <si>
    <t>pb refroidissement pieeces</t>
  </si>
  <si>
    <t>7103586086</t>
  </si>
  <si>
    <t>probleme transporteuse</t>
  </si>
  <si>
    <t>7103586099</t>
  </si>
  <si>
    <t>coupure armoire pb redemarrage</t>
  </si>
  <si>
    <t>7103586143</t>
  </si>
  <si>
    <t>PLANIFIER ROULEMENT  TETE DE RETREINT 6</t>
  </si>
  <si>
    <t>7103586213</t>
  </si>
  <si>
    <t>Pb demarrage ROBOPOT suite chgt de serie</t>
  </si>
  <si>
    <t>7103586361</t>
  </si>
  <si>
    <t>impossible de démarer le robot</t>
  </si>
  <si>
    <t>7103586819</t>
  </si>
  <si>
    <t>verin pince1  pb</t>
  </si>
  <si>
    <t>7103586967</t>
  </si>
  <si>
    <t>PB UNITE LINEAIRE</t>
  </si>
  <si>
    <t>7103587017</t>
  </si>
  <si>
    <t>probleme de rotation brosse corps</t>
  </si>
  <si>
    <t>7103587190</t>
  </si>
  <si>
    <t>fibre presence ouverture wt</t>
  </si>
  <si>
    <t>7103587641</t>
  </si>
  <si>
    <t>Pb retournement robot pot</t>
  </si>
  <si>
    <t>7103587655</t>
  </si>
  <si>
    <t>chgt starter bino debut chaine</t>
  </si>
  <si>
    <t>7103587982</t>
  </si>
  <si>
    <t>pb vitesse de travail st6</t>
  </si>
  <si>
    <t>7103588139</t>
  </si>
  <si>
    <t>Vis cassée dans colonne vérin ctr Joints</t>
  </si>
  <si>
    <t>7103588166</t>
  </si>
  <si>
    <t>DETECTEUR DE PINCE HS</t>
  </si>
  <si>
    <t>7103588177</t>
  </si>
  <si>
    <t>vis dans colonne verin depose corp casse</t>
  </si>
  <si>
    <t>vis blocage colonne de guidage</t>
  </si>
  <si>
    <t>7103588221</t>
  </si>
  <si>
    <t>pb mise joint (colonne)</t>
  </si>
  <si>
    <t>7103588427</t>
  </si>
  <si>
    <t>Délamination station 3</t>
  </si>
  <si>
    <t>7103588563</t>
  </si>
  <si>
    <t>pb detection elevateur laser</t>
  </si>
  <si>
    <t>7103588663</t>
  </si>
  <si>
    <t>PB de vision sur poste n°2</t>
  </si>
  <si>
    <t>7103588795</t>
  </si>
  <si>
    <t>connecteur sortie machine hs</t>
  </si>
  <si>
    <t>7103588839</t>
  </si>
  <si>
    <t>ARRET EN CYCLE</t>
  </si>
  <si>
    <t>7103588972</t>
  </si>
  <si>
    <t>cable détection soufflage HS</t>
  </si>
  <si>
    <t>7103589051</t>
  </si>
  <si>
    <t>7103589190</t>
  </si>
  <si>
    <t>vérin ctr L7 h.s</t>
  </si>
  <si>
    <t>7103589306</t>
  </si>
  <si>
    <t>changer palpeur de ropex pince transfer1</t>
  </si>
  <si>
    <t>7103589326</t>
  </si>
  <si>
    <t>chgt verin f03cg68102</t>
  </si>
  <si>
    <t>7103589398</t>
  </si>
  <si>
    <t>verin ouverture plateaux</t>
  </si>
  <si>
    <t>7103589593</t>
  </si>
  <si>
    <t>Bug Station impossible de demarer</t>
  </si>
  <si>
    <t>7103589627</t>
  </si>
  <si>
    <t>7103589647</t>
  </si>
  <si>
    <t>refaire point de ref.robot</t>
  </si>
  <si>
    <t>7103589692</t>
  </si>
  <si>
    <t>pb mise joint WT qui s'arrete</t>
  </si>
  <si>
    <t>7103589704</t>
  </si>
  <si>
    <t>eclairage poste</t>
  </si>
  <si>
    <t>7103589786</t>
  </si>
  <si>
    <t>défaut cicle alim tiges</t>
  </si>
  <si>
    <t>7103589836</t>
  </si>
  <si>
    <t>detection verin</t>
  </si>
  <si>
    <t>7103590260</t>
  </si>
  <si>
    <t>pb réarmement moteur bande</t>
  </si>
  <si>
    <t>7103590380</t>
  </si>
  <si>
    <t>pb retournement vt</t>
  </si>
  <si>
    <t>pb retournement plateau</t>
  </si>
  <si>
    <t>7103590419</t>
  </si>
  <si>
    <t>pb détecteur palettiseur 1</t>
  </si>
  <si>
    <t>7103590666</t>
  </si>
  <si>
    <t>moteur groupe hydraulique HS</t>
  </si>
  <si>
    <t>7103590719</t>
  </si>
  <si>
    <t>Pb verin ouverture couronne chargement</t>
  </si>
  <si>
    <t>7103590816</t>
  </si>
  <si>
    <t>verin chariot poudre grippe</t>
  </si>
  <si>
    <t>7103590821</t>
  </si>
  <si>
    <t>detecteur presence couronne au soufflage</t>
  </si>
  <si>
    <t>7103590842</t>
  </si>
  <si>
    <t>compteurs piéces HS Felss 3 + Felss 4</t>
  </si>
  <si>
    <t>7103591057</t>
  </si>
  <si>
    <t>panne dosage</t>
  </si>
  <si>
    <t>Modif. paramètre dosage à 1,20 g.</t>
  </si>
  <si>
    <t>7103591218</t>
  </si>
  <si>
    <t>laser rotation</t>
  </si>
  <si>
    <t>7103591389</t>
  </si>
  <si>
    <t>pb ferin crantage</t>
  </si>
  <si>
    <t>7103591576</t>
  </si>
  <si>
    <t>verrin hs 0822010821</t>
  </si>
  <si>
    <t>7103591590</t>
  </si>
  <si>
    <t>pince retournement alim se bloque</t>
  </si>
  <si>
    <t>7103591801</t>
  </si>
  <si>
    <t>TEST ! Ne pas teni compte</t>
  </si>
  <si>
    <t>voir commentaire</t>
  </si>
  <si>
    <t>7103591890</t>
  </si>
  <si>
    <t>axe verin multictrantage</t>
  </si>
  <si>
    <t>7103591962</t>
  </si>
  <si>
    <t>retouché montages et pions prise joints</t>
  </si>
  <si>
    <t>7103592009</t>
  </si>
  <si>
    <t>Entrainement bande HS</t>
  </si>
  <si>
    <t>7103592056</t>
  </si>
  <si>
    <t>Pb alimentation machine (Festo)</t>
  </si>
  <si>
    <t>7103592225</t>
  </si>
  <si>
    <t>7103592297</t>
  </si>
  <si>
    <t>marquage laser faible</t>
  </si>
  <si>
    <t>changement verre de protection +reglage</t>
  </si>
  <si>
    <t>7103592341</t>
  </si>
  <si>
    <t>cnnecteur hs</t>
  </si>
  <si>
    <t>7103592484</t>
  </si>
  <si>
    <t>manque prise sur Bayer ( coffert )</t>
  </si>
  <si>
    <t>7103592487</t>
  </si>
  <si>
    <t>Flexible Air Comprimé ligne IA3 HS</t>
  </si>
  <si>
    <t>7103592644</t>
  </si>
  <si>
    <t>soudure</t>
  </si>
  <si>
    <t>7103592712</t>
  </si>
  <si>
    <t>verine crantage hs</t>
  </si>
  <si>
    <t>7103592716</t>
  </si>
  <si>
    <t>table tournante decalee</t>
  </si>
  <si>
    <t>7103592766</t>
  </si>
  <si>
    <t>alim 24v hs</t>
  </si>
  <si>
    <t>7103592900</t>
  </si>
  <si>
    <t>bol d'alimentation ne démarre pas</t>
  </si>
  <si>
    <t>7103592989</t>
  </si>
  <si>
    <t>changer electrovane pilote casse mandrin</t>
  </si>
  <si>
    <t>7103592998</t>
  </si>
  <si>
    <t>unite amortissement st 6 hs</t>
  </si>
  <si>
    <t>7103593064</t>
  </si>
  <si>
    <t>cloche 1 en defaut</t>
  </si>
  <si>
    <t>7103593229</t>
  </si>
  <si>
    <t>demontage verin bloc cisaillage</t>
  </si>
  <si>
    <t>7103593253</t>
  </si>
  <si>
    <t>courroie st 3 ar hs</t>
  </si>
  <si>
    <t>7103593437</t>
  </si>
  <si>
    <t>electovane souflage robot pot crayon</t>
  </si>
  <si>
    <t>7103593682</t>
  </si>
  <si>
    <t>detection verin H S</t>
  </si>
  <si>
    <t>7103593972</t>
  </si>
  <si>
    <t>bande boucle 3 virage H S</t>
  </si>
  <si>
    <t>7103594064</t>
  </si>
  <si>
    <t>detecteur position cloche hs</t>
  </si>
  <si>
    <t>7103594138</t>
  </si>
  <si>
    <t>pb detection separateur déchargement</t>
  </si>
  <si>
    <t>7103594178</t>
  </si>
  <si>
    <t>Entrainement bande HS virage</t>
  </si>
  <si>
    <t>7103594367</t>
  </si>
  <si>
    <t>arrêt en cycle</t>
  </si>
  <si>
    <t>7103594377</t>
  </si>
  <si>
    <t>7103594397</t>
  </si>
  <si>
    <t>*Chg robinet alim d'air sur rampe.</t>
  </si>
  <si>
    <t>7103594401</t>
  </si>
  <si>
    <t>fibre optique 1 et2 hs</t>
  </si>
  <si>
    <t>7103594502</t>
  </si>
  <si>
    <t>detecteur presence couronne au vibrage</t>
  </si>
  <si>
    <t>7103594672</t>
  </si>
  <si>
    <t>chgt guid bande + bande +gualet+</t>
  </si>
  <si>
    <t>7103594689</t>
  </si>
  <si>
    <t>pb axe sur bol poudre</t>
  </si>
  <si>
    <t>7103594915</t>
  </si>
  <si>
    <t>Pb alimentation sur 511329 voir tempo</t>
  </si>
  <si>
    <t>7103595017</t>
  </si>
  <si>
    <t>pb cosse masse pyro 3 et konstanter 2</t>
  </si>
  <si>
    <t>7103595104</t>
  </si>
  <si>
    <t>remplacement bloc cisaillage</t>
  </si>
  <si>
    <t>7103595106</t>
  </si>
  <si>
    <t>roulement G molette HS</t>
  </si>
  <si>
    <t>7103595107</t>
  </si>
  <si>
    <t>Jeu important molette D fixe</t>
  </si>
  <si>
    <t>7103595281</t>
  </si>
  <si>
    <t>Fixation sécurité porte arrière</t>
  </si>
  <si>
    <t>pate support clef sécurité</t>
  </si>
  <si>
    <t>7103595297</t>
  </si>
  <si>
    <t>Support detection WT</t>
  </si>
  <si>
    <t>7103595475</t>
  </si>
  <si>
    <t>pb démarrage cycle après chgt de serie</t>
  </si>
  <si>
    <t>7103595540</t>
  </si>
  <si>
    <t>Visseuse n°2</t>
  </si>
  <si>
    <t>7103595628</t>
  </si>
  <si>
    <t>pb roulement ST1 retreint</t>
  </si>
  <si>
    <t>7103595630</t>
  </si>
  <si>
    <t>7103595633</t>
  </si>
  <si>
    <t>vis hs sur table</t>
  </si>
  <si>
    <t>7103595751</t>
  </si>
  <si>
    <t>p.b. plus de commande d air</t>
  </si>
  <si>
    <t>7103595821</t>
  </si>
  <si>
    <t>Test mss</t>
  </si>
  <si>
    <t>Test ok</t>
  </si>
  <si>
    <t>7103595844</t>
  </si>
  <si>
    <t>axe bras déchargement décalé</t>
  </si>
  <si>
    <t>7103595884</t>
  </si>
  <si>
    <t>MSL dépose corps sur crayons HS</t>
  </si>
  <si>
    <t>7103595951</t>
  </si>
  <si>
    <t>arret du robot</t>
  </si>
  <si>
    <t>7103596102</t>
  </si>
  <si>
    <t>connecteur sur axe prise resistances</t>
  </si>
  <si>
    <t>7103596124</t>
  </si>
  <si>
    <t>7103596194</t>
  </si>
  <si>
    <t>prob gravage</t>
  </si>
  <si>
    <t>7103596196</t>
  </si>
  <si>
    <t>connecteur hs st 5</t>
  </si>
  <si>
    <t>7103596209</t>
  </si>
  <si>
    <t>prob camera</t>
  </si>
  <si>
    <t>7103596212</t>
  </si>
  <si>
    <t>probleme  detection contole heinemen</t>
  </si>
  <si>
    <t>7103596295</t>
  </si>
  <si>
    <t>7103596320</t>
  </si>
  <si>
    <t>courroies ar st 4 hs</t>
  </si>
  <si>
    <t>7103596335</t>
  </si>
  <si>
    <t>7103596336</t>
  </si>
  <si>
    <t>7103596409</t>
  </si>
  <si>
    <t>arrêt en cycle perte point vue bjm</t>
  </si>
  <si>
    <t>7103596455</t>
  </si>
  <si>
    <t>chgt plexy</t>
  </si>
  <si>
    <t>7103596467</t>
  </si>
  <si>
    <t>pb pc</t>
  </si>
  <si>
    <t>7103596482</t>
  </si>
  <si>
    <t>alim resistences</t>
  </si>
  <si>
    <t>7103596490</t>
  </si>
  <si>
    <t>Bande de transport virage HS</t>
  </si>
  <si>
    <t>7103596508</t>
  </si>
  <si>
    <t>station dijoncte</t>
  </si>
  <si>
    <t>7103596607</t>
  </si>
  <si>
    <t>pc lazer se coupe</t>
  </si>
  <si>
    <t>7103596622</t>
  </si>
  <si>
    <t>8 néons 58W à remplacer dans prison MSG</t>
  </si>
  <si>
    <t>7103596761</t>
  </si>
  <si>
    <t>fixation bague prérétreint</t>
  </si>
  <si>
    <t>7103596858</t>
  </si>
  <si>
    <t>porte ouverture local proto</t>
  </si>
  <si>
    <t>7103596898</t>
  </si>
  <si>
    <t>fuite (bati tjrs plein)</t>
  </si>
  <si>
    <t>7103596952</t>
  </si>
  <si>
    <t>unite verticale depose corp hs</t>
  </si>
  <si>
    <t>7103596980</t>
  </si>
  <si>
    <t>alim tubes tapis vibrant</t>
  </si>
  <si>
    <t>7103597001</t>
  </si>
  <si>
    <t>7103597096</t>
  </si>
  <si>
    <t>bute unite verticale hs</t>
  </si>
  <si>
    <t>7103597125</t>
  </si>
  <si>
    <t>T25 pression faible</t>
  </si>
  <si>
    <t>7103597138</t>
  </si>
  <si>
    <t>aligement tete/unitee protocole prs</t>
  </si>
  <si>
    <t>7103597282</t>
  </si>
  <si>
    <t>lampe de CTR visuel cassée</t>
  </si>
  <si>
    <t>7103597576</t>
  </si>
  <si>
    <t>reglage depose bougie sortie station</t>
  </si>
  <si>
    <t>7103597590</t>
  </si>
  <si>
    <t>découpe tole</t>
  </si>
  <si>
    <t>7103597591</t>
  </si>
  <si>
    <t>bras depose crayons</t>
  </si>
  <si>
    <t>7103597608</t>
  </si>
  <si>
    <t>pb presosat n3</t>
  </si>
  <si>
    <t>7103597625</t>
  </si>
  <si>
    <t>refaire point robot depose sur ring</t>
  </si>
  <si>
    <t>7103597662</t>
  </si>
  <si>
    <t>Problème dépose WA</t>
  </si>
  <si>
    <t>7103597942</t>
  </si>
  <si>
    <t>point de ref robot</t>
  </si>
  <si>
    <t>7103597994</t>
  </si>
  <si>
    <t>Pb "archivage donner " ARRET chaine.</t>
  </si>
  <si>
    <t>7103598023</t>
  </si>
  <si>
    <t>Pb Remonter de donner  chauffe</t>
  </si>
  <si>
    <t>7103598049</t>
  </si>
  <si>
    <t>pb alim corps</t>
  </si>
  <si>
    <t>7103598063</t>
  </si>
  <si>
    <t>probleme chargement piece ds couronne</t>
  </si>
  <si>
    <t>7103598067</t>
  </si>
  <si>
    <t>alimentation hydraulique hs</t>
  </si>
  <si>
    <t>7103598271</t>
  </si>
  <si>
    <t>Pb pieces coincent dans le RAP d'alim.</t>
  </si>
  <si>
    <t>7103598344</t>
  </si>
  <si>
    <t>pb securite porte</t>
  </si>
  <si>
    <t>7103598387</t>
  </si>
  <si>
    <t>pince schunck hs</t>
  </si>
  <si>
    <t>7103598419</t>
  </si>
  <si>
    <t>bande de transport dijoncte</t>
  </si>
  <si>
    <t>7103598517</t>
  </si>
  <si>
    <t>MOTEUR SUP VUE E NE TOURNE PAS</t>
  </si>
  <si>
    <t>7103598722</t>
  </si>
  <si>
    <t>pb doseur poudre</t>
  </si>
  <si>
    <t>7103598782</t>
  </si>
  <si>
    <t>PB ROBOT CHAUFFE</t>
  </si>
  <si>
    <t>7103598848</t>
  </si>
  <si>
    <t>REFAIRE PTS ROBOT SUITE CHANGEMENT COQIU</t>
  </si>
  <si>
    <t>7103598915</t>
  </si>
  <si>
    <t>probleme pînce berger</t>
  </si>
  <si>
    <t>7103598954</t>
  </si>
  <si>
    <t>VERIN SEPARATEUR FICHE HS</t>
  </si>
  <si>
    <t>7103599023</t>
  </si>
  <si>
    <t>pb cycle depose corp</t>
  </si>
  <si>
    <t>7103599128</t>
  </si>
  <si>
    <t>probleme PDB</t>
  </si>
  <si>
    <t>7103599169</t>
  </si>
  <si>
    <t>pas de fonction de base</t>
  </si>
  <si>
    <t>7103599203</t>
  </si>
  <si>
    <t>Courroies inferrieure st 1</t>
  </si>
  <si>
    <t>7103599222</t>
  </si>
  <si>
    <t>7103599256</t>
  </si>
  <si>
    <t>Changer détecteur fin de course st 5</t>
  </si>
  <si>
    <t>7103599272</t>
  </si>
  <si>
    <t>7103599304</t>
  </si>
  <si>
    <t>Axe poulie - bande de virage H.S</t>
  </si>
  <si>
    <t>7103599477</t>
  </si>
  <si>
    <t>verin pince hs depose corps/crayon</t>
  </si>
  <si>
    <t>7103599488</t>
  </si>
  <si>
    <t>robot pot en panne</t>
  </si>
  <si>
    <t>7103599892</t>
  </si>
  <si>
    <t>Pb Vision</t>
  </si>
  <si>
    <t>7103599898</t>
  </si>
  <si>
    <t>Ascenceur entrée WT par accoups</t>
  </si>
  <si>
    <t>7103599901</t>
  </si>
  <si>
    <t>bp detection</t>
  </si>
  <si>
    <t>7103599924</t>
  </si>
  <si>
    <t>probleme st 1</t>
  </si>
  <si>
    <t>7103599954</t>
  </si>
  <si>
    <t>pb moteur vue E ne tourne pas</t>
  </si>
  <si>
    <t>7103600050</t>
  </si>
  <si>
    <t>pb detecteur avance pince dechargement</t>
  </si>
  <si>
    <t>7103600113</t>
  </si>
  <si>
    <t>Robot pot ne fonctionne pas</t>
  </si>
  <si>
    <t>7103600139</t>
  </si>
  <si>
    <t>7103600152</t>
  </si>
  <si>
    <t>vis cassée pince 3 doigts</t>
  </si>
  <si>
    <t>7103600759</t>
  </si>
  <si>
    <t>instalation enregistreur temperature msg</t>
  </si>
  <si>
    <t>7103600815</t>
  </si>
  <si>
    <t>connecteur pince alim  hs</t>
  </si>
  <si>
    <t>7103600827</t>
  </si>
  <si>
    <t>détection au vissage</t>
  </si>
  <si>
    <t>7103600846</t>
  </si>
  <si>
    <t>Pb Soudure</t>
  </si>
  <si>
    <t>7103600875</t>
  </si>
  <si>
    <t>porte ouverture machine</t>
  </si>
  <si>
    <t>porte machine impossible a ouvrir</t>
  </si>
  <si>
    <t>7103600946</t>
  </si>
  <si>
    <t>doseur poudre</t>
  </si>
  <si>
    <t>7103600979</t>
  </si>
  <si>
    <t>PB VERIN BLOCAGE BLOC</t>
  </si>
  <si>
    <t>7103601048</t>
  </si>
  <si>
    <t>detecteur alim casse</t>
  </si>
  <si>
    <t>7103601067</t>
  </si>
  <si>
    <t>defaut presence tige sur bande</t>
  </si>
  <si>
    <t>7103601215</t>
  </si>
  <si>
    <t>prob visseuse</t>
  </si>
  <si>
    <t>7103601251</t>
  </si>
  <si>
    <t>7103601253</t>
  </si>
  <si>
    <t>POINT ASCENSEURE</t>
  </si>
  <si>
    <t>7103601348</t>
  </si>
  <si>
    <t>pb moteur superieur vue E</t>
  </si>
  <si>
    <t>7103601416</t>
  </si>
  <si>
    <t>RZ24198</t>
  </si>
  <si>
    <t>GENERATRICE SOUDURE TIG/PLASMA</t>
  </si>
  <si>
    <t>pb generatrice soudure</t>
  </si>
  <si>
    <t>7103601523</t>
  </si>
  <si>
    <t>Changer vérins (4) soudure</t>
  </si>
  <si>
    <t>7103601552</t>
  </si>
  <si>
    <t>VERIN ROTATIF HS</t>
  </si>
  <si>
    <t>7103601671</t>
  </si>
  <si>
    <t>pb bande transport ascensuer fin de ch.</t>
  </si>
  <si>
    <t>axe polyamide hs</t>
  </si>
  <si>
    <t>7103601873</t>
  </si>
  <si>
    <t>changer verin msl 2 150   l</t>
  </si>
  <si>
    <t>fuite interne verin msl 2 150</t>
  </si>
  <si>
    <t>7103601880</t>
  </si>
  <si>
    <t>validation plateaux crayons</t>
  </si>
  <si>
    <t>7103601898</t>
  </si>
  <si>
    <t>preseparateur déchargement laser</t>
  </si>
  <si>
    <t>7103601957</t>
  </si>
  <si>
    <t>fuite eau</t>
  </si>
  <si>
    <t>7103602021</t>
  </si>
  <si>
    <t>7103602256</t>
  </si>
  <si>
    <t>defaut groupe hydraulique</t>
  </si>
  <si>
    <t>7103602328</t>
  </si>
  <si>
    <t>deverouillage laser</t>
  </si>
  <si>
    <t>7103602674</t>
  </si>
  <si>
    <t>cellule detection fiches</t>
  </si>
  <si>
    <t>7103602736</t>
  </si>
  <si>
    <t>huile dans table</t>
  </si>
  <si>
    <t>Niveau</t>
  </si>
  <si>
    <t>Fuite d'huile</t>
  </si>
  <si>
    <t>7103602865</t>
  </si>
  <si>
    <t>verin inter chargement hs ref 0822331206</t>
  </si>
  <si>
    <t>verin cassé</t>
  </si>
  <si>
    <t>7103602942</t>
  </si>
  <si>
    <t>pb tete de chauffe  n°2</t>
  </si>
  <si>
    <t>7103603007</t>
  </si>
  <si>
    <t>7103603118</t>
  </si>
  <si>
    <t>pb emmenchement presse</t>
  </si>
  <si>
    <t>7103603186</t>
  </si>
  <si>
    <t>Interrupteur d urgence HS</t>
  </si>
  <si>
    <t>7103603217</t>
  </si>
  <si>
    <t>pb bol rondelles</t>
  </si>
  <si>
    <t>7103603329</t>
  </si>
  <si>
    <t>probleme porte</t>
  </si>
  <si>
    <t>7103603334</t>
  </si>
  <si>
    <t>PANNE MECA SUR ROTATION BRAS</t>
  </si>
  <si>
    <t>7103603389</t>
  </si>
  <si>
    <t>depassement de delai interne....</t>
  </si>
  <si>
    <t>7103603439</t>
  </si>
  <si>
    <t>bp festo</t>
  </si>
  <si>
    <t>7103603517</t>
  </si>
  <si>
    <t>pb connecteur capot superieur laser</t>
  </si>
  <si>
    <t>7103603529</t>
  </si>
  <si>
    <t>vis maintien buttée cassée</t>
  </si>
  <si>
    <t>7103603715</t>
  </si>
  <si>
    <t>pb fermeture pinces de transfert</t>
  </si>
  <si>
    <t>7103603802</t>
  </si>
  <si>
    <t>Pb alim. joint , rondelle</t>
  </si>
  <si>
    <t>7103603814</t>
  </si>
  <si>
    <t>pb en mode repasse pas de cycle auto</t>
  </si>
  <si>
    <t>7103603844</t>
  </si>
  <si>
    <t>raccord hs</t>
  </si>
  <si>
    <t>7103603846</t>
  </si>
  <si>
    <t>7103604141</t>
  </si>
  <si>
    <t>7103604322</t>
  </si>
  <si>
    <t>verin vertical depose tube hs</t>
  </si>
  <si>
    <t>7103604361</t>
  </si>
  <si>
    <t>Pb CTR résistomat</t>
  </si>
  <si>
    <t>7103604366</t>
  </si>
  <si>
    <t>pb bras de felss</t>
  </si>
  <si>
    <t>7103604369</t>
  </si>
  <si>
    <t>pas de fonction hydrau dans machine</t>
  </si>
  <si>
    <t>7103604465</t>
  </si>
  <si>
    <t>detecteur hs pince decharg crayons ds wt</t>
  </si>
  <si>
    <t>7103604466</t>
  </si>
  <si>
    <t>probleme  defaut portes securite</t>
  </si>
  <si>
    <t>7103604558</t>
  </si>
  <si>
    <t>point ascenseur decaler</t>
  </si>
  <si>
    <t>7103604723</t>
  </si>
  <si>
    <t>chgt les deux pince transfert WA</t>
  </si>
  <si>
    <t>7103604733</t>
  </si>
  <si>
    <t>probleme demarrage</t>
  </si>
  <si>
    <t>7103604761</t>
  </si>
  <si>
    <t>pb controle longueur tige</t>
  </si>
  <si>
    <t>7103604786</t>
  </si>
  <si>
    <t>7103604817</t>
  </si>
  <si>
    <t>venturie</t>
  </si>
  <si>
    <t>7103604874</t>
  </si>
  <si>
    <t>mettre a l'heure</t>
  </si>
  <si>
    <t>7103605165</t>
  </si>
  <si>
    <t>pb ctr heidenhain</t>
  </si>
  <si>
    <t>7103605218</t>
  </si>
  <si>
    <t>7103605554</t>
  </si>
  <si>
    <t>capteur ctr longueur tige</t>
  </si>
  <si>
    <t>7103605624</t>
  </si>
  <si>
    <t>detecteur St5 HS</t>
  </si>
  <si>
    <t>7103605707</t>
  </si>
  <si>
    <t>verin poudre alumine</t>
  </si>
  <si>
    <t>7103605727</t>
  </si>
  <si>
    <t>PB Bouton reset cassé vision</t>
  </si>
  <si>
    <t>7103605852</t>
  </si>
  <si>
    <t>verin longuerur tige</t>
  </si>
  <si>
    <t>7103606082</t>
  </si>
  <si>
    <t>bande virage arriere HS</t>
  </si>
  <si>
    <t>7103606091</t>
  </si>
  <si>
    <t>raccord hs vibration</t>
  </si>
  <si>
    <t>7103606164</t>
  </si>
  <si>
    <t>pb camera cht de serrie</t>
  </si>
  <si>
    <t>7103606247</t>
  </si>
  <si>
    <t>pince raccord 3 doigt HS</t>
  </si>
  <si>
    <t>7103606355</t>
  </si>
  <si>
    <t>pb caméra longeur</t>
  </si>
  <si>
    <t>7103606624</t>
  </si>
  <si>
    <t>fourchette comptage pièces hs</t>
  </si>
  <si>
    <t>7103606631</t>
  </si>
  <si>
    <t>jeu aux broches st 3 et st 5</t>
  </si>
  <si>
    <t>7103606677</t>
  </si>
  <si>
    <t>pb detection vanne arrivée air</t>
  </si>
  <si>
    <t>7103606693</t>
  </si>
  <si>
    <t>fuite raccord eau sur génératrice</t>
  </si>
  <si>
    <t>7103606721</t>
  </si>
  <si>
    <t>verin retournement tige</t>
  </si>
  <si>
    <t>7103606769</t>
  </si>
  <si>
    <t>Souder le support du vérin de transfert</t>
  </si>
  <si>
    <t>7103606772</t>
  </si>
  <si>
    <t>7103606801</t>
  </si>
  <si>
    <t>ascensseur sortie chaine décalé</t>
  </si>
  <si>
    <t>7103606817</t>
  </si>
  <si>
    <t>Bavettes et carter brosse H.S sur AL 4</t>
  </si>
  <si>
    <t>7103606997</t>
  </si>
  <si>
    <t>cable dtecteur tiroir tube</t>
  </si>
  <si>
    <t>7103607124</t>
  </si>
  <si>
    <t>7103607130</t>
  </si>
  <si>
    <t>PATTE VERIN HS</t>
  </si>
  <si>
    <t>7103607158</t>
  </si>
  <si>
    <t>7103607236</t>
  </si>
  <si>
    <t>cable detection pcs sur pince robot defe</t>
  </si>
  <si>
    <t>7103607304</t>
  </si>
  <si>
    <t>unitée depose joint hs</t>
  </si>
  <si>
    <t>7103607311</t>
  </si>
  <si>
    <t>pince JM hs</t>
  </si>
  <si>
    <t>7103607312</t>
  </si>
  <si>
    <t>platine fixation pince transfert hs</t>
  </si>
  <si>
    <t>7103607375</t>
  </si>
  <si>
    <t>courroies inferieures st2 HS</t>
  </si>
  <si>
    <t>7103607411</t>
  </si>
  <si>
    <t>vis butée mise joint cassée.</t>
  </si>
  <si>
    <t>7103607433</t>
  </si>
  <si>
    <t>pb puissance robot</t>
  </si>
  <si>
    <t>7103607571</t>
  </si>
  <si>
    <t>Pb camera IFM</t>
  </si>
  <si>
    <t>7103607609</t>
  </si>
  <si>
    <t>pb alim tube +hauteur depose tige sur ta</t>
  </si>
  <si>
    <t>7103607789</t>
  </si>
  <si>
    <t>7103607814</t>
  </si>
  <si>
    <t>bras de depose pas assez bas a la prise</t>
  </si>
  <si>
    <t>7103607819</t>
  </si>
  <si>
    <t>tige verin appui hs</t>
  </si>
  <si>
    <t>7103607822</t>
  </si>
  <si>
    <t>ascenceur sortie ligne hs</t>
  </si>
  <si>
    <t>7103607855</t>
  </si>
  <si>
    <t>7103607866</t>
  </si>
  <si>
    <t>cosse puissance hs</t>
  </si>
  <si>
    <t>7103607880</t>
  </si>
  <si>
    <t>serrure hs placard</t>
  </si>
  <si>
    <t>7103607917</t>
  </si>
  <si>
    <t>axe vertical depose corps sur table hs</t>
  </si>
  <si>
    <t>7103608238</t>
  </si>
  <si>
    <t>7103608276</t>
  </si>
  <si>
    <t>pb pinces dechargement robot</t>
  </si>
  <si>
    <t>7103608473</t>
  </si>
  <si>
    <t>Pb alimentation lors du chgt des series</t>
  </si>
  <si>
    <t>7103608713</t>
  </si>
  <si>
    <t>revoir timing de soufflage st5 et st6</t>
  </si>
  <si>
    <t>7103608775</t>
  </si>
  <si>
    <t>decharge crayon table wt</t>
  </si>
  <si>
    <t>7103608825</t>
  </si>
  <si>
    <t>changer vérin F02K A11 574</t>
  </si>
  <si>
    <t>7103608826</t>
  </si>
  <si>
    <t>pb alim pupitre</t>
  </si>
  <si>
    <t>7103608877</t>
  </si>
  <si>
    <t>guide pince centrage cassé</t>
  </si>
  <si>
    <t>7103608899</t>
  </si>
  <si>
    <t>enlever tuyau d'air chaine ia 4 crayon</t>
  </si>
  <si>
    <t>Problème étanchéité</t>
  </si>
  <si>
    <t>7103608929</t>
  </si>
  <si>
    <t>automate ne démarre plus</t>
  </si>
  <si>
    <t>7103609281</t>
  </si>
  <si>
    <t>unite verin vertical hs</t>
  </si>
  <si>
    <t>7103609308</t>
  </si>
  <si>
    <t>generatrice soudure hs</t>
  </si>
  <si>
    <t>et gaz protection</t>
  </si>
  <si>
    <t>7103609309</t>
  </si>
  <si>
    <t>changé petite bande</t>
  </si>
  <si>
    <t>7103609325</t>
  </si>
  <si>
    <t>pta6 verin couvercle lds hs</t>
  </si>
  <si>
    <t>7103609367</t>
  </si>
  <si>
    <t>changer pince de transfert</t>
  </si>
  <si>
    <t>7103609528</t>
  </si>
  <si>
    <t>detecteur pince 5.6 hs</t>
  </si>
  <si>
    <t>7103609609</t>
  </si>
  <si>
    <t>7103609689</t>
  </si>
  <si>
    <t>7103609798</t>
  </si>
  <si>
    <t>revoir point robot dechargement piece</t>
  </si>
  <si>
    <t>7103609877</t>
  </si>
  <si>
    <t>7103609915</t>
  </si>
  <si>
    <t>PB DEPOSE CHAUFFE</t>
  </si>
  <si>
    <t>7103609977</t>
  </si>
  <si>
    <t>Detecteur vérin HS</t>
  </si>
  <si>
    <t>7103609996</t>
  </si>
  <si>
    <t>neon hs cabine</t>
  </si>
  <si>
    <t>7103610344</t>
  </si>
  <si>
    <t>pb separateur milieu de chaine</t>
  </si>
  <si>
    <t>7103610471</t>
  </si>
  <si>
    <t>pb programme type chauffe</t>
  </si>
  <si>
    <t>7103610655</t>
  </si>
  <si>
    <t>distributeur robopot</t>
  </si>
  <si>
    <t>7103610697</t>
  </si>
  <si>
    <t>panne etalonnage CTR hauteur joint</t>
  </si>
  <si>
    <t>7103610731</t>
  </si>
  <si>
    <t>decteur chargement hs</t>
  </si>
  <si>
    <t>7103610867</t>
  </si>
  <si>
    <t>7103610870</t>
  </si>
  <si>
    <t>7103611026</t>
  </si>
  <si>
    <t>7103611027</t>
  </si>
  <si>
    <t>canalis a refaire</t>
  </si>
  <si>
    <t>7103611055</t>
  </si>
  <si>
    <t>changer bavettes + carter</t>
  </si>
  <si>
    <t>7103611112</t>
  </si>
  <si>
    <t>Detection tiroir alim tubes HS</t>
  </si>
  <si>
    <t>7103611123</t>
  </si>
  <si>
    <t>7103611493</t>
  </si>
  <si>
    <t>station qui disjoncte</t>
  </si>
  <si>
    <t>7103611536</t>
  </si>
  <si>
    <t>pb moteur</t>
  </si>
  <si>
    <t>7103611614</t>
  </si>
  <si>
    <t>7103611625</t>
  </si>
  <si>
    <t>pince bol vibrant gripper</t>
  </si>
  <si>
    <t>7103611664</t>
  </si>
  <si>
    <t>7103611700</t>
  </si>
  <si>
    <t>verin entonnoir d'alumine H.S</t>
  </si>
  <si>
    <t>7103611877</t>
  </si>
  <si>
    <t>verin pince molycote hs</t>
  </si>
  <si>
    <t>7103611883</t>
  </si>
  <si>
    <t>pince dépose tige hs</t>
  </si>
  <si>
    <t>7103611980</t>
  </si>
  <si>
    <t>chgt separateur wt haut</t>
  </si>
  <si>
    <t>7103611983</t>
  </si>
  <si>
    <t>contact interne dactron</t>
  </si>
  <si>
    <t>chgt fusible rapide S5,6,7,8,9,10</t>
  </si>
  <si>
    <t>7103611998</t>
  </si>
  <si>
    <t>PB Electrique VAO</t>
  </si>
  <si>
    <t>7103612002</t>
  </si>
  <si>
    <t>indexage separateur 1</t>
  </si>
  <si>
    <t>7103612010</t>
  </si>
  <si>
    <t>detection pince 4 dechargement HS</t>
  </si>
  <si>
    <t>7103612254</t>
  </si>
  <si>
    <t>retour st3</t>
  </si>
  <si>
    <t>7103612268</t>
  </si>
  <si>
    <t>Capteur pince tiges H.S</t>
  </si>
  <si>
    <t>7103612501</t>
  </si>
  <si>
    <t>pb ouverture verin rotatif</t>
  </si>
  <si>
    <t>7103612537</t>
  </si>
  <si>
    <t>pb vitesse travail trop rapide</t>
  </si>
  <si>
    <t>7103612540</t>
  </si>
  <si>
    <t>st 5 reste en avant</t>
  </si>
  <si>
    <t>7103612641</t>
  </si>
  <si>
    <t>defaut detecteur fermeture porte</t>
  </si>
  <si>
    <t>refait accordage capteur / ampli Euchner</t>
  </si>
  <si>
    <t>7103612890</t>
  </si>
  <si>
    <t>extraire vis de bloquage filetage</t>
  </si>
  <si>
    <t>7103612932</t>
  </si>
  <si>
    <t>changer pince robot</t>
  </si>
  <si>
    <t>7103613286</t>
  </si>
  <si>
    <t>pb controle longueur HC</t>
  </si>
  <si>
    <t>7103613297</t>
  </si>
  <si>
    <t>robot pot crayon hs</t>
  </si>
  <si>
    <t>7103613341</t>
  </si>
  <si>
    <t>causse  chauffe hs tete 6</t>
  </si>
  <si>
    <t>7103613439</t>
  </si>
  <si>
    <t>7103613469</t>
  </si>
  <si>
    <t>moteur bande ne tourne pas</t>
  </si>
  <si>
    <t>7103613580</t>
  </si>
  <si>
    <t>7103613662</t>
  </si>
  <si>
    <t>7103613755</t>
  </si>
  <si>
    <t>7103613757</t>
  </si>
  <si>
    <t>7103613759</t>
  </si>
  <si>
    <t>7103613804</t>
  </si>
  <si>
    <t>chgt vein</t>
  </si>
  <si>
    <t>7103613881</t>
  </si>
  <si>
    <t>bug dans programme lache couronne pdb</t>
  </si>
  <si>
    <t>7103613958</t>
  </si>
  <si>
    <t>pb moteur sup. vue E</t>
  </si>
  <si>
    <t>7103613992</t>
  </si>
  <si>
    <t>Changer chariot BJM  F03C G19 461</t>
  </si>
  <si>
    <t>7103614040</t>
  </si>
  <si>
    <t>pince maintien corps hs</t>
  </si>
  <si>
    <t>7103614059</t>
  </si>
  <si>
    <t>accu</t>
  </si>
  <si>
    <t>7103614062</t>
  </si>
  <si>
    <t>accu trop fort</t>
  </si>
  <si>
    <t>7103614250</t>
  </si>
  <si>
    <t>pb viibrage rampe alim joint</t>
  </si>
  <si>
    <t>7103614317</t>
  </si>
  <si>
    <t>verin rotatif depose crayon</t>
  </si>
  <si>
    <t>7103614321</t>
  </si>
  <si>
    <t>chariot chargement tige hs</t>
  </si>
  <si>
    <t>7103614322</t>
  </si>
  <si>
    <t>Changer MSL3-80  F02K A18 304</t>
  </si>
  <si>
    <t>7103614329</t>
  </si>
  <si>
    <t>pb vue camera M</t>
  </si>
  <si>
    <t>7103614452</t>
  </si>
  <si>
    <t>TCPLP communication a échoué</t>
  </si>
  <si>
    <t>7103614477</t>
  </si>
  <si>
    <t>perte données du boitier de vibrations</t>
  </si>
  <si>
    <t>7103614745</t>
  </si>
  <si>
    <t>pb soufflage bol fiche</t>
  </si>
  <si>
    <t>7103614767</t>
  </si>
  <si>
    <t>pb soufflage bol fiche +validation bol</t>
  </si>
  <si>
    <t>7103615128</t>
  </si>
  <si>
    <t>refaire point de ref.bras de dechargemen</t>
  </si>
  <si>
    <t>7103615317</t>
  </si>
  <si>
    <t>mise a hauteur tige a régler</t>
  </si>
  <si>
    <t>7103615404</t>
  </si>
  <si>
    <t>7103615423</t>
  </si>
  <si>
    <t>lampe loupe sortie soudure</t>
  </si>
  <si>
    <t>7103615543</t>
  </si>
  <si>
    <t>detection haut verin depose crayon</t>
  </si>
  <si>
    <t>7103615595</t>
  </si>
  <si>
    <t>moteur bande HS</t>
  </si>
  <si>
    <t>alim 24vcc/20A hs</t>
  </si>
  <si>
    <t>carte götting de gestion caméra HS</t>
  </si>
  <si>
    <t>onduleur+pb demarrage*cofig.ini*logiciel</t>
  </si>
  <si>
    <t>soudure doijt de serrage wt ,rep fixatio</t>
  </si>
  <si>
    <t>n verin g</t>
  </si>
  <si>
    <t>rempl bande ,collage:</t>
  </si>
  <si>
    <t>reglage pression pneu + chgt composant</t>
  </si>
  <si>
    <t>paramètrage Vib CTR+refrait prog6/7</t>
  </si>
  <si>
    <t>ecrou interne</t>
  </si>
  <si>
    <t>nettoyage optique caméra ctr cône</t>
  </si>
  <si>
    <t>Aucun mouvement de la station PdB</t>
  </si>
  <si>
    <t>Fibre optique ecrasée</t>
  </si>
  <si>
    <t>2connecteurs hs</t>
  </si>
  <si>
    <t>refixé capot codeur moteur Bas VueE</t>
  </si>
  <si>
    <t>soudure raccord alim pieces</t>
  </si>
  <si>
    <t>piece remplacee</t>
  </si>
  <si>
    <t>paramètrage Vib CTR+refrait prog10/11</t>
  </si>
  <si>
    <t>cable connecteur detection comptage hs</t>
  </si>
  <si>
    <t>element chauffant+couteau Hs</t>
  </si>
  <si>
    <t>pb meca frein moteur nettoyer</t>
  </si>
  <si>
    <t>pb de serie</t>
  </si>
  <si>
    <t>defaut connectique sur sortie A45.4</t>
  </si>
  <si>
    <t>rempl cble et detecteur 8S15</t>
  </si>
  <si>
    <t>Pts hauteur 2fois(pb de wt en aval)sudr</t>
  </si>
  <si>
    <t>remise en posit°plateau+CTR redemarrage</t>
  </si>
  <si>
    <t>serie mélangé</t>
  </si>
  <si>
    <t>adapté detecteur</t>
  </si>
  <si>
    <t>renvoi</t>
  </si>
  <si>
    <t>panne intermitante / 2 connecteur m12HS</t>
  </si>
  <si>
    <t>remp vent</t>
  </si>
  <si>
    <t>palpeur mesure dos1 hs</t>
  </si>
  <si>
    <t>recalé ascenceur</t>
  </si>
  <si>
    <t>reglages divers</t>
  </si>
  <si>
    <t>ajuster côte longueur+reglage meca</t>
  </si>
  <si>
    <t>contact atu dans boite bouton</t>
  </si>
  <si>
    <t>supprimé carte ropex ctr longueur TIGE</t>
  </si>
  <si>
    <t>reglage codeur sur position 320 °</t>
  </si>
  <si>
    <t>pb ouverture pince pb pneumatique</t>
  </si>
  <si>
    <t>adapté ampli+fibre+reglage</t>
  </si>
  <si>
    <t>détecteur pince+reglage</t>
  </si>
  <si>
    <t>Changement détecteur + connecteur SQ220.</t>
  </si>
  <si>
    <t>vessie accu hs</t>
  </si>
  <si>
    <t>doigt prise resist.changé et aligné(sudr</t>
  </si>
  <si>
    <t>tube+stater+inter hs</t>
  </si>
  <si>
    <t>pb meca doigt graissage molybdène.</t>
  </si>
  <si>
    <t>3 distributeurs cde pince st1,st8</t>
  </si>
  <si>
    <t>choc sur piece pendant cycle usinage</t>
  </si>
  <si>
    <t>remp vent evap</t>
  </si>
  <si>
    <t>refaire ensemble prises restance</t>
  </si>
  <si>
    <t>assitances sur chaine</t>
  </si>
  <si>
    <t>Tombe les pièces - vibrations importante</t>
  </si>
  <si>
    <t>remise en etat du verin porte mandrin</t>
  </si>
  <si>
    <t>modif gorge joint sur piston</t>
  </si>
  <si>
    <t>rempl clapets a14264etlimiteur debit a14</t>
  </si>
  <si>
    <t>264</t>
  </si>
  <si>
    <t>inversion sens mot. brossage + pt robot</t>
  </si>
  <si>
    <t>redemarrage station + laser</t>
  </si>
  <si>
    <t>'+ preparation intervention sur colonnes</t>
  </si>
  <si>
    <t>séparateur intermediare trop haut</t>
  </si>
  <si>
    <t>changer cable alimentation compteur</t>
  </si>
  <si>
    <t>unite schunk 0314510 en cde</t>
  </si>
  <si>
    <t>Reinit POSMO(sudre)</t>
  </si>
  <si>
    <t>nett0yé fibre+ampli w150b602 vibrage</t>
  </si>
  <si>
    <t>Paramètre dosage incorrect 129 g.</t>
  </si>
  <si>
    <t>defaut de puissance et verre de protecti</t>
  </si>
  <si>
    <t>raccord exter changé.En cde raccord D3</t>
  </si>
  <si>
    <t>reglage+table decalé réglé</t>
  </si>
  <si>
    <t>adapté detecteurs sur bande alim</t>
  </si>
  <si>
    <t>reétalon.puiss.mesurelaser+2detect.regla</t>
  </si>
  <si>
    <t>vide machine manuellement+redem*</t>
  </si>
  <si>
    <t>connect*alim m12 8p+ampli IFM changé</t>
  </si>
  <si>
    <t>réducteur hs+galets renvoie d angle hs</t>
  </si>
  <si>
    <t>reglage synchro ouv/ferm 1er séparateur</t>
  </si>
  <si>
    <t>reprendre fixation plus reglage porte</t>
  </si>
  <si>
    <t>Changer roulements de broche</t>
  </si>
  <si>
    <t>nettoyage eclairage</t>
  </si>
  <si>
    <t>2 detecteurs pinces</t>
  </si>
  <si>
    <t>redemarrage station mal arrêtée + ctr</t>
  </si>
  <si>
    <t>fuite pneumat.+ropex ctr crantag suprimé</t>
  </si>
  <si>
    <t>UC BOX  rexroth redemarré</t>
  </si>
  <si>
    <t>ventil micro processeur du pc hs</t>
  </si>
  <si>
    <t>Guidage HS, usure</t>
  </si>
  <si>
    <t>resser.cosse mot./carte elec voir soudur</t>
  </si>
  <si>
    <t>acoouplement + pompe hs</t>
  </si>
  <si>
    <t>pb butee + amortisseurs</t>
  </si>
  <si>
    <t>Sortie A45.4 - électrovanne Y454</t>
  </si>
  <si>
    <t>depose ST8 serie 603.006 reglé</t>
  </si>
  <si>
    <t>maquait rondelle compensT°sous joint</t>
  </si>
  <si>
    <t>7103598026</t>
  </si>
  <si>
    <t>Pb vue jm perte de donner</t>
  </si>
  <si>
    <t>bandes hs</t>
  </si>
  <si>
    <t>déverrou.meca.codeur moteur etait forcé</t>
  </si>
  <si>
    <t>refait 0 rotation cueillère</t>
  </si>
  <si>
    <t>ressort rappel+reétalonnage cellule viss</t>
  </si>
  <si>
    <t>défait du système ouverture fremeture</t>
  </si>
  <si>
    <t>connecteurs hs</t>
  </si>
  <si>
    <t>reglage detect.ctr tige sur elevateur</t>
  </si>
  <si>
    <t>Attente carte de sortie AP</t>
  </si>
  <si>
    <t>nettoyage des 4 coquilles et 4 supports</t>
  </si>
  <si>
    <t>nettoyage camera+ reglage MA/ARR Vib CTR</t>
  </si>
  <si>
    <t>etalonna.presse /force procedure à revoi</t>
  </si>
  <si>
    <t>cellule fourche hs</t>
  </si>
  <si>
    <t>carte ASV3 n°A43 permuté avec A42 en cde</t>
  </si>
  <si>
    <t>detect.ctr plateau</t>
  </si>
  <si>
    <t>carte 8S TOR changé(A48.0)</t>
  </si>
  <si>
    <t>calibration argon en gaz pilotage</t>
  </si>
  <si>
    <t>reprise pts depose tige sur centeurs</t>
  </si>
  <si>
    <t>blocage meca separateur</t>
  </si>
  <si>
    <t>mauvaise manip</t>
  </si>
  <si>
    <t>fibres+reglage</t>
  </si>
  <si>
    <t>boite a rebut devant cellule barrage</t>
  </si>
  <si>
    <t>fil cassé sur fin de course</t>
  </si>
  <si>
    <t>reprise pts depose +netoyage coquilles</t>
  </si>
  <si>
    <t>nettoyage camera+reconnaiss</t>
  </si>
  <si>
    <t>butée st2 dévissé</t>
  </si>
  <si>
    <t>chg bloc neon complet</t>
  </si>
  <si>
    <t>mauvaise ev montée</t>
  </si>
  <si>
    <t>chg carte var + tachy moteur</t>
  </si>
  <si>
    <t>Camera Sony changé+PC EVS VueM hs en cde</t>
  </si>
  <si>
    <t>reprise reconnaissance serie 385 CamIFM</t>
  </si>
  <si>
    <t>changé VIB CTR 4</t>
  </si>
  <si>
    <t>pb sur depression alimentation fiche</t>
  </si>
  <si>
    <t>mors pinces hs/reprise pts decharg</t>
  </si>
  <si>
    <t>reglage cellule keyence</t>
  </si>
  <si>
    <t>detect.serrage tige hs</t>
  </si>
  <si>
    <t>connect.m8 hs</t>
  </si>
  <si>
    <t>7103615736</t>
  </si>
  <si>
    <t>vis de fixation flasque st 2 cassés</t>
  </si>
  <si>
    <t>7103615985</t>
  </si>
  <si>
    <t>pb lecture l6</t>
  </si>
  <si>
    <t>Programme Automate</t>
  </si>
  <si>
    <t>Mauvais paramétrage typedata</t>
  </si>
  <si>
    <t>7103616088</t>
  </si>
  <si>
    <t>BUG station 10</t>
  </si>
  <si>
    <t>7103616438</t>
  </si>
  <si>
    <t>pb valeur intansié</t>
  </si>
  <si>
    <t>ras electrique</t>
  </si>
  <si>
    <t>7103616864</t>
  </si>
  <si>
    <t>bande B hs</t>
  </si>
  <si>
    <t>7103616865</t>
  </si>
  <si>
    <t>bras dessolidarise a l etirement</t>
  </si>
  <si>
    <t>7103617144</t>
  </si>
  <si>
    <t>pb declasseur arriere 1</t>
  </si>
  <si>
    <t>ch distributeur</t>
  </si>
  <si>
    <t>7103617236</t>
  </si>
  <si>
    <t>p bras de felss grippe</t>
  </si>
  <si>
    <t>7103617337</t>
  </si>
  <si>
    <t>Changer MSL2-150L F02K A10 306</t>
  </si>
  <si>
    <t>7103617573</t>
  </si>
  <si>
    <t>bande virage boucle 1 hs</t>
  </si>
  <si>
    <t>7103617815</t>
  </si>
  <si>
    <t>panne alimentation</t>
  </si>
  <si>
    <t>voir cahier de liason</t>
  </si>
  <si>
    <t>7103617909</t>
  </si>
  <si>
    <t>Pb sur robot de chargement</t>
  </si>
  <si>
    <t>7103618467</t>
  </si>
  <si>
    <t>prb ouvert ferme verin rotatif</t>
  </si>
  <si>
    <t>7103618607</t>
  </si>
  <si>
    <t>ampoules rampe lumineuse hs</t>
  </si>
  <si>
    <t>7103618670</t>
  </si>
  <si>
    <t>detection pince couronne</t>
  </si>
  <si>
    <t>7103618708</t>
  </si>
  <si>
    <t>detecteur pince robot hs</t>
  </si>
  <si>
    <t>7103618926</t>
  </si>
  <si>
    <t>pb lazer marquage</t>
  </si>
  <si>
    <t>voyants 24V (Fusibles )</t>
  </si>
  <si>
    <t>7103618936</t>
  </si>
  <si>
    <t>refaire points robot</t>
  </si>
  <si>
    <t>ras electrique/pb alignemt mecanique WA</t>
  </si>
  <si>
    <t>7103618973</t>
  </si>
  <si>
    <t>table fibro</t>
  </si>
  <si>
    <t>reglage frein+remise en position table</t>
  </si>
  <si>
    <t>7103618975</t>
  </si>
  <si>
    <t>7103619544</t>
  </si>
  <si>
    <t>7103619615</t>
  </si>
  <si>
    <t>moteur bjm ne tourne pas</t>
  </si>
  <si>
    <t>eclairage bjm hs+moteur bjm hs+var+cable</t>
  </si>
  <si>
    <t>7103619664</t>
  </si>
  <si>
    <t>defaut LDS</t>
  </si>
  <si>
    <t>reparti apres coupure sectionneur</t>
  </si>
  <si>
    <t>7103619687</t>
  </si>
  <si>
    <t>Pb ascenseur fin de ligne</t>
  </si>
  <si>
    <t>7103619769</t>
  </si>
  <si>
    <t>Ecran noir</t>
  </si>
  <si>
    <t>OFF/ON puis très compliqué à redémarrer</t>
  </si>
  <si>
    <t>7103619805</t>
  </si>
  <si>
    <t>defaut robot signal UESA2</t>
  </si>
  <si>
    <t>voir classeur blanc</t>
  </si>
  <si>
    <t>7103619831</t>
  </si>
  <si>
    <t>PROBLEME MOLYCOTE</t>
  </si>
  <si>
    <t>fuite Vérin Molycote cycle perdu</t>
  </si>
  <si>
    <t>7103619888</t>
  </si>
  <si>
    <t>changé verin graissage</t>
  </si>
  <si>
    <t>unité hs</t>
  </si>
  <si>
    <t>7103620005</t>
  </si>
  <si>
    <t>pb lazer</t>
  </si>
  <si>
    <t>7103620226</t>
  </si>
  <si>
    <t>probleme point robot</t>
  </si>
  <si>
    <t>refprise pts st dechargement</t>
  </si>
  <si>
    <t>7103620247</t>
  </si>
  <si>
    <t>verin hs +vis casse support pinces</t>
  </si>
  <si>
    <t>7103620253</t>
  </si>
  <si>
    <t>verin blocage butée</t>
  </si>
  <si>
    <t>fuite interne dans verin</t>
  </si>
  <si>
    <t>7103620291</t>
  </si>
  <si>
    <t>plaque support wa hs (planifier)</t>
  </si>
  <si>
    <t>7103620305</t>
  </si>
  <si>
    <t>decoupe tole</t>
  </si>
  <si>
    <t>7103620475</t>
  </si>
  <si>
    <t>fuite d'air bloc</t>
  </si>
  <si>
    <t>7103620553</t>
  </si>
  <si>
    <t>pompe soudure hs</t>
  </si>
  <si>
    <t>7103620649</t>
  </si>
  <si>
    <t>cable capteur arracher LDS</t>
  </si>
  <si>
    <t>changé capteur vibration bol lds</t>
  </si>
  <si>
    <t>7103620744</t>
  </si>
  <si>
    <t>amortisseur poste 6</t>
  </si>
  <si>
    <t>7103620768</t>
  </si>
  <si>
    <t>defaut positionnement posmos</t>
  </si>
  <si>
    <t>pas de pdb st 6 .rechgrt prog piéce</t>
  </si>
  <si>
    <t>7103620805</t>
  </si>
  <si>
    <t>bande ascenseur +entrainement hs</t>
  </si>
  <si>
    <t>remise en état du système.</t>
  </si>
  <si>
    <t>7103620913</t>
  </si>
  <si>
    <t>pb pince tige robot</t>
  </si>
  <si>
    <t>7103620939</t>
  </si>
  <si>
    <t>refaire point robot</t>
  </si>
  <si>
    <t>Programme CN</t>
  </si>
  <si>
    <t>Refait pt du robot suite chgt de série</t>
  </si>
  <si>
    <t>7103621001</t>
  </si>
  <si>
    <t>pas de position dorigine</t>
  </si>
  <si>
    <t>Pb de position du vérin à l'entrée</t>
  </si>
  <si>
    <t>7103621008</t>
  </si>
  <si>
    <t>mise au point robot</t>
  </si>
  <si>
    <t>Refait pt du robot Pprise</t>
  </si>
  <si>
    <t>7103621023</t>
  </si>
  <si>
    <t>7103621197</t>
  </si>
  <si>
    <t>fuite air bloc vanne,mano,detendeur</t>
  </si>
  <si>
    <t>7103621264</t>
  </si>
  <si>
    <t>vis de colonne ctr joints cassé</t>
  </si>
  <si>
    <t>7103621300</t>
  </si>
  <si>
    <t>pb cycle mise fiche</t>
  </si>
  <si>
    <t>ajusté vitesse mvts</t>
  </si>
  <si>
    <t>7103621303</t>
  </si>
  <si>
    <t>remplacer verin brosses  a15886</t>
  </si>
  <si>
    <t>remplacement d'un verin par un plus long</t>
  </si>
  <si>
    <t>7103621462</t>
  </si>
  <si>
    <t>bnde virage sortie</t>
  </si>
  <si>
    <t>7103621560</t>
  </si>
  <si>
    <t>RZ24282</t>
  </si>
  <si>
    <t>POSTE DE DECOUPE DREMEL GLP</t>
  </si>
  <si>
    <t>casse glissiere axe vertical</t>
  </si>
  <si>
    <t>7103621564</t>
  </si>
  <si>
    <t>7103621601</t>
  </si>
  <si>
    <t>pb delamination</t>
  </si>
  <si>
    <t>defaut  sur piece usinée</t>
  </si>
  <si>
    <t>pb geometrie</t>
  </si>
  <si>
    <t>7103621689</t>
  </si>
  <si>
    <t>Chg petite bande haute av ascenseur</t>
  </si>
  <si>
    <t>chgt courroie + galets nylon</t>
  </si>
  <si>
    <t>7103621753</t>
  </si>
  <si>
    <t>7103621791</t>
  </si>
  <si>
    <t>PB redemarage vision</t>
  </si>
  <si>
    <t>7103621963</t>
  </si>
  <si>
    <t>panne ctr camera presence joint</t>
  </si>
  <si>
    <t>7103622033</t>
  </si>
  <si>
    <t>pb alim suite chgt de serie</t>
  </si>
  <si>
    <t>Mauvaise Manipulation</t>
  </si>
  <si>
    <t>Roue codeuse sur 3 alors qu'il faut 4</t>
  </si>
  <si>
    <t>7103622121</t>
  </si>
  <si>
    <t>Panne transfert</t>
  </si>
  <si>
    <t>7103622186</t>
  </si>
  <si>
    <t>Pince tige MPG 32 340 011</t>
  </si>
  <si>
    <t>changement pince</t>
  </si>
  <si>
    <t>7103622270</t>
  </si>
  <si>
    <t>pb ecran camera</t>
  </si>
  <si>
    <t>ecran ne s'allume pas ho mazeTEF311 0159</t>
  </si>
  <si>
    <t>chgt verin chargement</t>
  </si>
  <si>
    <t>7103623040</t>
  </si>
  <si>
    <t>machine planté dans le cycle</t>
  </si>
  <si>
    <t>7103623124</t>
  </si>
  <si>
    <t>CTR orientation tiges</t>
  </si>
  <si>
    <t>refait apprentissage caméra IFM</t>
  </si>
  <si>
    <t>7103623135</t>
  </si>
  <si>
    <t>entrainement bandes hs</t>
  </si>
  <si>
    <t>7103623177</t>
  </si>
  <si>
    <t>Mano HS st2 arriere</t>
  </si>
  <si>
    <t>7103623197</t>
  </si>
  <si>
    <t>7103623261</t>
  </si>
  <si>
    <t>elevateur wt poste mise joints HS</t>
  </si>
  <si>
    <t>7103623344</t>
  </si>
  <si>
    <t>support verin basculeur hs</t>
  </si>
  <si>
    <t>7103623510</t>
  </si>
  <si>
    <t>detection bloc etirement position arrier</t>
  </si>
  <si>
    <t>7103623535</t>
  </si>
  <si>
    <t>Bande virage HS</t>
  </si>
  <si>
    <t>7103623539</t>
  </si>
  <si>
    <t>vis fixation module pince 4/5 cassee</t>
  </si>
  <si>
    <t>7103623557</t>
  </si>
  <si>
    <t>CHG roues armoires Elec ST, 20,30,40,60.</t>
  </si>
  <si>
    <t>7103623676</t>
  </si>
  <si>
    <t>Distributeur robot pot crayon</t>
  </si>
  <si>
    <t>7103623774</t>
  </si>
  <si>
    <t>CHG filtres échappement</t>
  </si>
  <si>
    <t>7103623780</t>
  </si>
  <si>
    <t>porte a fixer</t>
  </si>
  <si>
    <t>la porte ne ferme plus</t>
  </si>
  <si>
    <t>galandage a refixer</t>
  </si>
  <si>
    <t>7103623947</t>
  </si>
  <si>
    <t>alim + souflage fiches</t>
  </si>
  <si>
    <t>7103624053</t>
  </si>
  <si>
    <t>7103624072</t>
  </si>
  <si>
    <t>pb inversion st4</t>
  </si>
  <si>
    <t>Chgt regle balluff + Chgt lot de pièces</t>
  </si>
  <si>
    <t>7103624187</t>
  </si>
  <si>
    <t>cable detecteur  hs</t>
  </si>
  <si>
    <t>Refait connecteur 72SQ2</t>
  </si>
  <si>
    <t>7103624218</t>
  </si>
  <si>
    <t>verin mise en longeur hs</t>
  </si>
  <si>
    <t>7103624414</t>
  </si>
  <si>
    <t>fuite station1</t>
  </si>
  <si>
    <t>7103624540</t>
  </si>
  <si>
    <t>pb controle camera vue E</t>
  </si>
  <si>
    <t>7103624566</t>
  </si>
  <si>
    <t>Surtension boitier vibration bol</t>
  </si>
  <si>
    <t>7103624788</t>
  </si>
  <si>
    <t>bande chargement cassée</t>
  </si>
  <si>
    <t>7103624791</t>
  </si>
  <si>
    <t>Poignet torche hs</t>
  </si>
  <si>
    <t>7103624798</t>
  </si>
  <si>
    <t>reducteur moteur bande</t>
  </si>
  <si>
    <t>7103624807</t>
  </si>
  <si>
    <t>Bug sur vidange machine</t>
  </si>
  <si>
    <t>7103625015</t>
  </si>
  <si>
    <t>panne camera ctr tiges</t>
  </si>
  <si>
    <t>7103625065</t>
  </si>
  <si>
    <t>fuite d'eau lazer</t>
  </si>
  <si>
    <t>7103625130</t>
  </si>
  <si>
    <t>moteur vure E  superieur ne tourne pas</t>
  </si>
  <si>
    <t>Redémarrage PCs et fini changt de série</t>
  </si>
  <si>
    <t>7103625608</t>
  </si>
  <si>
    <t>changer barillet clef armoire.</t>
  </si>
  <si>
    <t>7103625994</t>
  </si>
  <si>
    <t>pb ctr 40 bars</t>
  </si>
  <si>
    <t>têtes bouchées par joint+raccord laiton</t>
  </si>
  <si>
    <t>7103626091</t>
  </si>
  <si>
    <t>vis cassee nez emenchement</t>
  </si>
  <si>
    <t>7103626118</t>
  </si>
  <si>
    <t>bande virage boucle 2 hs</t>
  </si>
  <si>
    <t>7103626265</t>
  </si>
  <si>
    <t>defaut ctr longueur tiges</t>
  </si>
  <si>
    <t>7103626292</t>
  </si>
  <si>
    <t>PB MOTEUR VUE E</t>
  </si>
  <si>
    <t>Accouplement mal serré</t>
  </si>
  <si>
    <t>7103626479</t>
  </si>
  <si>
    <t>7103626499</t>
  </si>
  <si>
    <t>changer élévateur.</t>
  </si>
  <si>
    <t>chgt elevateur</t>
  </si>
  <si>
    <t>7103626682</t>
  </si>
  <si>
    <t>Chg un répartiteur transport graissage</t>
  </si>
  <si>
    <t>7103626721</t>
  </si>
  <si>
    <t>Dépoller les clim</t>
  </si>
  <si>
    <t>recup clim+remp vent evap</t>
  </si>
  <si>
    <t>recup clim</t>
  </si>
  <si>
    <t>7103626724</t>
  </si>
  <si>
    <t>Dépolluer les clim</t>
  </si>
  <si>
    <t>7103626756</t>
  </si>
  <si>
    <t>Chg répartiteur transport corps graissag</t>
  </si>
  <si>
    <t>chg repartiteur pos graissage et corp</t>
  </si>
  <si>
    <t>7103626809</t>
  </si>
  <si>
    <t>PB LDS</t>
  </si>
  <si>
    <t>redémarrage VPB + PC LDS</t>
  </si>
  <si>
    <t>7103627036</t>
  </si>
  <si>
    <t>ctr longueur tiges</t>
  </si>
  <si>
    <t>7103627348</t>
  </si>
  <si>
    <t>clé pupitre hs</t>
  </si>
  <si>
    <t>Clé SSG10 est HS</t>
  </si>
  <si>
    <t>7103627361</t>
  </si>
  <si>
    <t>7103627693</t>
  </si>
  <si>
    <t>changer connecteur st4 arriere (teton)</t>
  </si>
  <si>
    <t>7103627852</t>
  </si>
  <si>
    <t>changer stoppeur palettiseur 1</t>
  </si>
  <si>
    <t>7103628028</t>
  </si>
  <si>
    <t>7103628084</t>
  </si>
  <si>
    <t>pb prog camera</t>
  </si>
  <si>
    <t>reinit camera</t>
  </si>
  <si>
    <t>7103628150</t>
  </si>
  <si>
    <t>ascenseur debut chaine decale pos bas</t>
  </si>
  <si>
    <t>ajusté posit° Haute  et Basse</t>
  </si>
  <si>
    <t>7103628257</t>
  </si>
  <si>
    <t>probleme retour mandrin st1</t>
  </si>
  <si>
    <t>7103628266</t>
  </si>
  <si>
    <t>decalage ascenseur bas</t>
  </si>
  <si>
    <t>7103628369</t>
  </si>
  <si>
    <t>pb laser</t>
  </si>
  <si>
    <t>Redémarrage après coupure!!!</t>
  </si>
  <si>
    <t>7103628409</t>
  </si>
  <si>
    <t>Pince alimentation corps gauche HS</t>
  </si>
  <si>
    <t>7103628426</t>
  </si>
  <si>
    <t>Pb ascenseur fin de ligne (bande)</t>
  </si>
  <si>
    <t>7103628638</t>
  </si>
  <si>
    <t>fuite d air importante</t>
  </si>
  <si>
    <t>7103628640</t>
  </si>
  <si>
    <t>point robot</t>
  </si>
  <si>
    <t>7103628641</t>
  </si>
  <si>
    <t>pb chargement</t>
  </si>
  <si>
    <t>7103628643</t>
  </si>
  <si>
    <t>pb vis</t>
  </si>
  <si>
    <t>7103628838</t>
  </si>
  <si>
    <t>2 boitiers plexo HS 101 N+1</t>
  </si>
  <si>
    <t>7103628921</t>
  </si>
  <si>
    <t>verin dechargement hs</t>
  </si>
  <si>
    <t>7103628928</t>
  </si>
  <si>
    <t>st 5 cellule</t>
  </si>
  <si>
    <t>7103629036</t>
  </si>
  <si>
    <t>pince n°3 transfert</t>
  </si>
  <si>
    <t>fuite interne pince</t>
  </si>
  <si>
    <t>7103629038</t>
  </si>
  <si>
    <t>chgt neon</t>
  </si>
  <si>
    <t>7103629088</t>
  </si>
  <si>
    <t>securitée fermeture porte</t>
  </si>
  <si>
    <t>TETE+CLE HS</t>
  </si>
  <si>
    <t>7103629153</t>
  </si>
  <si>
    <t>programe tubes</t>
  </si>
  <si>
    <t>PROG 24 MRW abscent</t>
  </si>
  <si>
    <t>7103629633</t>
  </si>
  <si>
    <t>changer fibre optique</t>
  </si>
  <si>
    <t>7103629647</t>
  </si>
  <si>
    <t>retoucher plaque</t>
  </si>
  <si>
    <t>7103629791</t>
  </si>
  <si>
    <t>refaire point robot chauffe</t>
  </si>
  <si>
    <t>7103630020</t>
  </si>
  <si>
    <t>RZ24554</t>
  </si>
  <si>
    <t>Ascenseur fin de chaine crayon IA4</t>
  </si>
  <si>
    <t>st10 ia4 moteurbande suchauffe</t>
  </si>
  <si>
    <t>7103630082</t>
  </si>
  <si>
    <t>Disjontceur moteur bande</t>
  </si>
  <si>
    <t>ras</t>
  </si>
  <si>
    <t>7103630387</t>
  </si>
  <si>
    <t>cable detecteur hs</t>
  </si>
  <si>
    <t>OK</t>
  </si>
  <si>
    <t>7103630492</t>
  </si>
  <si>
    <t>pb marquage laser</t>
  </si>
  <si>
    <t>'+reglage eclarage+cam vue E(SUDRE)</t>
  </si>
  <si>
    <t>7103630639</t>
  </si>
  <si>
    <t>pb connecteur verin horiz</t>
  </si>
  <si>
    <t>7103630651</t>
  </si>
  <si>
    <t>Pince transfert N 2 HS</t>
  </si>
  <si>
    <t>7103630725</t>
  </si>
  <si>
    <t>Distributeurs 0820056101 H.S</t>
  </si>
  <si>
    <t>7103630742</t>
  </si>
  <si>
    <t>bug station 20</t>
  </si>
  <si>
    <t>7103630771</t>
  </si>
  <si>
    <t>Bol vibrant ne demarre pas  ch de série</t>
  </si>
  <si>
    <t>7103631039</t>
  </si>
  <si>
    <t>detection decente pince tranfert 0/1</t>
  </si>
  <si>
    <t>7103631041</t>
  </si>
  <si>
    <t>separateurs H.S</t>
  </si>
  <si>
    <t>7103631052</t>
  </si>
  <si>
    <t>chg de pince heatercorse</t>
  </si>
  <si>
    <t>7103631071</t>
  </si>
  <si>
    <t>conectique fells HS</t>
  </si>
  <si>
    <t>7103631367</t>
  </si>
  <si>
    <t>Distrinuteur H.S</t>
  </si>
  <si>
    <t>7103631368</t>
  </si>
  <si>
    <t>Verin rotatif 90°</t>
  </si>
  <si>
    <t>7103631444</t>
  </si>
  <si>
    <t>pbglissieres circulation WT</t>
  </si>
  <si>
    <t>7103631537</t>
  </si>
  <si>
    <t>pb depart  cycle</t>
  </si>
  <si>
    <t>reglage+nettoyage eclairage</t>
  </si>
  <si>
    <t>7103632100</t>
  </si>
  <si>
    <t>Changer petite bandes fin de chaine</t>
  </si>
  <si>
    <t>7103632244</t>
  </si>
  <si>
    <t>impossible de changer de serie</t>
  </si>
  <si>
    <t>7103632365</t>
  </si>
  <si>
    <t>Panne CTR caméra</t>
  </si>
  <si>
    <t>Chgt detecteur</t>
  </si>
  <si>
    <t>7103632386</t>
  </si>
  <si>
    <t>distributeur hs N°0820062051</t>
  </si>
  <si>
    <t>Chgt distri</t>
  </si>
  <si>
    <t>7103632492</t>
  </si>
  <si>
    <t>7103632516</t>
  </si>
  <si>
    <t>pb cable entré écran(pas de donnée pyro)</t>
  </si>
  <si>
    <t>ecran PC suivi ctr Pyro QMM changé</t>
  </si>
  <si>
    <t>7103632639</t>
  </si>
  <si>
    <t>PROBLEME CLIM</t>
  </si>
  <si>
    <t>remp ventilo evap</t>
  </si>
  <si>
    <t>7103632742</t>
  </si>
  <si>
    <t>bande ascenseur fin chaine hs</t>
  </si>
  <si>
    <t>7103632853</t>
  </si>
  <si>
    <t>Chg les bagues sur poste n°10</t>
  </si>
  <si>
    <t>7103633194</t>
  </si>
  <si>
    <t>distri hs</t>
  </si>
  <si>
    <t>ditributeur cde pince  hs</t>
  </si>
  <si>
    <t>7103633203</t>
  </si>
  <si>
    <t>emmanchement menbrane hs sur detendeur</t>
  </si>
  <si>
    <t>7103633224</t>
  </si>
  <si>
    <t>detecteur vue h</t>
  </si>
  <si>
    <t>reglage detecteur pince ouverte</t>
  </si>
  <si>
    <t>7103633285</t>
  </si>
  <si>
    <t>detecteur+connecteur</t>
  </si>
  <si>
    <t>7103633414</t>
  </si>
  <si>
    <t>pb alignement CTR joints</t>
  </si>
  <si>
    <t>7103633454</t>
  </si>
  <si>
    <t>pb de chauffe poste 1</t>
  </si>
  <si>
    <t>7103633473</t>
  </si>
  <si>
    <t>pb vitesse moteur vue E</t>
  </si>
  <si>
    <t>pb connectique codeur moteur bas</t>
  </si>
  <si>
    <t>7103633482</t>
  </si>
  <si>
    <t>remettre en place bornier detecteur pinc</t>
  </si>
  <si>
    <t>Refixation des répartiteurs</t>
  </si>
  <si>
    <t>7103633603</t>
  </si>
  <si>
    <t>PB DOSAGE ALUMINE</t>
  </si>
  <si>
    <t>peson dos1 hs+etalonnage+reglage vibreur</t>
  </si>
  <si>
    <t>7103633634</t>
  </si>
  <si>
    <t>electrovanne de soufflage</t>
  </si>
  <si>
    <t>7103633886</t>
  </si>
  <si>
    <t>7103633952</t>
  </si>
  <si>
    <t>moteur bande hs</t>
  </si>
  <si>
    <t>trop de vts sur les bandes</t>
  </si>
  <si>
    <t>7103634009</t>
  </si>
  <si>
    <t>blocage secu porte hs</t>
  </si>
  <si>
    <t>7103634191</t>
  </si>
  <si>
    <t>contrepointe table laser</t>
  </si>
  <si>
    <t>7103634281</t>
  </si>
  <si>
    <t>glissiere de depars hs</t>
  </si>
  <si>
    <t>7103634340</t>
  </si>
  <si>
    <t>vibreur rampe alim joints hs</t>
  </si>
  <si>
    <t>7103634498</t>
  </si>
  <si>
    <t>Mano de pression HS fix palett sortie</t>
  </si>
  <si>
    <t>7103634760</t>
  </si>
  <si>
    <t>pb detecteur robot chargement HS</t>
  </si>
  <si>
    <t>7103634771</t>
  </si>
  <si>
    <t>vis cassee butee molyclote</t>
  </si>
  <si>
    <t>7103634885</t>
  </si>
  <si>
    <t>Dépacer le chargeur MSG5 en hauteur</t>
  </si>
  <si>
    <t>7103634889</t>
  </si>
  <si>
    <t>Dépacer les chargeurs VA01+2 en hauteur</t>
  </si>
  <si>
    <t>7103634922</t>
  </si>
  <si>
    <t>chg bavette AL3</t>
  </si>
  <si>
    <t>7103635056</t>
  </si>
  <si>
    <t>PB doseur alimine n°2</t>
  </si>
  <si>
    <t>capteur dos2 alumine changé et étalonné</t>
  </si>
  <si>
    <t>7103635224</t>
  </si>
  <si>
    <t>retournement h.s</t>
  </si>
  <si>
    <t>Chgt relais K31</t>
  </si>
  <si>
    <t>7103635239</t>
  </si>
  <si>
    <t>detection ring</t>
  </si>
  <si>
    <t>7103635472</t>
  </si>
  <si>
    <t>securite ne fonctionne pas apres modif!!</t>
  </si>
  <si>
    <t>7103635697</t>
  </si>
  <si>
    <t>pb robot pot corps</t>
  </si>
  <si>
    <t>rebond corps sur detecteur(support méca)</t>
  </si>
  <si>
    <t>7103635889</t>
  </si>
  <si>
    <t>moteur brosse HS machine AL4</t>
  </si>
  <si>
    <t>7103635905</t>
  </si>
  <si>
    <t>unité non changée...</t>
  </si>
  <si>
    <t>7103635910</t>
  </si>
  <si>
    <t>commande electrovanne soufflage</t>
  </si>
  <si>
    <t>7103636162</t>
  </si>
  <si>
    <t>955403</t>
  </si>
  <si>
    <t>RZ70213</t>
  </si>
  <si>
    <t>POSTE DE TEST CORROSION ET CTR CHAUFFE</t>
  </si>
  <si>
    <t>SUPPORT CLAVIER HS</t>
  </si>
  <si>
    <t>7103636353</t>
  </si>
  <si>
    <t>changer cable detecteur pince</t>
  </si>
  <si>
    <t>rempl cable detecteur</t>
  </si>
  <si>
    <t>7103636423</t>
  </si>
  <si>
    <t>berger decaler</t>
  </si>
  <si>
    <t>Modif pt berger de 1407 à 1407.2</t>
  </si>
  <si>
    <t>7103636435</t>
  </si>
  <si>
    <t>PB ELEVATEUR SOUFLAGE</t>
  </si>
  <si>
    <t>7103636589</t>
  </si>
  <si>
    <t>BANDE VERTE HS</t>
  </si>
  <si>
    <t>7103636631</t>
  </si>
  <si>
    <t>Freineur hs</t>
  </si>
  <si>
    <t>7103636659</t>
  </si>
  <si>
    <t>7103636665</t>
  </si>
  <si>
    <t>Vérin ouverture verrou hs</t>
  </si>
  <si>
    <t>7103636737</t>
  </si>
  <si>
    <t>puissance bras robot crayon</t>
  </si>
  <si>
    <t>7103636805</t>
  </si>
  <si>
    <t>Fuite hydraulique St1</t>
  </si>
  <si>
    <t>7103636820</t>
  </si>
  <si>
    <t>7103636843</t>
  </si>
  <si>
    <t>moteur ring</t>
  </si>
  <si>
    <t>7103637093</t>
  </si>
  <si>
    <t>perte pdb robot alim tiges</t>
  </si>
  <si>
    <t>7103637096</t>
  </si>
  <si>
    <t>Bande de Transport HS</t>
  </si>
  <si>
    <t>7103637114</t>
  </si>
  <si>
    <t>vis support hs</t>
  </si>
  <si>
    <t>7103637131</t>
  </si>
  <si>
    <t>Probleme robot de chargement</t>
  </si>
  <si>
    <t>7103637225</t>
  </si>
  <si>
    <t>Freineur hs 0821200008</t>
  </si>
  <si>
    <t>7103637340</t>
  </si>
  <si>
    <t>fuite hyd st1 pince de serrage</t>
  </si>
  <si>
    <t>7103637341</t>
  </si>
  <si>
    <t>7103637418</t>
  </si>
  <si>
    <t>Perte de points sur robot résistance</t>
  </si>
  <si>
    <t>7103637739</t>
  </si>
  <si>
    <t>bande transport wt hs</t>
  </si>
  <si>
    <t>7103637927</t>
  </si>
  <si>
    <t>chape de fixation vérin chargement HS</t>
  </si>
  <si>
    <t>7103638028</t>
  </si>
  <si>
    <t>Pb pince fiche</t>
  </si>
  <si>
    <t>7103638100</t>
  </si>
  <si>
    <t>cellule présence bougies</t>
  </si>
  <si>
    <t>2 cellules sick hs</t>
  </si>
  <si>
    <t>7103638161</t>
  </si>
  <si>
    <t>pb robot disjoncte</t>
  </si>
  <si>
    <t>connecteur en c.cicuit(bougie sur cable)</t>
  </si>
  <si>
    <t>7103638178</t>
  </si>
  <si>
    <t>pb commande air</t>
  </si>
  <si>
    <t>vanne progressive hs</t>
  </si>
  <si>
    <t>7103638191</t>
  </si>
  <si>
    <t>pb initialisation caméra</t>
  </si>
  <si>
    <t>initilaisation ensacheuse</t>
  </si>
  <si>
    <t>7103638338</t>
  </si>
  <si>
    <t>probleme palpeur l7</t>
  </si>
  <si>
    <t>Pb paramètre coffret palpeur</t>
  </si>
  <si>
    <t>7103638339</t>
  </si>
  <si>
    <t>corps etrancher dans joint inferieur</t>
  </si>
  <si>
    <t>7103638344</t>
  </si>
  <si>
    <t>probleme vue E</t>
  </si>
  <si>
    <t>7103638386</t>
  </si>
  <si>
    <t>7103638449</t>
  </si>
  <si>
    <t>panne meca sur crantage tige</t>
  </si>
  <si>
    <t>7103638540</t>
  </si>
  <si>
    <t>pb position d origine</t>
  </si>
  <si>
    <t>7103638558</t>
  </si>
  <si>
    <t>DETECTEUR H.S</t>
  </si>
  <si>
    <t>7103638719</t>
  </si>
  <si>
    <t>plaque de felss hs</t>
  </si>
  <si>
    <t>7103638778</t>
  </si>
  <si>
    <t>7103638857</t>
  </si>
  <si>
    <t>commende de deux verin</t>
  </si>
  <si>
    <t>7103638862</t>
  </si>
  <si>
    <t>Changer le vernié CTR L7</t>
  </si>
  <si>
    <t>7103638868</t>
  </si>
  <si>
    <t>bande +entrainement hs</t>
  </si>
  <si>
    <t>7103638871</t>
  </si>
  <si>
    <t>Changer le chariot du poste de molicotag</t>
  </si>
  <si>
    <t>7103638980</t>
  </si>
  <si>
    <t>Fuite verin prise crayon n1</t>
  </si>
  <si>
    <t>7103638990</t>
  </si>
  <si>
    <t>chgt pince</t>
  </si>
  <si>
    <t>7103639014</t>
  </si>
  <si>
    <t>Arret cycle machine impossible</t>
  </si>
  <si>
    <t>reinitialisé prog Zéro</t>
  </si>
  <si>
    <t>7103639030</t>
  </si>
  <si>
    <t>defaut ds le cycle</t>
  </si>
  <si>
    <t>station décyclée</t>
  </si>
  <si>
    <t>7103639070</t>
  </si>
  <si>
    <t>cloche laser bas reste en haut</t>
  </si>
  <si>
    <t>changé detect.verin cloche posit°basse</t>
  </si>
  <si>
    <t>7103639202</t>
  </si>
  <si>
    <t>probleme convoyeur crayons</t>
  </si>
  <si>
    <t>crayon coïncé dans palette ascenseur</t>
  </si>
  <si>
    <t>7103639315</t>
  </si>
  <si>
    <t>7103639325</t>
  </si>
  <si>
    <t>neon  de loupe hs</t>
  </si>
  <si>
    <t>Chgt tube + starter</t>
  </si>
  <si>
    <t>7103639326</t>
  </si>
  <si>
    <t>bande entrainement hs</t>
  </si>
  <si>
    <t>7103639385</t>
  </si>
  <si>
    <t>pb detection  arriere st4</t>
  </si>
  <si>
    <t>7103639657</t>
  </si>
  <si>
    <t>grosse fuite au niveau brosse AL3</t>
  </si>
  <si>
    <t>7103639966</t>
  </si>
  <si>
    <t>capot voyant manque</t>
  </si>
  <si>
    <t>7103639982</t>
  </si>
  <si>
    <t>pb felss</t>
  </si>
  <si>
    <t>7103640040</t>
  </si>
  <si>
    <t>fuite hydrau 1ST mandrin</t>
  </si>
  <si>
    <t>7103640161</t>
  </si>
  <si>
    <t>détecteur ouverture tige hs</t>
  </si>
  <si>
    <t>7103640229</t>
  </si>
  <si>
    <t>la soudure laser se met en defaut</t>
  </si>
  <si>
    <t>filtres ASPIRAT° laser Colmaté+pb air st</t>
  </si>
  <si>
    <t>7103640265</t>
  </si>
  <si>
    <t>vérin retournement étirment hs</t>
  </si>
  <si>
    <t>7103640391</t>
  </si>
  <si>
    <t>7103640420</t>
  </si>
  <si>
    <t>pb soudure</t>
  </si>
  <si>
    <t>attente info trumpf</t>
  </si>
  <si>
    <t>defaut de pression dans tete laser</t>
  </si>
  <si>
    <t>7103640440</t>
  </si>
  <si>
    <t>probleme cycle defaut cloche</t>
  </si>
  <si>
    <t>PB positionnement pièces</t>
  </si>
  <si>
    <t>7103640510</t>
  </si>
  <si>
    <t>7103640542</t>
  </si>
  <si>
    <t>fuite hydraulique st 2</t>
  </si>
  <si>
    <t>7103640790</t>
  </si>
  <si>
    <t>pb tete felss</t>
  </si>
  <si>
    <t>7103640938</t>
  </si>
  <si>
    <t>torche hs</t>
  </si>
  <si>
    <t>7103641056</t>
  </si>
  <si>
    <t>robot pot tube a l envers</t>
  </si>
  <si>
    <t>alignement rail+reconnaissance prog2/3</t>
  </si>
  <si>
    <t>7103641126</t>
  </si>
  <si>
    <t>pb trumpf</t>
  </si>
  <si>
    <t>7103641393</t>
  </si>
  <si>
    <t>verin soufflage bloc hs</t>
  </si>
  <si>
    <t>7103641398</t>
  </si>
  <si>
    <t>probleme hydraulique</t>
  </si>
  <si>
    <t>7103641448</t>
  </si>
  <si>
    <t>ascenseur crayon disjoncté</t>
  </si>
  <si>
    <t>reset module en défaut dans l'armoire</t>
  </si>
  <si>
    <t>7103641456</t>
  </si>
  <si>
    <t>Bande chargement ascenseur HS</t>
  </si>
  <si>
    <t>7103641473</t>
  </si>
  <si>
    <t>detecteur ascenseur hs</t>
  </si>
  <si>
    <t>Chgt con M8 S41 jusqu'au répartiteur</t>
  </si>
  <si>
    <t>7103641586</t>
  </si>
  <si>
    <t>verin dechargement crayon H.S</t>
  </si>
  <si>
    <t>7103641587</t>
  </si>
  <si>
    <t>refaire support pointage</t>
  </si>
  <si>
    <t>7103641624</t>
  </si>
  <si>
    <t>moteur inferieur ne tourne pas (vue e )</t>
  </si>
  <si>
    <t>ras/init stations</t>
  </si>
  <si>
    <t>7103641639</t>
  </si>
  <si>
    <t>bouton debit d eau HS</t>
  </si>
  <si>
    <t>7103641644</t>
  </si>
  <si>
    <t>bouton debit d eau HS AL3</t>
  </si>
  <si>
    <t>chariot etirement hs</t>
  </si>
  <si>
    <t>rai+patin hs</t>
  </si>
  <si>
    <t>7103641667</t>
  </si>
  <si>
    <t>Changer vérin AFAG A19 436</t>
  </si>
  <si>
    <t>7103641786</t>
  </si>
  <si>
    <t>probleme pince alim crayon</t>
  </si>
  <si>
    <t>vis fixation abscente sur bloc maintien</t>
  </si>
  <si>
    <t>7103641810</t>
  </si>
  <si>
    <t>pb alimentation fiche</t>
  </si>
  <si>
    <t>rebond fiches /reglage pression souffage</t>
  </si>
  <si>
    <t>7103641835</t>
  </si>
  <si>
    <t>accouplement presseur/verin ctr saut</t>
  </si>
  <si>
    <t>7103642078</t>
  </si>
  <si>
    <t>probleme robot</t>
  </si>
  <si>
    <t>Pb sur detecteur de vérin tete 2</t>
  </si>
  <si>
    <t>7103642142</t>
  </si>
  <si>
    <t>Réparation Support Ecran</t>
  </si>
  <si>
    <t>7103642156</t>
  </si>
  <si>
    <t>joint porte latex st 2 HS</t>
  </si>
  <si>
    <t>7103642177</t>
  </si>
  <si>
    <t>Detecteur pince WA H.S</t>
  </si>
  <si>
    <t>7103642200</t>
  </si>
  <si>
    <t>Connecteur prise rondelle HS</t>
  </si>
  <si>
    <t>7103642297</t>
  </si>
  <si>
    <t>Pb ascenseur crayon disjoncté</t>
  </si>
  <si>
    <t>7103642332</t>
  </si>
  <si>
    <t>Rampe alim tige roulement hs</t>
  </si>
  <si>
    <t>change axe elec F03C.H10.275</t>
  </si>
  <si>
    <t>F03C.G12.627   2 X GUIDE R165 112 222 BOSCH
F02K.A20.032    MODULE DE PREHENSION GMQ 12 PS §L</t>
  </si>
  <si>
    <t>TOT 2018</t>
  </si>
  <si>
    <t>TOT equip. 2018</t>
  </si>
  <si>
    <t>TOT MECA PTA8</t>
  </si>
  <si>
    <t>TOT ELEC PTA8</t>
  </si>
  <si>
    <t>TOT MECA FEMZA</t>
  </si>
  <si>
    <t>TOT ELEC FEMZA</t>
  </si>
  <si>
    <t>TOT /equip. 2018</t>
  </si>
  <si>
    <t>TOT MECA PTA7</t>
  </si>
  <si>
    <t>TOT ELEC PTA7</t>
  </si>
  <si>
    <t>TOT MECA PTA6</t>
  </si>
  <si>
    <t>TOT ELEC PTA6</t>
  </si>
  <si>
    <t>TOT MECA IA5</t>
  </si>
  <si>
    <t>TOT ELEC IA5</t>
  </si>
  <si>
    <t>TOT MECA IA4</t>
  </si>
  <si>
    <t>TOT ELEC IA4</t>
  </si>
  <si>
    <t>TOT MECA HU09</t>
  </si>
  <si>
    <t>TOT ELEC HU09</t>
  </si>
  <si>
    <t>TOT MECA RC</t>
  </si>
  <si>
    <t>TOT ELEC RC</t>
  </si>
  <si>
    <t>TOT MECA TUBES</t>
  </si>
  <si>
    <t>TOT ELEC TUBES</t>
  </si>
  <si>
    <t>TOT MECA IA3</t>
  </si>
  <si>
    <t>TOT ELEC IA3</t>
  </si>
  <si>
    <t>TOT MECA IA4 Bougies</t>
  </si>
  <si>
    <t>TOT ELEC IA4 Bougies</t>
  </si>
  <si>
    <t>TOT MECA Gefit 5</t>
  </si>
  <si>
    <t>TOT ELEC Gefit 5</t>
  </si>
  <si>
    <t>TOT MECA Gefit 6</t>
  </si>
  <si>
    <t>TOT ELEC Gefit 6</t>
  </si>
  <si>
    <t>TOT MECA Gefit 7</t>
  </si>
  <si>
    <t>TOT ELEC Gefit 7</t>
  </si>
  <si>
    <t>TOT MECA Gefit 8</t>
  </si>
  <si>
    <t>TOT ELEC Gefit 8</t>
  </si>
  <si>
    <t>TOT MECA GP09</t>
  </si>
  <si>
    <t>TOT ELEC GP09</t>
  </si>
  <si>
    <t>Légende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</si>
</sst>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\ &quot;€&quot;"/>
  </numFmts>
  <fonts count="18">
    <font>
      <sz val="10"/>
      <name val="Arial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4" tint="-0.499984740745262"/>
      <name val="Arial"/>
      <family val="2"/>
    </font>
    <font>
      <sz val="10"/>
      <color theme="4"/>
      <name val="Arial"/>
      <family val="2"/>
    </font>
    <font>
      <b/>
      <sz val="10"/>
      <color theme="1"/>
      <name val="Arial"/>
    </font>
    <font>
      <sz val="10"/>
      <color theme="4" tint="-0.499984740745262"/>
      <name val="Arial"/>
      <family val="2"/>
    </font>
    <font>
      <sz val="10"/>
      <color rgb="FFFFC000"/>
      <name val="Arial"/>
      <family val="2"/>
    </font>
    <font>
      <b/>
      <sz val="10"/>
      <color rgb="FFFFC000"/>
      <name val="Arial"/>
      <family val="2"/>
    </font>
    <font>
      <u/>
      <sz val="10"/>
      <color theme="10"/>
      <name val="Arial"/>
      <family val="2"/>
    </font>
    <font>
      <b/>
      <u/>
      <sz val="10"/>
      <color theme="0"/>
      <name val="Arial"/>
      <family val="2"/>
    </font>
    <font>
      <b/>
      <sz val="10"/>
      <color theme="5"/>
      <name val="Arial"/>
      <family val="2"/>
    </font>
    <font>
      <b/>
      <sz val="10"/>
      <color rgb="FFFF0000"/>
      <name val="Arial"/>
      <family val="2"/>
    </font>
    <font>
      <b/>
      <sz val="10"/>
      <color rgb="FF002060"/>
      <name val="Arial"/>
      <family val="2"/>
    </font>
    <font>
      <b/>
      <sz val="10"/>
      <color theme="7"/>
      <name val="Arial"/>
      <family val="2"/>
    </font>
    <font>
      <sz val="10"/>
      <color rgb="FF002060"/>
      <name val="Arial"/>
      <family val="2"/>
    </font>
    <font>
      <b/>
      <sz val="12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24">
    <xf numFmtId="0" fontId="0" fillId="0" borderId="0" xfId="0" applyAlignment="1">
      <alignment vertical="top"/>
    </xf>
    <xf numFmtId="14" fontId="0" fillId="0" borderId="0" xfId="0" applyNumberFormat="1" applyAlignment="1">
      <alignment horizontal="right" vertical="top"/>
    </xf>
    <xf numFmtId="4" fontId="0" fillId="0" borderId="0" xfId="0" applyNumberFormat="1" applyAlignment="1">
      <alignment horizontal="right" vertical="top"/>
    </xf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vertical="top" wrapText="1"/>
    </xf>
    <xf numFmtId="0" fontId="0" fillId="0" borderId="2" xfId="0" applyBorder="1" applyAlignment="1">
      <alignment vertical="top"/>
    </xf>
    <xf numFmtId="14" fontId="0" fillId="0" borderId="2" xfId="0" applyNumberFormat="1" applyBorder="1" applyAlignment="1">
      <alignment horizontal="right" vertical="top"/>
    </xf>
    <xf numFmtId="4" fontId="0" fillId="0" borderId="2" xfId="0" applyNumberFormat="1" applyBorder="1" applyAlignment="1">
      <alignment horizontal="righ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indent="1"/>
    </xf>
    <xf numFmtId="0" fontId="0" fillId="0" borderId="0" xfId="0" applyBorder="1" applyAlignment="1">
      <alignment vertical="top"/>
    </xf>
    <xf numFmtId="2" fontId="0" fillId="0" borderId="0" xfId="0" applyNumberFormat="1" applyAlignment="1">
      <alignment vertical="top"/>
    </xf>
    <xf numFmtId="0" fontId="0" fillId="0" borderId="0" xfId="0" applyFill="1" applyBorder="1" applyAlignment="1">
      <alignment vertical="top"/>
    </xf>
    <xf numFmtId="0" fontId="1" fillId="2" borderId="3" xfId="0" applyFont="1" applyFill="1" applyBorder="1" applyAlignment="1">
      <alignment vertical="top"/>
    </xf>
    <xf numFmtId="0" fontId="2" fillId="0" borderId="0" xfId="0" applyFont="1" applyAlignment="1">
      <alignment vertical="top"/>
    </xf>
    <xf numFmtId="0" fontId="5" fillId="0" borderId="0" xfId="0" applyFont="1" applyFill="1" applyBorder="1" applyAlignment="1">
      <alignment vertical="top"/>
    </xf>
    <xf numFmtId="0" fontId="0" fillId="0" borderId="0" xfId="0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left" vertical="top" indent="1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top"/>
    </xf>
    <xf numFmtId="0" fontId="8" fillId="0" borderId="0" xfId="0" applyFont="1" applyFill="1" applyBorder="1" applyAlignment="1">
      <alignment vertical="top"/>
    </xf>
    <xf numFmtId="0" fontId="1" fillId="0" borderId="4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Alignment="1">
      <alignment vertical="top"/>
    </xf>
    <xf numFmtId="0" fontId="1" fillId="4" borderId="0" xfId="0" applyFont="1" applyFill="1" applyAlignment="1">
      <alignment vertical="top"/>
    </xf>
    <xf numFmtId="164" fontId="4" fillId="0" borderId="3" xfId="0" applyNumberFormat="1" applyFont="1" applyBorder="1" applyAlignment="1">
      <alignment vertical="top"/>
    </xf>
    <xf numFmtId="164" fontId="0" fillId="0" borderId="0" xfId="0" applyNumberFormat="1" applyAlignment="1">
      <alignment vertical="top"/>
    </xf>
    <xf numFmtId="164" fontId="9" fillId="0" borderId="3" xfId="0" applyNumberFormat="1" applyFont="1" applyBorder="1" applyAlignment="1">
      <alignment vertical="top"/>
    </xf>
    <xf numFmtId="164" fontId="8" fillId="0" borderId="0" xfId="0" applyNumberFormat="1" applyFont="1" applyAlignment="1">
      <alignment vertical="top"/>
    </xf>
    <xf numFmtId="164" fontId="1" fillId="2" borderId="3" xfId="0" applyNumberFormat="1" applyFont="1" applyFill="1" applyBorder="1" applyAlignment="1">
      <alignment horizontal="center" vertical="center" wrapText="1"/>
    </xf>
    <xf numFmtId="164" fontId="7" fillId="0" borderId="0" xfId="0" applyNumberFormat="1" applyFont="1" applyAlignment="1">
      <alignment vertical="top"/>
    </xf>
    <xf numFmtId="164" fontId="4" fillId="0" borderId="3" xfId="0" applyNumberFormat="1" applyFont="1" applyBorder="1" applyAlignment="1">
      <alignment horizontal="left" vertical="center"/>
    </xf>
    <xf numFmtId="164" fontId="9" fillId="0" borderId="3" xfId="0" applyNumberFormat="1" applyFont="1" applyBorder="1" applyAlignment="1">
      <alignment horizontal="left" vertical="center"/>
    </xf>
    <xf numFmtId="164" fontId="4" fillId="0" borderId="3" xfId="0" applyNumberFormat="1" applyFont="1" applyFill="1" applyBorder="1" applyAlignment="1">
      <alignment vertical="top"/>
    </xf>
    <xf numFmtId="164" fontId="9" fillId="0" borderId="3" xfId="0" applyNumberFormat="1" applyFont="1" applyFill="1" applyBorder="1" applyAlignment="1">
      <alignment vertical="top"/>
    </xf>
    <xf numFmtId="164" fontId="1" fillId="0" borderId="3" xfId="0" applyNumberFormat="1" applyFont="1" applyFill="1" applyBorder="1" applyAlignment="1">
      <alignment vertical="top"/>
    </xf>
    <xf numFmtId="164" fontId="5" fillId="0" borderId="0" xfId="0" applyNumberFormat="1" applyFont="1" applyFill="1" applyBorder="1" applyAlignment="1">
      <alignment vertical="top"/>
    </xf>
    <xf numFmtId="164" fontId="8" fillId="0" borderId="0" xfId="0" applyNumberFormat="1" applyFont="1" applyFill="1" applyBorder="1" applyAlignment="1">
      <alignment vertical="top"/>
    </xf>
    <xf numFmtId="164" fontId="3" fillId="0" borderId="0" xfId="0" applyNumberFormat="1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vertical="top"/>
    </xf>
    <xf numFmtId="164" fontId="1" fillId="2" borderId="3" xfId="0" applyNumberFormat="1" applyFont="1" applyFill="1" applyBorder="1" applyAlignment="1">
      <alignment vertical="top" wrapText="1"/>
    </xf>
    <xf numFmtId="164" fontId="1" fillId="2" borderId="3" xfId="0" applyNumberFormat="1" applyFont="1" applyFill="1" applyBorder="1" applyAlignment="1">
      <alignment vertical="top"/>
    </xf>
    <xf numFmtId="164" fontId="2" fillId="0" borderId="0" xfId="0" applyNumberFormat="1" applyFont="1" applyAlignment="1">
      <alignment vertical="top"/>
    </xf>
    <xf numFmtId="164" fontId="1" fillId="0" borderId="0" xfId="0" applyNumberFormat="1" applyFont="1" applyFill="1" applyBorder="1" applyAlignment="1">
      <alignment vertical="top"/>
    </xf>
    <xf numFmtId="0" fontId="0" fillId="0" borderId="0" xfId="0" applyAlignment="1">
      <alignment vertical="top" wrapText="1"/>
    </xf>
    <xf numFmtId="0" fontId="1" fillId="0" borderId="0" xfId="0" applyFont="1" applyFill="1" applyBorder="1" applyAlignment="1">
      <alignment vertical="top"/>
    </xf>
    <xf numFmtId="4" fontId="0" fillId="0" borderId="0" xfId="0" applyNumberFormat="1" applyAlignment="1">
      <alignment vertical="top"/>
    </xf>
    <xf numFmtId="0" fontId="0" fillId="0" borderId="3" xfId="0" applyBorder="1" applyAlignment="1">
      <alignment vertical="top"/>
    </xf>
    <xf numFmtId="0" fontId="0" fillId="5" borderId="0" xfId="0" applyFill="1" applyBorder="1" applyAlignment="1">
      <alignment vertical="top"/>
    </xf>
    <xf numFmtId="14" fontId="0" fillId="0" borderId="3" xfId="0" applyNumberFormat="1" applyBorder="1" applyAlignment="1">
      <alignment horizontal="right" vertical="top"/>
    </xf>
    <xf numFmtId="14" fontId="0" fillId="5" borderId="0" xfId="0" applyNumberFormat="1" applyFill="1" applyBorder="1" applyAlignment="1">
      <alignment horizontal="right" vertical="top"/>
    </xf>
    <xf numFmtId="4" fontId="0" fillId="0" borderId="3" xfId="0" applyNumberFormat="1" applyBorder="1" applyAlignment="1">
      <alignment horizontal="right" vertical="top"/>
    </xf>
    <xf numFmtId="3" fontId="0" fillId="5" borderId="0" xfId="0" applyNumberFormat="1" applyFill="1" applyBorder="1" applyAlignment="1">
      <alignment horizontal="right" vertical="top"/>
    </xf>
    <xf numFmtId="4" fontId="0" fillId="5" borderId="0" xfId="0" applyNumberFormat="1" applyFill="1" applyBorder="1" applyAlignment="1">
      <alignment horizontal="right" vertical="top"/>
    </xf>
    <xf numFmtId="0" fontId="13" fillId="6" borderId="3" xfId="0" applyFont="1" applyFill="1" applyBorder="1" applyAlignment="1">
      <alignment horizontal="center" vertical="center"/>
    </xf>
    <xf numFmtId="0" fontId="13" fillId="8" borderId="3" xfId="0" applyFont="1" applyFill="1" applyBorder="1" applyAlignment="1">
      <alignment horizontal="center" vertical="center"/>
    </xf>
    <xf numFmtId="17" fontId="3" fillId="3" borderId="0" xfId="0" applyNumberFormat="1" applyFont="1" applyFill="1" applyAlignment="1">
      <alignment horizontal="center" vertical="center"/>
    </xf>
    <xf numFmtId="164" fontId="0" fillId="0" borderId="0" xfId="0" applyNumberFormat="1" applyAlignment="1">
      <alignment horizontal="center" vertical="top"/>
    </xf>
    <xf numFmtId="164" fontId="14" fillId="7" borderId="3" xfId="0" applyNumberFormat="1" applyFont="1" applyFill="1" applyBorder="1" applyAlignment="1">
      <alignment vertical="top"/>
    </xf>
    <xf numFmtId="164" fontId="12" fillId="7" borderId="3" xfId="0" applyNumberFormat="1" applyFont="1" applyFill="1" applyBorder="1" applyAlignment="1">
      <alignment vertical="top"/>
    </xf>
    <xf numFmtId="165" fontId="14" fillId="0" borderId="3" xfId="0" applyNumberFormat="1" applyFont="1" applyBorder="1" applyAlignment="1">
      <alignment vertical="top"/>
    </xf>
    <xf numFmtId="165" fontId="9" fillId="0" borderId="3" xfId="0" applyNumberFormat="1" applyFont="1" applyBorder="1" applyAlignment="1">
      <alignment vertical="top"/>
    </xf>
    <xf numFmtId="165" fontId="4" fillId="0" borderId="3" xfId="0" applyNumberFormat="1" applyFont="1" applyBorder="1" applyAlignment="1">
      <alignment vertical="top"/>
    </xf>
    <xf numFmtId="165" fontId="13" fillId="8" borderId="3" xfId="0" applyNumberFormat="1" applyFont="1" applyFill="1" applyBorder="1" applyAlignment="1">
      <alignment horizontal="center" vertical="center"/>
    </xf>
    <xf numFmtId="17" fontId="3" fillId="9" borderId="3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164" fontId="0" fillId="0" borderId="5" xfId="0" applyNumberFormat="1" applyBorder="1" applyAlignment="1">
      <alignment horizontal="center" vertical="top"/>
    </xf>
    <xf numFmtId="164" fontId="0" fillId="0" borderId="6" xfId="0" applyNumberFormat="1" applyBorder="1" applyAlignment="1">
      <alignment horizontal="center" vertical="top"/>
    </xf>
    <xf numFmtId="165" fontId="3" fillId="0" borderId="3" xfId="0" applyNumberFormat="1" applyFont="1" applyBorder="1" applyAlignment="1">
      <alignment vertical="top"/>
    </xf>
    <xf numFmtId="165" fontId="14" fillId="10" borderId="3" xfId="0" applyNumberFormat="1" applyFont="1" applyFill="1" applyBorder="1" applyAlignment="1">
      <alignment vertical="top"/>
    </xf>
    <xf numFmtId="165" fontId="13" fillId="10" borderId="3" xfId="0" applyNumberFormat="1" applyFont="1" applyFill="1" applyBorder="1" applyAlignment="1">
      <alignment vertical="top"/>
    </xf>
    <xf numFmtId="165" fontId="15" fillId="10" borderId="3" xfId="0" applyNumberFormat="1" applyFont="1" applyFill="1" applyBorder="1" applyAlignment="1">
      <alignment vertical="top"/>
    </xf>
    <xf numFmtId="165" fontId="9" fillId="10" borderId="3" xfId="0" applyNumberFormat="1" applyFont="1" applyFill="1" applyBorder="1" applyAlignment="1">
      <alignment vertical="top"/>
    </xf>
    <xf numFmtId="0" fontId="2" fillId="0" borderId="0" xfId="0" applyFont="1" applyBorder="1" applyAlignment="1">
      <alignment vertical="top"/>
    </xf>
    <xf numFmtId="165" fontId="4" fillId="0" borderId="3" xfId="0" applyNumberFormat="1" applyFont="1" applyFill="1" applyBorder="1" applyAlignment="1">
      <alignment vertical="top"/>
    </xf>
    <xf numFmtId="165" fontId="9" fillId="0" borderId="3" xfId="0" applyNumberFormat="1" applyFont="1" applyFill="1" applyBorder="1" applyAlignment="1">
      <alignment vertical="top"/>
    </xf>
    <xf numFmtId="165" fontId="1" fillId="0" borderId="3" xfId="0" applyNumberFormat="1" applyFont="1" applyFill="1" applyBorder="1" applyAlignment="1">
      <alignment vertical="top"/>
    </xf>
    <xf numFmtId="165" fontId="2" fillId="0" borderId="0" xfId="0" applyNumberFormat="1" applyFont="1" applyAlignment="1">
      <alignment vertical="top"/>
    </xf>
    <xf numFmtId="165" fontId="1" fillId="2" borderId="3" xfId="0" applyNumberFormat="1" applyFont="1" applyFill="1" applyBorder="1" applyAlignment="1">
      <alignment horizontal="center" vertical="center" wrapText="1"/>
    </xf>
    <xf numFmtId="165" fontId="3" fillId="3" borderId="3" xfId="0" applyNumberFormat="1" applyFont="1" applyFill="1" applyBorder="1" applyAlignment="1">
      <alignment vertical="center"/>
    </xf>
    <xf numFmtId="165" fontId="3" fillId="3" borderId="3" xfId="0" applyNumberFormat="1" applyFont="1" applyFill="1" applyBorder="1" applyAlignment="1">
      <alignment horizontal="center" vertical="center"/>
    </xf>
    <xf numFmtId="165" fontId="4" fillId="0" borderId="3" xfId="0" applyNumberFormat="1" applyFont="1" applyBorder="1" applyAlignment="1">
      <alignment horizontal="left" vertical="center"/>
    </xf>
    <xf numFmtId="165" fontId="9" fillId="0" borderId="3" xfId="0" applyNumberFormat="1" applyFont="1" applyBorder="1" applyAlignment="1">
      <alignment horizontal="left" vertical="center"/>
    </xf>
    <xf numFmtId="165" fontId="0" fillId="0" borderId="0" xfId="0" applyNumberFormat="1" applyAlignment="1">
      <alignment vertical="top"/>
    </xf>
    <xf numFmtId="165" fontId="3" fillId="0" borderId="0" xfId="0" applyNumberFormat="1" applyFont="1" applyBorder="1" applyAlignment="1">
      <alignment vertical="top"/>
    </xf>
    <xf numFmtId="0" fontId="2" fillId="0" borderId="5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164" fontId="2" fillId="0" borderId="5" xfId="0" applyNumberFormat="1" applyFont="1" applyBorder="1" applyAlignment="1">
      <alignment horizontal="center" vertical="top"/>
    </xf>
    <xf numFmtId="164" fontId="2" fillId="0" borderId="0" xfId="0" applyNumberFormat="1" applyFont="1" applyAlignment="1">
      <alignment horizontal="center" vertical="top"/>
    </xf>
    <xf numFmtId="164" fontId="2" fillId="0" borderId="6" xfId="0" applyNumberFormat="1" applyFont="1" applyBorder="1" applyAlignment="1">
      <alignment horizontal="center" vertical="top"/>
    </xf>
    <xf numFmtId="164" fontId="10" fillId="3" borderId="3" xfId="1" applyNumberFormat="1" applyFill="1" applyBorder="1" applyAlignment="1">
      <alignment horizontal="center" vertical="center"/>
    </xf>
    <xf numFmtId="164" fontId="11" fillId="3" borderId="3" xfId="1" applyNumberFormat="1" applyFont="1" applyFill="1" applyBorder="1" applyAlignment="1">
      <alignment horizontal="center" vertical="center"/>
    </xf>
    <xf numFmtId="164" fontId="3" fillId="3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4" fontId="3" fillId="3" borderId="7" xfId="0" applyNumberFormat="1" applyFont="1" applyFill="1" applyBorder="1" applyAlignment="1">
      <alignment horizontal="center" vertical="center"/>
    </xf>
    <xf numFmtId="164" fontId="3" fillId="3" borderId="8" xfId="0" applyNumberFormat="1" applyFont="1" applyFill="1" applyBorder="1" applyAlignment="1">
      <alignment horizontal="center" vertical="center"/>
    </xf>
    <xf numFmtId="164" fontId="3" fillId="3" borderId="9" xfId="0" applyNumberFormat="1" applyFont="1" applyFill="1" applyBorder="1" applyAlignment="1">
      <alignment horizontal="center" vertical="center"/>
    </xf>
    <xf numFmtId="164" fontId="3" fillId="3" borderId="10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5" fontId="3" fillId="3" borderId="3" xfId="0" applyNumberFormat="1" applyFont="1" applyFill="1" applyBorder="1" applyAlignment="1">
      <alignment horizontal="center" vertical="center"/>
    </xf>
    <xf numFmtId="0" fontId="0" fillId="11" borderId="0" xfId="0" applyFill="1" applyAlignment="1">
      <alignment vertical="top"/>
    </xf>
    <xf numFmtId="0" fontId="8" fillId="12" borderId="0" xfId="0" applyFont="1" applyFill="1" applyAlignment="1">
      <alignment vertical="top"/>
    </xf>
    <xf numFmtId="0" fontId="16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</cellXfs>
  <cellStyles count="2">
    <cellStyle name="Lien hypertexte" xfId="1" builtinId="8"/>
    <cellStyle name="Normal" xfId="0" builtinId="0"/>
  </cellStyles>
  <dxfs count="13">
    <dxf>
      <numFmt numFmtId="4" formatCode="#,##0.00"/>
      <alignment horizontal="right" vertical="top" textRotation="0" wrapText="0" indent="0" justifyLastLine="0" shrinkToFit="0" readingOrder="0"/>
    </dxf>
    <dxf>
      <numFmt numFmtId="4" formatCode="#,##0.00"/>
      <alignment horizontal="right" vertical="top" textRotation="0" wrapText="0" indent="0" justifyLastLine="0" shrinkToFit="0" readingOrder="0"/>
    </dxf>
    <dxf>
      <numFmt numFmtId="4" formatCode="#,##0.00"/>
      <alignment horizontal="right" vertical="top" textRotation="0" wrapText="0" indent="0" justifyLastLine="0" shrinkToFit="0" readingOrder="0"/>
    </dxf>
    <dxf>
      <numFmt numFmtId="4" formatCode="#,##0.00"/>
      <alignment horizontal="right" vertical="top" textRotation="0" wrapText="0" indent="0" justifyLastLine="0" shrinkToFit="0" readingOrder="0"/>
    </dxf>
    <dxf>
      <numFmt numFmtId="4" formatCode="#,##0.00"/>
      <alignment horizontal="right" vertical="top" textRotation="0" wrapText="0" indent="0" justifyLastLine="0" shrinkToFit="0" readingOrder="0"/>
    </dxf>
    <dxf>
      <numFmt numFmtId="4" formatCode="#,##0.00"/>
      <alignment horizontal="right" vertical="top" textRotation="0" wrapText="0" indent="0" justifyLastLine="0" shrinkToFit="0" readingOrder="0"/>
    </dxf>
    <dxf>
      <numFmt numFmtId="4" formatCode="#,##0.00"/>
      <alignment horizontal="general" vertical="top" textRotation="0" wrapText="0" indent="0" justifyLastLine="0" shrinkToFit="0" readingOrder="0"/>
    </dxf>
    <dxf>
      <numFmt numFmtId="4" formatCode="#,##0.00"/>
      <alignment horizontal="right" vertical="top" textRotation="0" wrapText="0" indent="0" justifyLastLine="0" shrinkToFit="0" readingOrder="0"/>
    </dxf>
    <dxf>
      <numFmt numFmtId="19" formatCode="dd/mm/yyyy"/>
      <alignment horizontal="right" vertical="top" textRotation="0" wrapText="0" indent="0" justifyLastLine="0" shrinkToFit="0" readingOrder="0"/>
    </dxf>
    <dxf>
      <numFmt numFmtId="19" formatCode="dd/mm/yyyy"/>
      <alignment horizontal="right" vertical="top" textRotation="0" wrapText="0" indent="0" justifyLastLine="0" shrinkToFit="0" readingOrder="0"/>
    </dxf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 patternType="solid">
          <fgColor indexed="64"/>
          <bgColor indexed="2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600" b="1">
                <a:solidFill>
                  <a:sysClr val="windowText" lastClr="000000"/>
                </a:solidFill>
              </a:rPr>
              <a:t>Coûts total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Général!$B$5</c:f>
              <c:strCache>
                <c:ptCount val="1"/>
                <c:pt idx="0">
                  <c:v>MECA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(Général!$B$3,Général!$B$9,Général!$B$15,Général!$E$3,Général!$E$9,Général!$E$15,Général!$H$3,Général!$H$9,Général!$H$15,Général!$K$3,Général!$K$9,Général!$K$15,Général!$N$3,Général!$N$9,Général!$N$15,Général!$Q$3)</c:f>
              <c:strCache>
                <c:ptCount val="16"/>
                <c:pt idx="0">
                  <c:v>Coûts total FEMZA</c:v>
                </c:pt>
                <c:pt idx="1">
                  <c:v>Coûts total PTA7</c:v>
                </c:pt>
                <c:pt idx="2">
                  <c:v>Coûts total de la PTA6</c:v>
                </c:pt>
                <c:pt idx="3">
                  <c:v>Coûts total PTA8</c:v>
                </c:pt>
                <c:pt idx="4">
                  <c:v>Coûts total IA5</c:v>
                </c:pt>
                <c:pt idx="5">
                  <c:v>Coûts total IA4</c:v>
                </c:pt>
                <c:pt idx="6">
                  <c:v>Coûts total HU09</c:v>
                </c:pt>
                <c:pt idx="7">
                  <c:v>Coûts total RC</c:v>
                </c:pt>
                <c:pt idx="8">
                  <c:v>Coûts total Tubes</c:v>
                </c:pt>
                <c:pt idx="9">
                  <c:v>Coûts total IA03</c:v>
                </c:pt>
                <c:pt idx="10">
                  <c:v>Coûts total IA04 Bougie</c:v>
                </c:pt>
                <c:pt idx="11">
                  <c:v>Coûts total GEFIT 5</c:v>
                </c:pt>
                <c:pt idx="12">
                  <c:v>Coûts total GEFIT 6</c:v>
                </c:pt>
                <c:pt idx="13">
                  <c:v>Coûts total GEFIT 7</c:v>
                </c:pt>
                <c:pt idx="14">
                  <c:v>Coûts total GEFIT 8</c:v>
                </c:pt>
                <c:pt idx="15">
                  <c:v>Coûts total GP09</c:v>
                </c:pt>
              </c:strCache>
            </c:strRef>
          </c:cat>
          <c:val>
            <c:numRef>
              <c:f>(Général!$C$5,Général!$C$11,Général!$C$17,Général!$F$5,Général!$F$11,Général!$F$17,Général!$I$5,Général!$I$11,Général!$I$17,Général!$L$5,Général!$L$11,Général!$L$17,Général!$O$5,Général!$O$11,Général!$O$17,Général!$R$5)</c:f>
              <c:numCache>
                <c:formatCode>#\ ##0\ "€"</c:formatCode>
                <c:ptCount val="16"/>
                <c:pt idx="0">
                  <c:v>7488.8000000000011</c:v>
                </c:pt>
                <c:pt idx="1">
                  <c:v>19157.599999999999</c:v>
                </c:pt>
                <c:pt idx="2">
                  <c:v>16807.18</c:v>
                </c:pt>
                <c:pt idx="3">
                  <c:v>6242.04</c:v>
                </c:pt>
                <c:pt idx="4">
                  <c:v>15536.85</c:v>
                </c:pt>
                <c:pt idx="5">
                  <c:v>5885.2499999999991</c:v>
                </c:pt>
                <c:pt idx="6">
                  <c:v>6998.52</c:v>
                </c:pt>
                <c:pt idx="7">
                  <c:v>22937.34</c:v>
                </c:pt>
                <c:pt idx="8">
                  <c:v>19345.21</c:v>
                </c:pt>
                <c:pt idx="9">
                  <c:v>3356.7</c:v>
                </c:pt>
                <c:pt idx="10">
                  <c:v>5436.1200000000008</c:v>
                </c:pt>
                <c:pt idx="11">
                  <c:v>5509.03</c:v>
                </c:pt>
                <c:pt idx="12">
                  <c:v>6011.89</c:v>
                </c:pt>
                <c:pt idx="13">
                  <c:v>7618.08</c:v>
                </c:pt>
                <c:pt idx="14">
                  <c:v>12848.45</c:v>
                </c:pt>
                <c:pt idx="15">
                  <c:v>7350.92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C8-42A9-B3A3-7781EF016B92}"/>
            </c:ext>
          </c:extLst>
        </c:ser>
        <c:ser>
          <c:idx val="1"/>
          <c:order val="1"/>
          <c:tx>
            <c:strRef>
              <c:f>Général!$B$6</c:f>
              <c:strCache>
                <c:ptCount val="1"/>
                <c:pt idx="0">
                  <c:v>ELEC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(Général!$B$3,Général!$B$9,Général!$B$15,Général!$E$3,Général!$E$9,Général!$E$15,Général!$H$3,Général!$H$9,Général!$H$15,Général!$K$3,Général!$K$9,Général!$K$15,Général!$N$3,Général!$N$9,Général!$N$15,Général!$Q$3)</c:f>
              <c:strCache>
                <c:ptCount val="16"/>
                <c:pt idx="0">
                  <c:v>Coûts total FEMZA</c:v>
                </c:pt>
                <c:pt idx="1">
                  <c:v>Coûts total PTA7</c:v>
                </c:pt>
                <c:pt idx="2">
                  <c:v>Coûts total de la PTA6</c:v>
                </c:pt>
                <c:pt idx="3">
                  <c:v>Coûts total PTA8</c:v>
                </c:pt>
                <c:pt idx="4">
                  <c:v>Coûts total IA5</c:v>
                </c:pt>
                <c:pt idx="5">
                  <c:v>Coûts total IA4</c:v>
                </c:pt>
                <c:pt idx="6">
                  <c:v>Coûts total HU09</c:v>
                </c:pt>
                <c:pt idx="7">
                  <c:v>Coûts total RC</c:v>
                </c:pt>
                <c:pt idx="8">
                  <c:v>Coûts total Tubes</c:v>
                </c:pt>
                <c:pt idx="9">
                  <c:v>Coûts total IA03</c:v>
                </c:pt>
                <c:pt idx="10">
                  <c:v>Coûts total IA04 Bougie</c:v>
                </c:pt>
                <c:pt idx="11">
                  <c:v>Coûts total GEFIT 5</c:v>
                </c:pt>
                <c:pt idx="12">
                  <c:v>Coûts total GEFIT 6</c:v>
                </c:pt>
                <c:pt idx="13">
                  <c:v>Coûts total GEFIT 7</c:v>
                </c:pt>
                <c:pt idx="14">
                  <c:v>Coûts total GEFIT 8</c:v>
                </c:pt>
                <c:pt idx="15">
                  <c:v>Coûts total GP09</c:v>
                </c:pt>
              </c:strCache>
            </c:strRef>
          </c:cat>
          <c:val>
            <c:numRef>
              <c:f>(Général!$C$6,Général!$C$12,Général!$C$18,Général!$F$6,Général!$F$12,Général!$F$18,Général!$I$6,Général!$I$12,Général!$I$18,Général!$L$6,Général!$L$12,Général!$L$18,Général!$O$6,Général!$O$12,Général!$O$18,Général!$R$6)</c:f>
              <c:numCache>
                <c:formatCode>#\ ##0\ "€"</c:formatCode>
                <c:ptCount val="16"/>
                <c:pt idx="0">
                  <c:v>5147.29</c:v>
                </c:pt>
                <c:pt idx="1">
                  <c:v>4209.92</c:v>
                </c:pt>
                <c:pt idx="2">
                  <c:v>5939.61</c:v>
                </c:pt>
                <c:pt idx="3">
                  <c:v>7281.1899999999987</c:v>
                </c:pt>
                <c:pt idx="4">
                  <c:v>12258.730000000001</c:v>
                </c:pt>
                <c:pt idx="5">
                  <c:v>11709.279999999999</c:v>
                </c:pt>
                <c:pt idx="6">
                  <c:v>8038.73</c:v>
                </c:pt>
                <c:pt idx="7">
                  <c:v>11613.74</c:v>
                </c:pt>
                <c:pt idx="8">
                  <c:v>7612.5599999999995</c:v>
                </c:pt>
                <c:pt idx="9">
                  <c:v>9398.9599999999991</c:v>
                </c:pt>
                <c:pt idx="10">
                  <c:v>4894.6499999999996</c:v>
                </c:pt>
                <c:pt idx="11">
                  <c:v>2603.37</c:v>
                </c:pt>
                <c:pt idx="12">
                  <c:v>13055.77</c:v>
                </c:pt>
                <c:pt idx="13">
                  <c:v>9754.7999999999993</c:v>
                </c:pt>
                <c:pt idx="14">
                  <c:v>45399.360000000001</c:v>
                </c:pt>
                <c:pt idx="15">
                  <c:v>7395.57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C8-42A9-B3A3-7781EF016B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509129600"/>
        <c:axId val="509130384"/>
      </c:barChart>
      <c:catAx>
        <c:axId val="509129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09130384"/>
        <c:crosses val="autoZero"/>
        <c:auto val="1"/>
        <c:lblAlgn val="ctr"/>
        <c:lblOffset val="100"/>
        <c:tickLblSkip val="1"/>
        <c:noMultiLvlLbl val="0"/>
      </c:catAx>
      <c:valAx>
        <c:axId val="509130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09129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600" b="1">
                <a:solidFill>
                  <a:sysClr val="windowText" lastClr="000000"/>
                </a:solidFill>
              </a:rPr>
              <a:t>Coûts total FEMZA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6.919506028595844E-2"/>
          <c:y val="8.1118878494227706E-2"/>
          <c:w val="0.84899730596886325"/>
          <c:h val="0.5794470121801444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FEMZA!$E$3</c:f>
              <c:strCache>
                <c:ptCount val="1"/>
                <c:pt idx="0">
                  <c:v>MECA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(FEMZA!$D$3,FEMZA!$D$9,FEMZA!$D$15,FEMZA!$D$21,FEMZA!$D$27,FEMZA!$D$33,FEMZA!$D$39,FEMZA!$D$45,FEMZA!$D$51,FEMZA!$D$57,FEMZA!$D$63,FEMZA!$D$69)</c:f>
              <c:strCache>
                <c:ptCount val="12"/>
                <c:pt idx="0">
                  <c:v>FEMZA - SOUDURE</c:v>
                </c:pt>
                <c:pt idx="1">
                  <c:v>FEMZA - VIBRAGE POUDRE</c:v>
                </c:pt>
                <c:pt idx="2">
                  <c:v>FEMZA - ENSEMBLE CHAINE FEMSA</c:v>
                </c:pt>
                <c:pt idx="3">
                  <c:v>FEMZA - ALIMENTATION TUBE</c:v>
                </c:pt>
                <c:pt idx="4">
                  <c:v>FEMZA - CRANTAGE TIGE/RESISTANCE</c:v>
                </c:pt>
                <c:pt idx="5">
                  <c:v>FEMZA - EMMANCHEMENT DU JOINT</c:v>
                </c:pt>
                <c:pt idx="6">
                  <c:v>FEMZA - MISE A HAUTEUR APRES SOUDURE</c:v>
                </c:pt>
                <c:pt idx="7">
                  <c:v>FEMZA - MISE CENTREUR DANS TUBE</c:v>
                </c:pt>
                <c:pt idx="8">
                  <c:v>FEMZA - MISE DU JOINT</c:v>
                </c:pt>
                <c:pt idx="9">
                  <c:v>FEMZA - NETTOYAGE PLATEAUX</c:v>
                </c:pt>
                <c:pt idx="10">
                  <c:v>FEMZA - SOUFFLAGE POUDRE</c:v>
                </c:pt>
                <c:pt idx="11">
                  <c:v>FEMZA - STATION PRE-RETREINT FEMSA</c:v>
                </c:pt>
              </c:strCache>
            </c:strRef>
          </c:cat>
          <c:val>
            <c:numRef>
              <c:f>(FEMZA!$F$3,FEMZA!$F$9,FEMZA!$F$15,FEMZA!$F$21,FEMZA!$F$27,FEMZA!$F$33,FEMZA!$F$39,FEMZA!$F$45,FEMZA!$F$51,FEMZA!$F$57)</c:f>
              <c:numCache>
                <c:formatCode>#\ ##0\ "€"</c:formatCode>
                <c:ptCount val="10"/>
                <c:pt idx="0">
                  <c:v>178.85</c:v>
                </c:pt>
                <c:pt idx="1">
                  <c:v>417.31</c:v>
                </c:pt>
                <c:pt idx="2">
                  <c:v>476.92</c:v>
                </c:pt>
                <c:pt idx="3">
                  <c:v>463.04</c:v>
                </c:pt>
                <c:pt idx="4">
                  <c:v>5601.7000000000007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126.13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FF-4713-ADA7-0DF4C79F6CDD}"/>
            </c:ext>
          </c:extLst>
        </c:ser>
        <c:ser>
          <c:idx val="1"/>
          <c:order val="1"/>
          <c:tx>
            <c:strRef>
              <c:f>FEMZA!$E$4</c:f>
              <c:strCache>
                <c:ptCount val="1"/>
                <c:pt idx="0">
                  <c:v>ELEC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(FEMZA!$D$3,FEMZA!$D$9,FEMZA!$D$15,FEMZA!$D$21,FEMZA!$D$27,FEMZA!$D$33,FEMZA!$D$39,FEMZA!$D$45,FEMZA!$D$51,FEMZA!$D$57,FEMZA!$D$63,FEMZA!$D$69)</c:f>
              <c:strCache>
                <c:ptCount val="12"/>
                <c:pt idx="0">
                  <c:v>FEMZA - SOUDURE</c:v>
                </c:pt>
                <c:pt idx="1">
                  <c:v>FEMZA - VIBRAGE POUDRE</c:v>
                </c:pt>
                <c:pt idx="2">
                  <c:v>FEMZA - ENSEMBLE CHAINE FEMSA</c:v>
                </c:pt>
                <c:pt idx="3">
                  <c:v>FEMZA - ALIMENTATION TUBE</c:v>
                </c:pt>
                <c:pt idx="4">
                  <c:v>FEMZA - CRANTAGE TIGE/RESISTANCE</c:v>
                </c:pt>
                <c:pt idx="5">
                  <c:v>FEMZA - EMMANCHEMENT DU JOINT</c:v>
                </c:pt>
                <c:pt idx="6">
                  <c:v>FEMZA - MISE A HAUTEUR APRES SOUDURE</c:v>
                </c:pt>
                <c:pt idx="7">
                  <c:v>FEMZA - MISE CENTREUR DANS TUBE</c:v>
                </c:pt>
                <c:pt idx="8">
                  <c:v>FEMZA - MISE DU JOINT</c:v>
                </c:pt>
                <c:pt idx="9">
                  <c:v>FEMZA - NETTOYAGE PLATEAUX</c:v>
                </c:pt>
                <c:pt idx="10">
                  <c:v>FEMZA - SOUFFLAGE POUDRE</c:v>
                </c:pt>
                <c:pt idx="11">
                  <c:v>FEMZA - STATION PRE-RETREINT FEMSA</c:v>
                </c:pt>
              </c:strCache>
            </c:strRef>
          </c:cat>
          <c:val>
            <c:numRef>
              <c:f>(FEMZA!$F$4,FEMZA!$F$10,FEMZA!$F$16,FEMZA!$F$22,FEMZA!$F$28,FEMZA!$F$34,FEMZA!$F$40,FEMZA!$F$46,FEMZA!$F$52,FEMZA!$F$58,FEMZA!$F$64,FEMZA!$F$70)</c:f>
              <c:numCache>
                <c:formatCode>#\ ##0\ "€"</c:formatCode>
                <c:ptCount val="12"/>
                <c:pt idx="0">
                  <c:v>74.599999999999994</c:v>
                </c:pt>
                <c:pt idx="1">
                  <c:v>46.09</c:v>
                </c:pt>
                <c:pt idx="2">
                  <c:v>0</c:v>
                </c:pt>
                <c:pt idx="3">
                  <c:v>515.82000000000005</c:v>
                </c:pt>
                <c:pt idx="4">
                  <c:v>1315.3799999999999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2956.94</c:v>
                </c:pt>
                <c:pt idx="9">
                  <c:v>0</c:v>
                </c:pt>
                <c:pt idx="10">
                  <c:v>0</c:v>
                </c:pt>
                <c:pt idx="11">
                  <c:v>238.46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FF-4713-ADA7-0DF4C79F6C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509131168"/>
        <c:axId val="509131560"/>
      </c:barChart>
      <c:catAx>
        <c:axId val="509131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09131560"/>
        <c:crosses val="autoZero"/>
        <c:auto val="1"/>
        <c:lblAlgn val="ctr"/>
        <c:lblOffset val="100"/>
        <c:noMultiLvlLbl val="0"/>
      </c:catAx>
      <c:valAx>
        <c:axId val="509131560"/>
        <c:scaling>
          <c:orientation val="minMax"/>
          <c:max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09131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b="1">
                <a:latin typeface="+mn-lt"/>
              </a:rPr>
              <a:t>COÛT DE</a:t>
            </a:r>
            <a:r>
              <a:rPr lang="en-US" b="1" baseline="0">
                <a:latin typeface="+mn-lt"/>
              </a:rPr>
              <a:t> MAINTENANCE P</a:t>
            </a:r>
            <a:r>
              <a:rPr lang="en-US" b="1">
                <a:latin typeface="+mn-lt"/>
              </a:rPr>
              <a:t>AR MOIS : FEMZA</a:t>
            </a:r>
          </a:p>
        </c:rich>
      </c:tx>
      <c:layout/>
      <c:overlay val="0"/>
      <c:spPr>
        <a:noFill/>
        <a:ln w="19050">
          <a:solidFill>
            <a:srgbClr val="FF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fr-F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FEMZA!$J$75</c:f>
              <c:strCache>
                <c:ptCount val="1"/>
                <c:pt idx="0">
                  <c:v>TOT MECA FEMZA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FEMZA!$K$74:$W$74</c:f>
              <c:strCache>
                <c:ptCount val="13"/>
                <c:pt idx="0">
                  <c:v>janv-18</c:v>
                </c:pt>
                <c:pt idx="1">
                  <c:v>févr-18</c:v>
                </c:pt>
                <c:pt idx="2">
                  <c:v>mars-18</c:v>
                </c:pt>
                <c:pt idx="3">
                  <c:v>avr-18</c:v>
                </c:pt>
                <c:pt idx="4">
                  <c:v>mai-18</c:v>
                </c:pt>
                <c:pt idx="5">
                  <c:v>juin-18</c:v>
                </c:pt>
                <c:pt idx="6">
                  <c:v>juil-18</c:v>
                </c:pt>
                <c:pt idx="7">
                  <c:v>août-18</c:v>
                </c:pt>
                <c:pt idx="8">
                  <c:v>sept-18</c:v>
                </c:pt>
                <c:pt idx="9">
                  <c:v>oct-18</c:v>
                </c:pt>
                <c:pt idx="10">
                  <c:v>nov-18</c:v>
                </c:pt>
                <c:pt idx="11">
                  <c:v>déc-18</c:v>
                </c:pt>
                <c:pt idx="12">
                  <c:v>TOT 2018</c:v>
                </c:pt>
              </c:strCache>
            </c:strRef>
          </c:cat>
          <c:val>
            <c:numRef>
              <c:f>FEMZA!$K$75:$W$75</c:f>
              <c:numCache>
                <c:formatCode>#\ ##0\ "€"</c:formatCode>
                <c:ptCount val="13"/>
                <c:pt idx="0">
                  <c:v>5535.79</c:v>
                </c:pt>
                <c:pt idx="1">
                  <c:v>1110.18</c:v>
                </c:pt>
                <c:pt idx="2">
                  <c:v>842.83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7488.8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3A-4406-99A0-A3A937617800}"/>
            </c:ext>
          </c:extLst>
        </c:ser>
        <c:ser>
          <c:idx val="1"/>
          <c:order val="1"/>
          <c:tx>
            <c:strRef>
              <c:f>FEMZA!$J$76</c:f>
              <c:strCache>
                <c:ptCount val="1"/>
                <c:pt idx="0">
                  <c:v>TOT ELEC FEMZA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FEMZA!$K$74:$W$74</c:f>
              <c:strCache>
                <c:ptCount val="13"/>
                <c:pt idx="0">
                  <c:v>janv-18</c:v>
                </c:pt>
                <c:pt idx="1">
                  <c:v>févr-18</c:v>
                </c:pt>
                <c:pt idx="2">
                  <c:v>mars-18</c:v>
                </c:pt>
                <c:pt idx="3">
                  <c:v>avr-18</c:v>
                </c:pt>
                <c:pt idx="4">
                  <c:v>mai-18</c:v>
                </c:pt>
                <c:pt idx="5">
                  <c:v>juin-18</c:v>
                </c:pt>
                <c:pt idx="6">
                  <c:v>juil-18</c:v>
                </c:pt>
                <c:pt idx="7">
                  <c:v>août-18</c:v>
                </c:pt>
                <c:pt idx="8">
                  <c:v>sept-18</c:v>
                </c:pt>
                <c:pt idx="9">
                  <c:v>oct-18</c:v>
                </c:pt>
                <c:pt idx="10">
                  <c:v>nov-18</c:v>
                </c:pt>
                <c:pt idx="11">
                  <c:v>déc-18</c:v>
                </c:pt>
                <c:pt idx="12">
                  <c:v>TOT 2018</c:v>
                </c:pt>
              </c:strCache>
            </c:strRef>
          </c:cat>
          <c:val>
            <c:numRef>
              <c:f>FEMZA!$K$76:$W$76</c:f>
              <c:numCache>
                <c:formatCode>#\ ##0\ "€"</c:formatCode>
                <c:ptCount val="13"/>
                <c:pt idx="0">
                  <c:v>789.22</c:v>
                </c:pt>
                <c:pt idx="1">
                  <c:v>1401.13</c:v>
                </c:pt>
                <c:pt idx="2">
                  <c:v>2956.94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5147.2900000000009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3A-4406-99A0-A3A9376178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0"/>
        <c:shape val="box"/>
        <c:axId val="615524504"/>
        <c:axId val="615524832"/>
        <c:axId val="0"/>
      </c:bar3DChart>
      <c:catAx>
        <c:axId val="615524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524832"/>
        <c:crosses val="autoZero"/>
        <c:auto val="1"/>
        <c:lblAlgn val="ctr"/>
        <c:lblOffset val="100"/>
        <c:noMultiLvlLbl val="0"/>
      </c:catAx>
      <c:valAx>
        <c:axId val="615524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\ ##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52450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</c:dTable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 prst="relaxedInset"/>
    </a:sp3d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600" b="1">
                <a:solidFill>
                  <a:sysClr val="windowText" lastClr="000000"/>
                </a:solidFill>
              </a:rPr>
              <a:t>Coûts total PTA7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6.7590567909444982E-2"/>
          <c:y val="0.1390705194966006"/>
          <c:w val="0.84739281359234986"/>
          <c:h val="0.5678131152230232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'PTA7'!$E$3</c:f>
              <c:strCache>
                <c:ptCount val="1"/>
                <c:pt idx="0">
                  <c:v>MECA</c:v>
                </c:pt>
              </c:strCache>
            </c:strRef>
          </c:tx>
          <c:spPr>
            <a:solidFill>
              <a:srgbClr val="0070C0">
                <a:alpha val="87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('PTA7'!$D$3,'PTA7'!$D$9,'PTA7'!$D$15,'PTA7'!$D$21,'PTA7'!$D$27,'PTA7'!$D$33)</c:f>
              <c:strCache>
                <c:ptCount val="6"/>
                <c:pt idx="0">
                  <c:v>PTA7 CRAYON - CRANTAGE RESISTANCE / TIGE</c:v>
                </c:pt>
                <c:pt idx="1">
                  <c:v>PTA7 CRAYON - MISE JOINT / EMMANCHEMENT</c:v>
                </c:pt>
                <c:pt idx="2">
                  <c:v>PTA7 CRAYON - PRE-RETREINT CRAYON</c:v>
                </c:pt>
                <c:pt idx="3">
                  <c:v>PTA7 CRAYON - SOUDURE TUBE / RESISTANCE</c:v>
                </c:pt>
                <c:pt idx="4">
                  <c:v>PTA7 CRAYON - VIBREUSES POUDRE</c:v>
                </c:pt>
                <c:pt idx="5">
                  <c:v>PTA7 GENERATRICE TIG-PLASMA</c:v>
                </c:pt>
              </c:strCache>
            </c:strRef>
          </c:cat>
          <c:val>
            <c:numRef>
              <c:f>('PTA7'!$F$3,'PTA7'!$F$9,'PTA7'!$F$15,'PTA7'!$F$21,'PTA7'!$F$27,'PTA7'!$F$33)</c:f>
              <c:numCache>
                <c:formatCode>#\ ##0\ "€"</c:formatCode>
                <c:ptCount val="6"/>
                <c:pt idx="0">
                  <c:v>3142.92</c:v>
                </c:pt>
                <c:pt idx="1">
                  <c:v>0</c:v>
                </c:pt>
                <c:pt idx="2">
                  <c:v>3257.7400000000002</c:v>
                </c:pt>
                <c:pt idx="3">
                  <c:v>4702.7799999999988</c:v>
                </c:pt>
                <c:pt idx="4">
                  <c:v>8054.16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44-4AE2-A88E-CB2394E0BF3D}"/>
            </c:ext>
          </c:extLst>
        </c:ser>
        <c:ser>
          <c:idx val="1"/>
          <c:order val="1"/>
          <c:tx>
            <c:strRef>
              <c:f>'PTA7'!$E$4</c:f>
              <c:strCache>
                <c:ptCount val="1"/>
                <c:pt idx="0">
                  <c:v>ELEC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('PTA7'!$D$3,'PTA7'!$D$9,'PTA7'!$D$15,'PTA7'!$D$21,'PTA7'!$D$27,'PTA7'!$D$33)</c:f>
              <c:strCache>
                <c:ptCount val="6"/>
                <c:pt idx="0">
                  <c:v>PTA7 CRAYON - CRANTAGE RESISTANCE / TIGE</c:v>
                </c:pt>
                <c:pt idx="1">
                  <c:v>PTA7 CRAYON - MISE JOINT / EMMANCHEMENT</c:v>
                </c:pt>
                <c:pt idx="2">
                  <c:v>PTA7 CRAYON - PRE-RETREINT CRAYON</c:v>
                </c:pt>
                <c:pt idx="3">
                  <c:v>PTA7 CRAYON - SOUDURE TUBE / RESISTANCE</c:v>
                </c:pt>
                <c:pt idx="4">
                  <c:v>PTA7 CRAYON - VIBREUSES POUDRE</c:v>
                </c:pt>
                <c:pt idx="5">
                  <c:v>PTA7 GENERATRICE TIG-PLASMA</c:v>
                </c:pt>
              </c:strCache>
            </c:strRef>
          </c:cat>
          <c:val>
            <c:numRef>
              <c:f>('PTA7'!$F$4,'PTA7'!$F$10,'PTA7'!$F$16,'PTA7'!$F$22,'PTA7'!$F$28,'PTA7'!$F$34)</c:f>
              <c:numCache>
                <c:formatCode>#\ ##0\ "€"</c:formatCode>
                <c:ptCount val="6"/>
                <c:pt idx="0">
                  <c:v>216.85</c:v>
                </c:pt>
                <c:pt idx="1">
                  <c:v>0</c:v>
                </c:pt>
                <c:pt idx="2">
                  <c:v>464.79999999999995</c:v>
                </c:pt>
                <c:pt idx="3">
                  <c:v>2239.4899999999998</c:v>
                </c:pt>
                <c:pt idx="4">
                  <c:v>1288.78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44-4AE2-A88E-CB2394E0BF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overlap val="100"/>
        <c:axId val="513070520"/>
        <c:axId val="513070912"/>
      </c:barChart>
      <c:catAx>
        <c:axId val="513070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400000" spcFirstLastPara="1" vertOverflow="ellipsis" wrap="square" anchor="t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3070912"/>
        <c:crosses val="autoZero"/>
        <c:auto val="0"/>
        <c:lblAlgn val="ctr"/>
        <c:lblOffset val="100"/>
        <c:noMultiLvlLbl val="0"/>
      </c:catAx>
      <c:valAx>
        <c:axId val="513070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3070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cap="all" baseline="0">
                <a:effectLst/>
              </a:rPr>
              <a:t>COÛT DE MAINTENANCE PAR MOIS : PTA7</a:t>
            </a:r>
            <a:endParaRPr lang="en-US">
              <a:effectLst/>
            </a:endParaRPr>
          </a:p>
        </c:rich>
      </c:tx>
      <c:layout/>
      <c:overlay val="0"/>
      <c:spPr>
        <a:noFill/>
        <a:ln w="19050">
          <a:solidFill>
            <a:srgbClr val="FF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'PTA7'!$J$39</c:f>
              <c:strCache>
                <c:ptCount val="1"/>
                <c:pt idx="0">
                  <c:v>TOT MECA PTA7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'PTA7'!$K$38:$W$38</c:f>
              <c:strCache>
                <c:ptCount val="13"/>
                <c:pt idx="0">
                  <c:v>janv-18</c:v>
                </c:pt>
                <c:pt idx="1">
                  <c:v>févr-18</c:v>
                </c:pt>
                <c:pt idx="2">
                  <c:v>mars-18</c:v>
                </c:pt>
                <c:pt idx="3">
                  <c:v>avr-18</c:v>
                </c:pt>
                <c:pt idx="4">
                  <c:v>mai-18</c:v>
                </c:pt>
                <c:pt idx="5">
                  <c:v>juin-18</c:v>
                </c:pt>
                <c:pt idx="6">
                  <c:v>juil-18</c:v>
                </c:pt>
                <c:pt idx="7">
                  <c:v>août-18</c:v>
                </c:pt>
                <c:pt idx="8">
                  <c:v>sept-18</c:v>
                </c:pt>
                <c:pt idx="9">
                  <c:v>oct-18</c:v>
                </c:pt>
                <c:pt idx="10">
                  <c:v>nov-18</c:v>
                </c:pt>
                <c:pt idx="11">
                  <c:v>déc-18</c:v>
                </c:pt>
                <c:pt idx="12">
                  <c:v>TOT 2018</c:v>
                </c:pt>
              </c:strCache>
            </c:strRef>
          </c:cat>
          <c:val>
            <c:numRef>
              <c:f>'PTA7'!$K$39:$W$39</c:f>
              <c:numCache>
                <c:formatCode>#\ ##0\ "€"</c:formatCode>
                <c:ptCount val="13"/>
                <c:pt idx="0">
                  <c:v>2887.9</c:v>
                </c:pt>
                <c:pt idx="1">
                  <c:v>9100.7099999999991</c:v>
                </c:pt>
                <c:pt idx="2">
                  <c:v>7168.99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19157.599999999999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DF-4A06-A74B-8A031730C20F}"/>
            </c:ext>
          </c:extLst>
        </c:ser>
        <c:ser>
          <c:idx val="1"/>
          <c:order val="1"/>
          <c:tx>
            <c:strRef>
              <c:f>'PTA7'!$J$40</c:f>
              <c:strCache>
                <c:ptCount val="1"/>
                <c:pt idx="0">
                  <c:v>TOT ELEC PTA7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'PTA7'!$K$38:$W$38</c:f>
              <c:strCache>
                <c:ptCount val="13"/>
                <c:pt idx="0">
                  <c:v>janv-18</c:v>
                </c:pt>
                <c:pt idx="1">
                  <c:v>févr-18</c:v>
                </c:pt>
                <c:pt idx="2">
                  <c:v>mars-18</c:v>
                </c:pt>
                <c:pt idx="3">
                  <c:v>avr-18</c:v>
                </c:pt>
                <c:pt idx="4">
                  <c:v>mai-18</c:v>
                </c:pt>
                <c:pt idx="5">
                  <c:v>juin-18</c:v>
                </c:pt>
                <c:pt idx="6">
                  <c:v>juil-18</c:v>
                </c:pt>
                <c:pt idx="7">
                  <c:v>août-18</c:v>
                </c:pt>
                <c:pt idx="8">
                  <c:v>sept-18</c:v>
                </c:pt>
                <c:pt idx="9">
                  <c:v>oct-18</c:v>
                </c:pt>
                <c:pt idx="10">
                  <c:v>nov-18</c:v>
                </c:pt>
                <c:pt idx="11">
                  <c:v>déc-18</c:v>
                </c:pt>
                <c:pt idx="12">
                  <c:v>TOT 2018</c:v>
                </c:pt>
              </c:strCache>
            </c:strRef>
          </c:cat>
          <c:val>
            <c:numRef>
              <c:f>'PTA7'!$K$40:$W$40</c:f>
              <c:numCache>
                <c:formatCode>#\ ##0\ "€"</c:formatCode>
                <c:ptCount val="13"/>
                <c:pt idx="0">
                  <c:v>1264.31</c:v>
                </c:pt>
                <c:pt idx="1">
                  <c:v>2574.41</c:v>
                </c:pt>
                <c:pt idx="2">
                  <c:v>371.2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4209.92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DF-4A06-A74B-8A031730C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9"/>
        <c:shape val="box"/>
        <c:axId val="614050824"/>
        <c:axId val="614051152"/>
        <c:axId val="0"/>
      </c:bar3DChart>
      <c:catAx>
        <c:axId val="614050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4051152"/>
        <c:crosses val="autoZero"/>
        <c:auto val="1"/>
        <c:lblAlgn val="ctr"/>
        <c:lblOffset val="100"/>
        <c:noMultiLvlLbl val="0"/>
      </c:catAx>
      <c:valAx>
        <c:axId val="614051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\ &quot;€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40508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 prst="relaxedInset"/>
    </a:sp3d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600" b="1">
                <a:solidFill>
                  <a:sysClr val="windowText" lastClr="000000"/>
                </a:solidFill>
              </a:rPr>
              <a:t>Coûts total PTA6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6.7590567909444982E-2"/>
          <c:y val="0.1390705194966006"/>
          <c:w val="0.84739281359234986"/>
          <c:h val="0.5678131152230232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'PTA6'!$E$3</c:f>
              <c:strCache>
                <c:ptCount val="1"/>
                <c:pt idx="0">
                  <c:v>MECA</c:v>
                </c:pt>
              </c:strCache>
            </c:strRef>
          </c:tx>
          <c:spPr>
            <a:solidFill>
              <a:srgbClr val="0070C0">
                <a:alpha val="87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('PTA6'!$D$3,'PTA6'!$D$9,'PTA6'!$D$15,'PTA6'!$D$21,'PTA6'!$D$27,'PTA6'!$D$33)</c:f>
              <c:strCache>
                <c:ptCount val="6"/>
                <c:pt idx="0">
                  <c:v>PTA6 CRAYON - CRANTAGE RESISTANCE / TIGE</c:v>
                </c:pt>
                <c:pt idx="1">
                  <c:v>PTA6 CRAYON - ENSEMBLE CHAINE</c:v>
                </c:pt>
                <c:pt idx="2">
                  <c:v>PTA6 CRAYON - MISE JOINT - EMMANCHEMENT</c:v>
                </c:pt>
                <c:pt idx="3">
                  <c:v>PTA6 CRAYON - PRE-RETREINT FELSS</c:v>
                </c:pt>
                <c:pt idx="4">
                  <c:v>PTA6 CRAYON - VIBREUSE - SOUFFLAGE</c:v>
                </c:pt>
                <c:pt idx="5">
                  <c:v>PTA6 CRAYON - SOUDURE TUBE / RESISTANCE</c:v>
                </c:pt>
              </c:strCache>
            </c:strRef>
          </c:cat>
          <c:val>
            <c:numRef>
              <c:f>('PTA6'!$F$3,'PTA6'!$F$9,'PTA6'!$F$15,'PTA6'!$F$21,'PTA6'!$F$27,'PTA6'!$F$33)</c:f>
              <c:numCache>
                <c:formatCode>#\ ##0\ "€"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1262.8899999999999</c:v>
                </c:pt>
                <c:pt idx="3">
                  <c:v>2464.9</c:v>
                </c:pt>
                <c:pt idx="4">
                  <c:v>10384.800000000001</c:v>
                </c:pt>
                <c:pt idx="5">
                  <c:v>2694.59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C1-47DF-B958-D92F894468CC}"/>
            </c:ext>
          </c:extLst>
        </c:ser>
        <c:ser>
          <c:idx val="1"/>
          <c:order val="1"/>
          <c:tx>
            <c:strRef>
              <c:f>'PTA6'!$E$4</c:f>
              <c:strCache>
                <c:ptCount val="1"/>
                <c:pt idx="0">
                  <c:v>ELEC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('PTA6'!$D$3,'PTA6'!$D$9,'PTA6'!$D$15,'PTA6'!$D$21,'PTA6'!$D$27,'PTA6'!$D$33)</c:f>
              <c:strCache>
                <c:ptCount val="6"/>
                <c:pt idx="0">
                  <c:v>PTA6 CRAYON - CRANTAGE RESISTANCE / TIGE</c:v>
                </c:pt>
                <c:pt idx="1">
                  <c:v>PTA6 CRAYON - ENSEMBLE CHAINE</c:v>
                </c:pt>
                <c:pt idx="2">
                  <c:v>PTA6 CRAYON - MISE JOINT - EMMANCHEMENT</c:v>
                </c:pt>
                <c:pt idx="3">
                  <c:v>PTA6 CRAYON - PRE-RETREINT FELSS</c:v>
                </c:pt>
                <c:pt idx="4">
                  <c:v>PTA6 CRAYON - VIBREUSE - SOUFFLAGE</c:v>
                </c:pt>
                <c:pt idx="5">
                  <c:v>PTA6 CRAYON - SOUDURE TUBE / RESISTANCE</c:v>
                </c:pt>
              </c:strCache>
            </c:strRef>
          </c:cat>
          <c:val>
            <c:numRef>
              <c:f>('PTA6'!$F$4,'PTA6'!$F$10,'PTA6'!$F$16,'PTA6'!$F$22,'PTA6'!$F$28,'PTA6'!$F$34)</c:f>
              <c:numCache>
                <c:formatCode>#\ ##0\ "€"</c:formatCode>
                <c:ptCount val="6"/>
                <c:pt idx="0">
                  <c:v>307.64</c:v>
                </c:pt>
                <c:pt idx="1">
                  <c:v>0</c:v>
                </c:pt>
                <c:pt idx="2">
                  <c:v>1183.8</c:v>
                </c:pt>
                <c:pt idx="3">
                  <c:v>417.31</c:v>
                </c:pt>
                <c:pt idx="4">
                  <c:v>1812.6799999999998</c:v>
                </c:pt>
                <c:pt idx="5">
                  <c:v>2218.1799999999998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C1-47DF-B958-D92F894468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overlap val="100"/>
        <c:axId val="513071696"/>
        <c:axId val="513072088"/>
      </c:barChart>
      <c:catAx>
        <c:axId val="513071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400000" spcFirstLastPara="1" vertOverflow="ellipsis" wrap="square" anchor="t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3072088"/>
        <c:crosses val="autoZero"/>
        <c:auto val="0"/>
        <c:lblAlgn val="ctr"/>
        <c:lblOffset val="100"/>
        <c:noMultiLvlLbl val="0"/>
      </c:catAx>
      <c:valAx>
        <c:axId val="513072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3071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cap="all" baseline="0">
                <a:effectLst/>
              </a:rPr>
              <a:t>COÛT DE MAINTENANCE PAR MOIS : PTA6</a:t>
            </a:r>
            <a:endParaRPr lang="en-US">
              <a:effectLst/>
            </a:endParaRPr>
          </a:p>
        </c:rich>
      </c:tx>
      <c:layout/>
      <c:overlay val="0"/>
      <c:spPr>
        <a:noFill/>
        <a:ln w="19050">
          <a:solidFill>
            <a:srgbClr val="FF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'PTA6'!$J$39</c:f>
              <c:strCache>
                <c:ptCount val="1"/>
                <c:pt idx="0">
                  <c:v>TOT MECA PTA6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'PTA6'!$K$38:$W$38</c:f>
              <c:strCache>
                <c:ptCount val="13"/>
                <c:pt idx="0">
                  <c:v>janv-18</c:v>
                </c:pt>
                <c:pt idx="1">
                  <c:v>févr-18</c:v>
                </c:pt>
                <c:pt idx="2">
                  <c:v>mars-18</c:v>
                </c:pt>
                <c:pt idx="3">
                  <c:v>avr-18</c:v>
                </c:pt>
                <c:pt idx="4">
                  <c:v>mai-18</c:v>
                </c:pt>
                <c:pt idx="5">
                  <c:v>juin-18</c:v>
                </c:pt>
                <c:pt idx="6">
                  <c:v>juil-18</c:v>
                </c:pt>
                <c:pt idx="7">
                  <c:v>août-18</c:v>
                </c:pt>
                <c:pt idx="8">
                  <c:v>sept-18</c:v>
                </c:pt>
                <c:pt idx="9">
                  <c:v>oct-18</c:v>
                </c:pt>
                <c:pt idx="10">
                  <c:v>nov-18</c:v>
                </c:pt>
                <c:pt idx="11">
                  <c:v>déc-18</c:v>
                </c:pt>
                <c:pt idx="12">
                  <c:v>TOT 2018</c:v>
                </c:pt>
              </c:strCache>
            </c:strRef>
          </c:cat>
          <c:val>
            <c:numRef>
              <c:f>'PTA6'!$K$39:$W$39</c:f>
              <c:numCache>
                <c:formatCode>#\ ##0\ "€"</c:formatCode>
                <c:ptCount val="13"/>
                <c:pt idx="0">
                  <c:v>3891.8599999999997</c:v>
                </c:pt>
                <c:pt idx="1">
                  <c:v>6207.1900000000005</c:v>
                </c:pt>
                <c:pt idx="2">
                  <c:v>6708.130000000001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16807.18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31-4DA6-B15B-4C6E86DEF10A}"/>
            </c:ext>
          </c:extLst>
        </c:ser>
        <c:ser>
          <c:idx val="1"/>
          <c:order val="1"/>
          <c:tx>
            <c:strRef>
              <c:f>'PTA6'!$J$40</c:f>
              <c:strCache>
                <c:ptCount val="1"/>
                <c:pt idx="0">
                  <c:v>TOT ELEC PTA6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'PTA6'!$K$38:$W$38</c:f>
              <c:strCache>
                <c:ptCount val="13"/>
                <c:pt idx="0">
                  <c:v>janv-18</c:v>
                </c:pt>
                <c:pt idx="1">
                  <c:v>févr-18</c:v>
                </c:pt>
                <c:pt idx="2">
                  <c:v>mars-18</c:v>
                </c:pt>
                <c:pt idx="3">
                  <c:v>avr-18</c:v>
                </c:pt>
                <c:pt idx="4">
                  <c:v>mai-18</c:v>
                </c:pt>
                <c:pt idx="5">
                  <c:v>juin-18</c:v>
                </c:pt>
                <c:pt idx="6">
                  <c:v>juil-18</c:v>
                </c:pt>
                <c:pt idx="7">
                  <c:v>août-18</c:v>
                </c:pt>
                <c:pt idx="8">
                  <c:v>sept-18</c:v>
                </c:pt>
                <c:pt idx="9">
                  <c:v>oct-18</c:v>
                </c:pt>
                <c:pt idx="10">
                  <c:v>nov-18</c:v>
                </c:pt>
                <c:pt idx="11">
                  <c:v>déc-18</c:v>
                </c:pt>
                <c:pt idx="12">
                  <c:v>TOT 2018</c:v>
                </c:pt>
              </c:strCache>
            </c:strRef>
          </c:cat>
          <c:val>
            <c:numRef>
              <c:f>'PTA6'!$K$40:$W$40</c:f>
              <c:numCache>
                <c:formatCode>#\ ##0\ "€"</c:formatCode>
                <c:ptCount val="13"/>
                <c:pt idx="0">
                  <c:v>2406.6</c:v>
                </c:pt>
                <c:pt idx="1">
                  <c:v>2121.46</c:v>
                </c:pt>
                <c:pt idx="2">
                  <c:v>1411.55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5939.61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31-4DA6-B15B-4C6E86DEF1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9"/>
        <c:shape val="box"/>
        <c:axId val="613829096"/>
        <c:axId val="613830736"/>
        <c:axId val="0"/>
      </c:bar3DChart>
      <c:catAx>
        <c:axId val="613829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3830736"/>
        <c:crosses val="autoZero"/>
        <c:auto val="1"/>
        <c:lblAlgn val="ctr"/>
        <c:lblOffset val="100"/>
        <c:noMultiLvlLbl val="0"/>
      </c:catAx>
      <c:valAx>
        <c:axId val="613830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\ &quot;€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382909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 prst="relaxedInset"/>
    </a:sp3d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600" b="1">
                <a:solidFill>
                  <a:sysClr val="windowText" lastClr="000000"/>
                </a:solidFill>
              </a:rPr>
              <a:t>Coûts total PTA8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6.7590567909444982E-2"/>
          <c:y val="0.1390705194966006"/>
          <c:w val="0.84739281359234986"/>
          <c:h val="0.5678131152230232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'PTA8'!$E$3</c:f>
              <c:strCache>
                <c:ptCount val="1"/>
                <c:pt idx="0">
                  <c:v>MECA</c:v>
                </c:pt>
              </c:strCache>
            </c:strRef>
          </c:tx>
          <c:spPr>
            <a:solidFill>
              <a:srgbClr val="0070C0">
                <a:alpha val="87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('PTA8'!$D$3,'PTA8'!$D$9,'PTA8'!$D$15,'PTA8'!$D$21)</c:f>
              <c:strCache>
                <c:ptCount val="4"/>
                <c:pt idx="0">
                  <c:v>PTA8 CRAYON - Ensemble chaîne</c:v>
                </c:pt>
                <c:pt idx="1">
                  <c:v>PTA8 CRAYON - ST 30 VIBRAGE POUDRE</c:v>
                </c:pt>
                <c:pt idx="2">
                  <c:v>PTA8 CRAYON - ST45  Mise Joint + emmanch</c:v>
                </c:pt>
                <c:pt idx="3">
                  <c:v>VISSAGE TIGE GLP5 - Station 25</c:v>
                </c:pt>
              </c:strCache>
            </c:strRef>
          </c:cat>
          <c:val>
            <c:numRef>
              <c:f>('PTA8'!$F$3,'PTA8'!$F$9,'PTA8'!$F$15,'PTA8'!$F$21)</c:f>
              <c:numCache>
                <c:formatCode>#\ ##0\ "€"</c:formatCode>
                <c:ptCount val="4"/>
                <c:pt idx="0">
                  <c:v>0</c:v>
                </c:pt>
                <c:pt idx="1">
                  <c:v>5343.26</c:v>
                </c:pt>
                <c:pt idx="2">
                  <c:v>0</c:v>
                </c:pt>
                <c:pt idx="3">
                  <c:v>898.78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87-419E-B014-E36B8580D22C}"/>
            </c:ext>
          </c:extLst>
        </c:ser>
        <c:ser>
          <c:idx val="1"/>
          <c:order val="1"/>
          <c:tx>
            <c:strRef>
              <c:f>'PTA8'!$E$4</c:f>
              <c:strCache>
                <c:ptCount val="1"/>
                <c:pt idx="0">
                  <c:v>ELEC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('PTA8'!$D$3,'PTA8'!$D$9,'PTA8'!$D$15,'PTA8'!$D$21)</c:f>
              <c:strCache>
                <c:ptCount val="4"/>
                <c:pt idx="0">
                  <c:v>PTA8 CRAYON - Ensemble chaîne</c:v>
                </c:pt>
                <c:pt idx="1">
                  <c:v>PTA8 CRAYON - ST 30 VIBRAGE POUDRE</c:v>
                </c:pt>
                <c:pt idx="2">
                  <c:v>PTA8 CRAYON - ST45  Mise Joint + emmanch</c:v>
                </c:pt>
                <c:pt idx="3">
                  <c:v>VISSAGE TIGE GLP5 - Station 25</c:v>
                </c:pt>
              </c:strCache>
            </c:strRef>
          </c:cat>
          <c:val>
            <c:numRef>
              <c:f>('PTA8'!$F$4,'PTA8'!$F$10,'PTA8'!$F$16,'PTA8'!$F$22)</c:f>
              <c:numCache>
                <c:formatCode>#\ ##0\ "€"</c:formatCode>
                <c:ptCount val="4"/>
                <c:pt idx="0">
                  <c:v>0</c:v>
                </c:pt>
                <c:pt idx="1">
                  <c:v>1490.3899999999999</c:v>
                </c:pt>
                <c:pt idx="2">
                  <c:v>2186.3199999999997</c:v>
                </c:pt>
                <c:pt idx="3">
                  <c:v>3604.4799999999996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87-419E-B014-E36B8580D2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overlap val="100"/>
        <c:axId val="513072872"/>
        <c:axId val="513073264"/>
      </c:barChart>
      <c:catAx>
        <c:axId val="513072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400000" spcFirstLastPara="1" vertOverflow="ellipsis" wrap="square" anchor="t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3073264"/>
        <c:crosses val="autoZero"/>
        <c:auto val="0"/>
        <c:lblAlgn val="ctr"/>
        <c:lblOffset val="100"/>
        <c:noMultiLvlLbl val="0"/>
      </c:catAx>
      <c:valAx>
        <c:axId val="513073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3072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cap="all" baseline="0">
                <a:effectLst/>
              </a:rPr>
              <a:t>COÛT DE MAINTENANCE PAR MOIS : PTA8</a:t>
            </a:r>
            <a:endParaRPr lang="en-US">
              <a:effectLst/>
            </a:endParaRPr>
          </a:p>
        </c:rich>
      </c:tx>
      <c:layout/>
      <c:overlay val="0"/>
      <c:spPr>
        <a:noFill/>
        <a:ln w="19050">
          <a:solidFill>
            <a:srgbClr val="FF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'PTA8'!$J$27</c:f>
              <c:strCache>
                <c:ptCount val="1"/>
                <c:pt idx="0">
                  <c:v>TOT MECA PTA8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'PTA8'!$K$26:$W$26</c:f>
              <c:strCache>
                <c:ptCount val="13"/>
                <c:pt idx="0">
                  <c:v>janv-18</c:v>
                </c:pt>
                <c:pt idx="1">
                  <c:v>févr-18</c:v>
                </c:pt>
                <c:pt idx="2">
                  <c:v>mars-18</c:v>
                </c:pt>
                <c:pt idx="3">
                  <c:v>avr-18</c:v>
                </c:pt>
                <c:pt idx="4">
                  <c:v>mai-18</c:v>
                </c:pt>
                <c:pt idx="5">
                  <c:v>juin-18</c:v>
                </c:pt>
                <c:pt idx="6">
                  <c:v>juil-18</c:v>
                </c:pt>
                <c:pt idx="7">
                  <c:v>août-18</c:v>
                </c:pt>
                <c:pt idx="8">
                  <c:v>sept-18</c:v>
                </c:pt>
                <c:pt idx="9">
                  <c:v>oct-18</c:v>
                </c:pt>
                <c:pt idx="10">
                  <c:v>nov-18</c:v>
                </c:pt>
                <c:pt idx="11">
                  <c:v>déc-18</c:v>
                </c:pt>
                <c:pt idx="12">
                  <c:v>TOT 2018</c:v>
                </c:pt>
              </c:strCache>
            </c:strRef>
          </c:cat>
          <c:val>
            <c:numRef>
              <c:f>'PTA8'!$K$27:$W$27</c:f>
              <c:numCache>
                <c:formatCode>#\ ##0\ "€"</c:formatCode>
                <c:ptCount val="13"/>
                <c:pt idx="0">
                  <c:v>3161.8999999999996</c:v>
                </c:pt>
                <c:pt idx="1">
                  <c:v>1988.21</c:v>
                </c:pt>
                <c:pt idx="2">
                  <c:v>1091.9299999999998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6242.0399999999991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52-4CAC-97D1-7352E15A3841}"/>
            </c:ext>
          </c:extLst>
        </c:ser>
        <c:ser>
          <c:idx val="1"/>
          <c:order val="1"/>
          <c:tx>
            <c:strRef>
              <c:f>'PTA8'!$J$28</c:f>
              <c:strCache>
                <c:ptCount val="1"/>
                <c:pt idx="0">
                  <c:v>TOT ELEC PTA8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'PTA8'!$K$26:$W$26</c:f>
              <c:strCache>
                <c:ptCount val="13"/>
                <c:pt idx="0">
                  <c:v>janv-18</c:v>
                </c:pt>
                <c:pt idx="1">
                  <c:v>févr-18</c:v>
                </c:pt>
                <c:pt idx="2">
                  <c:v>mars-18</c:v>
                </c:pt>
                <c:pt idx="3">
                  <c:v>avr-18</c:v>
                </c:pt>
                <c:pt idx="4">
                  <c:v>mai-18</c:v>
                </c:pt>
                <c:pt idx="5">
                  <c:v>juin-18</c:v>
                </c:pt>
                <c:pt idx="6">
                  <c:v>juil-18</c:v>
                </c:pt>
                <c:pt idx="7">
                  <c:v>août-18</c:v>
                </c:pt>
                <c:pt idx="8">
                  <c:v>sept-18</c:v>
                </c:pt>
                <c:pt idx="9">
                  <c:v>oct-18</c:v>
                </c:pt>
                <c:pt idx="10">
                  <c:v>nov-18</c:v>
                </c:pt>
                <c:pt idx="11">
                  <c:v>déc-18</c:v>
                </c:pt>
                <c:pt idx="12">
                  <c:v>TOT 2018</c:v>
                </c:pt>
              </c:strCache>
            </c:strRef>
          </c:cat>
          <c:val>
            <c:numRef>
              <c:f>'PTA8'!$K$28:$W$28</c:f>
              <c:numCache>
                <c:formatCode>#\ ##0\ "€"</c:formatCode>
                <c:ptCount val="13"/>
                <c:pt idx="0">
                  <c:v>2785.0699999999997</c:v>
                </c:pt>
                <c:pt idx="1">
                  <c:v>2648.04</c:v>
                </c:pt>
                <c:pt idx="2">
                  <c:v>1848.08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7281.1900000000005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52-4CAC-97D1-7352E15A38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9"/>
        <c:shape val="box"/>
        <c:axId val="613905848"/>
        <c:axId val="613906176"/>
        <c:axId val="0"/>
      </c:bar3DChart>
      <c:catAx>
        <c:axId val="613905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3906176"/>
        <c:crosses val="autoZero"/>
        <c:auto val="1"/>
        <c:lblAlgn val="ctr"/>
        <c:lblOffset val="100"/>
        <c:noMultiLvlLbl val="0"/>
      </c:catAx>
      <c:valAx>
        <c:axId val="613906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\ &quot;€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390584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 prst="relaxedInset"/>
    </a:sp3d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600" b="1">
                <a:solidFill>
                  <a:sysClr val="windowText" lastClr="000000"/>
                </a:solidFill>
              </a:rPr>
              <a:t>Coûts total IA5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6.7590567909444982E-2"/>
          <c:y val="0.1390705194966006"/>
          <c:w val="0.84739281359234986"/>
          <c:h val="0.5678131152230232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'IA5'!$E$3</c:f>
              <c:strCache>
                <c:ptCount val="1"/>
                <c:pt idx="0">
                  <c:v>MECA</c:v>
                </c:pt>
              </c:strCache>
            </c:strRef>
          </c:tx>
          <c:spPr>
            <a:solidFill>
              <a:srgbClr val="0070C0">
                <a:alpha val="87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('IA5'!$D$3,'IA5'!$D$9,'IA5'!$D$15,'IA5'!$D$21,'IA5'!$D$27,'IA5'!$D$33,'IA5'!$D$39,'IA5'!$D$45:$D$47)</c:f>
              <c:strCache>
                <c:ptCount val="8"/>
                <c:pt idx="0">
                  <c:v>IA05 CRAYON - ENSEMBLE CHAINE BANDES ASC</c:v>
                </c:pt>
                <c:pt idx="1">
                  <c:v>IA05 CRAYON - ALIMENTATION + VIBRAGE</c:v>
                </c:pt>
                <c:pt idx="2">
                  <c:v>IA05 CRAYON - ALIMENTATION JOINTS VITON</c:v>
                </c:pt>
                <c:pt idx="3">
                  <c:v>IA05 CRAYON - ENFONCEMENT + BORDAGE JOIN</c:v>
                </c:pt>
                <c:pt idx="4">
                  <c:v>IA05 CRAYON - PRE-RETREINT CRAYONS</c:v>
                </c:pt>
                <c:pt idx="5">
                  <c:v>IA05 CRAYON - ST20 SOUDURE</c:v>
                </c:pt>
                <c:pt idx="6">
                  <c:v>IA05 CRAYON - STATION 10 CRANTAGE</c:v>
                </c:pt>
                <c:pt idx="7">
                  <c:v>IA05 CRAYON - ROBOT DE TRANSFERT CRAYON</c:v>
                </c:pt>
              </c:strCache>
            </c:strRef>
          </c:cat>
          <c:val>
            <c:numRef>
              <c:f>('IA5'!$F$3,'IA5'!$F$9,'IA5'!$F$15,'IA5'!$F$21,'IA5'!$F$27,'IA5'!$F$33,'IA5'!$F$39,'IA5'!$F$45)</c:f>
              <c:numCache>
                <c:formatCode>#\ ##0\ "€"</c:formatCode>
                <c:ptCount val="8"/>
                <c:pt idx="0">
                  <c:v>1023.5999999999999</c:v>
                </c:pt>
                <c:pt idx="1">
                  <c:v>8629.2999999999993</c:v>
                </c:pt>
                <c:pt idx="2">
                  <c:v>0</c:v>
                </c:pt>
                <c:pt idx="3">
                  <c:v>0</c:v>
                </c:pt>
                <c:pt idx="4">
                  <c:v>958.53</c:v>
                </c:pt>
                <c:pt idx="5">
                  <c:v>3035.73</c:v>
                </c:pt>
                <c:pt idx="6">
                  <c:v>1399.27</c:v>
                </c:pt>
                <c:pt idx="7">
                  <c:v>490.42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B5-4195-8809-ECEF3BB61212}"/>
            </c:ext>
          </c:extLst>
        </c:ser>
        <c:ser>
          <c:idx val="1"/>
          <c:order val="1"/>
          <c:tx>
            <c:strRef>
              <c:f>'IA5'!$E$4</c:f>
              <c:strCache>
                <c:ptCount val="1"/>
                <c:pt idx="0">
                  <c:v>ELEC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('IA5'!$D$3,'IA5'!$D$9,'IA5'!$D$15,'IA5'!$D$21,'IA5'!$D$27,'IA5'!$D$33,'IA5'!$D$39,'IA5'!$D$45:$D$47)</c:f>
              <c:strCache>
                <c:ptCount val="8"/>
                <c:pt idx="0">
                  <c:v>IA05 CRAYON - ENSEMBLE CHAINE BANDES ASC</c:v>
                </c:pt>
                <c:pt idx="1">
                  <c:v>IA05 CRAYON - ALIMENTATION + VIBRAGE</c:v>
                </c:pt>
                <c:pt idx="2">
                  <c:v>IA05 CRAYON - ALIMENTATION JOINTS VITON</c:v>
                </c:pt>
                <c:pt idx="3">
                  <c:v>IA05 CRAYON - ENFONCEMENT + BORDAGE JOIN</c:v>
                </c:pt>
                <c:pt idx="4">
                  <c:v>IA05 CRAYON - PRE-RETREINT CRAYONS</c:v>
                </c:pt>
                <c:pt idx="5">
                  <c:v>IA05 CRAYON - ST20 SOUDURE</c:v>
                </c:pt>
                <c:pt idx="6">
                  <c:v>IA05 CRAYON - STATION 10 CRANTAGE</c:v>
                </c:pt>
                <c:pt idx="7">
                  <c:v>IA05 CRAYON - ROBOT DE TRANSFERT CRAYON</c:v>
                </c:pt>
              </c:strCache>
            </c:strRef>
          </c:cat>
          <c:val>
            <c:numRef>
              <c:f>('IA5'!$G$4,'IA5'!$G$10,'IA5'!$G$16,'IA5'!$G$22,'IA5'!$G$28,'IA5'!$G$34,'IA5'!$G$40,'IA5'!$G$46)</c:f>
              <c:numCache>
                <c:formatCode>#\ ##0\ "€"</c:formatCode>
                <c:ptCount val="8"/>
                <c:pt idx="0">
                  <c:v>178.85</c:v>
                </c:pt>
                <c:pt idx="1">
                  <c:v>2205.7999999999997</c:v>
                </c:pt>
                <c:pt idx="2">
                  <c:v>0</c:v>
                </c:pt>
                <c:pt idx="3">
                  <c:v>238.46</c:v>
                </c:pt>
                <c:pt idx="4">
                  <c:v>119.23</c:v>
                </c:pt>
                <c:pt idx="5">
                  <c:v>2146.17</c:v>
                </c:pt>
                <c:pt idx="6">
                  <c:v>178.85</c:v>
                </c:pt>
                <c:pt idx="7">
                  <c:v>1430.77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B5-4195-8809-ECEF3BB612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overlap val="100"/>
        <c:axId val="513074048"/>
        <c:axId val="513074440"/>
      </c:barChart>
      <c:catAx>
        <c:axId val="513074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400000" spcFirstLastPara="1" vertOverflow="ellipsis" wrap="square" anchor="t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3074440"/>
        <c:crosses val="autoZero"/>
        <c:auto val="0"/>
        <c:lblAlgn val="ctr"/>
        <c:lblOffset val="100"/>
        <c:noMultiLvlLbl val="0"/>
      </c:catAx>
      <c:valAx>
        <c:axId val="513074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3074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cap="all" baseline="0">
                <a:effectLst/>
              </a:rPr>
              <a:t>COÛT DE MAINTENANCE PAR MOIS : IA5</a:t>
            </a:r>
            <a:endParaRPr lang="en-US">
              <a:effectLst/>
            </a:endParaRPr>
          </a:p>
        </c:rich>
      </c:tx>
      <c:layout/>
      <c:overlay val="0"/>
      <c:spPr>
        <a:noFill/>
        <a:ln w="19050">
          <a:solidFill>
            <a:srgbClr val="FF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'IA5'!$J$51</c:f>
              <c:strCache>
                <c:ptCount val="1"/>
                <c:pt idx="0">
                  <c:v>TOT MECA IA5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'IA5'!$K$50:$W$50</c:f>
              <c:strCache>
                <c:ptCount val="13"/>
                <c:pt idx="0">
                  <c:v>janv-18</c:v>
                </c:pt>
                <c:pt idx="1">
                  <c:v>févr-18</c:v>
                </c:pt>
                <c:pt idx="2">
                  <c:v>mars-18</c:v>
                </c:pt>
                <c:pt idx="3">
                  <c:v>avr-18</c:v>
                </c:pt>
                <c:pt idx="4">
                  <c:v>mai-18</c:v>
                </c:pt>
                <c:pt idx="5">
                  <c:v>juin-18</c:v>
                </c:pt>
                <c:pt idx="6">
                  <c:v>juil-18</c:v>
                </c:pt>
                <c:pt idx="7">
                  <c:v>août-18</c:v>
                </c:pt>
                <c:pt idx="8">
                  <c:v>sept-18</c:v>
                </c:pt>
                <c:pt idx="9">
                  <c:v>oct-18</c:v>
                </c:pt>
                <c:pt idx="10">
                  <c:v>nov-18</c:v>
                </c:pt>
                <c:pt idx="11">
                  <c:v>déc-18</c:v>
                </c:pt>
                <c:pt idx="12">
                  <c:v>TOT 2018</c:v>
                </c:pt>
              </c:strCache>
            </c:strRef>
          </c:cat>
          <c:val>
            <c:numRef>
              <c:f>'IA5'!$K$51:$W$51</c:f>
              <c:numCache>
                <c:formatCode>#\ ##0\ "€"</c:formatCode>
                <c:ptCount val="13"/>
                <c:pt idx="0">
                  <c:v>4651.4599999999991</c:v>
                </c:pt>
                <c:pt idx="1">
                  <c:v>4017.8499999999995</c:v>
                </c:pt>
                <c:pt idx="2">
                  <c:v>6867.54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15536.849999999999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B7-4951-8D8A-5058B62D6E44}"/>
            </c:ext>
          </c:extLst>
        </c:ser>
        <c:ser>
          <c:idx val="1"/>
          <c:order val="1"/>
          <c:tx>
            <c:strRef>
              <c:f>'IA5'!$J$52</c:f>
              <c:strCache>
                <c:ptCount val="1"/>
                <c:pt idx="0">
                  <c:v>TOT ELEC IA5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'IA5'!$K$50:$W$50</c:f>
              <c:strCache>
                <c:ptCount val="13"/>
                <c:pt idx="0">
                  <c:v>janv-18</c:v>
                </c:pt>
                <c:pt idx="1">
                  <c:v>févr-18</c:v>
                </c:pt>
                <c:pt idx="2">
                  <c:v>mars-18</c:v>
                </c:pt>
                <c:pt idx="3">
                  <c:v>avr-18</c:v>
                </c:pt>
                <c:pt idx="4">
                  <c:v>mai-18</c:v>
                </c:pt>
                <c:pt idx="5">
                  <c:v>juin-18</c:v>
                </c:pt>
                <c:pt idx="6">
                  <c:v>juil-18</c:v>
                </c:pt>
                <c:pt idx="7">
                  <c:v>août-18</c:v>
                </c:pt>
                <c:pt idx="8">
                  <c:v>sept-18</c:v>
                </c:pt>
                <c:pt idx="9">
                  <c:v>oct-18</c:v>
                </c:pt>
                <c:pt idx="10">
                  <c:v>nov-18</c:v>
                </c:pt>
                <c:pt idx="11">
                  <c:v>déc-18</c:v>
                </c:pt>
                <c:pt idx="12">
                  <c:v>TOT 2018</c:v>
                </c:pt>
              </c:strCache>
            </c:strRef>
          </c:cat>
          <c:val>
            <c:numRef>
              <c:f>'IA5'!$K$52:$W$52</c:f>
              <c:numCache>
                <c:formatCode>#\ ##0\ "€"</c:formatCode>
                <c:ptCount val="13"/>
                <c:pt idx="0">
                  <c:v>9064.4</c:v>
                </c:pt>
                <c:pt idx="1">
                  <c:v>377.37</c:v>
                </c:pt>
                <c:pt idx="2">
                  <c:v>2816.96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12258.73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B7-4951-8D8A-5058B62D6E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9"/>
        <c:shape val="box"/>
        <c:axId val="432852128"/>
        <c:axId val="432852456"/>
        <c:axId val="0"/>
      </c:bar3DChart>
      <c:catAx>
        <c:axId val="432852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2852456"/>
        <c:crosses val="autoZero"/>
        <c:auto val="1"/>
        <c:lblAlgn val="ctr"/>
        <c:lblOffset val="100"/>
        <c:noMultiLvlLbl val="0"/>
      </c:catAx>
      <c:valAx>
        <c:axId val="432852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\ &quot;€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285212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 prst="relaxedInset"/>
    </a:sp3d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600" b="1">
                <a:solidFill>
                  <a:sysClr val="windowText" lastClr="000000"/>
                </a:solidFill>
              </a:rPr>
              <a:t>Coûts total IA4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6.7590567909444982E-2"/>
          <c:y val="0.1390705194966006"/>
          <c:w val="0.84739281359234986"/>
          <c:h val="0.5678131152230232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'IA4'!$E$3</c:f>
              <c:strCache>
                <c:ptCount val="1"/>
                <c:pt idx="0">
                  <c:v>MECA</c:v>
                </c:pt>
              </c:strCache>
            </c:strRef>
          </c:tx>
          <c:spPr>
            <a:solidFill>
              <a:srgbClr val="0070C0">
                <a:alpha val="87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('IA4'!$D$3,'IA4'!$D$9,'IA4'!$D$15,'IA4'!$D$21,'IA4'!$D$27,'IA4'!$D$33,'IA4'!$D$39,'IA4'!$D$45,'IA4'!$D$51,'IA4'!$D$57,'IA4'!$D$63)</c:f>
              <c:strCache>
                <c:ptCount val="11"/>
                <c:pt idx="0">
                  <c:v>IA04 CRAYON - ASCENCEUR + BANDES CHAINES</c:v>
                </c:pt>
                <c:pt idx="1">
                  <c:v>IA04 CRAYON - BROS.+MISE TUBES+CENT.</c:v>
                </c:pt>
                <c:pt idx="2">
                  <c:v>IA04 CRAYON - CRANTAGE TIGE/RESIS</c:v>
                </c:pt>
                <c:pt idx="3">
                  <c:v>IA04 CRAYON - EMMANCH.JOINT + BORDAGE CR</c:v>
                </c:pt>
                <c:pt idx="4">
                  <c:v>IA04 CRAYON - ENL.CENT.+ HAUT.+ ETANCH.</c:v>
                </c:pt>
                <c:pt idx="5">
                  <c:v>IA04 CRAYON - MISE HAUT.+CTR TIGE,CHAINE</c:v>
                </c:pt>
                <c:pt idx="6">
                  <c:v>IA04 CRAYON - MISE JOINT + CTR JOINT</c:v>
                </c:pt>
                <c:pt idx="7">
                  <c:v>IA04 CRAYON - PRE-RETREINT 3 MORS CRAYON</c:v>
                </c:pt>
                <c:pt idx="8">
                  <c:v>IA04 CRAYON - SOUDURE ARGON,CHAINE IA CR</c:v>
                </c:pt>
                <c:pt idx="9">
                  <c:v>IA04 CRAYON - VIBREUSE, CHAINE CRA</c:v>
                </c:pt>
                <c:pt idx="10">
                  <c:v>IA4-MONTAGE CRAYON-ALIM TUBE/TIGE/RESIS</c:v>
                </c:pt>
              </c:strCache>
            </c:strRef>
          </c:cat>
          <c:val>
            <c:numRef>
              <c:f>('IA4'!$F$3,'IA4'!$F$9,'IA4'!$F$15,'IA4'!$F$21,'IA4'!$F$27,'IA4'!$F$33,'IA4'!$F$39,'IA4'!$F$45,'IA4'!$F$51,'IA4'!$F$57,'IA4'!$F$63)</c:f>
              <c:numCache>
                <c:formatCode>#\ ##0\ "€"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901.46</c:v>
                </c:pt>
                <c:pt idx="4">
                  <c:v>493.38</c:v>
                </c:pt>
                <c:pt idx="5">
                  <c:v>0</c:v>
                </c:pt>
                <c:pt idx="6">
                  <c:v>357.69</c:v>
                </c:pt>
                <c:pt idx="7">
                  <c:v>3559.4199999999996</c:v>
                </c:pt>
                <c:pt idx="8">
                  <c:v>119.23</c:v>
                </c:pt>
                <c:pt idx="9">
                  <c:v>290.45</c:v>
                </c:pt>
                <c:pt idx="10">
                  <c:v>163.62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9D-4843-9F0C-DE41FF58267C}"/>
            </c:ext>
          </c:extLst>
        </c:ser>
        <c:ser>
          <c:idx val="1"/>
          <c:order val="1"/>
          <c:tx>
            <c:strRef>
              <c:f>'IA4'!$E$4</c:f>
              <c:strCache>
                <c:ptCount val="1"/>
                <c:pt idx="0">
                  <c:v>ELEC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('IA4'!$D$3,'IA4'!$D$9,'IA4'!$D$15,'IA4'!$D$21,'IA4'!$D$27,'IA4'!$D$33,'IA4'!$D$39,'IA4'!$D$45,'IA4'!$D$51,'IA4'!$D$57,'IA4'!$D$63)</c:f>
              <c:strCache>
                <c:ptCount val="11"/>
                <c:pt idx="0">
                  <c:v>IA04 CRAYON - ASCENCEUR + BANDES CHAINES</c:v>
                </c:pt>
                <c:pt idx="1">
                  <c:v>IA04 CRAYON - BROS.+MISE TUBES+CENT.</c:v>
                </c:pt>
                <c:pt idx="2">
                  <c:v>IA04 CRAYON - CRANTAGE TIGE/RESIS</c:v>
                </c:pt>
                <c:pt idx="3">
                  <c:v>IA04 CRAYON - EMMANCH.JOINT + BORDAGE CR</c:v>
                </c:pt>
                <c:pt idx="4">
                  <c:v>IA04 CRAYON - ENL.CENT.+ HAUT.+ ETANCH.</c:v>
                </c:pt>
                <c:pt idx="5">
                  <c:v>IA04 CRAYON - MISE HAUT.+CTR TIGE,CHAINE</c:v>
                </c:pt>
                <c:pt idx="6">
                  <c:v>IA04 CRAYON - MISE JOINT + CTR JOINT</c:v>
                </c:pt>
                <c:pt idx="7">
                  <c:v>IA04 CRAYON - PRE-RETREINT 3 MORS CRAYON</c:v>
                </c:pt>
                <c:pt idx="8">
                  <c:v>IA04 CRAYON - SOUDURE ARGON,CHAINE IA CR</c:v>
                </c:pt>
                <c:pt idx="9">
                  <c:v>IA04 CRAYON - VIBREUSE, CHAINE CRA</c:v>
                </c:pt>
                <c:pt idx="10">
                  <c:v>IA4-MONTAGE CRAYON-ALIM TUBE/TIGE/RESIS</c:v>
                </c:pt>
              </c:strCache>
            </c:strRef>
          </c:cat>
          <c:val>
            <c:numRef>
              <c:f>('IA4'!$F$4,'IA4'!$F$10,'IA4'!$F$16,'IA4'!$F$22,'IA4'!$F$28,'IA4'!$F$34,'IA4'!$F$40,'IA4'!$F$46,'IA4'!$F$52,'IA4'!$F$58,'IA4'!$F$64)</c:f>
              <c:numCache>
                <c:formatCode>#\ ##0\ "€"</c:formatCode>
                <c:ptCount val="11"/>
                <c:pt idx="0">
                  <c:v>59.62</c:v>
                </c:pt>
                <c:pt idx="1">
                  <c:v>0</c:v>
                </c:pt>
                <c:pt idx="2">
                  <c:v>0</c:v>
                </c:pt>
                <c:pt idx="3">
                  <c:v>148.72</c:v>
                </c:pt>
                <c:pt idx="4">
                  <c:v>279.42</c:v>
                </c:pt>
                <c:pt idx="5">
                  <c:v>0</c:v>
                </c:pt>
                <c:pt idx="6">
                  <c:v>476.93</c:v>
                </c:pt>
                <c:pt idx="7">
                  <c:v>775.01</c:v>
                </c:pt>
                <c:pt idx="8">
                  <c:v>476.93</c:v>
                </c:pt>
                <c:pt idx="9">
                  <c:v>431.06</c:v>
                </c:pt>
                <c:pt idx="10">
                  <c:v>9061.5899999999983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9D-4843-9F0C-DE41FF5826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overlap val="100"/>
        <c:axId val="513075224"/>
        <c:axId val="513075616"/>
      </c:barChart>
      <c:catAx>
        <c:axId val="513075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400000" spcFirstLastPara="1" vertOverflow="ellipsis" wrap="square" anchor="t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3075616"/>
        <c:crosses val="autoZero"/>
        <c:auto val="0"/>
        <c:lblAlgn val="ctr"/>
        <c:lblOffset val="100"/>
        <c:noMultiLvlLbl val="0"/>
      </c:catAx>
      <c:valAx>
        <c:axId val="513075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3075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cap="all" baseline="0">
                <a:effectLst/>
              </a:rPr>
              <a:t>COÛT DE MAINTENANCE PAR MOIS : IA4</a:t>
            </a:r>
            <a:endParaRPr lang="en-US">
              <a:effectLst/>
            </a:endParaRPr>
          </a:p>
        </c:rich>
      </c:tx>
      <c:layout/>
      <c:overlay val="0"/>
      <c:spPr>
        <a:noFill/>
        <a:ln w="19050">
          <a:solidFill>
            <a:srgbClr val="FF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'IA4'!$J$69</c:f>
              <c:strCache>
                <c:ptCount val="1"/>
                <c:pt idx="0">
                  <c:v>TOT MECA IA4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'IA4'!$K$68:$W$68</c:f>
              <c:strCache>
                <c:ptCount val="13"/>
                <c:pt idx="0">
                  <c:v>janv-18</c:v>
                </c:pt>
                <c:pt idx="1">
                  <c:v>févr-18</c:v>
                </c:pt>
                <c:pt idx="2">
                  <c:v>mars-18</c:v>
                </c:pt>
                <c:pt idx="3">
                  <c:v>avr-18</c:v>
                </c:pt>
                <c:pt idx="4">
                  <c:v>mai-18</c:v>
                </c:pt>
                <c:pt idx="5">
                  <c:v>juin-18</c:v>
                </c:pt>
                <c:pt idx="6">
                  <c:v>juil-18</c:v>
                </c:pt>
                <c:pt idx="7">
                  <c:v>août-18</c:v>
                </c:pt>
                <c:pt idx="8">
                  <c:v>sept-18</c:v>
                </c:pt>
                <c:pt idx="9">
                  <c:v>oct-18</c:v>
                </c:pt>
                <c:pt idx="10">
                  <c:v>nov-18</c:v>
                </c:pt>
                <c:pt idx="11">
                  <c:v>déc-18</c:v>
                </c:pt>
                <c:pt idx="12">
                  <c:v>TOT 2018</c:v>
                </c:pt>
              </c:strCache>
            </c:strRef>
          </c:cat>
          <c:val>
            <c:numRef>
              <c:f>'IA4'!$K$69:$W$69</c:f>
              <c:numCache>
                <c:formatCode>#\ ##0\ "€"</c:formatCode>
                <c:ptCount val="13"/>
                <c:pt idx="0">
                  <c:v>2764.85</c:v>
                </c:pt>
                <c:pt idx="1">
                  <c:v>1653.75</c:v>
                </c:pt>
                <c:pt idx="2">
                  <c:v>1466.65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5885.25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F1-485F-A370-1C15DAD59A80}"/>
            </c:ext>
          </c:extLst>
        </c:ser>
        <c:ser>
          <c:idx val="1"/>
          <c:order val="1"/>
          <c:tx>
            <c:strRef>
              <c:f>'IA4'!$J$70</c:f>
              <c:strCache>
                <c:ptCount val="1"/>
                <c:pt idx="0">
                  <c:v>TOT ELEC IA4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'IA4'!$K$68:$W$68</c:f>
              <c:strCache>
                <c:ptCount val="13"/>
                <c:pt idx="0">
                  <c:v>janv-18</c:v>
                </c:pt>
                <c:pt idx="1">
                  <c:v>févr-18</c:v>
                </c:pt>
                <c:pt idx="2">
                  <c:v>mars-18</c:v>
                </c:pt>
                <c:pt idx="3">
                  <c:v>avr-18</c:v>
                </c:pt>
                <c:pt idx="4">
                  <c:v>mai-18</c:v>
                </c:pt>
                <c:pt idx="5">
                  <c:v>juin-18</c:v>
                </c:pt>
                <c:pt idx="6">
                  <c:v>juil-18</c:v>
                </c:pt>
                <c:pt idx="7">
                  <c:v>août-18</c:v>
                </c:pt>
                <c:pt idx="8">
                  <c:v>sept-18</c:v>
                </c:pt>
                <c:pt idx="9">
                  <c:v>oct-18</c:v>
                </c:pt>
                <c:pt idx="10">
                  <c:v>nov-18</c:v>
                </c:pt>
                <c:pt idx="11">
                  <c:v>déc-18</c:v>
                </c:pt>
                <c:pt idx="12">
                  <c:v>TOT 2018</c:v>
                </c:pt>
              </c:strCache>
            </c:strRef>
          </c:cat>
          <c:val>
            <c:numRef>
              <c:f>'IA4'!$K$70:$W$70</c:f>
              <c:numCache>
                <c:formatCode>#\ ##0\ "€"</c:formatCode>
                <c:ptCount val="13"/>
                <c:pt idx="0">
                  <c:v>3124.91</c:v>
                </c:pt>
                <c:pt idx="1">
                  <c:v>5871.86</c:v>
                </c:pt>
                <c:pt idx="2">
                  <c:v>2712.51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11709.28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F1-485F-A370-1C15DAD59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9"/>
        <c:shape val="box"/>
        <c:axId val="422615152"/>
        <c:axId val="422622696"/>
        <c:axId val="0"/>
      </c:bar3DChart>
      <c:catAx>
        <c:axId val="422615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22622696"/>
        <c:crosses val="autoZero"/>
        <c:auto val="1"/>
        <c:lblAlgn val="ctr"/>
        <c:lblOffset val="100"/>
        <c:noMultiLvlLbl val="0"/>
      </c:catAx>
      <c:valAx>
        <c:axId val="422622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\ &quot;€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2261515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 prst="relaxedInset"/>
    </a:sp3d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600" b="1">
                <a:solidFill>
                  <a:sysClr val="windowText" lastClr="000000"/>
                </a:solidFill>
              </a:rPr>
              <a:t>Coûts total HU09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6.7590567909444982E-2"/>
          <c:y val="0.1390705194966006"/>
          <c:w val="0.84739281359234986"/>
          <c:h val="0.5678131152230232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'HU09'!$E$3</c:f>
              <c:strCache>
                <c:ptCount val="1"/>
                <c:pt idx="0">
                  <c:v>MECA</c:v>
                </c:pt>
              </c:strCache>
            </c:strRef>
          </c:tx>
          <c:spPr>
            <a:solidFill>
              <a:srgbClr val="0070C0">
                <a:alpha val="87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('HU09'!$D$3,'HU09'!$D$9,'HU09'!$D$15)</c:f>
              <c:strCache>
                <c:ptCount val="3"/>
                <c:pt idx="0">
                  <c:v>HU09 ST25  VISSAGE TIGE</c:v>
                </c:pt>
                <c:pt idx="1">
                  <c:v>HU09 ST30  VIBRAGE POUDRE</c:v>
                </c:pt>
                <c:pt idx="2">
                  <c:v>HU09 ST45 MISE JOINT</c:v>
                </c:pt>
              </c:strCache>
            </c:strRef>
          </c:cat>
          <c:val>
            <c:numRef>
              <c:f>('HU09'!$F$3,'HU09'!$F$9,'HU09'!$F$15)</c:f>
              <c:numCache>
                <c:formatCode>#\ ##0\ "€"</c:formatCode>
                <c:ptCount val="3"/>
                <c:pt idx="0">
                  <c:v>1980.0900000000001</c:v>
                </c:pt>
                <c:pt idx="1">
                  <c:v>4765.51</c:v>
                </c:pt>
                <c:pt idx="2">
                  <c:v>252.92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05-4A49-AEC0-BA4260858F8E}"/>
            </c:ext>
          </c:extLst>
        </c:ser>
        <c:ser>
          <c:idx val="1"/>
          <c:order val="1"/>
          <c:tx>
            <c:strRef>
              <c:f>'HU09'!$E$4</c:f>
              <c:strCache>
                <c:ptCount val="1"/>
                <c:pt idx="0">
                  <c:v>ELEC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('HU09'!$D$3,'HU09'!$D$9,'HU09'!$D$15)</c:f>
              <c:strCache>
                <c:ptCount val="3"/>
                <c:pt idx="0">
                  <c:v>HU09 ST25  VISSAGE TIGE</c:v>
                </c:pt>
                <c:pt idx="1">
                  <c:v>HU09 ST30  VIBRAGE POUDRE</c:v>
                </c:pt>
                <c:pt idx="2">
                  <c:v>HU09 ST45 MISE JOINT</c:v>
                </c:pt>
              </c:strCache>
            </c:strRef>
          </c:cat>
          <c:val>
            <c:numRef>
              <c:f>('HU09'!$F$4,'HU09'!$F$10,'HU09'!$F$16)</c:f>
              <c:numCache>
                <c:formatCode>#\ ##0\ "€"</c:formatCode>
                <c:ptCount val="3"/>
                <c:pt idx="0">
                  <c:v>834.15</c:v>
                </c:pt>
                <c:pt idx="1">
                  <c:v>4449.55</c:v>
                </c:pt>
                <c:pt idx="2">
                  <c:v>2755.0299999999997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05-4A49-AEC0-BA4260858F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overlap val="100"/>
        <c:axId val="513076400"/>
        <c:axId val="513076792"/>
      </c:barChart>
      <c:catAx>
        <c:axId val="51307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400000" spcFirstLastPara="1" vertOverflow="ellipsis" wrap="square" anchor="t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3076792"/>
        <c:crosses val="autoZero"/>
        <c:auto val="0"/>
        <c:lblAlgn val="ctr"/>
        <c:lblOffset val="100"/>
        <c:noMultiLvlLbl val="0"/>
      </c:catAx>
      <c:valAx>
        <c:axId val="513076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3076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COÛT</a:t>
            </a:r>
            <a:r>
              <a:rPr lang="en-US" baseline="0"/>
              <a:t> DE MAINTENANCE PAR MOIS : HU09</a:t>
            </a:r>
            <a:endParaRPr lang="en-US"/>
          </a:p>
        </c:rich>
      </c:tx>
      <c:layout/>
      <c:overlay val="0"/>
      <c:spPr>
        <a:noFill/>
        <a:ln w="19050">
          <a:solidFill>
            <a:srgbClr val="FF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'HU09'!$J$21</c:f>
              <c:strCache>
                <c:ptCount val="1"/>
                <c:pt idx="0">
                  <c:v>TOT MECA HU09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'HU09'!$K$20:$W$20</c:f>
              <c:strCache>
                <c:ptCount val="13"/>
                <c:pt idx="0">
                  <c:v>janv-18</c:v>
                </c:pt>
                <c:pt idx="1">
                  <c:v>févr-18</c:v>
                </c:pt>
                <c:pt idx="2">
                  <c:v>mars-18</c:v>
                </c:pt>
                <c:pt idx="3">
                  <c:v>avr-18</c:v>
                </c:pt>
                <c:pt idx="4">
                  <c:v>mai-18</c:v>
                </c:pt>
                <c:pt idx="5">
                  <c:v>juin-18</c:v>
                </c:pt>
                <c:pt idx="6">
                  <c:v>juil-18</c:v>
                </c:pt>
                <c:pt idx="7">
                  <c:v>août-18</c:v>
                </c:pt>
                <c:pt idx="8">
                  <c:v>sept-18</c:v>
                </c:pt>
                <c:pt idx="9">
                  <c:v>oct-18</c:v>
                </c:pt>
                <c:pt idx="10">
                  <c:v>nov-18</c:v>
                </c:pt>
                <c:pt idx="11">
                  <c:v>déc-18</c:v>
                </c:pt>
                <c:pt idx="12">
                  <c:v>TOT 2018</c:v>
                </c:pt>
              </c:strCache>
            </c:strRef>
          </c:cat>
          <c:val>
            <c:numRef>
              <c:f>'HU09'!$K$21:$W$21</c:f>
              <c:numCache>
                <c:formatCode>#\ ##0\ "€"</c:formatCode>
                <c:ptCount val="13"/>
                <c:pt idx="0">
                  <c:v>3398.3</c:v>
                </c:pt>
                <c:pt idx="1">
                  <c:v>2895.06</c:v>
                </c:pt>
                <c:pt idx="2">
                  <c:v>705.16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6998.52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C3-4FFB-8B9A-775D9A739E02}"/>
            </c:ext>
          </c:extLst>
        </c:ser>
        <c:ser>
          <c:idx val="1"/>
          <c:order val="1"/>
          <c:tx>
            <c:strRef>
              <c:f>'HU09'!$J$22</c:f>
              <c:strCache>
                <c:ptCount val="1"/>
                <c:pt idx="0">
                  <c:v>TOT ELEC HU09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'HU09'!$K$20:$W$20</c:f>
              <c:strCache>
                <c:ptCount val="13"/>
                <c:pt idx="0">
                  <c:v>janv-18</c:v>
                </c:pt>
                <c:pt idx="1">
                  <c:v>févr-18</c:v>
                </c:pt>
                <c:pt idx="2">
                  <c:v>mars-18</c:v>
                </c:pt>
                <c:pt idx="3">
                  <c:v>avr-18</c:v>
                </c:pt>
                <c:pt idx="4">
                  <c:v>mai-18</c:v>
                </c:pt>
                <c:pt idx="5">
                  <c:v>juin-18</c:v>
                </c:pt>
                <c:pt idx="6">
                  <c:v>juil-18</c:v>
                </c:pt>
                <c:pt idx="7">
                  <c:v>août-18</c:v>
                </c:pt>
                <c:pt idx="8">
                  <c:v>sept-18</c:v>
                </c:pt>
                <c:pt idx="9">
                  <c:v>oct-18</c:v>
                </c:pt>
                <c:pt idx="10">
                  <c:v>nov-18</c:v>
                </c:pt>
                <c:pt idx="11">
                  <c:v>déc-18</c:v>
                </c:pt>
                <c:pt idx="12">
                  <c:v>TOT 2018</c:v>
                </c:pt>
              </c:strCache>
            </c:strRef>
          </c:cat>
          <c:val>
            <c:numRef>
              <c:f>'HU09'!$K$22:$W$22</c:f>
              <c:numCache>
                <c:formatCode>#\ ##0\ "€"</c:formatCode>
                <c:ptCount val="13"/>
                <c:pt idx="0">
                  <c:v>2255.59</c:v>
                </c:pt>
                <c:pt idx="1">
                  <c:v>3921.23</c:v>
                </c:pt>
                <c:pt idx="2">
                  <c:v>1861.91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8038.73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C3-4FFB-8B9A-775D9A739E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9"/>
        <c:shape val="box"/>
        <c:axId val="609121272"/>
        <c:axId val="609130128"/>
        <c:axId val="0"/>
      </c:bar3DChart>
      <c:catAx>
        <c:axId val="609121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130128"/>
        <c:crosses val="autoZero"/>
        <c:auto val="1"/>
        <c:lblAlgn val="ctr"/>
        <c:lblOffset val="100"/>
        <c:noMultiLvlLbl val="0"/>
      </c:catAx>
      <c:valAx>
        <c:axId val="60913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\ &quot;€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1212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 prst="relaxedInset"/>
    </a:sp3d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600" b="1">
                <a:solidFill>
                  <a:sysClr val="windowText" lastClr="000000"/>
                </a:solidFill>
              </a:rPr>
              <a:t>Coûts total RC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6.7590567909444982E-2"/>
          <c:y val="0.1390705194966006"/>
          <c:w val="0.84739281359234986"/>
          <c:h val="0.5678131152230232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'RC'!$E$3</c:f>
              <c:strCache>
                <c:ptCount val="1"/>
                <c:pt idx="0">
                  <c:v>MECA</c:v>
                </c:pt>
              </c:strCache>
            </c:strRef>
          </c:tx>
          <c:spPr>
            <a:solidFill>
              <a:srgbClr val="0070C0">
                <a:alpha val="87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('RC'!$D$3,'RC'!$D$9,'RC'!$D$15,'RC'!$D$21,'RC'!$D$27,'RC'!$D$33,'RC'!$D$39,'RC'!$D$45)</c:f>
              <c:strCache>
                <c:ptCount val="8"/>
                <c:pt idx="0">
                  <c:v>MULLER n° 02 / RETREINT CRAYON</c:v>
                </c:pt>
                <c:pt idx="1">
                  <c:v>MULLER n° 03 / RETREINT CRAYON</c:v>
                </c:pt>
                <c:pt idx="2">
                  <c:v>MULLER n° 06 / RETREINT CRAYON</c:v>
                </c:pt>
                <c:pt idx="3">
                  <c:v>MULLER n° 07 / RETREINT CRAYON</c:v>
                </c:pt>
                <c:pt idx="4">
                  <c:v>MULLER n° 08 / RETREINT CRAYON</c:v>
                </c:pt>
                <c:pt idx="5">
                  <c:v>MULLER n° 09 / RETREINT CRAYON</c:v>
                </c:pt>
                <c:pt idx="6">
                  <c:v>SW 10</c:v>
                </c:pt>
                <c:pt idx="7">
                  <c:v>SW 11</c:v>
                </c:pt>
              </c:strCache>
            </c:strRef>
          </c:cat>
          <c:val>
            <c:numRef>
              <c:f>('RC'!$F$3,'RC'!$F$9,'RC'!$F$15,'RC'!$F$21,'RC'!$F$27,'RC'!$F$33,'RC'!$F$39,'RC'!$F$45)</c:f>
              <c:numCache>
                <c:formatCode>#\ ##0\ "€"</c:formatCode>
                <c:ptCount val="8"/>
                <c:pt idx="0">
                  <c:v>5782.12</c:v>
                </c:pt>
                <c:pt idx="1">
                  <c:v>5293.32</c:v>
                </c:pt>
                <c:pt idx="2">
                  <c:v>562.73</c:v>
                </c:pt>
                <c:pt idx="3">
                  <c:v>2874.26</c:v>
                </c:pt>
                <c:pt idx="4">
                  <c:v>1257.5999999999999</c:v>
                </c:pt>
                <c:pt idx="5">
                  <c:v>1516.23</c:v>
                </c:pt>
                <c:pt idx="6">
                  <c:v>367.4</c:v>
                </c:pt>
                <c:pt idx="7">
                  <c:v>5283.68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31-4517-A7C2-A1E34AB25283}"/>
            </c:ext>
          </c:extLst>
        </c:ser>
        <c:ser>
          <c:idx val="1"/>
          <c:order val="1"/>
          <c:tx>
            <c:strRef>
              <c:f>'RC'!$E$4</c:f>
              <c:strCache>
                <c:ptCount val="1"/>
                <c:pt idx="0">
                  <c:v>ELEC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('RC'!$D$3,'RC'!$D$9,'RC'!$D$15,'RC'!$D$21,'RC'!$D$27,'RC'!$D$33,'RC'!$D$39,'RC'!$D$45)</c:f>
              <c:strCache>
                <c:ptCount val="8"/>
                <c:pt idx="0">
                  <c:v>MULLER n° 02 / RETREINT CRAYON</c:v>
                </c:pt>
                <c:pt idx="1">
                  <c:v>MULLER n° 03 / RETREINT CRAYON</c:v>
                </c:pt>
                <c:pt idx="2">
                  <c:v>MULLER n° 06 / RETREINT CRAYON</c:v>
                </c:pt>
                <c:pt idx="3">
                  <c:v>MULLER n° 07 / RETREINT CRAYON</c:v>
                </c:pt>
                <c:pt idx="4">
                  <c:v>MULLER n° 08 / RETREINT CRAYON</c:v>
                </c:pt>
                <c:pt idx="5">
                  <c:v>MULLER n° 09 / RETREINT CRAYON</c:v>
                </c:pt>
                <c:pt idx="6">
                  <c:v>SW 10</c:v>
                </c:pt>
                <c:pt idx="7">
                  <c:v>SW 11</c:v>
                </c:pt>
              </c:strCache>
            </c:strRef>
          </c:cat>
          <c:val>
            <c:numRef>
              <c:f>('RC'!$F$4,'RC'!$F$10,'RC'!$F$16,'RC'!$F$22,'RC'!$F$28,'RC'!$F$34,'RC'!$F$40,'RC'!$F$46)</c:f>
              <c:numCache>
                <c:formatCode>#\ ##0\ "€"</c:formatCode>
                <c:ptCount val="8"/>
                <c:pt idx="0">
                  <c:v>495.91</c:v>
                </c:pt>
                <c:pt idx="1">
                  <c:v>1876.04</c:v>
                </c:pt>
                <c:pt idx="2">
                  <c:v>0</c:v>
                </c:pt>
                <c:pt idx="3">
                  <c:v>894.24</c:v>
                </c:pt>
                <c:pt idx="4">
                  <c:v>6079.36</c:v>
                </c:pt>
                <c:pt idx="5">
                  <c:v>476.93</c:v>
                </c:pt>
                <c:pt idx="6">
                  <c:v>958.56000000000006</c:v>
                </c:pt>
                <c:pt idx="7">
                  <c:v>832.7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31-4517-A7C2-A1E34AB252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overlap val="100"/>
        <c:axId val="513077576"/>
        <c:axId val="515178456"/>
      </c:barChart>
      <c:catAx>
        <c:axId val="513077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400000" spcFirstLastPara="1" vertOverflow="ellipsis" wrap="square" anchor="t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5178456"/>
        <c:crosses val="autoZero"/>
        <c:auto val="0"/>
        <c:lblAlgn val="ctr"/>
        <c:lblOffset val="100"/>
        <c:noMultiLvlLbl val="0"/>
      </c:catAx>
      <c:valAx>
        <c:axId val="515178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3077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cap="all" baseline="0">
                <a:effectLst/>
              </a:rPr>
              <a:t>coût de maintenance par mois : rc</a:t>
            </a:r>
            <a:endParaRPr lang="en-US">
              <a:effectLst/>
            </a:endParaRPr>
          </a:p>
        </c:rich>
      </c:tx>
      <c:layout/>
      <c:overlay val="0"/>
      <c:spPr>
        <a:noFill/>
        <a:ln w="19050">
          <a:solidFill>
            <a:srgbClr val="FF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'RC'!$J$51</c:f>
              <c:strCache>
                <c:ptCount val="1"/>
                <c:pt idx="0">
                  <c:v>TOT MECA RC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'RC'!$K$50:$W$50</c:f>
              <c:strCache>
                <c:ptCount val="13"/>
                <c:pt idx="0">
                  <c:v>janv-18</c:v>
                </c:pt>
                <c:pt idx="1">
                  <c:v>févr-18</c:v>
                </c:pt>
                <c:pt idx="2">
                  <c:v>mars-18</c:v>
                </c:pt>
                <c:pt idx="3">
                  <c:v>avr-18</c:v>
                </c:pt>
                <c:pt idx="4">
                  <c:v>mai-18</c:v>
                </c:pt>
                <c:pt idx="5">
                  <c:v>juin-18</c:v>
                </c:pt>
                <c:pt idx="6">
                  <c:v>juil-18</c:v>
                </c:pt>
                <c:pt idx="7">
                  <c:v>août-18</c:v>
                </c:pt>
                <c:pt idx="8">
                  <c:v>sept-18</c:v>
                </c:pt>
                <c:pt idx="9">
                  <c:v>oct-18</c:v>
                </c:pt>
                <c:pt idx="10">
                  <c:v>nov-18</c:v>
                </c:pt>
                <c:pt idx="11">
                  <c:v>déc-18</c:v>
                </c:pt>
                <c:pt idx="12">
                  <c:v>TOT 2018</c:v>
                </c:pt>
              </c:strCache>
            </c:strRef>
          </c:cat>
          <c:val>
            <c:numRef>
              <c:f>'RC'!$K$51:$W$51</c:f>
              <c:numCache>
                <c:formatCode>#\ ##0\ "€"</c:formatCode>
                <c:ptCount val="13"/>
                <c:pt idx="0">
                  <c:v>9575.92</c:v>
                </c:pt>
                <c:pt idx="1">
                  <c:v>9730.2099999999991</c:v>
                </c:pt>
                <c:pt idx="2">
                  <c:v>3631.2100000000005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22937.339999999997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6A-4627-A4A1-F200A9AAFE6A}"/>
            </c:ext>
          </c:extLst>
        </c:ser>
        <c:ser>
          <c:idx val="1"/>
          <c:order val="1"/>
          <c:tx>
            <c:strRef>
              <c:f>'RC'!$J$52</c:f>
              <c:strCache>
                <c:ptCount val="1"/>
                <c:pt idx="0">
                  <c:v>TOT ELEC RC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'RC'!$K$50:$W$50</c:f>
              <c:strCache>
                <c:ptCount val="13"/>
                <c:pt idx="0">
                  <c:v>janv-18</c:v>
                </c:pt>
                <c:pt idx="1">
                  <c:v>févr-18</c:v>
                </c:pt>
                <c:pt idx="2">
                  <c:v>mars-18</c:v>
                </c:pt>
                <c:pt idx="3">
                  <c:v>avr-18</c:v>
                </c:pt>
                <c:pt idx="4">
                  <c:v>mai-18</c:v>
                </c:pt>
                <c:pt idx="5">
                  <c:v>juin-18</c:v>
                </c:pt>
                <c:pt idx="6">
                  <c:v>juil-18</c:v>
                </c:pt>
                <c:pt idx="7">
                  <c:v>août-18</c:v>
                </c:pt>
                <c:pt idx="8">
                  <c:v>sept-18</c:v>
                </c:pt>
                <c:pt idx="9">
                  <c:v>oct-18</c:v>
                </c:pt>
                <c:pt idx="10">
                  <c:v>nov-18</c:v>
                </c:pt>
                <c:pt idx="11">
                  <c:v>déc-18</c:v>
                </c:pt>
                <c:pt idx="12">
                  <c:v>TOT 2018</c:v>
                </c:pt>
              </c:strCache>
            </c:strRef>
          </c:cat>
          <c:val>
            <c:numRef>
              <c:f>'RC'!$K$52:$W$52</c:f>
              <c:numCache>
                <c:formatCode>#\ ##0\ "€"</c:formatCode>
                <c:ptCount val="13"/>
                <c:pt idx="0">
                  <c:v>3579.85</c:v>
                </c:pt>
                <c:pt idx="1">
                  <c:v>3305.15</c:v>
                </c:pt>
                <c:pt idx="2">
                  <c:v>4728.74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11613.74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6A-4627-A4A1-F200A9AAF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9"/>
        <c:shape val="box"/>
        <c:axId val="609096672"/>
        <c:axId val="609095360"/>
        <c:axId val="0"/>
      </c:bar3DChart>
      <c:catAx>
        <c:axId val="609096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095360"/>
        <c:crosses val="autoZero"/>
        <c:auto val="1"/>
        <c:lblAlgn val="ctr"/>
        <c:lblOffset val="100"/>
        <c:noMultiLvlLbl val="0"/>
      </c:catAx>
      <c:valAx>
        <c:axId val="609095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\ &quot;€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0966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 prst="relaxedInset"/>
    </a:sp3d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600" b="1">
                <a:solidFill>
                  <a:sysClr val="windowText" lastClr="000000"/>
                </a:solidFill>
              </a:rPr>
              <a:t>Coûts total Tubes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6.7590567909444982E-2"/>
          <c:y val="0.1390705194966006"/>
          <c:w val="0.84739281359234986"/>
          <c:h val="0.5678131152230232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Tubes!$E$3</c:f>
              <c:strCache>
                <c:ptCount val="1"/>
                <c:pt idx="0">
                  <c:v>MECA</c:v>
                </c:pt>
              </c:strCache>
            </c:strRef>
          </c:tx>
          <c:spPr>
            <a:solidFill>
              <a:srgbClr val="0070C0">
                <a:alpha val="87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(Tubes!$D$3,Tubes!$D$9,Tubes!$D$15,Tubes!$D$21,Tubes!$D$27,Tubes!$D$33,Tubes!$D$39)</c:f>
              <c:strCache>
                <c:ptCount val="7"/>
                <c:pt idx="0">
                  <c:v>RETREINT TUBE FELSS N°1</c:v>
                </c:pt>
                <c:pt idx="1">
                  <c:v>RETREINT TUBE FELSS N°2</c:v>
                </c:pt>
                <c:pt idx="2">
                  <c:v>RETREINT TUBE FELSS N°3</c:v>
                </c:pt>
                <c:pt idx="3">
                  <c:v>RETREINT TUBE FELSS N°4</c:v>
                </c:pt>
                <c:pt idx="4">
                  <c:v>RETREINT TUBE FELSS N°5</c:v>
                </c:pt>
                <c:pt idx="5">
                  <c:v>RETREINT TUBE FELSS N°6</c:v>
                </c:pt>
                <c:pt idx="6">
                  <c:v>RETREINT TUBE FELSS N°7</c:v>
                </c:pt>
              </c:strCache>
            </c:strRef>
          </c:cat>
          <c:val>
            <c:numRef>
              <c:f>(Tubes!$F$3,Tubes!$F$9,Tubes!$F$15,Tubes!$F$21,Tubes!$F$27,Tubes!$F$33,Tubes!$F$39)</c:f>
              <c:numCache>
                <c:formatCode>#\ ##0\ "€"</c:formatCode>
                <c:ptCount val="7"/>
                <c:pt idx="0">
                  <c:v>5548.73</c:v>
                </c:pt>
                <c:pt idx="1">
                  <c:v>815.25</c:v>
                </c:pt>
                <c:pt idx="2">
                  <c:v>2063</c:v>
                </c:pt>
                <c:pt idx="3">
                  <c:v>821.92000000000007</c:v>
                </c:pt>
                <c:pt idx="4">
                  <c:v>1913.56</c:v>
                </c:pt>
                <c:pt idx="5">
                  <c:v>5915.68</c:v>
                </c:pt>
                <c:pt idx="6">
                  <c:v>2267.0700000000002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42-453E-97CC-2A890B8F7819}"/>
            </c:ext>
          </c:extLst>
        </c:ser>
        <c:ser>
          <c:idx val="1"/>
          <c:order val="1"/>
          <c:tx>
            <c:strRef>
              <c:f>Tubes!$E$4</c:f>
              <c:strCache>
                <c:ptCount val="1"/>
                <c:pt idx="0">
                  <c:v>ELEC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(Tubes!$D$3,Tubes!$D$9,Tubes!$D$15,Tubes!$D$21,Tubes!$D$27,Tubes!$D$33,Tubes!$D$39)</c:f>
              <c:strCache>
                <c:ptCount val="7"/>
                <c:pt idx="0">
                  <c:v>RETREINT TUBE FELSS N°1</c:v>
                </c:pt>
                <c:pt idx="1">
                  <c:v>RETREINT TUBE FELSS N°2</c:v>
                </c:pt>
                <c:pt idx="2">
                  <c:v>RETREINT TUBE FELSS N°3</c:v>
                </c:pt>
                <c:pt idx="3">
                  <c:v>RETREINT TUBE FELSS N°4</c:v>
                </c:pt>
                <c:pt idx="4">
                  <c:v>RETREINT TUBE FELSS N°5</c:v>
                </c:pt>
                <c:pt idx="5">
                  <c:v>RETREINT TUBE FELSS N°6</c:v>
                </c:pt>
                <c:pt idx="6">
                  <c:v>RETREINT TUBE FELSS N°7</c:v>
                </c:pt>
              </c:strCache>
            </c:strRef>
          </c:cat>
          <c:val>
            <c:numRef>
              <c:f>(Tubes!$F$4,Tubes!$F$10,Tubes!$F$16,Tubes!$F$22,Tubes!$F$28,Tubes!$F$34,Tubes!$F$40)</c:f>
              <c:numCache>
                <c:formatCode>#\ ##0\ "€"</c:formatCode>
                <c:ptCount val="7"/>
                <c:pt idx="0">
                  <c:v>314.37</c:v>
                </c:pt>
                <c:pt idx="1">
                  <c:v>316.51</c:v>
                </c:pt>
                <c:pt idx="2">
                  <c:v>1109.58</c:v>
                </c:pt>
                <c:pt idx="3">
                  <c:v>1897.54</c:v>
                </c:pt>
                <c:pt idx="4">
                  <c:v>1209.9000000000001</c:v>
                </c:pt>
                <c:pt idx="5">
                  <c:v>2764.66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42-453E-97CC-2A890B8F7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overlap val="100"/>
        <c:axId val="515179240"/>
        <c:axId val="515179632"/>
      </c:barChart>
      <c:catAx>
        <c:axId val="515179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400000" spcFirstLastPara="1" vertOverflow="ellipsis" wrap="square" anchor="t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5179632"/>
        <c:crosses val="autoZero"/>
        <c:auto val="0"/>
        <c:lblAlgn val="ctr"/>
        <c:lblOffset val="100"/>
        <c:noMultiLvlLbl val="0"/>
      </c:catAx>
      <c:valAx>
        <c:axId val="515179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5179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cap="all" spc="120" normalizeH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cap="all" baseline="0">
                <a:effectLst/>
              </a:rPr>
              <a:t>coût de maintenance par mois : TUBES</a:t>
            </a:r>
            <a:endParaRPr lang="en-US">
              <a:effectLst/>
            </a:endParaRPr>
          </a:p>
        </c:rich>
      </c:tx>
      <c:layout/>
      <c:overlay val="0"/>
      <c:spPr>
        <a:noFill/>
        <a:ln w="19050">
          <a:solidFill>
            <a:srgbClr val="FF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1" i="0" u="none" strike="noStrike" kern="1200" cap="all" spc="120" normalizeH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Tubes!$J$45</c:f>
              <c:strCache>
                <c:ptCount val="1"/>
                <c:pt idx="0">
                  <c:v>TOT MECA TUBES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Tubes!$K$44:$W$44</c:f>
              <c:strCache>
                <c:ptCount val="13"/>
                <c:pt idx="0">
                  <c:v>janv-18</c:v>
                </c:pt>
                <c:pt idx="1">
                  <c:v>févr-18</c:v>
                </c:pt>
                <c:pt idx="2">
                  <c:v>mars-18</c:v>
                </c:pt>
                <c:pt idx="3">
                  <c:v>avr-18</c:v>
                </c:pt>
                <c:pt idx="4">
                  <c:v>mai-18</c:v>
                </c:pt>
                <c:pt idx="5">
                  <c:v>juin-18</c:v>
                </c:pt>
                <c:pt idx="6">
                  <c:v>juil-18</c:v>
                </c:pt>
                <c:pt idx="7">
                  <c:v>août-18</c:v>
                </c:pt>
                <c:pt idx="8">
                  <c:v>sept-18</c:v>
                </c:pt>
                <c:pt idx="9">
                  <c:v>oct-18</c:v>
                </c:pt>
                <c:pt idx="10">
                  <c:v>nov-18</c:v>
                </c:pt>
                <c:pt idx="11">
                  <c:v>déc-18</c:v>
                </c:pt>
                <c:pt idx="12">
                  <c:v>TOT 2018</c:v>
                </c:pt>
              </c:strCache>
            </c:strRef>
          </c:cat>
          <c:val>
            <c:numRef>
              <c:f>Tubes!$K$45:$W$45</c:f>
              <c:numCache>
                <c:formatCode>#\ ##0\ "€"</c:formatCode>
                <c:ptCount val="13"/>
                <c:pt idx="0">
                  <c:v>6893.4299999999994</c:v>
                </c:pt>
                <c:pt idx="1">
                  <c:v>7120.96</c:v>
                </c:pt>
                <c:pt idx="2">
                  <c:v>5330.82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19345.21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C5-4DBE-880B-F489AFF71CD3}"/>
            </c:ext>
          </c:extLst>
        </c:ser>
        <c:ser>
          <c:idx val="1"/>
          <c:order val="1"/>
          <c:tx>
            <c:strRef>
              <c:f>Tubes!$J$46</c:f>
              <c:strCache>
                <c:ptCount val="1"/>
                <c:pt idx="0">
                  <c:v>TOT ELEC TUBES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Tubes!$K$44:$W$44</c:f>
              <c:strCache>
                <c:ptCount val="13"/>
                <c:pt idx="0">
                  <c:v>janv-18</c:v>
                </c:pt>
                <c:pt idx="1">
                  <c:v>févr-18</c:v>
                </c:pt>
                <c:pt idx="2">
                  <c:v>mars-18</c:v>
                </c:pt>
                <c:pt idx="3">
                  <c:v>avr-18</c:v>
                </c:pt>
                <c:pt idx="4">
                  <c:v>mai-18</c:v>
                </c:pt>
                <c:pt idx="5">
                  <c:v>juin-18</c:v>
                </c:pt>
                <c:pt idx="6">
                  <c:v>juil-18</c:v>
                </c:pt>
                <c:pt idx="7">
                  <c:v>août-18</c:v>
                </c:pt>
                <c:pt idx="8">
                  <c:v>sept-18</c:v>
                </c:pt>
                <c:pt idx="9">
                  <c:v>oct-18</c:v>
                </c:pt>
                <c:pt idx="10">
                  <c:v>nov-18</c:v>
                </c:pt>
                <c:pt idx="11">
                  <c:v>déc-18</c:v>
                </c:pt>
                <c:pt idx="12">
                  <c:v>TOT 2018</c:v>
                </c:pt>
              </c:strCache>
            </c:strRef>
          </c:cat>
          <c:val>
            <c:numRef>
              <c:f>Tubes!$K$46:$W$46</c:f>
              <c:numCache>
                <c:formatCode>#\ ##0\ "€"</c:formatCode>
                <c:ptCount val="13"/>
                <c:pt idx="0">
                  <c:v>2572.7399999999998</c:v>
                </c:pt>
                <c:pt idx="1">
                  <c:v>4634.8900000000003</c:v>
                </c:pt>
                <c:pt idx="2">
                  <c:v>404.93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7612.56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C5-4DBE-880B-F489AFF71C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9"/>
        <c:shape val="box"/>
        <c:axId val="425053224"/>
        <c:axId val="608035304"/>
        <c:axId val="0"/>
      </c:bar3DChart>
      <c:catAx>
        <c:axId val="425053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8035304"/>
        <c:crosses val="autoZero"/>
        <c:auto val="1"/>
        <c:lblAlgn val="ctr"/>
        <c:lblOffset val="100"/>
        <c:noMultiLvlLbl val="0"/>
      </c:catAx>
      <c:valAx>
        <c:axId val="608035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\ &quot;€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250532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 prst="relaxedInset"/>
    </a:sp3d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600" b="1">
                <a:solidFill>
                  <a:sysClr val="windowText" lastClr="000000"/>
                </a:solidFill>
              </a:rPr>
              <a:t>Coûts total IA03</a:t>
            </a:r>
            <a:r>
              <a:rPr lang="fr-FR" sz="1600" b="1" baseline="0">
                <a:solidFill>
                  <a:sysClr val="windowText" lastClr="000000"/>
                </a:solidFill>
              </a:rPr>
              <a:t> Bougie</a:t>
            </a:r>
          </a:p>
          <a:p>
            <a:pPr>
              <a:defRPr/>
            </a:pPr>
            <a:r>
              <a:rPr lang="fr-FR" sz="1600" b="1">
                <a:solidFill>
                  <a:sysClr val="windowText" lastClr="000000"/>
                </a:solidFill>
              </a:rPr>
              <a:t>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6.7590567909444982E-2"/>
          <c:y val="0.1390705194966006"/>
          <c:w val="0.84739281359234986"/>
          <c:h val="0.5678131152230232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'IA03'!$E$3</c:f>
              <c:strCache>
                <c:ptCount val="1"/>
                <c:pt idx="0">
                  <c:v>MECA</c:v>
                </c:pt>
              </c:strCache>
            </c:strRef>
          </c:tx>
          <c:spPr>
            <a:solidFill>
              <a:srgbClr val="0070C0">
                <a:alpha val="87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('IA03'!$D$3,'IA03'!$D$9,'IA03'!$D$15,'IA03'!$D$21,'IA03'!$D$27,'IA03'!$D$33,'IA03'!$D$39)</c:f>
              <c:strCache>
                <c:ptCount val="7"/>
                <c:pt idx="0">
                  <c:v>IA03 BOUGIE - ENS. BANDES ASCEN CTR VIS</c:v>
                </c:pt>
                <c:pt idx="1">
                  <c:v>IA03 BOUGIE - ALIM ET MARQUAGE CORPS</c:v>
                </c:pt>
                <c:pt idx="2">
                  <c:v>IA03 BOUGIE - ALIM JOINT ET RONDELLE</c:v>
                </c:pt>
                <c:pt idx="3">
                  <c:v>STATION SOUDURE LASER FK</c:v>
                </c:pt>
                <c:pt idx="4">
                  <c:v>ETANCHEITE 40 BARS CHAINE IA3 MB</c:v>
                </c:pt>
                <c:pt idx="5">
                  <c:v>POSTE CTR CHAUFFE IA3</c:v>
                </c:pt>
                <c:pt idx="6">
                  <c:v>MARQUAGE LASER ET DECHERG GLP2  IA3 MB</c:v>
                </c:pt>
              </c:strCache>
            </c:strRef>
          </c:cat>
          <c:val>
            <c:numRef>
              <c:f>('IA03'!$F$3,'IA03'!$F$9,'IA03'!$F$15,'IA03'!$F$21,'IA03'!$F$27,'IA03'!$F$33,'IA03'!$F$39)</c:f>
              <c:numCache>
                <c:formatCode>#\ ##0\ "€"</c:formatCode>
                <c:ptCount val="7"/>
                <c:pt idx="0">
                  <c:v>757.02</c:v>
                </c:pt>
                <c:pt idx="1">
                  <c:v>672.01</c:v>
                </c:pt>
                <c:pt idx="2">
                  <c:v>299.72999999999996</c:v>
                </c:pt>
                <c:pt idx="3">
                  <c:v>724.77</c:v>
                </c:pt>
                <c:pt idx="4">
                  <c:v>0</c:v>
                </c:pt>
                <c:pt idx="5">
                  <c:v>545.48</c:v>
                </c:pt>
                <c:pt idx="6">
                  <c:v>357.69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9D-4843-9F0C-DE41FF58267C}"/>
            </c:ext>
          </c:extLst>
        </c:ser>
        <c:ser>
          <c:idx val="1"/>
          <c:order val="1"/>
          <c:tx>
            <c:strRef>
              <c:f>'IA03'!$E$4</c:f>
              <c:strCache>
                <c:ptCount val="1"/>
                <c:pt idx="0">
                  <c:v>ELEC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('IA03'!$D$3,'IA03'!$D$9,'IA03'!$D$15,'IA03'!$D$21,'IA03'!$D$27,'IA03'!$D$33,'IA03'!$D$39)</c:f>
              <c:strCache>
                <c:ptCount val="7"/>
                <c:pt idx="0">
                  <c:v>IA03 BOUGIE - ENS. BANDES ASCEN CTR VIS</c:v>
                </c:pt>
                <c:pt idx="1">
                  <c:v>IA03 BOUGIE - ALIM ET MARQUAGE CORPS</c:v>
                </c:pt>
                <c:pt idx="2">
                  <c:v>IA03 BOUGIE - ALIM JOINT ET RONDELLE</c:v>
                </c:pt>
                <c:pt idx="3">
                  <c:v>STATION SOUDURE LASER FK</c:v>
                </c:pt>
                <c:pt idx="4">
                  <c:v>ETANCHEITE 40 BARS CHAINE IA3 MB</c:v>
                </c:pt>
                <c:pt idx="5">
                  <c:v>POSTE CTR CHAUFFE IA3</c:v>
                </c:pt>
                <c:pt idx="6">
                  <c:v>MARQUAGE LASER ET DECHERG GLP2  IA3 MB</c:v>
                </c:pt>
              </c:strCache>
            </c:strRef>
          </c:cat>
          <c:val>
            <c:numRef>
              <c:f>('IA03'!$F$4,'IA03'!$F$10,'IA03'!$F$16,'IA03'!$F$22,'IA03'!$F$28,'IA03'!$F$34,'IA03'!$F$40)</c:f>
              <c:numCache>
                <c:formatCode>#\ ##0\ "€"</c:formatCode>
                <c:ptCount val="7"/>
                <c:pt idx="0">
                  <c:v>0</c:v>
                </c:pt>
                <c:pt idx="1">
                  <c:v>119.23</c:v>
                </c:pt>
                <c:pt idx="2">
                  <c:v>231.45</c:v>
                </c:pt>
                <c:pt idx="3">
                  <c:v>5923.36</c:v>
                </c:pt>
                <c:pt idx="4">
                  <c:v>2235.58</c:v>
                </c:pt>
                <c:pt idx="5">
                  <c:v>889.34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9D-4843-9F0C-DE41FF5826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overlap val="100"/>
        <c:axId val="515180416"/>
        <c:axId val="515180808"/>
      </c:barChart>
      <c:catAx>
        <c:axId val="515180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400000" spcFirstLastPara="1" vertOverflow="ellipsis" wrap="square" anchor="t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5180808"/>
        <c:crosses val="autoZero"/>
        <c:auto val="0"/>
        <c:lblAlgn val="ctr"/>
        <c:lblOffset val="100"/>
        <c:noMultiLvlLbl val="0"/>
      </c:catAx>
      <c:valAx>
        <c:axId val="515180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5180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4273249790841751"/>
          <c:y val="0.46263126016130574"/>
          <c:w val="5.3291048630428668E-2"/>
          <c:h val="0.1099871422954721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cap="all" spc="120" normalizeH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cap="all" baseline="0">
                <a:effectLst/>
              </a:rPr>
              <a:t>coût de maintenance par mois : IA03</a:t>
            </a:r>
            <a:endParaRPr lang="en-US">
              <a:effectLst/>
            </a:endParaRPr>
          </a:p>
        </c:rich>
      </c:tx>
      <c:layout/>
      <c:overlay val="0"/>
      <c:spPr>
        <a:noFill/>
        <a:ln w="19050">
          <a:solidFill>
            <a:srgbClr val="FF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1" i="0" u="none" strike="noStrike" kern="1200" cap="all" spc="120" normalizeH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'IA03'!$J$45</c:f>
              <c:strCache>
                <c:ptCount val="1"/>
                <c:pt idx="0">
                  <c:v>TOT MECA IA3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'IA03'!$K$44:$W$44</c:f>
              <c:strCache>
                <c:ptCount val="13"/>
                <c:pt idx="0">
                  <c:v>janv-18</c:v>
                </c:pt>
                <c:pt idx="1">
                  <c:v>févr-18</c:v>
                </c:pt>
                <c:pt idx="2">
                  <c:v>mars-18</c:v>
                </c:pt>
                <c:pt idx="3">
                  <c:v>avr-18</c:v>
                </c:pt>
                <c:pt idx="4">
                  <c:v>mai-18</c:v>
                </c:pt>
                <c:pt idx="5">
                  <c:v>juin-18</c:v>
                </c:pt>
                <c:pt idx="6">
                  <c:v>juil-18</c:v>
                </c:pt>
                <c:pt idx="7">
                  <c:v>août-18</c:v>
                </c:pt>
                <c:pt idx="8">
                  <c:v>sept-18</c:v>
                </c:pt>
                <c:pt idx="9">
                  <c:v>oct-18</c:v>
                </c:pt>
                <c:pt idx="10">
                  <c:v>nov-18</c:v>
                </c:pt>
                <c:pt idx="11">
                  <c:v>déc-18</c:v>
                </c:pt>
                <c:pt idx="12">
                  <c:v>TOT 2018</c:v>
                </c:pt>
              </c:strCache>
            </c:strRef>
          </c:cat>
          <c:val>
            <c:numRef>
              <c:f>'IA03'!$K$45:$W$45</c:f>
              <c:numCache>
                <c:formatCode>#\ ##0\ "€"</c:formatCode>
                <c:ptCount val="13"/>
                <c:pt idx="0">
                  <c:v>1911.53</c:v>
                </c:pt>
                <c:pt idx="1">
                  <c:v>910.47</c:v>
                </c:pt>
                <c:pt idx="2">
                  <c:v>534.69999999999993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3356.7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40-423D-811A-7E6443BB2850}"/>
            </c:ext>
          </c:extLst>
        </c:ser>
        <c:ser>
          <c:idx val="1"/>
          <c:order val="1"/>
          <c:tx>
            <c:strRef>
              <c:f>'IA03'!$J$46</c:f>
              <c:strCache>
                <c:ptCount val="1"/>
                <c:pt idx="0">
                  <c:v>TOT ELEC IA3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'IA03'!$K$44:$W$44</c:f>
              <c:strCache>
                <c:ptCount val="13"/>
                <c:pt idx="0">
                  <c:v>janv-18</c:v>
                </c:pt>
                <c:pt idx="1">
                  <c:v>févr-18</c:v>
                </c:pt>
                <c:pt idx="2">
                  <c:v>mars-18</c:v>
                </c:pt>
                <c:pt idx="3">
                  <c:v>avr-18</c:v>
                </c:pt>
                <c:pt idx="4">
                  <c:v>mai-18</c:v>
                </c:pt>
                <c:pt idx="5">
                  <c:v>juin-18</c:v>
                </c:pt>
                <c:pt idx="6">
                  <c:v>juil-18</c:v>
                </c:pt>
                <c:pt idx="7">
                  <c:v>août-18</c:v>
                </c:pt>
                <c:pt idx="8">
                  <c:v>sept-18</c:v>
                </c:pt>
                <c:pt idx="9">
                  <c:v>oct-18</c:v>
                </c:pt>
                <c:pt idx="10">
                  <c:v>nov-18</c:v>
                </c:pt>
                <c:pt idx="11">
                  <c:v>déc-18</c:v>
                </c:pt>
                <c:pt idx="12">
                  <c:v>TOT 2018</c:v>
                </c:pt>
              </c:strCache>
            </c:strRef>
          </c:cat>
          <c:val>
            <c:numRef>
              <c:f>'IA03'!$K$46:$W$46</c:f>
              <c:numCache>
                <c:formatCode>#\ ##0\ "€"</c:formatCode>
                <c:ptCount val="13"/>
                <c:pt idx="0">
                  <c:v>3219.2499999999995</c:v>
                </c:pt>
                <c:pt idx="1">
                  <c:v>2241.8199999999997</c:v>
                </c:pt>
                <c:pt idx="2">
                  <c:v>3937.89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9398.9599999999991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40-423D-811A-7E6443BB28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9"/>
        <c:shape val="box"/>
        <c:axId val="608064168"/>
        <c:axId val="608065152"/>
        <c:axId val="0"/>
      </c:bar3DChart>
      <c:catAx>
        <c:axId val="608064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8065152"/>
        <c:crosses val="autoZero"/>
        <c:auto val="1"/>
        <c:lblAlgn val="ctr"/>
        <c:lblOffset val="100"/>
        <c:noMultiLvlLbl val="0"/>
      </c:catAx>
      <c:valAx>
        <c:axId val="608065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\ &quot;€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806416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 prst="relaxedInset"/>
    </a:sp3d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600" b="1">
                <a:solidFill>
                  <a:sysClr val="windowText" lastClr="000000"/>
                </a:solidFill>
              </a:rPr>
              <a:t>Coûts total IA04</a:t>
            </a:r>
            <a:r>
              <a:rPr lang="fr-FR" sz="1600" b="1" baseline="0">
                <a:solidFill>
                  <a:sysClr val="windowText" lastClr="000000"/>
                </a:solidFill>
              </a:rPr>
              <a:t> Bougie</a:t>
            </a:r>
          </a:p>
          <a:p>
            <a:pPr>
              <a:defRPr/>
            </a:pPr>
            <a:r>
              <a:rPr lang="fr-FR" sz="1600" b="1">
                <a:solidFill>
                  <a:sysClr val="windowText" lastClr="000000"/>
                </a:solidFill>
              </a:rPr>
              <a:t>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6.7590567909444982E-2"/>
          <c:y val="0.1390705194966006"/>
          <c:w val="0.84739281359234986"/>
          <c:h val="0.5678131152230232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'IA4 Bougie'!$E$3</c:f>
              <c:strCache>
                <c:ptCount val="1"/>
                <c:pt idx="0">
                  <c:v>MECA</c:v>
                </c:pt>
              </c:strCache>
            </c:strRef>
          </c:tx>
          <c:spPr>
            <a:solidFill>
              <a:srgbClr val="0070C0">
                <a:alpha val="87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('IA4 Bougie'!$D$3,'IA4 Bougie'!$D$9,'IA4 Bougie'!$D$15,'IA4 Bougie'!$D$21,'IA4 Bougie'!$D$27,'IA4 Bougie'!$D$33,'IA4 Bougie'!$D$39,'IA4 Bougie'!$D$45,'IA4 Bougie'!$D$51)</c:f>
              <c:strCache>
                <c:ptCount val="9"/>
                <c:pt idx="0">
                  <c:v>IA04 BOUGIE - ENS. CHAINE ASCENSEU.</c:v>
                </c:pt>
                <c:pt idx="1">
                  <c:v>IA04 BOUGIE - ALIM + MARQUAGE CORPS CRAY</c:v>
                </c:pt>
                <c:pt idx="2">
                  <c:v>IA04 BOUGIE - ALIM + MARQUAGE CORPS CRAY</c:v>
                </c:pt>
                <c:pt idx="3">
                  <c:v>IA04 BOUGIE - CONTRÔLE D'ETANCHEITE 40 B</c:v>
                </c:pt>
                <c:pt idx="4">
                  <c:v>IA04 BOUGIE - MISE + CONTRÔLE JOINTS &amp; R</c:v>
                </c:pt>
                <c:pt idx="5">
                  <c:v>IA04 BOUGIE - VISSAGE + CRANTAGE ECROUS</c:v>
                </c:pt>
                <c:pt idx="6">
                  <c:v>IA04 BOUGIE - Poste CTR CHAUFFE</c:v>
                </c:pt>
                <c:pt idx="7">
                  <c:v>IA04 BOUGIE - CAMERA MANUELLE CTR GLP2</c:v>
                </c:pt>
                <c:pt idx="8">
                  <c:v>IA04 BOUGIE - LASER TRUMPF GEFIT N°4</c:v>
                </c:pt>
              </c:strCache>
            </c:strRef>
          </c:cat>
          <c:val>
            <c:numRef>
              <c:f>('IA4 Bougie'!$F$3,'IA4 Bougie'!$F$9,'IA4 Bougie'!$F$15,'IA4 Bougie'!$F$21,'IA4 Bougie'!$F$27,'IA4 Bougie'!$F$33,'IA4 Bougie'!$F$39,'IA4 Bougie'!$F$45,'IA4 Bougie'!$F$51)</c:f>
              <c:numCache>
                <c:formatCode>#\ ##0\ "€"</c:formatCode>
                <c:ptCount val="9"/>
                <c:pt idx="0">
                  <c:v>178.85</c:v>
                </c:pt>
                <c:pt idx="1">
                  <c:v>3086.5</c:v>
                </c:pt>
                <c:pt idx="2">
                  <c:v>1388.56</c:v>
                </c:pt>
                <c:pt idx="3">
                  <c:v>0</c:v>
                </c:pt>
                <c:pt idx="4">
                  <c:v>144.35</c:v>
                </c:pt>
                <c:pt idx="5">
                  <c:v>158.84</c:v>
                </c:pt>
                <c:pt idx="6">
                  <c:v>238.46</c:v>
                </c:pt>
                <c:pt idx="7">
                  <c:v>0</c:v>
                </c:pt>
                <c:pt idx="8">
                  <c:v>240.56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9D-4843-9F0C-DE41FF58267C}"/>
            </c:ext>
          </c:extLst>
        </c:ser>
        <c:ser>
          <c:idx val="1"/>
          <c:order val="1"/>
          <c:tx>
            <c:strRef>
              <c:f>'IA4 Bougie'!$E$4</c:f>
              <c:strCache>
                <c:ptCount val="1"/>
                <c:pt idx="0">
                  <c:v>ELEC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('IA4 Bougie'!$D$3,'IA4 Bougie'!$D$9,'IA4 Bougie'!$D$15,'IA4 Bougie'!$D$21,'IA4 Bougie'!$D$27,'IA4 Bougie'!$D$33,'IA4 Bougie'!$D$39,'IA4 Bougie'!$D$45,'IA4 Bougie'!$D$51)</c:f>
              <c:strCache>
                <c:ptCount val="9"/>
                <c:pt idx="0">
                  <c:v>IA04 BOUGIE - ENS. CHAINE ASCENSEU.</c:v>
                </c:pt>
                <c:pt idx="1">
                  <c:v>IA04 BOUGIE - ALIM + MARQUAGE CORPS CRAY</c:v>
                </c:pt>
                <c:pt idx="2">
                  <c:v>IA04 BOUGIE - ALIM + MARQUAGE CORPS CRAY</c:v>
                </c:pt>
                <c:pt idx="3">
                  <c:v>IA04 BOUGIE - CONTRÔLE D'ETANCHEITE 40 B</c:v>
                </c:pt>
                <c:pt idx="4">
                  <c:v>IA04 BOUGIE - MISE + CONTRÔLE JOINTS &amp; R</c:v>
                </c:pt>
                <c:pt idx="5">
                  <c:v>IA04 BOUGIE - VISSAGE + CRANTAGE ECROUS</c:v>
                </c:pt>
                <c:pt idx="6">
                  <c:v>IA04 BOUGIE - Poste CTR CHAUFFE</c:v>
                </c:pt>
                <c:pt idx="7">
                  <c:v>IA04 BOUGIE - CAMERA MANUELLE CTR GLP2</c:v>
                </c:pt>
                <c:pt idx="8">
                  <c:v>IA04 BOUGIE - LASER TRUMPF GEFIT N°4</c:v>
                </c:pt>
              </c:strCache>
            </c:strRef>
          </c:cat>
          <c:val>
            <c:numRef>
              <c:f>('IA4 Bougie'!$F$4,'IA4 Bougie'!$F$10,'IA4 Bougie'!$F$16,'IA4 Bougie'!$F$22,'IA4 Bougie'!$F$28,'IA4 Bougie'!$F$34,'IA4 Bougie'!$F$40,'IA4 Bougie'!$F$46,'IA4 Bougie'!$F$52)</c:f>
              <c:numCache>
                <c:formatCode>#\ ##0\ "€"</c:formatCode>
                <c:ptCount val="9"/>
                <c:pt idx="0">
                  <c:v>0</c:v>
                </c:pt>
                <c:pt idx="1">
                  <c:v>2019.1399999999999</c:v>
                </c:pt>
                <c:pt idx="2">
                  <c:v>238.46</c:v>
                </c:pt>
                <c:pt idx="3">
                  <c:v>341.41</c:v>
                </c:pt>
                <c:pt idx="4">
                  <c:v>218.63</c:v>
                </c:pt>
                <c:pt idx="5">
                  <c:v>0</c:v>
                </c:pt>
                <c:pt idx="6">
                  <c:v>722.55000000000007</c:v>
                </c:pt>
                <c:pt idx="7">
                  <c:v>305.77</c:v>
                </c:pt>
                <c:pt idx="8">
                  <c:v>1048.69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9D-4843-9F0C-DE41FF5826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overlap val="100"/>
        <c:axId val="515181592"/>
        <c:axId val="515181984"/>
      </c:barChart>
      <c:catAx>
        <c:axId val="515181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400000" spcFirstLastPara="1" vertOverflow="ellipsis" wrap="square" anchor="t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5181984"/>
        <c:crosses val="autoZero"/>
        <c:auto val="0"/>
        <c:lblAlgn val="ctr"/>
        <c:lblOffset val="100"/>
        <c:noMultiLvlLbl val="0"/>
      </c:catAx>
      <c:valAx>
        <c:axId val="515181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5181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4273249790841751"/>
          <c:y val="0.46263126016130574"/>
          <c:w val="5.3291048630428668E-2"/>
          <c:h val="0.1099871422954721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cap="all" baseline="0">
                <a:effectLst/>
              </a:rPr>
              <a:t>coût de maintenance par mois : ia4 bOUGIE</a:t>
            </a:r>
            <a:endParaRPr lang="en-US">
              <a:effectLst/>
            </a:endParaRPr>
          </a:p>
        </c:rich>
      </c:tx>
      <c:layout/>
      <c:overlay val="0"/>
      <c:spPr>
        <a:noFill/>
        <a:ln w="19050">
          <a:solidFill>
            <a:srgbClr val="FF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'IA4 Bougie'!$J$57</c:f>
              <c:strCache>
                <c:ptCount val="1"/>
                <c:pt idx="0">
                  <c:v>TOT MECA IA4 Bougies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'IA4 Bougie'!$K$56:$W$56</c:f>
              <c:strCache>
                <c:ptCount val="13"/>
                <c:pt idx="0">
                  <c:v>janv-18</c:v>
                </c:pt>
                <c:pt idx="1">
                  <c:v>févr-18</c:v>
                </c:pt>
                <c:pt idx="2">
                  <c:v>mars-18</c:v>
                </c:pt>
                <c:pt idx="3">
                  <c:v>avr-18</c:v>
                </c:pt>
                <c:pt idx="4">
                  <c:v>mai-18</c:v>
                </c:pt>
                <c:pt idx="5">
                  <c:v>juin-18</c:v>
                </c:pt>
                <c:pt idx="6">
                  <c:v>juil-18</c:v>
                </c:pt>
                <c:pt idx="7">
                  <c:v>août-18</c:v>
                </c:pt>
                <c:pt idx="8">
                  <c:v>sept-18</c:v>
                </c:pt>
                <c:pt idx="9">
                  <c:v>oct-18</c:v>
                </c:pt>
                <c:pt idx="10">
                  <c:v>nov-18</c:v>
                </c:pt>
                <c:pt idx="11">
                  <c:v>déc-18</c:v>
                </c:pt>
                <c:pt idx="12">
                  <c:v>TOT 2018</c:v>
                </c:pt>
              </c:strCache>
            </c:strRef>
          </c:cat>
          <c:val>
            <c:numRef>
              <c:f>'IA4 Bougie'!$K$57:$W$57</c:f>
              <c:numCache>
                <c:formatCode>#\ ##0\ "€"</c:formatCode>
                <c:ptCount val="13"/>
                <c:pt idx="0">
                  <c:v>1546.6699999999998</c:v>
                </c:pt>
                <c:pt idx="1">
                  <c:v>2367.5499999999997</c:v>
                </c:pt>
                <c:pt idx="2">
                  <c:v>1521.9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5436.119999999999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60-4923-BDE8-1350DB75BDE6}"/>
            </c:ext>
          </c:extLst>
        </c:ser>
        <c:ser>
          <c:idx val="1"/>
          <c:order val="1"/>
          <c:tx>
            <c:strRef>
              <c:f>'IA4 Bougie'!$J$58</c:f>
              <c:strCache>
                <c:ptCount val="1"/>
                <c:pt idx="0">
                  <c:v>TOT ELEC IA4 Bougies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'IA4 Bougie'!$K$56:$W$56</c:f>
              <c:strCache>
                <c:ptCount val="13"/>
                <c:pt idx="0">
                  <c:v>janv-18</c:v>
                </c:pt>
                <c:pt idx="1">
                  <c:v>févr-18</c:v>
                </c:pt>
                <c:pt idx="2">
                  <c:v>mars-18</c:v>
                </c:pt>
                <c:pt idx="3">
                  <c:v>avr-18</c:v>
                </c:pt>
                <c:pt idx="4">
                  <c:v>mai-18</c:v>
                </c:pt>
                <c:pt idx="5">
                  <c:v>juin-18</c:v>
                </c:pt>
                <c:pt idx="6">
                  <c:v>juil-18</c:v>
                </c:pt>
                <c:pt idx="7">
                  <c:v>août-18</c:v>
                </c:pt>
                <c:pt idx="8">
                  <c:v>sept-18</c:v>
                </c:pt>
                <c:pt idx="9">
                  <c:v>oct-18</c:v>
                </c:pt>
                <c:pt idx="10">
                  <c:v>nov-18</c:v>
                </c:pt>
                <c:pt idx="11">
                  <c:v>déc-18</c:v>
                </c:pt>
                <c:pt idx="12">
                  <c:v>TOT 2018</c:v>
                </c:pt>
              </c:strCache>
            </c:strRef>
          </c:cat>
          <c:val>
            <c:numRef>
              <c:f>'IA4 Bougie'!$K$58:$W$58</c:f>
              <c:numCache>
                <c:formatCode>#\ ##0\ "€"</c:formatCode>
                <c:ptCount val="13"/>
                <c:pt idx="0">
                  <c:v>1824.1699999999998</c:v>
                </c:pt>
                <c:pt idx="1">
                  <c:v>1805.12</c:v>
                </c:pt>
                <c:pt idx="2">
                  <c:v>1265.3600000000001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4894.6499999999996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60-4923-BDE8-1350DB75BD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9"/>
        <c:shape val="box"/>
        <c:axId val="419723840"/>
        <c:axId val="419724168"/>
        <c:axId val="0"/>
      </c:bar3DChart>
      <c:catAx>
        <c:axId val="419723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19724168"/>
        <c:crosses val="autoZero"/>
        <c:auto val="1"/>
        <c:lblAlgn val="ctr"/>
        <c:lblOffset val="100"/>
        <c:noMultiLvlLbl val="0"/>
      </c:catAx>
      <c:valAx>
        <c:axId val="419724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\ &quot;€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1972384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 prst="relaxedInset"/>
    </a:sp3d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600" b="1">
                <a:solidFill>
                  <a:sysClr val="windowText" lastClr="000000"/>
                </a:solidFill>
              </a:rPr>
              <a:t>Coûts total Gefit</a:t>
            </a:r>
            <a:r>
              <a:rPr lang="fr-FR" sz="1600" b="1" baseline="0">
                <a:solidFill>
                  <a:sysClr val="windowText" lastClr="000000"/>
                </a:solidFill>
              </a:rPr>
              <a:t> 5</a:t>
            </a:r>
          </a:p>
          <a:p>
            <a:pPr>
              <a:defRPr/>
            </a:pPr>
            <a:r>
              <a:rPr lang="fr-FR" sz="1600" b="1">
                <a:solidFill>
                  <a:sysClr val="windowText" lastClr="000000"/>
                </a:solidFill>
              </a:rPr>
              <a:t>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6.7590567909444982E-2"/>
          <c:y val="0.1390705194966006"/>
          <c:w val="0.84739281359234986"/>
          <c:h val="0.5678131152230232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'Gefit 5'!$E$3</c:f>
              <c:strCache>
                <c:ptCount val="1"/>
                <c:pt idx="0">
                  <c:v>MECA</c:v>
                </c:pt>
              </c:strCache>
            </c:strRef>
          </c:tx>
          <c:spPr>
            <a:solidFill>
              <a:srgbClr val="0070C0">
                <a:alpha val="87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('Gefit 5'!$D$3,'Gefit 5'!$D$9,'Gefit 5'!$D$15,'Gefit 5'!$D$21,'Gefit 5'!$D$27,'Gefit 5'!$D$33,'Gefit 5'!$D$39,'Gefit 5'!$D$45,'Gefit 5'!$D$51)</c:f>
              <c:strCache>
                <c:ptCount val="9"/>
                <c:pt idx="0">
                  <c:v>GEFIT 5 BOUGIE - ENSEMBLE CHAINE N°5</c:v>
                </c:pt>
                <c:pt idx="1">
                  <c:v>GEFIT 5 BOUGIE - ALIM. &amp; MARQUAGE CORPS</c:v>
                </c:pt>
                <c:pt idx="2">
                  <c:v>GEFIT 5 BOUGIE - PRESSE D'EMMANCHEMENT /</c:v>
                </c:pt>
                <c:pt idx="3">
                  <c:v>GEFIT 5 BOUGIE - CONTRÔLE ETANCHEITE 40</c:v>
                </c:pt>
                <c:pt idx="4">
                  <c:v>GEFIT 5 BOUGIE - MISE JOINTS &amp; RONDELLES</c:v>
                </c:pt>
                <c:pt idx="5">
                  <c:v>GEFIT 5 BOUGIE - VISSAGE &amp; CRANTAGE ECRO</c:v>
                </c:pt>
                <c:pt idx="6">
                  <c:v>GEFIT 5 BOUGIE - REPRISE FILETAGE / CHAI</c:v>
                </c:pt>
                <c:pt idx="7">
                  <c:v>GEFIT 5 BOUGIE - CTR CHAUFFE 1 POSTE 60A</c:v>
                </c:pt>
                <c:pt idx="8">
                  <c:v>GEFIT 5 BOUGIE - POSTE MULTICRANTAGE CHA</c:v>
                </c:pt>
              </c:strCache>
            </c:strRef>
          </c:cat>
          <c:val>
            <c:numRef>
              <c:f>('Gefit 5'!$F$3,'Gefit 5'!$F$9,'Gefit 5'!$F$15,'Gefit 5'!$F$21,'Gefit 5'!$F$27,'Gefit 5'!$F$33,'Gefit 5'!$F$39,'Gefit 5'!$F$45,'Gefit 5'!$F$51)</c:f>
              <c:numCache>
                <c:formatCode>#\ ##0\ "€"</c:formatCode>
                <c:ptCount val="9"/>
                <c:pt idx="0">
                  <c:v>1165.5999999999999</c:v>
                </c:pt>
                <c:pt idx="1">
                  <c:v>2736.67</c:v>
                </c:pt>
                <c:pt idx="2">
                  <c:v>221.07</c:v>
                </c:pt>
                <c:pt idx="3">
                  <c:v>387.5</c:v>
                </c:pt>
                <c:pt idx="4">
                  <c:v>0</c:v>
                </c:pt>
                <c:pt idx="5">
                  <c:v>223.62</c:v>
                </c:pt>
                <c:pt idx="6">
                  <c:v>0</c:v>
                </c:pt>
                <c:pt idx="7">
                  <c:v>774.57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9D-4843-9F0C-DE41FF58267C}"/>
            </c:ext>
          </c:extLst>
        </c:ser>
        <c:ser>
          <c:idx val="1"/>
          <c:order val="1"/>
          <c:tx>
            <c:strRef>
              <c:f>'Gefit 5'!$E$4</c:f>
              <c:strCache>
                <c:ptCount val="1"/>
                <c:pt idx="0">
                  <c:v>ELEC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('Gefit 5'!$D$3,'Gefit 5'!$D$9,'Gefit 5'!$D$15,'Gefit 5'!$D$21,'Gefit 5'!$D$27,'Gefit 5'!$D$33,'Gefit 5'!$D$39,'Gefit 5'!$D$45,'Gefit 5'!$D$51)</c:f>
              <c:strCache>
                <c:ptCount val="9"/>
                <c:pt idx="0">
                  <c:v>GEFIT 5 BOUGIE - ENSEMBLE CHAINE N°5</c:v>
                </c:pt>
                <c:pt idx="1">
                  <c:v>GEFIT 5 BOUGIE - ALIM. &amp; MARQUAGE CORPS</c:v>
                </c:pt>
                <c:pt idx="2">
                  <c:v>GEFIT 5 BOUGIE - PRESSE D'EMMANCHEMENT /</c:v>
                </c:pt>
                <c:pt idx="3">
                  <c:v>GEFIT 5 BOUGIE - CONTRÔLE ETANCHEITE 40</c:v>
                </c:pt>
                <c:pt idx="4">
                  <c:v>GEFIT 5 BOUGIE - MISE JOINTS &amp; RONDELLES</c:v>
                </c:pt>
                <c:pt idx="5">
                  <c:v>GEFIT 5 BOUGIE - VISSAGE &amp; CRANTAGE ECRO</c:v>
                </c:pt>
                <c:pt idx="6">
                  <c:v>GEFIT 5 BOUGIE - REPRISE FILETAGE / CHAI</c:v>
                </c:pt>
                <c:pt idx="7">
                  <c:v>GEFIT 5 BOUGIE - CTR CHAUFFE 1 POSTE 60A</c:v>
                </c:pt>
                <c:pt idx="8">
                  <c:v>GEFIT 5 BOUGIE - POSTE MULTICRANTAGE CHA</c:v>
                </c:pt>
              </c:strCache>
            </c:strRef>
          </c:cat>
          <c:val>
            <c:numRef>
              <c:f>('Gefit 5'!$F$4,'Gefit 5'!$F$10,'Gefit 5'!$F$16,'Gefit 5'!$F$22,'Gefit 5'!$F$28,'Gefit 5'!$F$34,'Gefit 5'!$F$40,'Gefit 5'!$F$46,'Gefit 5'!$F$52)</c:f>
              <c:numCache>
                <c:formatCode>#\ ##0\ "€"</c:formatCode>
                <c:ptCount val="9"/>
                <c:pt idx="0">
                  <c:v>0</c:v>
                </c:pt>
                <c:pt idx="1">
                  <c:v>426.97</c:v>
                </c:pt>
                <c:pt idx="2">
                  <c:v>0</c:v>
                </c:pt>
                <c:pt idx="3">
                  <c:v>149.04</c:v>
                </c:pt>
                <c:pt idx="4">
                  <c:v>0</c:v>
                </c:pt>
                <c:pt idx="5">
                  <c:v>149.04</c:v>
                </c:pt>
                <c:pt idx="6">
                  <c:v>0</c:v>
                </c:pt>
                <c:pt idx="7">
                  <c:v>1878.32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9D-4843-9F0C-DE41FF5826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overlap val="100"/>
        <c:axId val="515182768"/>
        <c:axId val="515183160"/>
      </c:barChart>
      <c:catAx>
        <c:axId val="515182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400000" spcFirstLastPara="1" vertOverflow="ellipsis" wrap="square" anchor="t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5183160"/>
        <c:crosses val="autoZero"/>
        <c:auto val="0"/>
        <c:lblAlgn val="ctr"/>
        <c:lblOffset val="100"/>
        <c:noMultiLvlLbl val="0"/>
      </c:catAx>
      <c:valAx>
        <c:axId val="515183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5182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2585484336581825"/>
          <c:y val="0.46263126016130574"/>
          <c:w val="6.4031376608897336E-2"/>
          <c:h val="0.1099871422954721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coût de maintenance par mois : gefit 5</a:t>
            </a:r>
          </a:p>
        </c:rich>
      </c:tx>
      <c:layout/>
      <c:overlay val="0"/>
      <c:spPr>
        <a:noFill/>
        <a:ln w="19050">
          <a:solidFill>
            <a:srgbClr val="FF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'Gefit 5'!$J$57</c:f>
              <c:strCache>
                <c:ptCount val="1"/>
                <c:pt idx="0">
                  <c:v>TOT MECA Gefit 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'Gefit 5'!$K$56:$W$56</c:f>
              <c:strCache>
                <c:ptCount val="13"/>
                <c:pt idx="0">
                  <c:v>janv-18</c:v>
                </c:pt>
                <c:pt idx="1">
                  <c:v>févr-18</c:v>
                </c:pt>
                <c:pt idx="2">
                  <c:v>mars-18</c:v>
                </c:pt>
                <c:pt idx="3">
                  <c:v>avr-18</c:v>
                </c:pt>
                <c:pt idx="4">
                  <c:v>mai-18</c:v>
                </c:pt>
                <c:pt idx="5">
                  <c:v>juin-18</c:v>
                </c:pt>
                <c:pt idx="6">
                  <c:v>juil-18</c:v>
                </c:pt>
                <c:pt idx="7">
                  <c:v>août-18</c:v>
                </c:pt>
                <c:pt idx="8">
                  <c:v>sept-18</c:v>
                </c:pt>
                <c:pt idx="9">
                  <c:v>oct-18</c:v>
                </c:pt>
                <c:pt idx="10">
                  <c:v>nov-18</c:v>
                </c:pt>
                <c:pt idx="11">
                  <c:v>déc-18</c:v>
                </c:pt>
                <c:pt idx="12">
                  <c:v>TOT 2018</c:v>
                </c:pt>
              </c:strCache>
            </c:strRef>
          </c:cat>
          <c:val>
            <c:numRef>
              <c:f>'Gefit 5'!$K$57:$W$57</c:f>
              <c:numCache>
                <c:formatCode>#\ ##0\ "€"</c:formatCode>
                <c:ptCount val="13"/>
                <c:pt idx="0">
                  <c:v>1151.76</c:v>
                </c:pt>
                <c:pt idx="1">
                  <c:v>2607.98</c:v>
                </c:pt>
                <c:pt idx="2">
                  <c:v>1749.29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5509.03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39-488C-854D-D93184907040}"/>
            </c:ext>
          </c:extLst>
        </c:ser>
        <c:ser>
          <c:idx val="1"/>
          <c:order val="1"/>
          <c:tx>
            <c:strRef>
              <c:f>'Gefit 5'!$J$58</c:f>
              <c:strCache>
                <c:ptCount val="1"/>
                <c:pt idx="0">
                  <c:v>TOT ELEC Gefit 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'Gefit 5'!$K$56:$W$56</c:f>
              <c:strCache>
                <c:ptCount val="13"/>
                <c:pt idx="0">
                  <c:v>janv-18</c:v>
                </c:pt>
                <c:pt idx="1">
                  <c:v>févr-18</c:v>
                </c:pt>
                <c:pt idx="2">
                  <c:v>mars-18</c:v>
                </c:pt>
                <c:pt idx="3">
                  <c:v>avr-18</c:v>
                </c:pt>
                <c:pt idx="4">
                  <c:v>mai-18</c:v>
                </c:pt>
                <c:pt idx="5">
                  <c:v>juin-18</c:v>
                </c:pt>
                <c:pt idx="6">
                  <c:v>juil-18</c:v>
                </c:pt>
                <c:pt idx="7">
                  <c:v>août-18</c:v>
                </c:pt>
                <c:pt idx="8">
                  <c:v>sept-18</c:v>
                </c:pt>
                <c:pt idx="9">
                  <c:v>oct-18</c:v>
                </c:pt>
                <c:pt idx="10">
                  <c:v>nov-18</c:v>
                </c:pt>
                <c:pt idx="11">
                  <c:v>déc-18</c:v>
                </c:pt>
                <c:pt idx="12">
                  <c:v>TOT 2018</c:v>
                </c:pt>
              </c:strCache>
            </c:strRef>
          </c:cat>
          <c:val>
            <c:numRef>
              <c:f>'Gefit 5'!$K$58:$W$58</c:f>
              <c:numCache>
                <c:formatCode>#\ ##0\ "€"</c:formatCode>
                <c:ptCount val="13"/>
                <c:pt idx="0">
                  <c:v>426.97</c:v>
                </c:pt>
                <c:pt idx="1">
                  <c:v>1759.09</c:v>
                </c:pt>
                <c:pt idx="2">
                  <c:v>417.31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2603.37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39-488C-854D-D931849070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9"/>
        <c:shape val="box"/>
        <c:axId val="435662272"/>
        <c:axId val="435658008"/>
        <c:axId val="0"/>
      </c:bar3DChart>
      <c:catAx>
        <c:axId val="435662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5658008"/>
        <c:crosses val="autoZero"/>
        <c:auto val="1"/>
        <c:lblAlgn val="ctr"/>
        <c:lblOffset val="100"/>
        <c:noMultiLvlLbl val="0"/>
      </c:catAx>
      <c:valAx>
        <c:axId val="435658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\ &quot;€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56622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 prst="relaxedInset"/>
    </a:sp3d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600" b="1">
                <a:solidFill>
                  <a:sysClr val="windowText" lastClr="000000"/>
                </a:solidFill>
              </a:rPr>
              <a:t>Coûts total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621111520351992"/>
          <c:y val="0.1552647518250502"/>
          <c:w val="0.84739281359234986"/>
          <c:h val="0.5678131152230232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'Gefit 6'!$E$3</c:f>
              <c:strCache>
                <c:ptCount val="1"/>
                <c:pt idx="0">
                  <c:v>MECA</c:v>
                </c:pt>
              </c:strCache>
            </c:strRef>
          </c:tx>
          <c:spPr>
            <a:solidFill>
              <a:srgbClr val="0070C0">
                <a:alpha val="87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('Gefit 6'!$D$3,'Gefit 6'!$D$9,'Gefit 6'!$D$15,'Gefit 6'!$D$21,'Gefit 6'!$D$27,'Gefit 6'!$D$33,'Gefit 6'!$D$39,'Gefit 6'!$D$45,'Gefit 6'!$D$51,'Gefit 6'!$D$57)</c:f>
              <c:strCache>
                <c:ptCount val="10"/>
                <c:pt idx="0">
                  <c:v>GEFIT 6 BOUGIE - ENSEMBLE CHAINE BANDES</c:v>
                </c:pt>
                <c:pt idx="1">
                  <c:v>GEFIT 6 BOUGIE - ALIMENTATION &amp; MARQUAGE</c:v>
                </c:pt>
                <c:pt idx="2">
                  <c:v>GEFIT 6 BOUGIE - PRESSE EMMANCHEMENT</c:v>
                </c:pt>
                <c:pt idx="3">
                  <c:v>GEFIT 6 BOUGIE - CONTROLE ETANCHEITE 40</c:v>
                </c:pt>
                <c:pt idx="4">
                  <c:v>GEFIT 6 BOUGIE - MISE JOINT &amp; RONDELLE</c:v>
                </c:pt>
                <c:pt idx="5">
                  <c:v>GEFIT 6 BOUGIE - VISSAGE &amp; CRANTAGE ECRO</c:v>
                </c:pt>
                <c:pt idx="6">
                  <c:v>GEFIT 6 BOUGIE- POSTE CHAUF 1 POSTE 60B</c:v>
                </c:pt>
                <c:pt idx="7">
                  <c:v>GEFIT 6 BOUGIE- LASER</c:v>
                </c:pt>
                <c:pt idx="8">
                  <c:v>GEFIT 6 BOUGIE- CAMERA</c:v>
                </c:pt>
                <c:pt idx="9">
                  <c:v>ENSACHEUSE SORTIE CAMERA LM BOUGIES GLP2</c:v>
                </c:pt>
              </c:strCache>
            </c:strRef>
          </c:cat>
          <c:val>
            <c:numRef>
              <c:f>('Gefit 6'!$F$3,'Gefit 6'!$F$9,'Gefit 6'!$F$15,'Gefit 6'!$F$21,'Gefit 6'!$F$27,'Gefit 6'!$F$33,'Gefit 6'!$F$39,'Gefit 6'!$F$45,'Gefit 6'!$F$51,'Gefit 6'!$F$57)</c:f>
              <c:numCache>
                <c:formatCode>#\ ##0\ "€"</c:formatCode>
                <c:ptCount val="10"/>
                <c:pt idx="0">
                  <c:v>476.92</c:v>
                </c:pt>
                <c:pt idx="1">
                  <c:v>1882.12</c:v>
                </c:pt>
                <c:pt idx="2">
                  <c:v>257.82</c:v>
                </c:pt>
                <c:pt idx="3">
                  <c:v>208.66</c:v>
                </c:pt>
                <c:pt idx="4">
                  <c:v>2363.09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742.12</c:v>
                </c:pt>
                <c:pt idx="9">
                  <c:v>81.16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9D-4843-9F0C-DE41FF58267C}"/>
            </c:ext>
          </c:extLst>
        </c:ser>
        <c:ser>
          <c:idx val="1"/>
          <c:order val="1"/>
          <c:tx>
            <c:strRef>
              <c:f>'Gefit 6'!$E$4</c:f>
              <c:strCache>
                <c:ptCount val="1"/>
                <c:pt idx="0">
                  <c:v>ELEC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('Gefit 6'!$D$3,'Gefit 6'!$D$9,'Gefit 6'!$D$15,'Gefit 6'!$D$21,'Gefit 6'!$D$27,'Gefit 6'!$D$33,'Gefit 6'!$D$39,'Gefit 6'!$D$45,'Gefit 6'!$D$51,'Gefit 6'!$D$57)</c:f>
              <c:strCache>
                <c:ptCount val="10"/>
                <c:pt idx="0">
                  <c:v>GEFIT 6 BOUGIE - ENSEMBLE CHAINE BANDES</c:v>
                </c:pt>
                <c:pt idx="1">
                  <c:v>GEFIT 6 BOUGIE - ALIMENTATION &amp; MARQUAGE</c:v>
                </c:pt>
                <c:pt idx="2">
                  <c:v>GEFIT 6 BOUGIE - PRESSE EMMANCHEMENT</c:v>
                </c:pt>
                <c:pt idx="3">
                  <c:v>GEFIT 6 BOUGIE - CONTROLE ETANCHEITE 40</c:v>
                </c:pt>
                <c:pt idx="4">
                  <c:v>GEFIT 6 BOUGIE - MISE JOINT &amp; RONDELLE</c:v>
                </c:pt>
                <c:pt idx="5">
                  <c:v>GEFIT 6 BOUGIE - VISSAGE &amp; CRANTAGE ECRO</c:v>
                </c:pt>
                <c:pt idx="6">
                  <c:v>GEFIT 6 BOUGIE- POSTE CHAUF 1 POSTE 60B</c:v>
                </c:pt>
                <c:pt idx="7">
                  <c:v>GEFIT 6 BOUGIE- LASER</c:v>
                </c:pt>
                <c:pt idx="8">
                  <c:v>GEFIT 6 BOUGIE- CAMERA</c:v>
                </c:pt>
                <c:pt idx="9">
                  <c:v>ENSACHEUSE SORTIE CAMERA LM BOUGIES GLP2</c:v>
                </c:pt>
              </c:strCache>
            </c:strRef>
          </c:cat>
          <c:val>
            <c:numRef>
              <c:f>('Gefit 6'!$F$4,'Gefit 6'!$F$10,'Gefit 6'!$F$16,'Gefit 6'!$F$22,'Gefit 6'!$F$28,'Gefit 6'!$F$34,'Gefit 6'!$F$40,'Gefit 6'!$F$46,'Gefit 6'!$F$52,'Gefit 6'!$F$58)</c:f>
              <c:numCache>
                <c:formatCode>#\ ##0\ "€"</c:formatCode>
                <c:ptCount val="10"/>
                <c:pt idx="0">
                  <c:v>5524.7800000000007</c:v>
                </c:pt>
                <c:pt idx="1">
                  <c:v>1694.8600000000001</c:v>
                </c:pt>
                <c:pt idx="2">
                  <c:v>159.16999999999999</c:v>
                </c:pt>
                <c:pt idx="3">
                  <c:v>0</c:v>
                </c:pt>
                <c:pt idx="4">
                  <c:v>375.54</c:v>
                </c:pt>
                <c:pt idx="5">
                  <c:v>1571.02</c:v>
                </c:pt>
                <c:pt idx="6">
                  <c:v>417.31</c:v>
                </c:pt>
                <c:pt idx="7">
                  <c:v>0</c:v>
                </c:pt>
                <c:pt idx="8">
                  <c:v>2322.5499999999997</c:v>
                </c:pt>
                <c:pt idx="9">
                  <c:v>990.54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9D-4843-9F0C-DE41FF5826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overlap val="100"/>
        <c:axId val="515183944"/>
        <c:axId val="515184336"/>
      </c:barChart>
      <c:catAx>
        <c:axId val="515183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400000" spcFirstLastPara="1" vertOverflow="ellipsis" wrap="square" anchor="t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5184336"/>
        <c:crosses val="autoZero"/>
        <c:auto val="0"/>
        <c:lblAlgn val="ctr"/>
        <c:lblOffset val="100"/>
        <c:noMultiLvlLbl val="0"/>
      </c:catAx>
      <c:valAx>
        <c:axId val="515184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5183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coût de maintenance par mois : gefit 6</a:t>
            </a:r>
          </a:p>
        </c:rich>
      </c:tx>
      <c:layout/>
      <c:overlay val="0"/>
      <c:spPr>
        <a:noFill/>
        <a:ln w="19050">
          <a:solidFill>
            <a:srgbClr val="FF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'Gefit 6'!$J$63</c:f>
              <c:strCache>
                <c:ptCount val="1"/>
                <c:pt idx="0">
                  <c:v>TOT MECA Gefit 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'Gefit 6'!$K$62:$W$62</c:f>
              <c:strCache>
                <c:ptCount val="13"/>
                <c:pt idx="0">
                  <c:v>janv-18</c:v>
                </c:pt>
                <c:pt idx="1">
                  <c:v>févr-18</c:v>
                </c:pt>
                <c:pt idx="2">
                  <c:v>mars-18</c:v>
                </c:pt>
                <c:pt idx="3">
                  <c:v>avr-18</c:v>
                </c:pt>
                <c:pt idx="4">
                  <c:v>mai-18</c:v>
                </c:pt>
                <c:pt idx="5">
                  <c:v>juin-18</c:v>
                </c:pt>
                <c:pt idx="6">
                  <c:v>juil-18</c:v>
                </c:pt>
                <c:pt idx="7">
                  <c:v>août-18</c:v>
                </c:pt>
                <c:pt idx="8">
                  <c:v>sept-18</c:v>
                </c:pt>
                <c:pt idx="9">
                  <c:v>oct-18</c:v>
                </c:pt>
                <c:pt idx="10">
                  <c:v>nov-18</c:v>
                </c:pt>
                <c:pt idx="11">
                  <c:v>déc-18</c:v>
                </c:pt>
                <c:pt idx="12">
                  <c:v>TOT 2018</c:v>
                </c:pt>
              </c:strCache>
            </c:strRef>
          </c:cat>
          <c:val>
            <c:numRef>
              <c:f>'Gefit 6'!$K$63:$W$63</c:f>
              <c:numCache>
                <c:formatCode>#\ ##0\ "€"</c:formatCode>
                <c:ptCount val="13"/>
                <c:pt idx="0">
                  <c:v>417.31</c:v>
                </c:pt>
                <c:pt idx="1">
                  <c:v>3518.1</c:v>
                </c:pt>
                <c:pt idx="2">
                  <c:v>2076.48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6011.8899999999994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27-4572-A607-D8094301791C}"/>
            </c:ext>
          </c:extLst>
        </c:ser>
        <c:ser>
          <c:idx val="1"/>
          <c:order val="1"/>
          <c:tx>
            <c:strRef>
              <c:f>'Gefit 6'!$J$64</c:f>
              <c:strCache>
                <c:ptCount val="1"/>
                <c:pt idx="0">
                  <c:v>TOT ELEC Gefit 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'Gefit 6'!$K$62:$W$62</c:f>
              <c:strCache>
                <c:ptCount val="13"/>
                <c:pt idx="0">
                  <c:v>janv-18</c:v>
                </c:pt>
                <c:pt idx="1">
                  <c:v>févr-18</c:v>
                </c:pt>
                <c:pt idx="2">
                  <c:v>mars-18</c:v>
                </c:pt>
                <c:pt idx="3">
                  <c:v>avr-18</c:v>
                </c:pt>
                <c:pt idx="4">
                  <c:v>mai-18</c:v>
                </c:pt>
                <c:pt idx="5">
                  <c:v>juin-18</c:v>
                </c:pt>
                <c:pt idx="6">
                  <c:v>juil-18</c:v>
                </c:pt>
                <c:pt idx="7">
                  <c:v>août-18</c:v>
                </c:pt>
                <c:pt idx="8">
                  <c:v>sept-18</c:v>
                </c:pt>
                <c:pt idx="9">
                  <c:v>oct-18</c:v>
                </c:pt>
                <c:pt idx="10">
                  <c:v>nov-18</c:v>
                </c:pt>
                <c:pt idx="11">
                  <c:v>déc-18</c:v>
                </c:pt>
                <c:pt idx="12">
                  <c:v>TOT 2018</c:v>
                </c:pt>
              </c:strCache>
            </c:strRef>
          </c:cat>
          <c:val>
            <c:numRef>
              <c:f>'Gefit 6'!$K$64:$W$64</c:f>
              <c:numCache>
                <c:formatCode>#\ ##0\ "€"</c:formatCode>
                <c:ptCount val="13"/>
                <c:pt idx="0">
                  <c:v>8936.2099999999991</c:v>
                </c:pt>
                <c:pt idx="1">
                  <c:v>2072.58</c:v>
                </c:pt>
                <c:pt idx="2">
                  <c:v>2046.98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13055.769999999999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27-4572-A607-D809430179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9"/>
        <c:shape val="box"/>
        <c:axId val="564107304"/>
        <c:axId val="564108944"/>
        <c:axId val="0"/>
      </c:bar3DChart>
      <c:catAx>
        <c:axId val="564107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4108944"/>
        <c:crosses val="autoZero"/>
        <c:auto val="1"/>
        <c:lblAlgn val="ctr"/>
        <c:lblOffset val="100"/>
        <c:noMultiLvlLbl val="0"/>
      </c:catAx>
      <c:valAx>
        <c:axId val="564108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\ &quot;€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410730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 prst="relaxedInset"/>
    </a:sp3d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600" b="1">
                <a:solidFill>
                  <a:sysClr val="windowText" lastClr="000000"/>
                </a:solidFill>
              </a:rPr>
              <a:t>Coûts total Gefit</a:t>
            </a:r>
            <a:r>
              <a:rPr lang="fr-FR" sz="1600" b="1" baseline="0">
                <a:solidFill>
                  <a:sysClr val="windowText" lastClr="000000"/>
                </a:solidFill>
              </a:rPr>
              <a:t> 7</a:t>
            </a:r>
          </a:p>
          <a:p>
            <a:pPr>
              <a:defRPr/>
            </a:pPr>
            <a:r>
              <a:rPr lang="fr-FR" sz="1600" b="1">
                <a:solidFill>
                  <a:sysClr val="windowText" lastClr="000000"/>
                </a:solidFill>
              </a:rPr>
              <a:t>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6.7590567909444982E-2"/>
          <c:y val="0.1390705194966006"/>
          <c:w val="0.84739281359234986"/>
          <c:h val="0.5678131152230232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'Gefit 7'!$E$3</c:f>
              <c:strCache>
                <c:ptCount val="1"/>
                <c:pt idx="0">
                  <c:v>MECA</c:v>
                </c:pt>
              </c:strCache>
            </c:strRef>
          </c:tx>
          <c:spPr>
            <a:solidFill>
              <a:srgbClr val="0070C0">
                <a:alpha val="87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('Gefit 7'!$D$3,'Gefit 7'!$D$9,'Gefit 7'!$D$15,'Gefit 7'!$D$21,'Gefit 7'!$D$27,'Gefit 7'!$D$33,'Gefit 7'!$D$39,'Gefit 7'!$D$45,'Gefit 7'!$D$51,'Gefit 7'!$D$57,'Gefit 7'!$D$63)</c:f>
              <c:strCache>
                <c:ptCount val="11"/>
                <c:pt idx="0">
                  <c:v>GEFIT 7 BOUGIE -ENSEMBLE CHAINE BANDES</c:v>
                </c:pt>
                <c:pt idx="1">
                  <c:v>GEFIT 7 BOUGIE - ALIMENTATION &amp; MARQUAGE</c:v>
                </c:pt>
                <c:pt idx="2">
                  <c:v>GEFIT 7 BOUGIE - PRESSE EMMANCHEMENT</c:v>
                </c:pt>
                <c:pt idx="3">
                  <c:v>GEFIT 7 BOUGIE -CTR  ETANCHEITE (40 bar)</c:v>
                </c:pt>
                <c:pt idx="4">
                  <c:v>GEFIT 7 BOUGIE - MISE JOINTS &amp; RONDELLES</c:v>
                </c:pt>
                <c:pt idx="5">
                  <c:v>GEFIT 7 BOUGIE - MISE JOINTS &amp; RONDELLES</c:v>
                </c:pt>
                <c:pt idx="6">
                  <c:v>GEFIT 7 BOUGIE - CTR CHAUFFE</c:v>
                </c:pt>
                <c:pt idx="7">
                  <c:v>GEFIT 7 BOUGIE   REPRISE FILETAGE</c:v>
                </c:pt>
                <c:pt idx="8">
                  <c:v>GEFIT 7 BOUGIE - LASER</c:v>
                </c:pt>
                <c:pt idx="9">
                  <c:v>GEFIT 7 BOUGIE - CAMERA</c:v>
                </c:pt>
                <c:pt idx="10">
                  <c:v>MACHINE EN ENSACHER UNIVERSELLE</c:v>
                </c:pt>
              </c:strCache>
            </c:strRef>
          </c:cat>
          <c:val>
            <c:numRef>
              <c:f>('Gefit 7'!$F$3,'Gefit 7'!$F$9,'Gefit 7'!$F$15,'Gefit 7'!$F$21,'Gefit 7'!$F$27,'Gefit 7'!$F$33,'Gefit 7'!$F$39,'Gefit 7'!$F$45,'Gefit 7'!$F$51,'Gefit 7'!$F$57,'Gefit 7'!$F$63)</c:f>
              <c:numCache>
                <c:formatCode>#\ ##0\ "€"</c:formatCode>
                <c:ptCount val="11"/>
                <c:pt idx="0">
                  <c:v>485.61</c:v>
                </c:pt>
                <c:pt idx="1">
                  <c:v>1574.24</c:v>
                </c:pt>
                <c:pt idx="2">
                  <c:v>1653.51</c:v>
                </c:pt>
                <c:pt idx="3">
                  <c:v>238.46</c:v>
                </c:pt>
                <c:pt idx="4">
                  <c:v>624.16</c:v>
                </c:pt>
                <c:pt idx="5">
                  <c:v>1072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428.17</c:v>
                </c:pt>
                <c:pt idx="10">
                  <c:v>1541.9299999999998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9D-4843-9F0C-DE41FF58267C}"/>
            </c:ext>
          </c:extLst>
        </c:ser>
        <c:ser>
          <c:idx val="1"/>
          <c:order val="1"/>
          <c:tx>
            <c:strRef>
              <c:f>'Gefit 7'!$E$4</c:f>
              <c:strCache>
                <c:ptCount val="1"/>
                <c:pt idx="0">
                  <c:v>ELEC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('Gefit 7'!$D$3,'Gefit 7'!$D$9,'Gefit 7'!$D$15,'Gefit 7'!$D$21,'Gefit 7'!$D$27,'Gefit 7'!$D$33,'Gefit 7'!$D$39,'Gefit 7'!$D$45,'Gefit 7'!$D$51,'Gefit 7'!$D$57,'Gefit 7'!$D$63)</c:f>
              <c:strCache>
                <c:ptCount val="11"/>
                <c:pt idx="0">
                  <c:v>GEFIT 7 BOUGIE -ENSEMBLE CHAINE BANDES</c:v>
                </c:pt>
                <c:pt idx="1">
                  <c:v>GEFIT 7 BOUGIE - ALIMENTATION &amp; MARQUAGE</c:v>
                </c:pt>
                <c:pt idx="2">
                  <c:v>GEFIT 7 BOUGIE - PRESSE EMMANCHEMENT</c:v>
                </c:pt>
                <c:pt idx="3">
                  <c:v>GEFIT 7 BOUGIE -CTR  ETANCHEITE (40 bar)</c:v>
                </c:pt>
                <c:pt idx="4">
                  <c:v>GEFIT 7 BOUGIE - MISE JOINTS &amp; RONDELLES</c:v>
                </c:pt>
                <c:pt idx="5">
                  <c:v>GEFIT 7 BOUGIE - MISE JOINTS &amp; RONDELLES</c:v>
                </c:pt>
                <c:pt idx="6">
                  <c:v>GEFIT 7 BOUGIE - CTR CHAUFFE</c:v>
                </c:pt>
                <c:pt idx="7">
                  <c:v>GEFIT 7 BOUGIE   REPRISE FILETAGE</c:v>
                </c:pt>
                <c:pt idx="8">
                  <c:v>GEFIT 7 BOUGIE - LASER</c:v>
                </c:pt>
                <c:pt idx="9">
                  <c:v>GEFIT 7 BOUGIE - CAMERA</c:v>
                </c:pt>
                <c:pt idx="10">
                  <c:v>MACHINE EN ENSACHER UNIVERSELLE</c:v>
                </c:pt>
              </c:strCache>
            </c:strRef>
          </c:cat>
          <c:val>
            <c:numRef>
              <c:f>('Gefit 7'!$F$4,'Gefit 7'!$F$10,'Gefit 7'!$F$16,'Gefit 7'!$F$22,'Gefit 7'!$F$28,'Gefit 7'!$F$34,'Gefit 7'!$F$40,'Gefit 7'!$F$46,'Gefit 7'!$F$52,'Gefit 7'!$F$58,'Gefit 7'!$F$64)</c:f>
              <c:numCache>
                <c:formatCode>#\ ##0\ "€"</c:formatCode>
                <c:ptCount val="11"/>
                <c:pt idx="0">
                  <c:v>418.04999999999995</c:v>
                </c:pt>
                <c:pt idx="1">
                  <c:v>874.68</c:v>
                </c:pt>
                <c:pt idx="2">
                  <c:v>0</c:v>
                </c:pt>
                <c:pt idx="3">
                  <c:v>89.42</c:v>
                </c:pt>
                <c:pt idx="4">
                  <c:v>221.59</c:v>
                </c:pt>
                <c:pt idx="5">
                  <c:v>357.69</c:v>
                </c:pt>
                <c:pt idx="6">
                  <c:v>300.85000000000002</c:v>
                </c:pt>
                <c:pt idx="7">
                  <c:v>0</c:v>
                </c:pt>
                <c:pt idx="8">
                  <c:v>824.38</c:v>
                </c:pt>
                <c:pt idx="9">
                  <c:v>6668.1399999999994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9D-4843-9F0C-DE41FF5826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overlap val="100"/>
        <c:axId val="515185120"/>
        <c:axId val="515185512"/>
      </c:barChart>
      <c:catAx>
        <c:axId val="515185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400000" spcFirstLastPara="1" vertOverflow="ellipsis" wrap="square" anchor="t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5185512"/>
        <c:crosses val="autoZero"/>
        <c:auto val="0"/>
        <c:lblAlgn val="ctr"/>
        <c:lblOffset val="100"/>
        <c:noMultiLvlLbl val="0"/>
      </c:catAx>
      <c:valAx>
        <c:axId val="515185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5185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2585484336581825"/>
          <c:y val="0.46263126016130574"/>
          <c:w val="6.4031376608897336E-2"/>
          <c:h val="0.1099871422954721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coût de maintenance par mois : gefit 7</a:t>
            </a:r>
          </a:p>
        </c:rich>
      </c:tx>
      <c:layout/>
      <c:overlay val="0"/>
      <c:spPr>
        <a:noFill/>
        <a:ln w="19050">
          <a:solidFill>
            <a:srgbClr val="FF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'Gefit 7'!$J$69</c:f>
              <c:strCache>
                <c:ptCount val="1"/>
                <c:pt idx="0">
                  <c:v>TOT MECA Gefit 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'Gefit 7'!$K$68:$W$68</c:f>
              <c:strCache>
                <c:ptCount val="13"/>
                <c:pt idx="0">
                  <c:v>janv-18</c:v>
                </c:pt>
                <c:pt idx="1">
                  <c:v>févr-18</c:v>
                </c:pt>
                <c:pt idx="2">
                  <c:v>mars-18</c:v>
                </c:pt>
                <c:pt idx="3">
                  <c:v>avr-18</c:v>
                </c:pt>
                <c:pt idx="4">
                  <c:v>mai-18</c:v>
                </c:pt>
                <c:pt idx="5">
                  <c:v>juin-18</c:v>
                </c:pt>
                <c:pt idx="6">
                  <c:v>juil-18</c:v>
                </c:pt>
                <c:pt idx="7">
                  <c:v>août-18</c:v>
                </c:pt>
                <c:pt idx="8">
                  <c:v>sept-18</c:v>
                </c:pt>
                <c:pt idx="9">
                  <c:v>oct-18</c:v>
                </c:pt>
                <c:pt idx="10">
                  <c:v>nov-18</c:v>
                </c:pt>
                <c:pt idx="11">
                  <c:v>déc-18</c:v>
                </c:pt>
                <c:pt idx="12">
                  <c:v>TOT 2018</c:v>
                </c:pt>
              </c:strCache>
            </c:strRef>
          </c:cat>
          <c:val>
            <c:numRef>
              <c:f>'Gefit 7'!$K$69:$W$69</c:f>
              <c:numCache>
                <c:formatCode>#\ ##0\ "€"</c:formatCode>
                <c:ptCount val="13"/>
                <c:pt idx="0">
                  <c:v>3771.51</c:v>
                </c:pt>
                <c:pt idx="1">
                  <c:v>2072.77</c:v>
                </c:pt>
                <c:pt idx="2">
                  <c:v>1773.7999999999997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7618.08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F0-4BCD-A26D-90A38C733AF9}"/>
            </c:ext>
          </c:extLst>
        </c:ser>
        <c:ser>
          <c:idx val="1"/>
          <c:order val="1"/>
          <c:tx>
            <c:strRef>
              <c:f>'Gefit 7'!$J$70</c:f>
              <c:strCache>
                <c:ptCount val="1"/>
                <c:pt idx="0">
                  <c:v>TOT ELEC Gefit 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'Gefit 7'!$K$68:$W$68</c:f>
              <c:strCache>
                <c:ptCount val="13"/>
                <c:pt idx="0">
                  <c:v>janv-18</c:v>
                </c:pt>
                <c:pt idx="1">
                  <c:v>févr-18</c:v>
                </c:pt>
                <c:pt idx="2">
                  <c:v>mars-18</c:v>
                </c:pt>
                <c:pt idx="3">
                  <c:v>avr-18</c:v>
                </c:pt>
                <c:pt idx="4">
                  <c:v>mai-18</c:v>
                </c:pt>
                <c:pt idx="5">
                  <c:v>juin-18</c:v>
                </c:pt>
                <c:pt idx="6">
                  <c:v>juil-18</c:v>
                </c:pt>
                <c:pt idx="7">
                  <c:v>août-18</c:v>
                </c:pt>
                <c:pt idx="8">
                  <c:v>sept-18</c:v>
                </c:pt>
                <c:pt idx="9">
                  <c:v>oct-18</c:v>
                </c:pt>
                <c:pt idx="10">
                  <c:v>nov-18</c:v>
                </c:pt>
                <c:pt idx="11">
                  <c:v>déc-18</c:v>
                </c:pt>
                <c:pt idx="12">
                  <c:v>TOT 2018</c:v>
                </c:pt>
              </c:strCache>
            </c:strRef>
          </c:cat>
          <c:val>
            <c:numRef>
              <c:f>'Gefit 7'!$K$70:$W$70</c:f>
              <c:numCache>
                <c:formatCode>#\ ##0\ "€"</c:formatCode>
                <c:ptCount val="13"/>
                <c:pt idx="0">
                  <c:v>1175.44</c:v>
                </c:pt>
                <c:pt idx="1">
                  <c:v>2456.7400000000002</c:v>
                </c:pt>
                <c:pt idx="2">
                  <c:v>6122.62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9754.7999999999993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F0-4BCD-A26D-90A38C733A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9"/>
        <c:shape val="box"/>
        <c:axId val="512746376"/>
        <c:axId val="512743096"/>
        <c:axId val="0"/>
      </c:bar3DChart>
      <c:catAx>
        <c:axId val="512746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2743096"/>
        <c:crosses val="autoZero"/>
        <c:auto val="1"/>
        <c:lblAlgn val="ctr"/>
        <c:lblOffset val="100"/>
        <c:noMultiLvlLbl val="0"/>
      </c:catAx>
      <c:valAx>
        <c:axId val="512743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\ &quot;€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274637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 prst="relaxedInset"/>
    </a:sp3d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600" b="1">
                <a:solidFill>
                  <a:sysClr val="windowText" lastClr="000000"/>
                </a:solidFill>
              </a:rPr>
              <a:t>Coûts total Gefit</a:t>
            </a:r>
            <a:r>
              <a:rPr lang="fr-FR" sz="1600" b="1" baseline="0">
                <a:solidFill>
                  <a:sysClr val="windowText" lastClr="000000"/>
                </a:solidFill>
              </a:rPr>
              <a:t> 8</a:t>
            </a:r>
          </a:p>
          <a:p>
            <a:pPr>
              <a:defRPr/>
            </a:pPr>
            <a:r>
              <a:rPr lang="fr-FR" sz="1600" b="1">
                <a:solidFill>
                  <a:sysClr val="windowText" lastClr="000000"/>
                </a:solidFill>
              </a:rPr>
              <a:t>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6.7590567909444982E-2"/>
          <c:y val="0.1390705194966006"/>
          <c:w val="0.84739281359234986"/>
          <c:h val="0.5678131152230232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'Gefit 7'!$E$33</c:f>
              <c:strCache>
                <c:ptCount val="1"/>
                <c:pt idx="0">
                  <c:v>MECA</c:v>
                </c:pt>
              </c:strCache>
            </c:strRef>
          </c:tx>
          <c:spPr>
            <a:solidFill>
              <a:srgbClr val="0070C0">
                <a:alpha val="87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('Gefit 8'!$D$3,'Gefit 8'!$D$9,'Gefit 8'!$D$15,'Gefit 8'!$D$21,'Gefit 8'!$D$27,'Gefit 8'!$D$33,'Gefit 8'!$D$39,'Gefit 8'!$D$45,'Gefit 8'!$D$51)</c:f>
              <c:strCache>
                <c:ptCount val="9"/>
                <c:pt idx="0">
                  <c:v>GEFIT  8 BOUGIE - ENSEMBLE CHAINE</c:v>
                </c:pt>
                <c:pt idx="1">
                  <c:v>GEFIT  8 BOUGIE - CTR ETANCHEITE 40 B</c:v>
                </c:pt>
                <c:pt idx="2">
                  <c:v>GEFIT  8 BOUGIE - ALIM &amp; CRANTAGE ECROU</c:v>
                </c:pt>
                <c:pt idx="3">
                  <c:v>GEFIT  8 BOUGIE - CTR FONCTION CHAUFFE</c:v>
                </c:pt>
                <c:pt idx="4">
                  <c:v>GEFIT  8 BOUGIE - CTR VISUEL</c:v>
                </c:pt>
                <c:pt idx="5">
                  <c:v>GEFIT  8 BOUGIE - ST30 MISE JOINT&amp;RONDEL</c:v>
                </c:pt>
                <c:pt idx="6">
                  <c:v>GEFIT  8 BOUGIE - LASER</c:v>
                </c:pt>
                <c:pt idx="7">
                  <c:v>GEFIT  8 BOUGIE - CAMERA + option vue M</c:v>
                </c:pt>
                <c:pt idx="8">
                  <c:v>GEFIT  8 BOUGIE - ST10 ALIM CORPS/CRAY</c:v>
                </c:pt>
              </c:strCache>
            </c:strRef>
          </c:cat>
          <c:val>
            <c:numRef>
              <c:f>('Gefit 7'!$F$33,'Gefit 7'!$F$39,'Gefit 7'!$F$45,'Gefit 7'!$F$51,'Gefit 7'!$F$57,'Gefit 7'!$F$63)</c:f>
              <c:numCache>
                <c:formatCode>#\ ##0\ "€"</c:formatCode>
                <c:ptCount val="6"/>
                <c:pt idx="0">
                  <c:v>1072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428.17</c:v>
                </c:pt>
                <c:pt idx="5">
                  <c:v>1541.9299999999998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9D-4843-9F0C-DE41FF58267C}"/>
            </c:ext>
          </c:extLst>
        </c:ser>
        <c:ser>
          <c:idx val="1"/>
          <c:order val="1"/>
          <c:tx>
            <c:strRef>
              <c:f>'Gefit 8'!$E$4</c:f>
              <c:strCache>
                <c:ptCount val="1"/>
                <c:pt idx="0">
                  <c:v>ELEC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('Gefit 8'!$D$3,'Gefit 8'!$D$9,'Gefit 8'!$D$15,'Gefit 8'!$D$21,'Gefit 8'!$D$27,'Gefit 8'!$D$33,'Gefit 8'!$D$39,'Gefit 8'!$D$45,'Gefit 8'!$D$51)</c:f>
              <c:strCache>
                <c:ptCount val="9"/>
                <c:pt idx="0">
                  <c:v>GEFIT  8 BOUGIE - ENSEMBLE CHAINE</c:v>
                </c:pt>
                <c:pt idx="1">
                  <c:v>GEFIT  8 BOUGIE - CTR ETANCHEITE 40 B</c:v>
                </c:pt>
                <c:pt idx="2">
                  <c:v>GEFIT  8 BOUGIE - ALIM &amp; CRANTAGE ECROU</c:v>
                </c:pt>
                <c:pt idx="3">
                  <c:v>GEFIT  8 BOUGIE - CTR FONCTION CHAUFFE</c:v>
                </c:pt>
                <c:pt idx="4">
                  <c:v>GEFIT  8 BOUGIE - CTR VISUEL</c:v>
                </c:pt>
                <c:pt idx="5">
                  <c:v>GEFIT  8 BOUGIE - ST30 MISE JOINT&amp;RONDEL</c:v>
                </c:pt>
                <c:pt idx="6">
                  <c:v>GEFIT  8 BOUGIE - LASER</c:v>
                </c:pt>
                <c:pt idx="7">
                  <c:v>GEFIT  8 BOUGIE - CAMERA + option vue M</c:v>
                </c:pt>
                <c:pt idx="8">
                  <c:v>GEFIT  8 BOUGIE - ST10 ALIM CORPS/CRAY</c:v>
                </c:pt>
              </c:strCache>
            </c:strRef>
          </c:cat>
          <c:val>
            <c:numRef>
              <c:f>('Gefit 8'!$F$4,'Gefit 8'!$F$10,'Gefit 8'!$F$16,'Gefit 8'!$F$22,'Gefit 8'!$F$28,'Gefit 8'!$F$34,'Gefit 8'!$F$40,'Gefit 8'!$F$46,'Gefit 8'!$F$52)</c:f>
              <c:numCache>
                <c:formatCode>#\ ##0\ "€"</c:formatCode>
                <c:ptCount val="9"/>
                <c:pt idx="0">
                  <c:v>748.56000000000006</c:v>
                </c:pt>
                <c:pt idx="1">
                  <c:v>127.33</c:v>
                </c:pt>
                <c:pt idx="2">
                  <c:v>184.75</c:v>
                </c:pt>
                <c:pt idx="3">
                  <c:v>387.51</c:v>
                </c:pt>
                <c:pt idx="4">
                  <c:v>724.87</c:v>
                </c:pt>
                <c:pt idx="5">
                  <c:v>536.54</c:v>
                </c:pt>
                <c:pt idx="6">
                  <c:v>0</c:v>
                </c:pt>
                <c:pt idx="7">
                  <c:v>38198.480000000003</c:v>
                </c:pt>
                <c:pt idx="8">
                  <c:v>4491.32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9D-4843-9F0C-DE41FF5826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overlap val="100"/>
        <c:axId val="514125720"/>
        <c:axId val="514126112"/>
      </c:barChart>
      <c:catAx>
        <c:axId val="514125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400000" spcFirstLastPara="1" vertOverflow="ellipsis" wrap="square" anchor="t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4126112"/>
        <c:crosses val="autoZero"/>
        <c:auto val="0"/>
        <c:lblAlgn val="ctr"/>
        <c:lblOffset val="100"/>
        <c:noMultiLvlLbl val="0"/>
      </c:catAx>
      <c:valAx>
        <c:axId val="514126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4125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2585484336581825"/>
          <c:y val="0.46263126016130574"/>
          <c:w val="6.4031376608897336E-2"/>
          <c:h val="0.1099871422954721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Coût de maintenance</a:t>
            </a:r>
            <a:r>
              <a:rPr lang="en-US" baseline="0"/>
              <a:t> par mois :gefit 8</a:t>
            </a:r>
            <a:endParaRPr lang="en-US"/>
          </a:p>
        </c:rich>
      </c:tx>
      <c:layout/>
      <c:overlay val="0"/>
      <c:spPr>
        <a:noFill/>
        <a:ln w="19050">
          <a:solidFill>
            <a:srgbClr val="FF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'Gefit 8'!$J$57</c:f>
              <c:strCache>
                <c:ptCount val="1"/>
                <c:pt idx="0">
                  <c:v>TOT MECA Gefit 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elete val="1"/>
          </c:dLbls>
          <c:cat>
            <c:strRef>
              <c:f>'Gefit 8'!$K$56:$W$56</c:f>
              <c:strCache>
                <c:ptCount val="13"/>
                <c:pt idx="0">
                  <c:v>janv-18</c:v>
                </c:pt>
                <c:pt idx="1">
                  <c:v>févr-18</c:v>
                </c:pt>
                <c:pt idx="2">
                  <c:v>mars-18</c:v>
                </c:pt>
                <c:pt idx="3">
                  <c:v>avr-18</c:v>
                </c:pt>
                <c:pt idx="4">
                  <c:v>mai-18</c:v>
                </c:pt>
                <c:pt idx="5">
                  <c:v>juin-18</c:v>
                </c:pt>
                <c:pt idx="6">
                  <c:v>juil-18</c:v>
                </c:pt>
                <c:pt idx="7">
                  <c:v>août-18</c:v>
                </c:pt>
                <c:pt idx="8">
                  <c:v>sept-18</c:v>
                </c:pt>
                <c:pt idx="9">
                  <c:v>oct-18</c:v>
                </c:pt>
                <c:pt idx="10">
                  <c:v>nov-18</c:v>
                </c:pt>
                <c:pt idx="11">
                  <c:v>déc-18</c:v>
                </c:pt>
                <c:pt idx="12">
                  <c:v>TOT 2018</c:v>
                </c:pt>
              </c:strCache>
            </c:strRef>
          </c:cat>
          <c:val>
            <c:numRef>
              <c:f>'Gefit 8'!$K$57:$W$57</c:f>
              <c:numCache>
                <c:formatCode>#\ ##0\ "€"</c:formatCode>
                <c:ptCount val="13"/>
                <c:pt idx="0">
                  <c:v>8006.91</c:v>
                </c:pt>
                <c:pt idx="1">
                  <c:v>1612.7200000000003</c:v>
                </c:pt>
                <c:pt idx="2">
                  <c:v>3228.8199999999997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12848.45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09-4A22-8A9E-5F2E3D43065E}"/>
            </c:ext>
          </c:extLst>
        </c:ser>
        <c:ser>
          <c:idx val="1"/>
          <c:order val="1"/>
          <c:tx>
            <c:strRef>
              <c:f>'Gefit 8'!$J$58</c:f>
              <c:strCache>
                <c:ptCount val="1"/>
                <c:pt idx="0">
                  <c:v>TOT ELEC Gefit 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elete val="1"/>
          </c:dLbls>
          <c:cat>
            <c:strRef>
              <c:f>'Gefit 8'!$K$56:$W$56</c:f>
              <c:strCache>
                <c:ptCount val="13"/>
                <c:pt idx="0">
                  <c:v>janv-18</c:v>
                </c:pt>
                <c:pt idx="1">
                  <c:v>févr-18</c:v>
                </c:pt>
                <c:pt idx="2">
                  <c:v>mars-18</c:v>
                </c:pt>
                <c:pt idx="3">
                  <c:v>avr-18</c:v>
                </c:pt>
                <c:pt idx="4">
                  <c:v>mai-18</c:v>
                </c:pt>
                <c:pt idx="5">
                  <c:v>juin-18</c:v>
                </c:pt>
                <c:pt idx="6">
                  <c:v>juil-18</c:v>
                </c:pt>
                <c:pt idx="7">
                  <c:v>août-18</c:v>
                </c:pt>
                <c:pt idx="8">
                  <c:v>sept-18</c:v>
                </c:pt>
                <c:pt idx="9">
                  <c:v>oct-18</c:v>
                </c:pt>
                <c:pt idx="10">
                  <c:v>nov-18</c:v>
                </c:pt>
                <c:pt idx="11">
                  <c:v>déc-18</c:v>
                </c:pt>
                <c:pt idx="12">
                  <c:v>TOT 2018</c:v>
                </c:pt>
              </c:strCache>
            </c:strRef>
          </c:cat>
          <c:val>
            <c:numRef>
              <c:f>'Gefit 8'!$K$58:$W$58</c:f>
              <c:numCache>
                <c:formatCode>#\ ##0\ "€"</c:formatCode>
                <c:ptCount val="13"/>
                <c:pt idx="0">
                  <c:v>1170.5999999999999</c:v>
                </c:pt>
                <c:pt idx="1">
                  <c:v>39252.43</c:v>
                </c:pt>
                <c:pt idx="2">
                  <c:v>4976.33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45399.360000000001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09-4A22-8A9E-5F2E3D43065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9"/>
        <c:shape val="box"/>
        <c:axId val="564106648"/>
        <c:axId val="564106976"/>
        <c:axId val="0"/>
      </c:bar3DChart>
      <c:catAx>
        <c:axId val="564106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4106976"/>
        <c:crosses val="autoZero"/>
        <c:auto val="1"/>
        <c:lblAlgn val="ctr"/>
        <c:lblOffset val="100"/>
        <c:noMultiLvlLbl val="0"/>
      </c:catAx>
      <c:valAx>
        <c:axId val="564106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\ &quot;€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410664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</c:dTable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bg1"/>
      </a:solidFill>
      <a:round/>
    </a:ln>
    <a:effectLst/>
    <a:scene3d>
      <a:camera prst="orthographicFront"/>
      <a:lightRig rig="threePt" dir="t"/>
    </a:scene3d>
    <a:sp3d>
      <a:bevelT prst="relaxedInset"/>
    </a:sp3d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600" b="1">
                <a:solidFill>
                  <a:sysClr val="windowText" lastClr="000000"/>
                </a:solidFill>
              </a:rPr>
              <a:t>Coûts total GP</a:t>
            </a:r>
            <a:r>
              <a:rPr lang="fr-FR" sz="1600" b="1" baseline="0">
                <a:solidFill>
                  <a:sysClr val="windowText" lastClr="000000"/>
                </a:solidFill>
              </a:rPr>
              <a:t> 09</a:t>
            </a:r>
          </a:p>
          <a:p>
            <a:pPr>
              <a:defRPr/>
            </a:pPr>
            <a:r>
              <a:rPr lang="fr-FR" sz="1600" b="1">
                <a:solidFill>
                  <a:sysClr val="windowText" lastClr="000000"/>
                </a:solidFill>
              </a:rPr>
              <a:t>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6.7590567909444982E-2"/>
          <c:y val="0.1390705194966006"/>
          <c:w val="0.84739281359234986"/>
          <c:h val="0.5678131152230232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'GP09'!$E$3</c:f>
              <c:strCache>
                <c:ptCount val="1"/>
                <c:pt idx="0">
                  <c:v>MECA</c:v>
                </c:pt>
              </c:strCache>
            </c:strRef>
          </c:tx>
          <c:spPr>
            <a:solidFill>
              <a:srgbClr val="0070C0">
                <a:alpha val="87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('GP09'!$D$3,'GP09'!$D$9,'GP09'!$D$15,'GP09'!$D$21,'GP09'!$D$27,'GP09'!$D$33,'GP09'!$D$39)</c:f>
              <c:strCache>
                <c:ptCount val="7"/>
                <c:pt idx="0">
                  <c:v>GP09 BOUGIE - ST10- ALIM CORPS/CRAY EMM</c:v>
                </c:pt>
                <c:pt idx="1">
                  <c:v>GP09 BOUGIE - ST20- CONTROLE ETANCHEITE</c:v>
                </c:pt>
                <c:pt idx="2">
                  <c:v>GP09 BOUGIE -ST30- ALIM JOINT/ROND/FICHE</c:v>
                </c:pt>
                <c:pt idx="3">
                  <c:v>GP09 BOUGIE - ST40- CONTROLE FONCTIONS</c:v>
                </c:pt>
                <c:pt idx="4">
                  <c:v>GP09 BOUGIE - ST50- MARQUAGE LASER</c:v>
                </c:pt>
                <c:pt idx="5">
                  <c:v>GP09 BOUGIE - ST60- CONTROLE CAMERA</c:v>
                </c:pt>
                <c:pt idx="6">
                  <c:v>ST70- DECHARGEMENT ET PALETTISATION</c:v>
                </c:pt>
              </c:strCache>
            </c:strRef>
          </c:cat>
          <c:val>
            <c:numRef>
              <c:f>('GP09'!$F$3,'GP09'!$F$9,'GP09'!$F$15,'GP09'!$F$21,'GP09'!$F$27,'GP09'!$F$33,'GP09'!$F$39)</c:f>
              <c:numCache>
                <c:formatCode>#\ ##0\ "€"</c:formatCode>
                <c:ptCount val="7"/>
                <c:pt idx="0">
                  <c:v>3778.15</c:v>
                </c:pt>
                <c:pt idx="1">
                  <c:v>1047.26</c:v>
                </c:pt>
                <c:pt idx="2">
                  <c:v>2525.5100000000002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9D-4843-9F0C-DE41FF58267C}"/>
            </c:ext>
          </c:extLst>
        </c:ser>
        <c:ser>
          <c:idx val="1"/>
          <c:order val="1"/>
          <c:tx>
            <c:strRef>
              <c:f>'GP09'!$E$4</c:f>
              <c:strCache>
                <c:ptCount val="1"/>
                <c:pt idx="0">
                  <c:v>ELEC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('GP09'!$D$3,'GP09'!$D$9,'GP09'!$D$15,'GP09'!$D$21,'GP09'!$D$27,'GP09'!$D$33,'GP09'!$D$39)</c:f>
              <c:strCache>
                <c:ptCount val="7"/>
                <c:pt idx="0">
                  <c:v>GP09 BOUGIE - ST10- ALIM CORPS/CRAY EMM</c:v>
                </c:pt>
                <c:pt idx="1">
                  <c:v>GP09 BOUGIE - ST20- CONTROLE ETANCHEITE</c:v>
                </c:pt>
                <c:pt idx="2">
                  <c:v>GP09 BOUGIE -ST30- ALIM JOINT/ROND/FICHE</c:v>
                </c:pt>
                <c:pt idx="3">
                  <c:v>GP09 BOUGIE - ST40- CONTROLE FONCTIONS</c:v>
                </c:pt>
                <c:pt idx="4">
                  <c:v>GP09 BOUGIE - ST50- MARQUAGE LASER</c:v>
                </c:pt>
                <c:pt idx="5">
                  <c:v>GP09 BOUGIE - ST60- CONTROLE CAMERA</c:v>
                </c:pt>
                <c:pt idx="6">
                  <c:v>ST70- DECHARGEMENT ET PALETTISATION</c:v>
                </c:pt>
              </c:strCache>
            </c:strRef>
          </c:cat>
          <c:val>
            <c:numRef>
              <c:f>('GP09'!$F$4,'GP09'!$F$10,'GP09'!$F$16,'GP09'!$F$22,'GP09'!$F$28,'GP09'!$F$34,'GP09'!$F$40)</c:f>
              <c:numCache>
                <c:formatCode>#\ ##0\ "€"</c:formatCode>
                <c:ptCount val="7"/>
                <c:pt idx="0">
                  <c:v>487.14000000000004</c:v>
                </c:pt>
                <c:pt idx="1">
                  <c:v>536.54</c:v>
                </c:pt>
                <c:pt idx="2">
                  <c:v>1368.01</c:v>
                </c:pt>
                <c:pt idx="3">
                  <c:v>1043.28</c:v>
                </c:pt>
                <c:pt idx="4">
                  <c:v>417.31</c:v>
                </c:pt>
                <c:pt idx="5">
                  <c:v>3543.29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9D-4843-9F0C-DE41FF5826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overlap val="100"/>
        <c:axId val="514126896"/>
        <c:axId val="514127288"/>
      </c:barChart>
      <c:catAx>
        <c:axId val="51412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400000" spcFirstLastPara="1" vertOverflow="ellipsis" wrap="square" anchor="t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4127288"/>
        <c:crosses val="autoZero"/>
        <c:auto val="0"/>
        <c:lblAlgn val="ctr"/>
        <c:lblOffset val="100"/>
        <c:noMultiLvlLbl val="0"/>
      </c:catAx>
      <c:valAx>
        <c:axId val="514127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4126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2585484336581825"/>
          <c:y val="0.46263126016130574"/>
          <c:w val="6.4031376608897336E-2"/>
          <c:h val="0.1099871422954721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coût de maintenance</a:t>
            </a:r>
            <a:r>
              <a:rPr lang="en-US" baseline="0"/>
              <a:t> par mois : gp09</a:t>
            </a:r>
            <a:endParaRPr lang="en-US"/>
          </a:p>
        </c:rich>
      </c:tx>
      <c:layout/>
      <c:overlay val="0"/>
      <c:spPr>
        <a:noFill/>
        <a:ln w="19050">
          <a:solidFill>
            <a:srgbClr val="FF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'GP09'!$J$45</c:f>
              <c:strCache>
                <c:ptCount val="1"/>
                <c:pt idx="0">
                  <c:v>TOT MECA GP09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elete val="1"/>
          </c:dLbls>
          <c:cat>
            <c:strRef>
              <c:f>'GP09'!$K$44:$W$44</c:f>
              <c:strCache>
                <c:ptCount val="13"/>
                <c:pt idx="0">
                  <c:v>janv-18</c:v>
                </c:pt>
                <c:pt idx="1">
                  <c:v>févr-18</c:v>
                </c:pt>
                <c:pt idx="2">
                  <c:v>mars-18</c:v>
                </c:pt>
                <c:pt idx="3">
                  <c:v>avr-18</c:v>
                </c:pt>
                <c:pt idx="4">
                  <c:v>mai-18</c:v>
                </c:pt>
                <c:pt idx="5">
                  <c:v>juin-18</c:v>
                </c:pt>
                <c:pt idx="6">
                  <c:v>juil-18</c:v>
                </c:pt>
                <c:pt idx="7">
                  <c:v>août-18</c:v>
                </c:pt>
                <c:pt idx="8">
                  <c:v>sept-18</c:v>
                </c:pt>
                <c:pt idx="9">
                  <c:v>oct-18</c:v>
                </c:pt>
                <c:pt idx="10">
                  <c:v>nov-18</c:v>
                </c:pt>
                <c:pt idx="11">
                  <c:v>déc-18</c:v>
                </c:pt>
                <c:pt idx="12">
                  <c:v>TOT 2018</c:v>
                </c:pt>
              </c:strCache>
            </c:strRef>
          </c:cat>
          <c:val>
            <c:numRef>
              <c:f>'GP09'!$K$45:$W$45</c:f>
              <c:numCache>
                <c:formatCode>#\ ##0\ "€"</c:formatCode>
                <c:ptCount val="13"/>
                <c:pt idx="0">
                  <c:v>5199.57</c:v>
                </c:pt>
                <c:pt idx="1">
                  <c:v>1798.2</c:v>
                </c:pt>
                <c:pt idx="2">
                  <c:v>353.15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7350.9199999999992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2E-4E94-B796-52B8BFECFD7B}"/>
            </c:ext>
          </c:extLst>
        </c:ser>
        <c:ser>
          <c:idx val="1"/>
          <c:order val="1"/>
          <c:tx>
            <c:strRef>
              <c:f>'GP09'!$J$46</c:f>
              <c:strCache>
                <c:ptCount val="1"/>
                <c:pt idx="0">
                  <c:v>TOT ELEC GP09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elete val="1"/>
          </c:dLbls>
          <c:cat>
            <c:strRef>
              <c:f>'GP09'!$K$44:$W$44</c:f>
              <c:strCache>
                <c:ptCount val="13"/>
                <c:pt idx="0">
                  <c:v>janv-18</c:v>
                </c:pt>
                <c:pt idx="1">
                  <c:v>févr-18</c:v>
                </c:pt>
                <c:pt idx="2">
                  <c:v>mars-18</c:v>
                </c:pt>
                <c:pt idx="3">
                  <c:v>avr-18</c:v>
                </c:pt>
                <c:pt idx="4">
                  <c:v>mai-18</c:v>
                </c:pt>
                <c:pt idx="5">
                  <c:v>juin-18</c:v>
                </c:pt>
                <c:pt idx="6">
                  <c:v>juil-18</c:v>
                </c:pt>
                <c:pt idx="7">
                  <c:v>août-18</c:v>
                </c:pt>
                <c:pt idx="8">
                  <c:v>sept-18</c:v>
                </c:pt>
                <c:pt idx="9">
                  <c:v>oct-18</c:v>
                </c:pt>
                <c:pt idx="10">
                  <c:v>nov-18</c:v>
                </c:pt>
                <c:pt idx="11">
                  <c:v>déc-18</c:v>
                </c:pt>
                <c:pt idx="12">
                  <c:v>TOT 2018</c:v>
                </c:pt>
              </c:strCache>
            </c:strRef>
          </c:cat>
          <c:val>
            <c:numRef>
              <c:f>'GP09'!$K$46:$W$46</c:f>
              <c:numCache>
                <c:formatCode>#\ ##0\ "€"</c:formatCode>
                <c:ptCount val="13"/>
                <c:pt idx="0">
                  <c:v>4854.84</c:v>
                </c:pt>
                <c:pt idx="1">
                  <c:v>1162.5</c:v>
                </c:pt>
                <c:pt idx="2">
                  <c:v>1378.23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7395.57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2E-4E94-B796-52B8BFECFD7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9"/>
        <c:shape val="box"/>
        <c:axId val="435681624"/>
        <c:axId val="435685232"/>
        <c:axId val="0"/>
      </c:bar3DChart>
      <c:catAx>
        <c:axId val="435681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5685232"/>
        <c:crosses val="autoZero"/>
        <c:auto val="1"/>
        <c:lblAlgn val="ctr"/>
        <c:lblOffset val="100"/>
        <c:noMultiLvlLbl val="0"/>
      </c:catAx>
      <c:valAx>
        <c:axId val="435685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\ &quot;€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56816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 prst="relaxedInset"/>
    </a:sp3d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8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8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8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8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8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8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8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3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8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3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8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3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8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3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8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3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8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3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8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3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8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3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8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1.xml"/><Relationship Id="rId1" Type="http://schemas.openxmlformats.org/officeDocument/2006/relationships/chart" Target="../charts/chart30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3.xml"/><Relationship Id="rId1" Type="http://schemas.openxmlformats.org/officeDocument/2006/relationships/chart" Target="../charts/chart3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20</xdr:row>
      <xdr:rowOff>133350</xdr:rowOff>
    </xdr:from>
    <xdr:to>
      <xdr:col>12</xdr:col>
      <xdr:colOff>133350</xdr:colOff>
      <xdr:row>46</xdr:row>
      <xdr:rowOff>90488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66674</xdr:colOff>
      <xdr:row>78</xdr:row>
      <xdr:rowOff>138112</xdr:rowOff>
    </xdr:from>
    <xdr:to>
      <xdr:col>7</xdr:col>
      <xdr:colOff>609600</xdr:colOff>
      <xdr:row>108</xdr:row>
      <xdr:rowOff>76200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757237</xdr:colOff>
      <xdr:row>77</xdr:row>
      <xdr:rowOff>128587</xdr:rowOff>
    </xdr:from>
    <xdr:to>
      <xdr:col>22</xdr:col>
      <xdr:colOff>228600</xdr:colOff>
      <xdr:row>104</xdr:row>
      <xdr:rowOff>0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704849</xdr:colOff>
      <xdr:row>42</xdr:row>
      <xdr:rowOff>9525</xdr:rowOff>
    </xdr:from>
    <xdr:to>
      <xdr:col>6</xdr:col>
      <xdr:colOff>600075</xdr:colOff>
      <xdr:row>71</xdr:row>
      <xdr:rowOff>19050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890586</xdr:colOff>
      <xdr:row>42</xdr:row>
      <xdr:rowOff>4761</xdr:rowOff>
    </xdr:from>
    <xdr:to>
      <xdr:col>22</xdr:col>
      <xdr:colOff>152399</xdr:colOff>
      <xdr:row>68</xdr:row>
      <xdr:rowOff>57150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0</xdr:rowOff>
    </xdr:from>
    <xdr:to>
      <xdr:col>8</xdr:col>
      <xdr:colOff>323851</xdr:colOff>
      <xdr:row>71</xdr:row>
      <xdr:rowOff>9525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842962</xdr:colOff>
      <xdr:row>42</xdr:row>
      <xdr:rowOff>33337</xdr:rowOff>
    </xdr:from>
    <xdr:to>
      <xdr:col>22</xdr:col>
      <xdr:colOff>285750</xdr:colOff>
      <xdr:row>66</xdr:row>
      <xdr:rowOff>142875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933450</xdr:colOff>
      <xdr:row>29</xdr:row>
      <xdr:rowOff>85725</xdr:rowOff>
    </xdr:from>
    <xdr:to>
      <xdr:col>7</xdr:col>
      <xdr:colOff>571501</xdr:colOff>
      <xdr:row>58</xdr:row>
      <xdr:rowOff>95250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823912</xdr:colOff>
      <xdr:row>29</xdr:row>
      <xdr:rowOff>4761</xdr:rowOff>
    </xdr:from>
    <xdr:to>
      <xdr:col>22</xdr:col>
      <xdr:colOff>161925</xdr:colOff>
      <xdr:row>55</xdr:row>
      <xdr:rowOff>152400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95249</xdr:colOff>
      <xdr:row>54</xdr:row>
      <xdr:rowOff>114300</xdr:rowOff>
    </xdr:from>
    <xdr:to>
      <xdr:col>8</xdr:col>
      <xdr:colOff>419099</xdr:colOff>
      <xdr:row>83</xdr:row>
      <xdr:rowOff>123825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852487</xdr:colOff>
      <xdr:row>52</xdr:row>
      <xdr:rowOff>109537</xdr:rowOff>
    </xdr:from>
    <xdr:to>
      <xdr:col>22</xdr:col>
      <xdr:colOff>142875</xdr:colOff>
      <xdr:row>80</xdr:row>
      <xdr:rowOff>28575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809625</xdr:colOff>
      <xdr:row>72</xdr:row>
      <xdr:rowOff>9525</xdr:rowOff>
    </xdr:from>
    <xdr:to>
      <xdr:col>7</xdr:col>
      <xdr:colOff>619125</xdr:colOff>
      <xdr:row>101</xdr:row>
      <xdr:rowOff>19050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742950</xdr:colOff>
      <xdr:row>71</xdr:row>
      <xdr:rowOff>138111</xdr:rowOff>
    </xdr:from>
    <xdr:to>
      <xdr:col>22</xdr:col>
      <xdr:colOff>161925</xdr:colOff>
      <xdr:row>98</xdr:row>
      <xdr:rowOff>19050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23</xdr:row>
      <xdr:rowOff>0</xdr:rowOff>
    </xdr:from>
    <xdr:to>
      <xdr:col>8</xdr:col>
      <xdr:colOff>419100</xdr:colOff>
      <xdr:row>52</xdr:row>
      <xdr:rowOff>9525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695324</xdr:colOff>
      <xdr:row>23</xdr:row>
      <xdr:rowOff>33335</xdr:rowOff>
    </xdr:from>
    <xdr:to>
      <xdr:col>22</xdr:col>
      <xdr:colOff>95249</xdr:colOff>
      <xdr:row>49</xdr:row>
      <xdr:rowOff>104774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781050</xdr:colOff>
      <xdr:row>53</xdr:row>
      <xdr:rowOff>28575</xdr:rowOff>
    </xdr:from>
    <xdr:to>
      <xdr:col>8</xdr:col>
      <xdr:colOff>457200</xdr:colOff>
      <xdr:row>82</xdr:row>
      <xdr:rowOff>38100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790575</xdr:colOff>
      <xdr:row>52</xdr:row>
      <xdr:rowOff>119061</xdr:rowOff>
    </xdr:from>
    <xdr:to>
      <xdr:col>22</xdr:col>
      <xdr:colOff>57150</xdr:colOff>
      <xdr:row>79</xdr:row>
      <xdr:rowOff>38099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981075</xdr:colOff>
      <xdr:row>47</xdr:row>
      <xdr:rowOff>9525</xdr:rowOff>
    </xdr:from>
    <xdr:to>
      <xdr:col>8</xdr:col>
      <xdr:colOff>533400</xdr:colOff>
      <xdr:row>76</xdr:row>
      <xdr:rowOff>19050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52386</xdr:colOff>
      <xdr:row>46</xdr:row>
      <xdr:rowOff>138111</xdr:rowOff>
    </xdr:from>
    <xdr:to>
      <xdr:col>22</xdr:col>
      <xdr:colOff>266699</xdr:colOff>
      <xdr:row>71</xdr:row>
      <xdr:rowOff>114300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564045</xdr:colOff>
      <xdr:row>47</xdr:row>
      <xdr:rowOff>13253</xdr:rowOff>
    </xdr:from>
    <xdr:to>
      <xdr:col>8</xdr:col>
      <xdr:colOff>202095</xdr:colOff>
      <xdr:row>76</xdr:row>
      <xdr:rowOff>22778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227357</xdr:colOff>
      <xdr:row>47</xdr:row>
      <xdr:rowOff>81996</xdr:rowOff>
    </xdr:from>
    <xdr:to>
      <xdr:col>21</xdr:col>
      <xdr:colOff>691185</xdr:colOff>
      <xdr:row>70</xdr:row>
      <xdr:rowOff>124240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61</xdr:row>
      <xdr:rowOff>47625</xdr:rowOff>
    </xdr:from>
    <xdr:to>
      <xdr:col>8</xdr:col>
      <xdr:colOff>85725</xdr:colOff>
      <xdr:row>90</xdr:row>
      <xdr:rowOff>57150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1285874</xdr:colOff>
      <xdr:row>58</xdr:row>
      <xdr:rowOff>157162</xdr:rowOff>
    </xdr:from>
    <xdr:to>
      <xdr:col>22</xdr:col>
      <xdr:colOff>314324</xdr:colOff>
      <xdr:row>87</xdr:row>
      <xdr:rowOff>66675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60</xdr:row>
      <xdr:rowOff>133350</xdr:rowOff>
    </xdr:from>
    <xdr:to>
      <xdr:col>7</xdr:col>
      <xdr:colOff>628650</xdr:colOff>
      <xdr:row>89</xdr:row>
      <xdr:rowOff>142875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666750</xdr:colOff>
      <xdr:row>59</xdr:row>
      <xdr:rowOff>23811</xdr:rowOff>
    </xdr:from>
    <xdr:to>
      <xdr:col>22</xdr:col>
      <xdr:colOff>66676</xdr:colOff>
      <xdr:row>87</xdr:row>
      <xdr:rowOff>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66</xdr:row>
      <xdr:rowOff>76200</xdr:rowOff>
    </xdr:from>
    <xdr:to>
      <xdr:col>7</xdr:col>
      <xdr:colOff>457200</xdr:colOff>
      <xdr:row>92</xdr:row>
      <xdr:rowOff>95250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909636</xdr:colOff>
      <xdr:row>64</xdr:row>
      <xdr:rowOff>157161</xdr:rowOff>
    </xdr:from>
    <xdr:to>
      <xdr:col>21</xdr:col>
      <xdr:colOff>200025</xdr:colOff>
      <xdr:row>95</xdr:row>
      <xdr:rowOff>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72</xdr:row>
      <xdr:rowOff>76200</xdr:rowOff>
    </xdr:from>
    <xdr:to>
      <xdr:col>7</xdr:col>
      <xdr:colOff>619125</xdr:colOff>
      <xdr:row>101</xdr:row>
      <xdr:rowOff>85725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895350</xdr:colOff>
      <xdr:row>71</xdr:row>
      <xdr:rowOff>61912</xdr:rowOff>
    </xdr:from>
    <xdr:to>
      <xdr:col>22</xdr:col>
      <xdr:colOff>247650</xdr:colOff>
      <xdr:row>100</xdr:row>
      <xdr:rowOff>123825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60</xdr:row>
      <xdr:rowOff>85725</xdr:rowOff>
    </xdr:from>
    <xdr:to>
      <xdr:col>7</xdr:col>
      <xdr:colOff>685799</xdr:colOff>
      <xdr:row>89</xdr:row>
      <xdr:rowOff>95250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185251</xdr:colOff>
      <xdr:row>60</xdr:row>
      <xdr:rowOff>123581</xdr:rowOff>
    </xdr:from>
    <xdr:to>
      <xdr:col>22</xdr:col>
      <xdr:colOff>483760</xdr:colOff>
      <xdr:row>88</xdr:row>
      <xdr:rowOff>99770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48</xdr:row>
      <xdr:rowOff>76200</xdr:rowOff>
    </xdr:from>
    <xdr:to>
      <xdr:col>8</xdr:col>
      <xdr:colOff>19049</xdr:colOff>
      <xdr:row>77</xdr:row>
      <xdr:rowOff>85725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485774</xdr:colOff>
      <xdr:row>47</xdr:row>
      <xdr:rowOff>42862</xdr:rowOff>
    </xdr:from>
    <xdr:to>
      <xdr:col>22</xdr:col>
      <xdr:colOff>171450</xdr:colOff>
      <xdr:row>73</xdr:row>
      <xdr:rowOff>114300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au1" displayName="Tableau1" ref="A1:O3393" totalsRowCount="1" headerRowDxfId="12" headerRowBorderDxfId="11" tableBorderDxfId="10">
  <autoFilter ref="A1:O3392">
    <filterColumn colId="2">
      <filters>
        <filter val="ELEC"/>
        <filter val="MECA"/>
      </filters>
    </filterColumn>
  </autoFilter>
  <sortState ref="A2:O3392">
    <sortCondition descending="1" ref="F1:F3392"/>
  </sortState>
  <tableColumns count="15">
    <tableColumn id="1" name="Ordre"/>
    <tableColumn id="2" name="Centre de coûts"/>
    <tableColumn id="3" name="Poste de travail"/>
    <tableColumn id="4" name="Equipement"/>
    <tableColumn id="5" name="Désignation équip."/>
    <tableColumn id="6" name="Date de début planifiée" dataDxfId="9" totalsRowDxfId="8"/>
    <tableColumn id="7" name="Coût total" dataDxfId="7" totalsRowDxfId="6"/>
    <tableColumn id="8" name="Salaire/Activ.interne" dataDxfId="5" totalsRowDxfId="4"/>
    <tableColumn id="9" name="Ss-traitance (article et" dataDxfId="3" totalsRowDxfId="2"/>
    <tableColumn id="10" name="Article (interne/externe)" dataDxfId="1" totalsRowDxfId="0"/>
    <tableColumn id="11" name="Texte avis"/>
    <tableColumn id="12" name="Désign.avis de panne"/>
    <tableColumn id="13" name="Désign.cause"/>
    <tableColumn id="14" name="Texte panne"/>
    <tableColumn id="15" name="Texte de la cause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customProperty" Target="../customProperty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customProperty" Target="../customProperty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customProperty" Target="../customProperty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customProperty" Target="../customProperty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customProperty" Target="../customProperty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customProperty" Target="../customProperty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customProperty" Target="../customProperty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customProperty" Target="../customProperty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6.xml"/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customProperty" Target="../customProperty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48574"/>
  <sheetViews>
    <sheetView zoomScale="84" zoomScaleNormal="84" workbookViewId="0">
      <selection activeCell="D7" sqref="D7"/>
    </sheetView>
  </sheetViews>
  <sheetFormatPr baseColWidth="10" defaultColWidth="9.140625" defaultRowHeight="12.75"/>
  <cols>
    <col min="1" max="1" width="11.42578125" bestFit="1" customWidth="1"/>
    <col min="2" max="2" width="19" bestFit="1" customWidth="1"/>
    <col min="3" max="3" width="18.28515625" bestFit="1" customWidth="1"/>
    <col min="4" max="4" width="13" customWidth="1"/>
    <col min="5" max="5" width="46.5703125" customWidth="1"/>
    <col min="6" max="6" width="22" customWidth="1"/>
    <col min="7" max="7" width="12" bestFit="1" customWidth="1"/>
    <col min="8" max="8" width="19.5703125" customWidth="1"/>
    <col min="9" max="9" width="21.42578125" customWidth="1"/>
    <col min="10" max="10" width="26.85546875" bestFit="1" customWidth="1"/>
    <col min="11" max="11" width="47" bestFit="1" customWidth="1"/>
    <col min="12" max="12" width="24.5703125" bestFit="1" customWidth="1"/>
    <col min="13" max="13" width="21.28515625" bestFit="1" customWidth="1"/>
    <col min="14" max="14" width="50.5703125" bestFit="1" customWidth="1"/>
    <col min="15" max="15" width="42" bestFit="1" customWidth="1"/>
    <col min="16" max="16" width="8.5703125" customWidth="1"/>
  </cols>
  <sheetData>
    <row r="1" spans="1:16" ht="20.25" customHeight="1">
      <c r="A1" s="3" t="s">
        <v>775</v>
      </c>
      <c r="B1" s="3" t="s">
        <v>776</v>
      </c>
      <c r="C1" s="4" t="s">
        <v>777</v>
      </c>
      <c r="D1" s="3" t="s">
        <v>778</v>
      </c>
      <c r="E1" s="3" t="s">
        <v>779</v>
      </c>
      <c r="F1" s="4" t="s">
        <v>780</v>
      </c>
      <c r="G1" s="3" t="s">
        <v>781</v>
      </c>
      <c r="H1" s="4" t="s">
        <v>782</v>
      </c>
      <c r="I1" s="4" t="s">
        <v>783</v>
      </c>
      <c r="J1" s="4" t="s">
        <v>784</v>
      </c>
      <c r="K1" s="3" t="s">
        <v>785</v>
      </c>
      <c r="L1" s="3" t="s">
        <v>786</v>
      </c>
      <c r="M1" s="3" t="s">
        <v>787</v>
      </c>
      <c r="N1" s="3" t="s">
        <v>788</v>
      </c>
      <c r="O1" s="3" t="s">
        <v>789</v>
      </c>
      <c r="P1" s="12"/>
    </row>
    <row r="2" spans="1:16" ht="20.100000000000001" customHeight="1">
      <c r="A2" t="s">
        <v>2668</v>
      </c>
      <c r="B2" t="s">
        <v>0</v>
      </c>
      <c r="C2" t="s">
        <v>14</v>
      </c>
      <c r="D2" t="s">
        <v>26</v>
      </c>
      <c r="E2" t="s">
        <v>27</v>
      </c>
      <c r="F2" s="1">
        <v>43190</v>
      </c>
      <c r="G2" s="2">
        <v>0</v>
      </c>
      <c r="H2" s="2">
        <v>0</v>
      </c>
      <c r="I2" s="2">
        <v>0</v>
      </c>
      <c r="J2" s="2">
        <v>0</v>
      </c>
      <c r="K2" t="s">
        <v>2669</v>
      </c>
      <c r="L2" t="s">
        <v>69</v>
      </c>
      <c r="M2" t="s">
        <v>4</v>
      </c>
      <c r="N2" t="s">
        <v>2670</v>
      </c>
      <c r="O2" t="s">
        <v>4</v>
      </c>
    </row>
    <row r="3" spans="1:16" ht="20.100000000000001" customHeight="1">
      <c r="A3" t="s">
        <v>2671</v>
      </c>
      <c r="B3" t="s">
        <v>33</v>
      </c>
      <c r="C3" t="s">
        <v>14</v>
      </c>
      <c r="D3" t="s">
        <v>310</v>
      </c>
      <c r="E3" t="s">
        <v>311</v>
      </c>
      <c r="F3" s="1">
        <v>43190</v>
      </c>
      <c r="G3" s="2">
        <v>0</v>
      </c>
      <c r="H3" s="2">
        <v>0</v>
      </c>
      <c r="I3" s="2">
        <v>0</v>
      </c>
      <c r="J3" s="2">
        <v>0</v>
      </c>
      <c r="K3" t="s">
        <v>2672</v>
      </c>
      <c r="L3" t="s">
        <v>4</v>
      </c>
      <c r="M3" t="s">
        <v>4</v>
      </c>
      <c r="N3" t="s">
        <v>4</v>
      </c>
      <c r="O3" t="s">
        <v>4</v>
      </c>
    </row>
    <row r="4" spans="1:16" ht="20.100000000000001" customHeight="1">
      <c r="A4" t="s">
        <v>2673</v>
      </c>
      <c r="B4" t="s">
        <v>21</v>
      </c>
      <c r="C4" t="s">
        <v>1</v>
      </c>
      <c r="D4" t="s">
        <v>95</v>
      </c>
      <c r="E4" t="s">
        <v>96</v>
      </c>
      <c r="F4" s="1">
        <v>43190</v>
      </c>
      <c r="G4" s="2">
        <v>0.34</v>
      </c>
      <c r="H4" s="2">
        <v>0</v>
      </c>
      <c r="I4" s="2">
        <v>0</v>
      </c>
      <c r="J4" s="2">
        <v>0.34</v>
      </c>
      <c r="K4" t="s">
        <v>2674</v>
      </c>
      <c r="L4" t="s">
        <v>4</v>
      </c>
      <c r="M4" t="s">
        <v>4</v>
      </c>
      <c r="N4" t="s">
        <v>4</v>
      </c>
      <c r="O4" t="s">
        <v>4</v>
      </c>
    </row>
    <row r="5" spans="1:16" ht="20.100000000000001" customHeight="1">
      <c r="A5" t="s">
        <v>2675</v>
      </c>
      <c r="B5" t="s">
        <v>6</v>
      </c>
      <c r="C5" t="s">
        <v>14</v>
      </c>
      <c r="D5" t="s">
        <v>227</v>
      </c>
      <c r="E5" t="s">
        <v>228</v>
      </c>
      <c r="F5" s="1">
        <v>43190</v>
      </c>
      <c r="G5" s="2">
        <v>385.41</v>
      </c>
      <c r="H5" s="2">
        <v>298.08</v>
      </c>
      <c r="I5" s="2">
        <v>0</v>
      </c>
      <c r="J5" s="2">
        <v>87.33</v>
      </c>
      <c r="K5" t="s">
        <v>2676</v>
      </c>
      <c r="L5" t="s">
        <v>4</v>
      </c>
      <c r="M5" t="s">
        <v>4</v>
      </c>
      <c r="N5" t="s">
        <v>4</v>
      </c>
      <c r="O5" t="s">
        <v>4</v>
      </c>
    </row>
    <row r="6" spans="1:16" ht="20.100000000000001" customHeight="1">
      <c r="A6" t="s">
        <v>2677</v>
      </c>
      <c r="B6" t="s">
        <v>33</v>
      </c>
      <c r="C6" t="s">
        <v>14</v>
      </c>
      <c r="D6" t="s">
        <v>89</v>
      </c>
      <c r="E6" t="s">
        <v>90</v>
      </c>
      <c r="F6" s="1">
        <v>43190</v>
      </c>
      <c r="G6" s="2">
        <v>43.47</v>
      </c>
      <c r="H6" s="2">
        <v>0</v>
      </c>
      <c r="I6" s="2">
        <v>0</v>
      </c>
      <c r="J6" s="2">
        <v>43.47</v>
      </c>
      <c r="K6" t="s">
        <v>2678</v>
      </c>
      <c r="L6" t="s">
        <v>4</v>
      </c>
      <c r="M6" t="s">
        <v>4</v>
      </c>
      <c r="N6" t="s">
        <v>4</v>
      </c>
      <c r="O6" t="s">
        <v>4</v>
      </c>
    </row>
    <row r="7" spans="1:16" ht="20.100000000000001" customHeight="1">
      <c r="A7" t="s">
        <v>2679</v>
      </c>
      <c r="B7" t="s">
        <v>0</v>
      </c>
      <c r="C7" t="s">
        <v>14</v>
      </c>
      <c r="D7" t="s">
        <v>378</v>
      </c>
      <c r="E7" t="s">
        <v>379</v>
      </c>
      <c r="F7" s="1">
        <v>43190</v>
      </c>
      <c r="G7" s="2">
        <v>0</v>
      </c>
      <c r="H7" s="2">
        <v>0</v>
      </c>
      <c r="I7" s="2">
        <v>0</v>
      </c>
      <c r="J7" s="2">
        <v>0</v>
      </c>
      <c r="K7" t="s">
        <v>2680</v>
      </c>
      <c r="L7" t="s">
        <v>4</v>
      </c>
      <c r="M7" t="s">
        <v>4</v>
      </c>
      <c r="N7" t="s">
        <v>4</v>
      </c>
      <c r="O7" t="s">
        <v>4</v>
      </c>
    </row>
    <row r="8" spans="1:16" ht="20.100000000000001" customHeight="1">
      <c r="A8" t="s">
        <v>2681</v>
      </c>
      <c r="B8" t="s">
        <v>6</v>
      </c>
      <c r="C8" t="s">
        <v>1</v>
      </c>
      <c r="D8" t="s">
        <v>314</v>
      </c>
      <c r="E8" t="s">
        <v>315</v>
      </c>
      <c r="F8" s="1">
        <v>43190</v>
      </c>
      <c r="G8" s="2">
        <v>34.01</v>
      </c>
      <c r="H8" s="2">
        <v>0</v>
      </c>
      <c r="I8" s="2">
        <v>0</v>
      </c>
      <c r="J8" s="2">
        <v>34.01</v>
      </c>
      <c r="K8" t="s">
        <v>2682</v>
      </c>
      <c r="L8" t="s">
        <v>4</v>
      </c>
      <c r="M8" t="s">
        <v>4</v>
      </c>
      <c r="N8" t="s">
        <v>4</v>
      </c>
      <c r="O8" t="s">
        <v>4</v>
      </c>
    </row>
    <row r="9" spans="1:16" ht="20.100000000000001" customHeight="1">
      <c r="A9" t="s">
        <v>2633</v>
      </c>
      <c r="B9" t="s">
        <v>6</v>
      </c>
      <c r="C9" t="s">
        <v>1</v>
      </c>
      <c r="D9" t="s">
        <v>225</v>
      </c>
      <c r="E9" t="s">
        <v>226</v>
      </c>
      <c r="F9" s="1">
        <v>43189</v>
      </c>
      <c r="G9" s="2">
        <v>266.86</v>
      </c>
      <c r="H9" s="2">
        <v>238.46</v>
      </c>
      <c r="I9" s="2">
        <v>0</v>
      </c>
      <c r="J9" s="2">
        <v>28.4</v>
      </c>
      <c r="K9" t="s">
        <v>2634</v>
      </c>
      <c r="L9" t="s">
        <v>4</v>
      </c>
      <c r="M9" t="s">
        <v>4</v>
      </c>
      <c r="N9" t="s">
        <v>4</v>
      </c>
      <c r="O9" t="s">
        <v>4</v>
      </c>
    </row>
    <row r="10" spans="1:16" ht="20.100000000000001" customHeight="1">
      <c r="A10" t="s">
        <v>2635</v>
      </c>
      <c r="B10" t="s">
        <v>46</v>
      </c>
      <c r="C10" t="s">
        <v>1</v>
      </c>
      <c r="D10" t="s">
        <v>47</v>
      </c>
      <c r="E10" t="s">
        <v>48</v>
      </c>
      <c r="F10" s="1">
        <v>43189</v>
      </c>
      <c r="G10" s="2">
        <v>178.85</v>
      </c>
      <c r="H10" s="2">
        <v>178.85</v>
      </c>
      <c r="I10" s="2">
        <v>0</v>
      </c>
      <c r="J10" s="2">
        <v>0</v>
      </c>
      <c r="K10" t="s">
        <v>2636</v>
      </c>
      <c r="L10" t="s">
        <v>4</v>
      </c>
      <c r="M10" t="s">
        <v>4</v>
      </c>
      <c r="N10" t="s">
        <v>4</v>
      </c>
      <c r="O10" t="s">
        <v>4</v>
      </c>
    </row>
    <row r="11" spans="1:16" ht="20.100000000000001" customHeight="1">
      <c r="A11" t="s">
        <v>2637</v>
      </c>
      <c r="B11" t="s">
        <v>0</v>
      </c>
      <c r="C11" t="s">
        <v>14</v>
      </c>
      <c r="D11" t="s">
        <v>378</v>
      </c>
      <c r="E11" t="s">
        <v>379</v>
      </c>
      <c r="F11" s="1">
        <v>43189</v>
      </c>
      <c r="G11" s="2">
        <v>0</v>
      </c>
      <c r="H11" s="2">
        <v>0</v>
      </c>
      <c r="I11" s="2">
        <v>0</v>
      </c>
      <c r="J11" s="2">
        <v>0</v>
      </c>
      <c r="K11" t="s">
        <v>2638</v>
      </c>
      <c r="L11" t="s">
        <v>69</v>
      </c>
      <c r="M11" t="s">
        <v>4</v>
      </c>
      <c r="N11" t="s">
        <v>2639</v>
      </c>
      <c r="O11" t="s">
        <v>4</v>
      </c>
    </row>
    <row r="12" spans="1:16" ht="20.100000000000001" customHeight="1">
      <c r="A12" t="s">
        <v>2640</v>
      </c>
      <c r="B12" t="s">
        <v>0</v>
      </c>
      <c r="C12" t="s">
        <v>1</v>
      </c>
      <c r="D12" t="s">
        <v>297</v>
      </c>
      <c r="E12" t="s">
        <v>298</v>
      </c>
      <c r="F12" s="1">
        <v>43189</v>
      </c>
      <c r="G12" s="2">
        <v>247.14</v>
      </c>
      <c r="H12" s="2">
        <v>238.46</v>
      </c>
      <c r="I12" s="2">
        <v>0</v>
      </c>
      <c r="J12" s="2">
        <v>8.68</v>
      </c>
      <c r="K12" t="s">
        <v>2641</v>
      </c>
      <c r="L12" t="s">
        <v>4</v>
      </c>
      <c r="M12" t="s">
        <v>4</v>
      </c>
      <c r="N12" t="s">
        <v>4</v>
      </c>
      <c r="O12" t="s">
        <v>4</v>
      </c>
    </row>
    <row r="13" spans="1:16" ht="20.100000000000001" customHeight="1">
      <c r="A13" t="s">
        <v>2642</v>
      </c>
      <c r="B13" t="s">
        <v>0</v>
      </c>
      <c r="C13" t="s">
        <v>14</v>
      </c>
      <c r="D13" t="s">
        <v>172</v>
      </c>
      <c r="E13" t="s">
        <v>173</v>
      </c>
      <c r="F13" s="1">
        <v>43189</v>
      </c>
      <c r="G13" s="2">
        <v>119.97</v>
      </c>
      <c r="H13" s="2">
        <v>0</v>
      </c>
      <c r="I13" s="2">
        <v>0</v>
      </c>
      <c r="J13" s="2">
        <v>119.97</v>
      </c>
      <c r="K13" t="s">
        <v>2643</v>
      </c>
      <c r="L13" t="s">
        <v>69</v>
      </c>
      <c r="M13" t="s">
        <v>18</v>
      </c>
      <c r="N13" t="s">
        <v>2644</v>
      </c>
      <c r="O13" t="s">
        <v>4</v>
      </c>
    </row>
    <row r="14" spans="1:16" ht="20.100000000000001" customHeight="1">
      <c r="A14" t="s">
        <v>2645</v>
      </c>
      <c r="B14" t="s">
        <v>13</v>
      </c>
      <c r="C14" t="s">
        <v>1</v>
      </c>
      <c r="D14" t="s">
        <v>279</v>
      </c>
      <c r="E14" t="s">
        <v>280</v>
      </c>
      <c r="F14" s="1">
        <v>43189</v>
      </c>
      <c r="G14" s="2">
        <v>452.24</v>
      </c>
      <c r="H14" s="2">
        <v>357.69</v>
      </c>
      <c r="I14" s="2">
        <v>0</v>
      </c>
      <c r="J14" s="2">
        <v>94.55</v>
      </c>
      <c r="K14" t="s">
        <v>2646</v>
      </c>
      <c r="L14" t="s">
        <v>64</v>
      </c>
      <c r="M14" t="s">
        <v>18</v>
      </c>
      <c r="N14" t="s">
        <v>4</v>
      </c>
      <c r="O14" t="s">
        <v>4</v>
      </c>
    </row>
    <row r="15" spans="1:16" ht="20.100000000000001" hidden="1" customHeight="1">
      <c r="A15" t="s">
        <v>2647</v>
      </c>
      <c r="B15" t="s">
        <v>137</v>
      </c>
      <c r="C15" t="s">
        <v>7</v>
      </c>
      <c r="D15" t="s">
        <v>138</v>
      </c>
      <c r="E15" t="s">
        <v>139</v>
      </c>
      <c r="F15" s="1">
        <v>43189</v>
      </c>
      <c r="G15" s="2">
        <v>319.27</v>
      </c>
      <c r="H15" s="2">
        <v>319.27</v>
      </c>
      <c r="I15" s="2">
        <v>0</v>
      </c>
      <c r="J15" s="2">
        <v>0</v>
      </c>
      <c r="K15" t="s">
        <v>2648</v>
      </c>
      <c r="L15" t="s">
        <v>17</v>
      </c>
      <c r="M15" t="s">
        <v>222</v>
      </c>
      <c r="N15" t="s">
        <v>4</v>
      </c>
      <c r="O15" t="s">
        <v>4</v>
      </c>
    </row>
    <row r="16" spans="1:16" ht="20.100000000000001" customHeight="1">
      <c r="A16" t="s">
        <v>2649</v>
      </c>
      <c r="B16" t="s">
        <v>33</v>
      </c>
      <c r="C16" t="s">
        <v>14</v>
      </c>
      <c r="D16" t="s">
        <v>34</v>
      </c>
      <c r="E16" t="s">
        <v>35</v>
      </c>
      <c r="F16" s="1">
        <v>43189</v>
      </c>
      <c r="G16" s="2">
        <v>89.42</v>
      </c>
      <c r="H16" s="2">
        <v>89.42</v>
      </c>
      <c r="I16" s="2">
        <v>0</v>
      </c>
      <c r="J16" s="2">
        <v>0</v>
      </c>
      <c r="K16" t="s">
        <v>2650</v>
      </c>
      <c r="L16" t="s">
        <v>4</v>
      </c>
      <c r="M16" t="s">
        <v>4</v>
      </c>
      <c r="N16" t="s">
        <v>4</v>
      </c>
      <c r="O16" t="s">
        <v>2651</v>
      </c>
    </row>
    <row r="17" spans="1:15" ht="20.100000000000001" hidden="1" customHeight="1">
      <c r="A17" t="s">
        <v>2652</v>
      </c>
      <c r="B17" t="s">
        <v>137</v>
      </c>
      <c r="C17" t="s">
        <v>215</v>
      </c>
      <c r="D17" t="s">
        <v>138</v>
      </c>
      <c r="E17" t="s">
        <v>139</v>
      </c>
      <c r="F17" s="1">
        <v>43189</v>
      </c>
      <c r="G17" s="2">
        <v>0</v>
      </c>
      <c r="H17" s="2">
        <v>0</v>
      </c>
      <c r="I17" s="2">
        <v>0</v>
      </c>
      <c r="J17" s="2">
        <v>0</v>
      </c>
      <c r="K17" t="s">
        <v>2653</v>
      </c>
      <c r="L17" t="s">
        <v>4</v>
      </c>
      <c r="M17" t="s">
        <v>4</v>
      </c>
      <c r="N17" t="s">
        <v>4</v>
      </c>
      <c r="O17" t="s">
        <v>4</v>
      </c>
    </row>
    <row r="18" spans="1:15" ht="20.100000000000001" hidden="1" customHeight="1">
      <c r="A18" t="s">
        <v>2654</v>
      </c>
      <c r="B18" t="s">
        <v>137</v>
      </c>
      <c r="C18" t="s">
        <v>215</v>
      </c>
      <c r="D18" t="s">
        <v>138</v>
      </c>
      <c r="E18" t="s">
        <v>139</v>
      </c>
      <c r="F18" s="1">
        <v>43189</v>
      </c>
      <c r="G18" s="2">
        <v>0</v>
      </c>
      <c r="H18" s="2">
        <v>0</v>
      </c>
      <c r="I18" s="2">
        <v>0</v>
      </c>
      <c r="J18" s="2">
        <v>0</v>
      </c>
      <c r="K18" t="s">
        <v>2655</v>
      </c>
      <c r="L18" t="s">
        <v>4</v>
      </c>
      <c r="M18" t="s">
        <v>4</v>
      </c>
      <c r="N18" t="s">
        <v>4</v>
      </c>
      <c r="O18" t="s">
        <v>4</v>
      </c>
    </row>
    <row r="19" spans="1:15" ht="20.100000000000001" customHeight="1">
      <c r="A19">
        <v>7103641645</v>
      </c>
      <c r="B19" t="s">
        <v>6</v>
      </c>
      <c r="C19" t="s">
        <v>1</v>
      </c>
      <c r="D19" t="s">
        <v>225</v>
      </c>
      <c r="E19" t="s">
        <v>226</v>
      </c>
      <c r="F19" s="1">
        <v>43189</v>
      </c>
      <c r="G19" s="2">
        <v>1417.07</v>
      </c>
      <c r="H19" s="2">
        <v>238.46</v>
      </c>
      <c r="I19" s="2">
        <v>0</v>
      </c>
      <c r="J19" s="2">
        <v>1178.6099999999999</v>
      </c>
      <c r="K19" t="s">
        <v>2656</v>
      </c>
      <c r="L19" t="s">
        <v>191</v>
      </c>
      <c r="M19" t="s">
        <v>18</v>
      </c>
      <c r="N19" s="53" t="s">
        <v>2684</v>
      </c>
      <c r="O19" t="s">
        <v>2657</v>
      </c>
    </row>
    <row r="20" spans="1:15" ht="20.100000000000001" customHeight="1">
      <c r="A20" t="s">
        <v>2658</v>
      </c>
      <c r="B20" t="s">
        <v>0</v>
      </c>
      <c r="C20" t="s">
        <v>1</v>
      </c>
      <c r="D20" t="s">
        <v>294</v>
      </c>
      <c r="E20" t="s">
        <v>295</v>
      </c>
      <c r="F20" s="1">
        <v>43189</v>
      </c>
      <c r="G20" s="2">
        <v>0</v>
      </c>
      <c r="H20" s="2">
        <v>0</v>
      </c>
      <c r="I20" s="2">
        <v>0</v>
      </c>
      <c r="J20" s="2">
        <v>0</v>
      </c>
      <c r="K20" t="s">
        <v>2659</v>
      </c>
      <c r="L20" t="s">
        <v>4</v>
      </c>
      <c r="M20" t="s">
        <v>4</v>
      </c>
      <c r="N20" t="s">
        <v>4</v>
      </c>
      <c r="O20" t="s">
        <v>4</v>
      </c>
    </row>
    <row r="21" spans="1:15" ht="20.100000000000001" customHeight="1">
      <c r="A21" t="s">
        <v>2660</v>
      </c>
      <c r="B21" t="s">
        <v>0</v>
      </c>
      <c r="C21" t="s">
        <v>14</v>
      </c>
      <c r="D21" t="s">
        <v>378</v>
      </c>
      <c r="E21" t="s">
        <v>379</v>
      </c>
      <c r="F21" s="1">
        <v>43189</v>
      </c>
      <c r="G21" s="2">
        <v>119.23</v>
      </c>
      <c r="H21" s="2">
        <v>119.23</v>
      </c>
      <c r="I21" s="2">
        <v>0</v>
      </c>
      <c r="J21" s="2">
        <v>0</v>
      </c>
      <c r="K21" t="s">
        <v>2661</v>
      </c>
      <c r="L21" t="s">
        <v>4</v>
      </c>
      <c r="M21" t="s">
        <v>4</v>
      </c>
      <c r="N21" t="s">
        <v>4</v>
      </c>
      <c r="O21" t="s">
        <v>2662</v>
      </c>
    </row>
    <row r="22" spans="1:15" ht="20.100000000000001" customHeight="1">
      <c r="A22" t="s">
        <v>2663</v>
      </c>
      <c r="B22" t="s">
        <v>33</v>
      </c>
      <c r="C22" t="s">
        <v>14</v>
      </c>
      <c r="D22" t="s">
        <v>89</v>
      </c>
      <c r="E22" t="s">
        <v>90</v>
      </c>
      <c r="F22" s="1">
        <v>43189</v>
      </c>
      <c r="G22" s="2">
        <v>119.23</v>
      </c>
      <c r="H22" s="2">
        <v>119.23</v>
      </c>
      <c r="I22" s="2">
        <v>0</v>
      </c>
      <c r="J22" s="2">
        <v>0</v>
      </c>
      <c r="K22" t="s">
        <v>2664</v>
      </c>
      <c r="L22" t="s">
        <v>4</v>
      </c>
      <c r="M22" t="s">
        <v>4</v>
      </c>
      <c r="N22" t="s">
        <v>4</v>
      </c>
      <c r="O22" t="s">
        <v>2665</v>
      </c>
    </row>
    <row r="23" spans="1:15" ht="20.100000000000001" customHeight="1">
      <c r="A23" t="s">
        <v>2666</v>
      </c>
      <c r="B23" t="s">
        <v>33</v>
      </c>
      <c r="C23" t="s">
        <v>1</v>
      </c>
      <c r="D23" t="s">
        <v>111</v>
      </c>
      <c r="E23" t="s">
        <v>112</v>
      </c>
      <c r="F23" s="1">
        <v>43189</v>
      </c>
      <c r="G23" s="2">
        <v>1.1299999999999999</v>
      </c>
      <c r="H23" s="2">
        <v>0</v>
      </c>
      <c r="I23" s="2">
        <v>0</v>
      </c>
      <c r="J23" s="2">
        <v>1.1299999999999999</v>
      </c>
      <c r="K23" t="s">
        <v>2667</v>
      </c>
      <c r="L23" t="s">
        <v>4</v>
      </c>
      <c r="M23" t="s">
        <v>4</v>
      </c>
      <c r="N23" t="s">
        <v>4</v>
      </c>
      <c r="O23" t="s">
        <v>4</v>
      </c>
    </row>
    <row r="24" spans="1:15" ht="20.100000000000001" customHeight="1">
      <c r="A24" t="s">
        <v>2624</v>
      </c>
      <c r="B24" t="s">
        <v>6</v>
      </c>
      <c r="C24" t="s">
        <v>1</v>
      </c>
      <c r="D24" t="s">
        <v>130</v>
      </c>
      <c r="E24" t="s">
        <v>131</v>
      </c>
      <c r="F24" s="1">
        <v>43188</v>
      </c>
      <c r="G24" s="2">
        <v>622.9</v>
      </c>
      <c r="H24" s="2">
        <v>596.15</v>
      </c>
      <c r="I24" s="2">
        <v>0</v>
      </c>
      <c r="J24" s="2">
        <v>26.75</v>
      </c>
      <c r="K24" t="s">
        <v>2625</v>
      </c>
      <c r="L24" t="s">
        <v>4</v>
      </c>
      <c r="M24" t="s">
        <v>4</v>
      </c>
      <c r="N24" t="s">
        <v>4</v>
      </c>
      <c r="O24" t="s">
        <v>4</v>
      </c>
    </row>
    <row r="25" spans="1:15" ht="20.100000000000001" customHeight="1">
      <c r="A25" t="s">
        <v>2614</v>
      </c>
      <c r="B25" t="s">
        <v>0</v>
      </c>
      <c r="C25" t="s">
        <v>14</v>
      </c>
      <c r="D25" t="s">
        <v>378</v>
      </c>
      <c r="E25" t="s">
        <v>379</v>
      </c>
      <c r="F25" s="1">
        <v>43188</v>
      </c>
      <c r="G25" s="2">
        <v>1677.39</v>
      </c>
      <c r="H25" s="2">
        <v>1669.24</v>
      </c>
      <c r="I25" s="2">
        <v>0</v>
      </c>
      <c r="J25" s="2">
        <v>8.15</v>
      </c>
      <c r="K25" t="s">
        <v>2615</v>
      </c>
      <c r="L25" t="s">
        <v>4</v>
      </c>
      <c r="M25" t="s">
        <v>4</v>
      </c>
      <c r="N25" t="s">
        <v>2616</v>
      </c>
      <c r="O25" t="s">
        <v>2617</v>
      </c>
    </row>
    <row r="26" spans="1:15" ht="20.100000000000001" customHeight="1">
      <c r="A26" t="s">
        <v>2618</v>
      </c>
      <c r="B26" t="s">
        <v>0</v>
      </c>
      <c r="C26" t="s">
        <v>14</v>
      </c>
      <c r="D26" t="s">
        <v>262</v>
      </c>
      <c r="E26" t="s">
        <v>263</v>
      </c>
      <c r="F26" s="1">
        <v>43188</v>
      </c>
      <c r="G26" s="2">
        <v>0</v>
      </c>
      <c r="H26" s="2">
        <v>0</v>
      </c>
      <c r="I26" s="2">
        <v>0</v>
      </c>
      <c r="J26" s="2">
        <v>0</v>
      </c>
      <c r="K26" t="s">
        <v>2619</v>
      </c>
      <c r="L26" t="s">
        <v>4</v>
      </c>
      <c r="M26" t="s">
        <v>4</v>
      </c>
      <c r="N26" t="s">
        <v>2620</v>
      </c>
      <c r="O26" t="s">
        <v>4</v>
      </c>
    </row>
    <row r="27" spans="1:15">
      <c r="A27" t="s">
        <v>2621</v>
      </c>
      <c r="B27" t="s">
        <v>33</v>
      </c>
      <c r="C27" t="s">
        <v>14</v>
      </c>
      <c r="D27" t="s">
        <v>89</v>
      </c>
      <c r="E27" t="s">
        <v>90</v>
      </c>
      <c r="F27" s="1">
        <v>43188</v>
      </c>
      <c r="G27" s="2">
        <v>77.69</v>
      </c>
      <c r="H27" s="2">
        <v>0</v>
      </c>
      <c r="I27" s="2">
        <v>0</v>
      </c>
      <c r="J27" s="2">
        <v>77.69</v>
      </c>
      <c r="K27" t="s">
        <v>216</v>
      </c>
      <c r="L27" t="s">
        <v>4</v>
      </c>
      <c r="M27" t="s">
        <v>4</v>
      </c>
      <c r="N27" t="s">
        <v>2406</v>
      </c>
      <c r="O27" t="s">
        <v>4</v>
      </c>
    </row>
    <row r="28" spans="1:15" ht="20.100000000000001" customHeight="1">
      <c r="A28" t="s">
        <v>2622</v>
      </c>
      <c r="B28" t="s">
        <v>46</v>
      </c>
      <c r="C28" t="s">
        <v>1</v>
      </c>
      <c r="D28" t="s">
        <v>231</v>
      </c>
      <c r="E28" t="s">
        <v>232</v>
      </c>
      <c r="F28" s="1">
        <v>43188</v>
      </c>
      <c r="G28" s="2">
        <v>759.37</v>
      </c>
      <c r="H28" s="2">
        <v>745.2</v>
      </c>
      <c r="I28" s="2">
        <v>0</v>
      </c>
      <c r="J28" s="2">
        <v>14.17</v>
      </c>
      <c r="K28" t="s">
        <v>2623</v>
      </c>
      <c r="L28" t="s">
        <v>64</v>
      </c>
      <c r="M28" t="s">
        <v>4</v>
      </c>
      <c r="N28" t="s">
        <v>4</v>
      </c>
      <c r="O28" t="s">
        <v>4</v>
      </c>
    </row>
    <row r="29" spans="1:15" ht="20.100000000000001" customHeight="1">
      <c r="A29" t="s">
        <v>2626</v>
      </c>
      <c r="B29" t="s">
        <v>6</v>
      </c>
      <c r="C29" t="s">
        <v>14</v>
      </c>
      <c r="D29" t="s">
        <v>122</v>
      </c>
      <c r="E29" t="s">
        <v>123</v>
      </c>
      <c r="F29" s="1">
        <v>43188</v>
      </c>
      <c r="G29" s="2">
        <v>178.85</v>
      </c>
      <c r="H29" s="2">
        <v>178.85</v>
      </c>
      <c r="I29" s="2">
        <v>0</v>
      </c>
      <c r="J29" s="2">
        <v>0</v>
      </c>
      <c r="K29" t="s">
        <v>2627</v>
      </c>
      <c r="L29" t="s">
        <v>4</v>
      </c>
      <c r="M29" t="s">
        <v>4</v>
      </c>
      <c r="N29" t="s">
        <v>4</v>
      </c>
      <c r="O29" t="s">
        <v>4</v>
      </c>
    </row>
    <row r="30" spans="1:15" ht="20.100000000000001" customHeight="1">
      <c r="A30" t="s">
        <v>2628</v>
      </c>
      <c r="B30" t="s">
        <v>6</v>
      </c>
      <c r="C30" t="s">
        <v>14</v>
      </c>
      <c r="D30" t="s">
        <v>19</v>
      </c>
      <c r="E30" t="s">
        <v>20</v>
      </c>
      <c r="F30" s="1">
        <v>43188</v>
      </c>
      <c r="G30" s="2">
        <v>89.42</v>
      </c>
      <c r="H30" s="2">
        <v>89.42</v>
      </c>
      <c r="I30" s="2">
        <v>0</v>
      </c>
      <c r="J30" s="2">
        <v>0</v>
      </c>
      <c r="K30" t="s">
        <v>2629</v>
      </c>
      <c r="L30" t="s">
        <v>4</v>
      </c>
      <c r="M30" t="s">
        <v>4</v>
      </c>
      <c r="N30" t="s">
        <v>4</v>
      </c>
      <c r="O30" t="s">
        <v>2630</v>
      </c>
    </row>
    <row r="31" spans="1:15" ht="20.100000000000001" customHeight="1">
      <c r="A31" t="s">
        <v>2631</v>
      </c>
      <c r="B31" t="s">
        <v>33</v>
      </c>
      <c r="C31" t="s">
        <v>14</v>
      </c>
      <c r="D31" t="s">
        <v>34</v>
      </c>
      <c r="E31" t="s">
        <v>35</v>
      </c>
      <c r="F31" s="1">
        <v>43188</v>
      </c>
      <c r="G31" s="2">
        <v>89.42</v>
      </c>
      <c r="H31" s="2">
        <v>89.42</v>
      </c>
      <c r="I31" s="2">
        <v>0</v>
      </c>
      <c r="J31" s="2">
        <v>0</v>
      </c>
      <c r="K31" t="s">
        <v>2632</v>
      </c>
      <c r="L31" t="s">
        <v>4</v>
      </c>
      <c r="M31" t="s">
        <v>4</v>
      </c>
      <c r="N31" t="s">
        <v>4</v>
      </c>
      <c r="O31" t="s">
        <v>4</v>
      </c>
    </row>
    <row r="32" spans="1:15" ht="20.100000000000001" customHeight="1">
      <c r="A32" t="s">
        <v>2600</v>
      </c>
      <c r="B32" t="s">
        <v>6</v>
      </c>
      <c r="C32" t="s">
        <v>14</v>
      </c>
      <c r="D32" t="s">
        <v>59</v>
      </c>
      <c r="E32" t="s">
        <v>60</v>
      </c>
      <c r="F32" s="1">
        <v>43187</v>
      </c>
      <c r="G32" s="2">
        <v>119.24</v>
      </c>
      <c r="H32" s="2">
        <v>119.24</v>
      </c>
      <c r="I32" s="2">
        <v>0</v>
      </c>
      <c r="J32" s="2">
        <v>0</v>
      </c>
      <c r="K32" t="s">
        <v>2601</v>
      </c>
      <c r="L32" t="s">
        <v>4</v>
      </c>
      <c r="M32" t="s">
        <v>4</v>
      </c>
      <c r="N32" t="s">
        <v>4</v>
      </c>
      <c r="O32" t="s">
        <v>4</v>
      </c>
    </row>
    <row r="33" spans="1:15" ht="20.100000000000001" customHeight="1">
      <c r="A33" t="s">
        <v>2602</v>
      </c>
      <c r="B33" t="s">
        <v>6</v>
      </c>
      <c r="C33" t="s">
        <v>1</v>
      </c>
      <c r="D33" t="s">
        <v>130</v>
      </c>
      <c r="E33" t="s">
        <v>131</v>
      </c>
      <c r="F33" s="1">
        <v>43187</v>
      </c>
      <c r="G33" s="2">
        <v>1004.38</v>
      </c>
      <c r="H33" s="2">
        <v>715.38</v>
      </c>
      <c r="I33" s="2">
        <v>0</v>
      </c>
      <c r="J33" s="2">
        <v>289</v>
      </c>
      <c r="K33" t="s">
        <v>2603</v>
      </c>
      <c r="L33" t="s">
        <v>4</v>
      </c>
      <c r="M33" t="s">
        <v>4</v>
      </c>
      <c r="N33" t="s">
        <v>4</v>
      </c>
      <c r="O33" t="s">
        <v>4</v>
      </c>
    </row>
    <row r="34" spans="1:15" ht="20.100000000000001" customHeight="1">
      <c r="A34" t="s">
        <v>2613</v>
      </c>
      <c r="B34" t="s">
        <v>6</v>
      </c>
      <c r="C34" t="s">
        <v>1</v>
      </c>
      <c r="D34" t="s">
        <v>97</v>
      </c>
      <c r="E34" t="s">
        <v>98</v>
      </c>
      <c r="F34" s="1">
        <v>43187</v>
      </c>
      <c r="G34" s="2">
        <v>410.66</v>
      </c>
      <c r="H34" s="2">
        <v>238.46</v>
      </c>
      <c r="I34" s="2">
        <v>0</v>
      </c>
      <c r="J34" s="2">
        <v>172.2</v>
      </c>
      <c r="K34" t="s">
        <v>2532</v>
      </c>
      <c r="L34" t="s">
        <v>4</v>
      </c>
      <c r="M34" t="s">
        <v>4</v>
      </c>
      <c r="N34" t="s">
        <v>4</v>
      </c>
      <c r="O34" t="s">
        <v>4</v>
      </c>
    </row>
    <row r="35" spans="1:15" ht="20.100000000000001" customHeight="1">
      <c r="A35" t="s">
        <v>2596</v>
      </c>
      <c r="B35" t="s">
        <v>21</v>
      </c>
      <c r="C35" t="s">
        <v>14</v>
      </c>
      <c r="D35" t="s">
        <v>76</v>
      </c>
      <c r="E35" t="s">
        <v>77</v>
      </c>
      <c r="F35" s="1">
        <v>43187</v>
      </c>
      <c r="G35" s="2">
        <v>0</v>
      </c>
      <c r="H35" s="2">
        <v>0</v>
      </c>
      <c r="I35" s="2">
        <v>0</v>
      </c>
      <c r="J35" s="2">
        <v>0</v>
      </c>
      <c r="K35" t="s">
        <v>2597</v>
      </c>
      <c r="L35" t="s">
        <v>4</v>
      </c>
      <c r="M35" t="s">
        <v>4</v>
      </c>
      <c r="N35" t="s">
        <v>2369</v>
      </c>
      <c r="O35" t="s">
        <v>4</v>
      </c>
    </row>
    <row r="36" spans="1:15" ht="20.100000000000001" hidden="1" customHeight="1">
      <c r="A36" t="s">
        <v>2598</v>
      </c>
      <c r="B36" t="s">
        <v>137</v>
      </c>
      <c r="C36" t="s">
        <v>215</v>
      </c>
      <c r="D36" t="s">
        <v>138</v>
      </c>
      <c r="E36" t="s">
        <v>139</v>
      </c>
      <c r="F36" s="1">
        <v>43187</v>
      </c>
      <c r="G36" s="2">
        <v>0</v>
      </c>
      <c r="H36" s="2">
        <v>0</v>
      </c>
      <c r="I36" s="2">
        <v>0</v>
      </c>
      <c r="J36" s="2">
        <v>0</v>
      </c>
      <c r="K36" t="s">
        <v>2599</v>
      </c>
      <c r="L36" t="s">
        <v>4</v>
      </c>
      <c r="M36" t="s">
        <v>4</v>
      </c>
      <c r="N36" t="s">
        <v>4</v>
      </c>
      <c r="O36" t="s">
        <v>4</v>
      </c>
    </row>
    <row r="37" spans="1:15" ht="20.100000000000001" customHeight="1">
      <c r="A37" t="s">
        <v>2604</v>
      </c>
      <c r="B37" t="s">
        <v>46</v>
      </c>
      <c r="C37" t="s">
        <v>1</v>
      </c>
      <c r="D37" t="s">
        <v>115</v>
      </c>
      <c r="E37" t="s">
        <v>116</v>
      </c>
      <c r="F37" s="1">
        <v>43187</v>
      </c>
      <c r="G37" s="2">
        <v>357.69</v>
      </c>
      <c r="H37" s="2">
        <v>357.69</v>
      </c>
      <c r="I37" s="2">
        <v>0</v>
      </c>
      <c r="J37" s="2">
        <v>0</v>
      </c>
      <c r="K37" t="s">
        <v>2605</v>
      </c>
      <c r="L37" t="s">
        <v>4</v>
      </c>
      <c r="M37" t="s">
        <v>4</v>
      </c>
      <c r="N37" t="s">
        <v>4</v>
      </c>
      <c r="O37" t="s">
        <v>4</v>
      </c>
    </row>
    <row r="38" spans="1:15" ht="20.100000000000001" customHeight="1">
      <c r="A38" t="s">
        <v>2606</v>
      </c>
      <c r="B38" t="s">
        <v>6</v>
      </c>
      <c r="C38" t="s">
        <v>14</v>
      </c>
      <c r="D38" t="s">
        <v>225</v>
      </c>
      <c r="E38" t="s">
        <v>226</v>
      </c>
      <c r="F38" s="1">
        <v>43187</v>
      </c>
      <c r="G38" s="2">
        <v>113.62</v>
      </c>
      <c r="H38" s="2">
        <v>89.42</v>
      </c>
      <c r="I38" s="2">
        <v>0</v>
      </c>
      <c r="J38" s="2">
        <v>24.2</v>
      </c>
      <c r="K38" t="s">
        <v>2607</v>
      </c>
      <c r="L38" t="s">
        <v>4</v>
      </c>
      <c r="M38" t="s">
        <v>4</v>
      </c>
      <c r="N38" t="s">
        <v>4</v>
      </c>
      <c r="O38" t="s">
        <v>4</v>
      </c>
    </row>
    <row r="39" spans="1:15" ht="20.100000000000001" customHeight="1">
      <c r="A39" t="s">
        <v>2608</v>
      </c>
      <c r="B39" t="s">
        <v>0</v>
      </c>
      <c r="C39" t="s">
        <v>14</v>
      </c>
      <c r="D39" t="s">
        <v>378</v>
      </c>
      <c r="E39" t="s">
        <v>379</v>
      </c>
      <c r="F39" s="1">
        <v>43187</v>
      </c>
      <c r="G39" s="2">
        <v>476.93</v>
      </c>
      <c r="H39" s="2">
        <v>476.93</v>
      </c>
      <c r="I39" s="2">
        <v>0</v>
      </c>
      <c r="J39" s="2">
        <v>0</v>
      </c>
      <c r="K39" t="s">
        <v>2609</v>
      </c>
      <c r="L39" t="s">
        <v>4</v>
      </c>
      <c r="M39" t="s">
        <v>4</v>
      </c>
      <c r="N39" t="s">
        <v>4</v>
      </c>
      <c r="O39" t="s">
        <v>2610</v>
      </c>
    </row>
    <row r="40" spans="1:15" ht="20.100000000000001" customHeight="1">
      <c r="A40" t="s">
        <v>2611</v>
      </c>
      <c r="B40" t="s">
        <v>6</v>
      </c>
      <c r="C40" t="s">
        <v>1</v>
      </c>
      <c r="D40" t="s">
        <v>227</v>
      </c>
      <c r="E40" t="s">
        <v>228</v>
      </c>
      <c r="F40" s="1">
        <v>43187</v>
      </c>
      <c r="G40" s="2">
        <v>178.85</v>
      </c>
      <c r="H40" s="2">
        <v>178.85</v>
      </c>
      <c r="I40" s="2">
        <v>0</v>
      </c>
      <c r="J40" s="2">
        <v>0</v>
      </c>
      <c r="K40" t="s">
        <v>2612</v>
      </c>
      <c r="L40" t="s">
        <v>4</v>
      </c>
      <c r="M40" t="s">
        <v>4</v>
      </c>
      <c r="N40" t="s">
        <v>4</v>
      </c>
      <c r="O40" t="s">
        <v>4</v>
      </c>
    </row>
    <row r="41" spans="1:15" ht="20.100000000000001" customHeight="1">
      <c r="A41" t="s">
        <v>2557</v>
      </c>
      <c r="B41" t="s">
        <v>6</v>
      </c>
      <c r="C41" t="s">
        <v>1</v>
      </c>
      <c r="D41" t="s">
        <v>126</v>
      </c>
      <c r="E41" t="s">
        <v>127</v>
      </c>
      <c r="F41" s="1">
        <v>43186</v>
      </c>
      <c r="G41" s="2">
        <v>207.2</v>
      </c>
      <c r="H41" s="2">
        <v>178.85</v>
      </c>
      <c r="I41" s="2">
        <v>0</v>
      </c>
      <c r="J41" s="2">
        <v>28.35</v>
      </c>
      <c r="K41" t="s">
        <v>2558</v>
      </c>
      <c r="L41" t="s">
        <v>4</v>
      </c>
      <c r="M41" t="s">
        <v>4</v>
      </c>
      <c r="N41" t="s">
        <v>4</v>
      </c>
      <c r="O41" t="s">
        <v>4</v>
      </c>
    </row>
    <row r="42" spans="1:15" ht="20.100000000000001" customHeight="1">
      <c r="A42" t="s">
        <v>2563</v>
      </c>
      <c r="B42" t="s">
        <v>6</v>
      </c>
      <c r="C42" t="s">
        <v>1</v>
      </c>
      <c r="D42" t="s">
        <v>130</v>
      </c>
      <c r="E42" t="s">
        <v>131</v>
      </c>
      <c r="F42" s="1">
        <v>43186</v>
      </c>
      <c r="G42" s="2">
        <v>268.27</v>
      </c>
      <c r="H42" s="2">
        <v>268.27</v>
      </c>
      <c r="I42" s="2">
        <v>0</v>
      </c>
      <c r="J42" s="2">
        <v>0</v>
      </c>
      <c r="K42" t="s">
        <v>2564</v>
      </c>
      <c r="L42" t="s">
        <v>17</v>
      </c>
      <c r="M42" t="s">
        <v>4</v>
      </c>
      <c r="N42" t="s">
        <v>4</v>
      </c>
      <c r="O42" t="s">
        <v>4</v>
      </c>
    </row>
    <row r="43" spans="1:15" ht="20.100000000000001" customHeight="1">
      <c r="A43" t="s">
        <v>2590</v>
      </c>
      <c r="B43" t="s">
        <v>6</v>
      </c>
      <c r="C43" t="s">
        <v>1</v>
      </c>
      <c r="D43" t="s">
        <v>59</v>
      </c>
      <c r="E43" t="s">
        <v>60</v>
      </c>
      <c r="F43" s="1">
        <v>43186</v>
      </c>
      <c r="G43" s="2">
        <v>902.88</v>
      </c>
      <c r="H43" s="2">
        <v>238.46</v>
      </c>
      <c r="I43" s="2">
        <v>0</v>
      </c>
      <c r="J43" s="2">
        <v>664.42</v>
      </c>
      <c r="K43" t="s">
        <v>1522</v>
      </c>
      <c r="L43" t="s">
        <v>4</v>
      </c>
      <c r="M43" t="s">
        <v>4</v>
      </c>
      <c r="N43" t="s">
        <v>4</v>
      </c>
      <c r="O43" t="s">
        <v>4</v>
      </c>
    </row>
    <row r="44" spans="1:15" ht="20.100000000000001" customHeight="1">
      <c r="A44" t="s">
        <v>2549</v>
      </c>
      <c r="B44" t="s">
        <v>0</v>
      </c>
      <c r="C44" t="s">
        <v>14</v>
      </c>
      <c r="D44" t="s">
        <v>161</v>
      </c>
      <c r="E44" t="s">
        <v>162</v>
      </c>
      <c r="F44" s="1">
        <v>43186</v>
      </c>
      <c r="G44" s="2">
        <v>0</v>
      </c>
      <c r="H44" s="2">
        <v>0</v>
      </c>
      <c r="I44" s="2">
        <v>0</v>
      </c>
      <c r="J44" s="2">
        <v>0</v>
      </c>
      <c r="K44" t="s">
        <v>2550</v>
      </c>
      <c r="L44" t="s">
        <v>69</v>
      </c>
      <c r="M44" t="s">
        <v>4</v>
      </c>
      <c r="N44" t="s">
        <v>2551</v>
      </c>
      <c r="O44" t="s">
        <v>4</v>
      </c>
    </row>
    <row r="45" spans="1:15" ht="20.100000000000001" customHeight="1">
      <c r="A45" t="s">
        <v>2552</v>
      </c>
      <c r="B45" t="s">
        <v>0</v>
      </c>
      <c r="C45" t="s">
        <v>1</v>
      </c>
      <c r="D45" t="s">
        <v>161</v>
      </c>
      <c r="E45" t="s">
        <v>162</v>
      </c>
      <c r="F45" s="1">
        <v>43186</v>
      </c>
      <c r="G45" s="2">
        <v>238.46</v>
      </c>
      <c r="H45" s="2">
        <v>238.46</v>
      </c>
      <c r="I45" s="2">
        <v>0</v>
      </c>
      <c r="J45" s="2">
        <v>0</v>
      </c>
      <c r="K45" t="s">
        <v>2553</v>
      </c>
      <c r="L45" t="s">
        <v>4</v>
      </c>
      <c r="M45" t="s">
        <v>4</v>
      </c>
      <c r="N45" t="s">
        <v>4</v>
      </c>
      <c r="O45" t="s">
        <v>4</v>
      </c>
    </row>
    <row r="46" spans="1:15" ht="20.100000000000001" customHeight="1">
      <c r="A46" t="s">
        <v>2554</v>
      </c>
      <c r="B46" t="s">
        <v>0</v>
      </c>
      <c r="C46" t="s">
        <v>14</v>
      </c>
      <c r="D46" t="s">
        <v>44</v>
      </c>
      <c r="E46" t="s">
        <v>45</v>
      </c>
      <c r="F46" s="1">
        <v>43186</v>
      </c>
      <c r="G46" s="2">
        <v>59.62</v>
      </c>
      <c r="H46" s="2">
        <v>59.62</v>
      </c>
      <c r="I46" s="2">
        <v>0</v>
      </c>
      <c r="J46" s="2">
        <v>0</v>
      </c>
      <c r="K46" t="s">
        <v>2555</v>
      </c>
      <c r="L46" t="s">
        <v>4</v>
      </c>
      <c r="M46" t="s">
        <v>4</v>
      </c>
      <c r="N46" t="s">
        <v>4</v>
      </c>
      <c r="O46" t="s">
        <v>4</v>
      </c>
    </row>
    <row r="47" spans="1:15" ht="20.100000000000001" customHeight="1">
      <c r="A47" t="s">
        <v>2556</v>
      </c>
      <c r="B47" t="s">
        <v>46</v>
      </c>
      <c r="C47" t="s">
        <v>1</v>
      </c>
      <c r="D47" t="s">
        <v>47</v>
      </c>
      <c r="E47" t="s">
        <v>48</v>
      </c>
      <c r="F47" s="1">
        <v>43186</v>
      </c>
      <c r="G47" s="2">
        <v>863.7</v>
      </c>
      <c r="H47" s="2">
        <v>387.5</v>
      </c>
      <c r="I47" s="2">
        <v>0</v>
      </c>
      <c r="J47" s="2">
        <v>476.2</v>
      </c>
      <c r="K47" t="s">
        <v>49</v>
      </c>
      <c r="L47" t="s">
        <v>4</v>
      </c>
      <c r="M47" t="s">
        <v>4</v>
      </c>
      <c r="N47" t="s">
        <v>4</v>
      </c>
      <c r="O47" t="s">
        <v>4</v>
      </c>
    </row>
    <row r="48" spans="1:15" ht="20.100000000000001" customHeight="1">
      <c r="A48" t="s">
        <v>2559</v>
      </c>
      <c r="B48" t="s">
        <v>21</v>
      </c>
      <c r="C48" t="s">
        <v>14</v>
      </c>
      <c r="D48" t="s">
        <v>53</v>
      </c>
      <c r="E48" t="s">
        <v>54</v>
      </c>
      <c r="F48" s="1">
        <v>43186</v>
      </c>
      <c r="G48" s="2">
        <v>1013.47</v>
      </c>
      <c r="H48" s="2">
        <v>1013.47</v>
      </c>
      <c r="I48" s="2">
        <v>0</v>
      </c>
      <c r="J48" s="2">
        <v>0</v>
      </c>
      <c r="K48" t="s">
        <v>2560</v>
      </c>
      <c r="L48" t="s">
        <v>4</v>
      </c>
      <c r="M48" t="s">
        <v>4</v>
      </c>
      <c r="N48" t="s">
        <v>4</v>
      </c>
      <c r="O48" t="s">
        <v>4</v>
      </c>
    </row>
    <row r="49" spans="1:15" ht="20.100000000000001" customHeight="1">
      <c r="A49" t="s">
        <v>2561</v>
      </c>
      <c r="B49" t="s">
        <v>0</v>
      </c>
      <c r="C49" t="s">
        <v>14</v>
      </c>
      <c r="D49" t="s">
        <v>166</v>
      </c>
      <c r="E49" t="s">
        <v>167</v>
      </c>
      <c r="F49" s="1">
        <v>43186</v>
      </c>
      <c r="G49" s="2">
        <v>159.16999999999999</v>
      </c>
      <c r="H49" s="2">
        <v>119.23</v>
      </c>
      <c r="I49" s="2">
        <v>0</v>
      </c>
      <c r="J49" s="2">
        <v>39.94</v>
      </c>
      <c r="K49" t="s">
        <v>2562</v>
      </c>
      <c r="L49" t="s">
        <v>4</v>
      </c>
      <c r="M49" t="s">
        <v>4</v>
      </c>
      <c r="N49" t="s">
        <v>4</v>
      </c>
      <c r="O49" t="s">
        <v>4</v>
      </c>
    </row>
    <row r="50" spans="1:15" ht="20.100000000000001" customHeight="1">
      <c r="A50" t="s">
        <v>2565</v>
      </c>
      <c r="B50" t="s">
        <v>33</v>
      </c>
      <c r="C50" t="s">
        <v>14</v>
      </c>
      <c r="D50" t="s">
        <v>266</v>
      </c>
      <c r="E50" t="s">
        <v>267</v>
      </c>
      <c r="F50" s="1">
        <v>43186</v>
      </c>
      <c r="G50" s="2">
        <v>178.85</v>
      </c>
      <c r="H50" s="2">
        <v>178.85</v>
      </c>
      <c r="I50" s="2">
        <v>0</v>
      </c>
      <c r="J50" s="2">
        <v>0</v>
      </c>
      <c r="K50" t="s">
        <v>2544</v>
      </c>
      <c r="L50" t="s">
        <v>4</v>
      </c>
      <c r="M50" t="s">
        <v>4</v>
      </c>
      <c r="N50" t="s">
        <v>4</v>
      </c>
      <c r="O50" t="s">
        <v>4</v>
      </c>
    </row>
    <row r="51" spans="1:15" ht="20.100000000000001" customHeight="1">
      <c r="A51" t="s">
        <v>2566</v>
      </c>
      <c r="B51" t="s">
        <v>6</v>
      </c>
      <c r="C51" t="s">
        <v>1</v>
      </c>
      <c r="D51" t="s">
        <v>205</v>
      </c>
      <c r="E51" t="s">
        <v>206</v>
      </c>
      <c r="F51" s="1">
        <v>43186</v>
      </c>
      <c r="G51" s="2">
        <v>47.6</v>
      </c>
      <c r="H51" s="2">
        <v>0</v>
      </c>
      <c r="I51" s="2">
        <v>47.6</v>
      </c>
      <c r="J51" s="2">
        <v>0</v>
      </c>
      <c r="K51" t="s">
        <v>2567</v>
      </c>
      <c r="L51" t="s">
        <v>4</v>
      </c>
      <c r="M51" t="s">
        <v>4</v>
      </c>
      <c r="N51" t="s">
        <v>4</v>
      </c>
      <c r="O51" t="s">
        <v>4</v>
      </c>
    </row>
    <row r="52" spans="1:15" ht="20.100000000000001" customHeight="1">
      <c r="A52" t="s">
        <v>2568</v>
      </c>
      <c r="B52" t="s">
        <v>0</v>
      </c>
      <c r="C52" t="s">
        <v>1</v>
      </c>
      <c r="D52" t="s">
        <v>254</v>
      </c>
      <c r="E52" t="s">
        <v>255</v>
      </c>
      <c r="F52" s="1">
        <v>43186</v>
      </c>
      <c r="G52" s="2">
        <v>262.57</v>
      </c>
      <c r="H52" s="2">
        <v>238.46</v>
      </c>
      <c r="I52" s="2">
        <v>0</v>
      </c>
      <c r="J52" s="2">
        <v>24.11</v>
      </c>
      <c r="K52" t="s">
        <v>2569</v>
      </c>
      <c r="L52" t="s">
        <v>4</v>
      </c>
      <c r="M52" t="s">
        <v>4</v>
      </c>
      <c r="N52" t="s">
        <v>4</v>
      </c>
      <c r="O52" t="s">
        <v>4</v>
      </c>
    </row>
    <row r="53" spans="1:15" ht="20.100000000000001" customHeight="1">
      <c r="A53" t="s">
        <v>2570</v>
      </c>
      <c r="B53" t="s">
        <v>6</v>
      </c>
      <c r="C53" t="s">
        <v>1</v>
      </c>
      <c r="D53" t="s">
        <v>19</v>
      </c>
      <c r="E53" t="s">
        <v>20</v>
      </c>
      <c r="F53" s="1">
        <v>43186</v>
      </c>
      <c r="G53" s="2">
        <v>417.31</v>
      </c>
      <c r="H53" s="2">
        <v>417.31</v>
      </c>
      <c r="I53" s="2">
        <v>0</v>
      </c>
      <c r="J53" s="2">
        <v>0</v>
      </c>
      <c r="K53" t="s">
        <v>2571</v>
      </c>
      <c r="L53" t="s">
        <v>4</v>
      </c>
      <c r="M53" t="s">
        <v>4</v>
      </c>
      <c r="N53" t="s">
        <v>4</v>
      </c>
      <c r="O53" t="s">
        <v>4</v>
      </c>
    </row>
    <row r="54" spans="1:15" ht="20.100000000000001" customHeight="1">
      <c r="A54" t="s">
        <v>2572</v>
      </c>
      <c r="B54" t="s">
        <v>0</v>
      </c>
      <c r="C54" t="s">
        <v>1</v>
      </c>
      <c r="D54" t="s">
        <v>36</v>
      </c>
      <c r="E54" t="s">
        <v>37</v>
      </c>
      <c r="F54" s="1">
        <v>43186</v>
      </c>
      <c r="G54" s="2">
        <v>420.3</v>
      </c>
      <c r="H54" s="2">
        <v>238.46</v>
      </c>
      <c r="I54" s="2">
        <v>0</v>
      </c>
      <c r="J54" s="2">
        <v>181.84</v>
      </c>
      <c r="K54" t="s">
        <v>2573</v>
      </c>
      <c r="L54" t="s">
        <v>4</v>
      </c>
      <c r="M54" t="s">
        <v>4</v>
      </c>
      <c r="N54" t="s">
        <v>4</v>
      </c>
      <c r="O54" t="s">
        <v>4</v>
      </c>
    </row>
    <row r="55" spans="1:15" ht="20.100000000000001" customHeight="1">
      <c r="A55" t="s">
        <v>2574</v>
      </c>
      <c r="B55" t="s">
        <v>0</v>
      </c>
      <c r="C55" t="s">
        <v>1</v>
      </c>
      <c r="D55" t="s">
        <v>166</v>
      </c>
      <c r="E55" t="s">
        <v>167</v>
      </c>
      <c r="F55" s="1">
        <v>43186</v>
      </c>
      <c r="G55" s="2">
        <v>257.82</v>
      </c>
      <c r="H55" s="2">
        <v>238.46</v>
      </c>
      <c r="I55" s="2">
        <v>0</v>
      </c>
      <c r="J55" s="2">
        <v>19.36</v>
      </c>
      <c r="K55" t="s">
        <v>2575</v>
      </c>
      <c r="L55" t="s">
        <v>51</v>
      </c>
      <c r="M55" t="s">
        <v>18</v>
      </c>
      <c r="N55" t="s">
        <v>4</v>
      </c>
      <c r="O55" t="s">
        <v>4</v>
      </c>
    </row>
    <row r="56" spans="1:15" ht="20.100000000000001" customHeight="1">
      <c r="A56" t="s">
        <v>2576</v>
      </c>
      <c r="B56" t="s">
        <v>6</v>
      </c>
      <c r="C56" t="s">
        <v>1</v>
      </c>
      <c r="D56" t="s">
        <v>225</v>
      </c>
      <c r="E56" t="s">
        <v>226</v>
      </c>
      <c r="F56" s="1">
        <v>43186</v>
      </c>
      <c r="G56" s="2">
        <v>374.85</v>
      </c>
      <c r="H56" s="2">
        <v>178.85</v>
      </c>
      <c r="I56" s="2">
        <v>0</v>
      </c>
      <c r="J56" s="2">
        <v>196</v>
      </c>
      <c r="K56" t="s">
        <v>2577</v>
      </c>
      <c r="L56" t="s">
        <v>4</v>
      </c>
      <c r="M56" t="s">
        <v>4</v>
      </c>
      <c r="N56" t="s">
        <v>4</v>
      </c>
      <c r="O56" t="s">
        <v>4</v>
      </c>
    </row>
    <row r="57" spans="1:15" ht="20.100000000000001" customHeight="1">
      <c r="A57" t="s">
        <v>2578</v>
      </c>
      <c r="B57" t="s">
        <v>0</v>
      </c>
      <c r="C57" t="s">
        <v>14</v>
      </c>
      <c r="D57" t="s">
        <v>44</v>
      </c>
      <c r="E57" t="s">
        <v>45</v>
      </c>
      <c r="F57" s="1">
        <v>43186</v>
      </c>
      <c r="G57" s="2">
        <v>59.62</v>
      </c>
      <c r="H57" s="2">
        <v>59.62</v>
      </c>
      <c r="I57" s="2">
        <v>0</v>
      </c>
      <c r="J57" s="2">
        <v>0</v>
      </c>
      <c r="K57" t="s">
        <v>2579</v>
      </c>
      <c r="L57" t="s">
        <v>4</v>
      </c>
      <c r="M57" t="s">
        <v>4</v>
      </c>
      <c r="N57" t="s">
        <v>4</v>
      </c>
      <c r="O57" t="s">
        <v>2580</v>
      </c>
    </row>
    <row r="58" spans="1:15" ht="20.100000000000001" customHeight="1">
      <c r="A58" t="s">
        <v>2581</v>
      </c>
      <c r="B58" t="s">
        <v>6</v>
      </c>
      <c r="C58" t="s">
        <v>14</v>
      </c>
      <c r="D58" t="s">
        <v>19</v>
      </c>
      <c r="E58" t="s">
        <v>20</v>
      </c>
      <c r="F58" s="1">
        <v>43186</v>
      </c>
      <c r="G58" s="2">
        <v>119.23</v>
      </c>
      <c r="H58" s="2">
        <v>119.23</v>
      </c>
      <c r="I58" s="2">
        <v>0</v>
      </c>
      <c r="J58" s="2">
        <v>0</v>
      </c>
      <c r="K58" t="s">
        <v>2582</v>
      </c>
      <c r="L58" t="s">
        <v>4</v>
      </c>
      <c r="M58" t="s">
        <v>4</v>
      </c>
      <c r="N58" t="s">
        <v>4</v>
      </c>
      <c r="O58" t="s">
        <v>2583</v>
      </c>
    </row>
    <row r="59" spans="1:15" ht="20.100000000000001" customHeight="1">
      <c r="A59" t="s">
        <v>2584</v>
      </c>
      <c r="B59" t="s">
        <v>33</v>
      </c>
      <c r="C59" t="s">
        <v>14</v>
      </c>
      <c r="D59" t="s">
        <v>34</v>
      </c>
      <c r="E59" t="s">
        <v>35</v>
      </c>
      <c r="F59" s="1">
        <v>43186</v>
      </c>
      <c r="G59" s="2">
        <v>141.54</v>
      </c>
      <c r="H59" s="2">
        <v>89.42</v>
      </c>
      <c r="I59" s="2">
        <v>0</v>
      </c>
      <c r="J59" s="2">
        <v>52.12</v>
      </c>
      <c r="K59" t="s">
        <v>2585</v>
      </c>
      <c r="L59" t="s">
        <v>4</v>
      </c>
      <c r="M59" t="s">
        <v>4</v>
      </c>
      <c r="N59" t="s">
        <v>4</v>
      </c>
      <c r="O59" t="s">
        <v>2586</v>
      </c>
    </row>
    <row r="60" spans="1:15">
      <c r="A60" t="s">
        <v>2587</v>
      </c>
      <c r="B60" t="s">
        <v>0</v>
      </c>
      <c r="C60" t="s">
        <v>14</v>
      </c>
      <c r="D60" t="s">
        <v>378</v>
      </c>
      <c r="E60" t="s">
        <v>379</v>
      </c>
      <c r="F60" s="1">
        <v>43186</v>
      </c>
      <c r="G60" s="2">
        <v>119.23</v>
      </c>
      <c r="H60" s="2">
        <v>119.23</v>
      </c>
      <c r="I60" s="2">
        <v>0</v>
      </c>
      <c r="J60" s="2">
        <v>0</v>
      </c>
      <c r="K60" t="s">
        <v>2588</v>
      </c>
      <c r="L60" t="s">
        <v>4</v>
      </c>
      <c r="M60" t="s">
        <v>4</v>
      </c>
      <c r="N60" t="s">
        <v>4</v>
      </c>
      <c r="O60" t="s">
        <v>2589</v>
      </c>
    </row>
    <row r="61" spans="1:15" ht="20.100000000000001" customHeight="1">
      <c r="A61" t="s">
        <v>2591</v>
      </c>
      <c r="B61" t="s">
        <v>46</v>
      </c>
      <c r="C61" t="s">
        <v>14</v>
      </c>
      <c r="D61" t="s">
        <v>209</v>
      </c>
      <c r="E61" t="s">
        <v>210</v>
      </c>
      <c r="F61" s="1">
        <v>43186</v>
      </c>
      <c r="G61" s="2">
        <v>14.98</v>
      </c>
      <c r="H61" s="2">
        <v>0</v>
      </c>
      <c r="I61" s="2">
        <v>0</v>
      </c>
      <c r="J61" s="2">
        <v>14.98</v>
      </c>
      <c r="K61" t="s">
        <v>2592</v>
      </c>
      <c r="L61" t="s">
        <v>69</v>
      </c>
      <c r="M61" t="s">
        <v>18</v>
      </c>
      <c r="N61" t="s">
        <v>2593</v>
      </c>
      <c r="O61" t="s">
        <v>4</v>
      </c>
    </row>
    <row r="62" spans="1:15" ht="20.100000000000001" customHeight="1">
      <c r="A62" t="s">
        <v>2594</v>
      </c>
      <c r="B62" t="s">
        <v>33</v>
      </c>
      <c r="C62" t="s">
        <v>1</v>
      </c>
      <c r="D62" t="s">
        <v>266</v>
      </c>
      <c r="E62" t="s">
        <v>267</v>
      </c>
      <c r="F62" s="1">
        <v>43186</v>
      </c>
      <c r="G62" s="2">
        <v>238.46</v>
      </c>
      <c r="H62" s="2">
        <v>238.46</v>
      </c>
      <c r="I62" s="2">
        <v>0</v>
      </c>
      <c r="J62" s="2">
        <v>0</v>
      </c>
      <c r="K62" t="s">
        <v>2595</v>
      </c>
      <c r="L62" t="s">
        <v>4</v>
      </c>
      <c r="M62" t="s">
        <v>4</v>
      </c>
      <c r="N62" t="s">
        <v>4</v>
      </c>
      <c r="O62" t="s">
        <v>4</v>
      </c>
    </row>
    <row r="63" spans="1:15" ht="20.100000000000001" customHeight="1">
      <c r="A63" t="s">
        <v>2531</v>
      </c>
      <c r="B63" t="s">
        <v>6</v>
      </c>
      <c r="C63" t="s">
        <v>1</v>
      </c>
      <c r="D63" t="s">
        <v>59</v>
      </c>
      <c r="E63" t="s">
        <v>60</v>
      </c>
      <c r="F63" s="1">
        <v>43185</v>
      </c>
      <c r="G63" s="2">
        <v>468.96</v>
      </c>
      <c r="H63" s="2">
        <v>238.46</v>
      </c>
      <c r="I63" s="2">
        <v>0</v>
      </c>
      <c r="J63" s="2">
        <v>230.5</v>
      </c>
      <c r="K63" t="s">
        <v>2532</v>
      </c>
      <c r="L63" t="s">
        <v>4</v>
      </c>
      <c r="M63" t="s">
        <v>61</v>
      </c>
      <c r="N63" t="s">
        <v>4</v>
      </c>
      <c r="O63" t="s">
        <v>4</v>
      </c>
    </row>
    <row r="64" spans="1:15" ht="20.100000000000001" customHeight="1">
      <c r="A64" t="s">
        <v>2526</v>
      </c>
      <c r="B64" t="s">
        <v>46</v>
      </c>
      <c r="C64" t="s">
        <v>1</v>
      </c>
      <c r="D64" t="s">
        <v>62</v>
      </c>
      <c r="E64" t="s">
        <v>63</v>
      </c>
      <c r="F64" s="1">
        <v>43185</v>
      </c>
      <c r="G64" s="2">
        <v>763.15</v>
      </c>
      <c r="H64" s="2">
        <v>745.19</v>
      </c>
      <c r="I64" s="2">
        <v>0</v>
      </c>
      <c r="J64" s="2">
        <v>17.96</v>
      </c>
      <c r="K64" t="s">
        <v>2527</v>
      </c>
      <c r="L64" t="s">
        <v>4</v>
      </c>
      <c r="M64" t="s">
        <v>4</v>
      </c>
      <c r="N64" t="s">
        <v>4</v>
      </c>
      <c r="O64" t="s">
        <v>4</v>
      </c>
    </row>
    <row r="65" spans="1:15" ht="20.100000000000001" customHeight="1">
      <c r="A65" t="s">
        <v>2528</v>
      </c>
      <c r="B65" t="s">
        <v>46</v>
      </c>
      <c r="C65" t="s">
        <v>1</v>
      </c>
      <c r="D65" t="s">
        <v>231</v>
      </c>
      <c r="E65" t="s">
        <v>232</v>
      </c>
      <c r="F65" s="1">
        <v>43185</v>
      </c>
      <c r="G65" s="2">
        <v>0</v>
      </c>
      <c r="H65" s="2">
        <v>0</v>
      </c>
      <c r="I65" s="2">
        <v>0</v>
      </c>
      <c r="J65" s="2">
        <v>0</v>
      </c>
      <c r="K65" t="s">
        <v>2527</v>
      </c>
      <c r="L65" t="s">
        <v>4</v>
      </c>
      <c r="M65" t="s">
        <v>4</v>
      </c>
      <c r="N65" t="s">
        <v>4</v>
      </c>
      <c r="O65" t="s">
        <v>4</v>
      </c>
    </row>
    <row r="66" spans="1:15" ht="20.100000000000001" customHeight="1">
      <c r="A66" t="s">
        <v>2529</v>
      </c>
      <c r="B66" t="s">
        <v>6</v>
      </c>
      <c r="C66" t="s">
        <v>14</v>
      </c>
      <c r="D66" t="s">
        <v>555</v>
      </c>
      <c r="E66" t="s">
        <v>556</v>
      </c>
      <c r="F66" s="1">
        <v>43185</v>
      </c>
      <c r="G66" s="2">
        <v>298.08</v>
      </c>
      <c r="H66" s="2">
        <v>298.08</v>
      </c>
      <c r="I66" s="2">
        <v>0</v>
      </c>
      <c r="J66" s="2">
        <v>0</v>
      </c>
      <c r="K66" t="s">
        <v>2530</v>
      </c>
      <c r="L66" t="s">
        <v>4</v>
      </c>
      <c r="M66" t="s">
        <v>4</v>
      </c>
      <c r="N66" t="s">
        <v>4</v>
      </c>
      <c r="O66" t="s">
        <v>4</v>
      </c>
    </row>
    <row r="67" spans="1:15" ht="20.100000000000001" customHeight="1">
      <c r="A67" t="s">
        <v>2533</v>
      </c>
      <c r="B67" t="s">
        <v>21</v>
      </c>
      <c r="C67" t="s">
        <v>1</v>
      </c>
      <c r="D67" t="s">
        <v>22</v>
      </c>
      <c r="E67" t="s">
        <v>23</v>
      </c>
      <c r="F67" s="1">
        <v>43185</v>
      </c>
      <c r="G67" s="2">
        <v>4.8</v>
      </c>
      <c r="H67" s="2">
        <v>0</v>
      </c>
      <c r="I67" s="2">
        <v>0</v>
      </c>
      <c r="J67" s="2">
        <v>4.8</v>
      </c>
      <c r="K67" t="s">
        <v>2534</v>
      </c>
      <c r="L67" t="s">
        <v>4</v>
      </c>
      <c r="M67" t="s">
        <v>4</v>
      </c>
      <c r="N67" t="s">
        <v>4</v>
      </c>
      <c r="O67" t="s">
        <v>4</v>
      </c>
    </row>
    <row r="68" spans="1:15">
      <c r="A68" t="s">
        <v>2535</v>
      </c>
      <c r="B68" t="s">
        <v>33</v>
      </c>
      <c r="C68" t="s">
        <v>1</v>
      </c>
      <c r="D68" t="s">
        <v>89</v>
      </c>
      <c r="E68" t="s">
        <v>90</v>
      </c>
      <c r="F68" s="1">
        <v>43185</v>
      </c>
      <c r="G68" s="2">
        <v>353.15</v>
      </c>
      <c r="H68" s="2">
        <v>178.85</v>
      </c>
      <c r="I68" s="2">
        <v>0</v>
      </c>
      <c r="J68" s="2">
        <v>174.3</v>
      </c>
      <c r="K68" t="s">
        <v>2536</v>
      </c>
      <c r="L68" t="s">
        <v>4</v>
      </c>
      <c r="M68" t="s">
        <v>4</v>
      </c>
      <c r="N68" t="s">
        <v>4</v>
      </c>
      <c r="O68" t="s">
        <v>4</v>
      </c>
    </row>
    <row r="69" spans="1:15" ht="20.100000000000001" customHeight="1">
      <c r="A69" t="s">
        <v>2537</v>
      </c>
      <c r="B69" t="s">
        <v>33</v>
      </c>
      <c r="C69" t="s">
        <v>14</v>
      </c>
      <c r="D69" t="s">
        <v>89</v>
      </c>
      <c r="E69" t="s">
        <v>90</v>
      </c>
      <c r="F69" s="1">
        <v>43185</v>
      </c>
      <c r="G69" s="2">
        <v>191.42</v>
      </c>
      <c r="H69" s="2">
        <v>89.42</v>
      </c>
      <c r="I69" s="2">
        <v>0</v>
      </c>
      <c r="J69" s="2">
        <v>102</v>
      </c>
      <c r="K69" t="s">
        <v>2538</v>
      </c>
      <c r="L69" t="s">
        <v>4</v>
      </c>
      <c r="M69" t="s">
        <v>4</v>
      </c>
      <c r="N69" t="s">
        <v>4</v>
      </c>
      <c r="O69" t="s">
        <v>2539</v>
      </c>
    </row>
    <row r="70" spans="1:15" ht="20.100000000000001" customHeight="1">
      <c r="A70" t="s">
        <v>2540</v>
      </c>
      <c r="B70" t="s">
        <v>0</v>
      </c>
      <c r="C70" t="s">
        <v>14</v>
      </c>
      <c r="D70" t="s">
        <v>118</v>
      </c>
      <c r="E70" t="s">
        <v>119</v>
      </c>
      <c r="F70" s="1">
        <v>43185</v>
      </c>
      <c r="G70" s="2">
        <v>89.42</v>
      </c>
      <c r="H70" s="2">
        <v>89.42</v>
      </c>
      <c r="I70" s="2">
        <v>0</v>
      </c>
      <c r="J70" s="2">
        <v>0</v>
      </c>
      <c r="K70" t="s">
        <v>2541</v>
      </c>
      <c r="L70" t="s">
        <v>4</v>
      </c>
      <c r="M70" t="s">
        <v>4</v>
      </c>
      <c r="N70" t="s">
        <v>4</v>
      </c>
      <c r="O70" t="s">
        <v>2542</v>
      </c>
    </row>
    <row r="71" spans="1:15">
      <c r="A71" t="s">
        <v>2543</v>
      </c>
      <c r="B71" t="s">
        <v>33</v>
      </c>
      <c r="C71" t="s">
        <v>14</v>
      </c>
      <c r="D71" t="s">
        <v>82</v>
      </c>
      <c r="E71" t="s">
        <v>83</v>
      </c>
      <c r="F71" s="1">
        <v>43185</v>
      </c>
      <c r="G71" s="2">
        <v>367.91</v>
      </c>
      <c r="H71" s="2">
        <v>327.88</v>
      </c>
      <c r="I71" s="2">
        <v>0</v>
      </c>
      <c r="J71" s="2">
        <v>40.03</v>
      </c>
      <c r="K71" t="s">
        <v>2544</v>
      </c>
      <c r="L71" t="s">
        <v>4</v>
      </c>
      <c r="M71" t="s">
        <v>4</v>
      </c>
      <c r="N71" t="s">
        <v>4</v>
      </c>
      <c r="O71" t="s">
        <v>2545</v>
      </c>
    </row>
    <row r="72" spans="1:15" ht="20.100000000000001" customHeight="1">
      <c r="A72" t="s">
        <v>2546</v>
      </c>
      <c r="B72" t="s">
        <v>0</v>
      </c>
      <c r="C72" t="s">
        <v>14</v>
      </c>
      <c r="D72" t="s">
        <v>113</v>
      </c>
      <c r="E72" t="s">
        <v>114</v>
      </c>
      <c r="F72" s="1">
        <v>43185</v>
      </c>
      <c r="G72" s="2">
        <v>89.42</v>
      </c>
      <c r="H72" s="2">
        <v>89.42</v>
      </c>
      <c r="I72" s="2">
        <v>0</v>
      </c>
      <c r="J72" s="2">
        <v>0</v>
      </c>
      <c r="K72" t="s">
        <v>2547</v>
      </c>
      <c r="L72" t="s">
        <v>4</v>
      </c>
      <c r="M72" t="s">
        <v>4</v>
      </c>
      <c r="N72" t="s">
        <v>4</v>
      </c>
      <c r="O72" t="s">
        <v>2548</v>
      </c>
    </row>
    <row r="73" spans="1:15" ht="20.100000000000001" customHeight="1">
      <c r="A73" t="s">
        <v>2516</v>
      </c>
      <c r="B73" t="s">
        <v>6</v>
      </c>
      <c r="C73" t="s">
        <v>14</v>
      </c>
      <c r="D73" t="s">
        <v>555</v>
      </c>
      <c r="E73" t="s">
        <v>556</v>
      </c>
      <c r="F73" s="1">
        <v>43184</v>
      </c>
      <c r="G73" s="2">
        <v>417.31</v>
      </c>
      <c r="H73" s="2">
        <v>417.31</v>
      </c>
      <c r="I73" s="2">
        <v>0</v>
      </c>
      <c r="J73" s="2">
        <v>0</v>
      </c>
      <c r="K73" t="s">
        <v>2517</v>
      </c>
      <c r="L73" t="s">
        <v>4</v>
      </c>
      <c r="M73" t="s">
        <v>4</v>
      </c>
      <c r="N73" t="s">
        <v>4</v>
      </c>
      <c r="O73" t="s">
        <v>4</v>
      </c>
    </row>
    <row r="74" spans="1:15" ht="20.100000000000001" customHeight="1">
      <c r="A74" t="s">
        <v>2518</v>
      </c>
      <c r="B74" t="s">
        <v>33</v>
      </c>
      <c r="C74" t="s">
        <v>1</v>
      </c>
      <c r="D74" t="s">
        <v>266</v>
      </c>
      <c r="E74" t="s">
        <v>267</v>
      </c>
      <c r="F74" s="1">
        <v>43184</v>
      </c>
      <c r="G74" s="2">
        <v>1783.36</v>
      </c>
      <c r="H74" s="2">
        <v>1013.47</v>
      </c>
      <c r="I74" s="2">
        <v>0</v>
      </c>
      <c r="J74" s="2">
        <v>769.89</v>
      </c>
      <c r="K74" t="s">
        <v>2519</v>
      </c>
      <c r="L74" t="s">
        <v>38</v>
      </c>
      <c r="M74" t="s">
        <v>61</v>
      </c>
      <c r="N74" t="s">
        <v>4</v>
      </c>
      <c r="O74" t="s">
        <v>4</v>
      </c>
    </row>
    <row r="75" spans="1:15" ht="20.100000000000001" customHeight="1">
      <c r="A75" t="s">
        <v>2520</v>
      </c>
      <c r="B75" t="s">
        <v>0</v>
      </c>
      <c r="C75" t="s">
        <v>1</v>
      </c>
      <c r="D75" t="s">
        <v>341</v>
      </c>
      <c r="E75" t="s">
        <v>342</v>
      </c>
      <c r="F75" s="1">
        <v>43184</v>
      </c>
      <c r="G75" s="2">
        <v>178.85</v>
      </c>
      <c r="H75" s="2">
        <v>178.85</v>
      </c>
      <c r="I75" s="2">
        <v>0</v>
      </c>
      <c r="J75" s="2">
        <v>0</v>
      </c>
      <c r="K75" t="s">
        <v>2521</v>
      </c>
      <c r="L75" t="s">
        <v>4</v>
      </c>
      <c r="M75" t="s">
        <v>4</v>
      </c>
      <c r="N75" t="s">
        <v>4</v>
      </c>
      <c r="O75" t="s">
        <v>4</v>
      </c>
    </row>
    <row r="76" spans="1:15" ht="20.100000000000001" customHeight="1">
      <c r="A76" t="s">
        <v>2522</v>
      </c>
      <c r="B76" t="s">
        <v>6</v>
      </c>
      <c r="C76" t="s">
        <v>14</v>
      </c>
      <c r="D76" t="s">
        <v>205</v>
      </c>
      <c r="E76" t="s">
        <v>206</v>
      </c>
      <c r="F76" s="1">
        <v>43184</v>
      </c>
      <c r="G76" s="2">
        <v>298.08</v>
      </c>
      <c r="H76" s="2">
        <v>298.08</v>
      </c>
      <c r="I76" s="2">
        <v>0</v>
      </c>
      <c r="J76" s="2">
        <v>0</v>
      </c>
      <c r="K76" t="s">
        <v>2523</v>
      </c>
      <c r="L76" t="s">
        <v>4</v>
      </c>
      <c r="M76" t="s">
        <v>4</v>
      </c>
      <c r="N76" t="s">
        <v>4</v>
      </c>
      <c r="O76" t="s">
        <v>4</v>
      </c>
    </row>
    <row r="77" spans="1:15" ht="20.100000000000001" customHeight="1">
      <c r="A77" t="s">
        <v>2524</v>
      </c>
      <c r="B77" t="s">
        <v>6</v>
      </c>
      <c r="C77" t="s">
        <v>1</v>
      </c>
      <c r="D77" t="s">
        <v>227</v>
      </c>
      <c r="E77" t="s">
        <v>228</v>
      </c>
      <c r="F77" s="1">
        <v>43184</v>
      </c>
      <c r="G77" s="2">
        <v>137.43</v>
      </c>
      <c r="H77" s="2">
        <v>119.23</v>
      </c>
      <c r="I77" s="2">
        <v>0</v>
      </c>
      <c r="J77" s="2">
        <v>18.2</v>
      </c>
      <c r="K77" t="s">
        <v>2525</v>
      </c>
      <c r="L77" t="s">
        <v>4</v>
      </c>
      <c r="M77" t="s">
        <v>4</v>
      </c>
      <c r="N77" t="s">
        <v>4</v>
      </c>
      <c r="O77" t="s">
        <v>4</v>
      </c>
    </row>
    <row r="78" spans="1:15" ht="20.100000000000001" customHeight="1">
      <c r="A78" t="s">
        <v>2502</v>
      </c>
      <c r="B78" t="s">
        <v>6</v>
      </c>
      <c r="C78" t="s">
        <v>1</v>
      </c>
      <c r="D78" t="s">
        <v>126</v>
      </c>
      <c r="E78" t="s">
        <v>127</v>
      </c>
      <c r="F78" s="1">
        <v>43183</v>
      </c>
      <c r="G78" s="2">
        <v>238.46</v>
      </c>
      <c r="H78" s="2">
        <v>238.46</v>
      </c>
      <c r="I78" s="2">
        <v>0</v>
      </c>
      <c r="J78" s="2">
        <v>0</v>
      </c>
      <c r="K78" t="s">
        <v>2503</v>
      </c>
      <c r="L78" t="s">
        <v>69</v>
      </c>
      <c r="M78" t="s">
        <v>61</v>
      </c>
      <c r="N78" t="s">
        <v>4</v>
      </c>
      <c r="O78" t="s">
        <v>4</v>
      </c>
    </row>
    <row r="79" spans="1:15" ht="20.100000000000001" customHeight="1">
      <c r="A79" t="s">
        <v>2513</v>
      </c>
      <c r="B79" t="s">
        <v>6</v>
      </c>
      <c r="C79" t="s">
        <v>1</v>
      </c>
      <c r="D79" t="s">
        <v>126</v>
      </c>
      <c r="E79" t="s">
        <v>127</v>
      </c>
      <c r="F79" s="1">
        <v>43183</v>
      </c>
      <c r="G79" s="2">
        <v>601.48</v>
      </c>
      <c r="H79" s="2">
        <v>238.46</v>
      </c>
      <c r="I79" s="2">
        <v>0</v>
      </c>
      <c r="J79" s="2">
        <v>363.02</v>
      </c>
      <c r="K79" t="s">
        <v>2503</v>
      </c>
      <c r="L79" t="s">
        <v>69</v>
      </c>
      <c r="M79" t="s">
        <v>61</v>
      </c>
      <c r="N79" t="s">
        <v>4</v>
      </c>
      <c r="O79" t="s">
        <v>4</v>
      </c>
    </row>
    <row r="80" spans="1:15" ht="20.100000000000001" customHeight="1">
      <c r="A80" t="s">
        <v>2497</v>
      </c>
      <c r="B80" t="s">
        <v>13</v>
      </c>
      <c r="C80" t="s">
        <v>14</v>
      </c>
      <c r="D80" t="s">
        <v>145</v>
      </c>
      <c r="E80" t="s">
        <v>146</v>
      </c>
      <c r="F80" s="1">
        <v>43183</v>
      </c>
      <c r="G80" s="2">
        <v>0</v>
      </c>
      <c r="H80" s="2">
        <v>0</v>
      </c>
      <c r="I80" s="2">
        <v>0</v>
      </c>
      <c r="J80" s="2">
        <v>0</v>
      </c>
      <c r="K80" t="s">
        <v>2498</v>
      </c>
      <c r="L80" t="s">
        <v>69</v>
      </c>
      <c r="M80" t="s">
        <v>18</v>
      </c>
      <c r="N80" t="s">
        <v>2499</v>
      </c>
      <c r="O80" t="s">
        <v>4</v>
      </c>
    </row>
    <row r="81" spans="1:15" ht="20.100000000000001" customHeight="1">
      <c r="A81" t="s">
        <v>2500</v>
      </c>
      <c r="B81" t="s">
        <v>6</v>
      </c>
      <c r="C81" t="s">
        <v>1</v>
      </c>
      <c r="D81" t="s">
        <v>256</v>
      </c>
      <c r="E81" t="s">
        <v>257</v>
      </c>
      <c r="F81" s="1">
        <v>43183</v>
      </c>
      <c r="G81" s="2">
        <v>238.46</v>
      </c>
      <c r="H81" s="2">
        <v>238.46</v>
      </c>
      <c r="I81" s="2">
        <v>0</v>
      </c>
      <c r="J81" s="2">
        <v>0</v>
      </c>
      <c r="K81" t="s">
        <v>2501</v>
      </c>
      <c r="L81" t="s">
        <v>4</v>
      </c>
      <c r="M81" t="s">
        <v>4</v>
      </c>
      <c r="N81" t="s">
        <v>4</v>
      </c>
      <c r="O81" t="s">
        <v>4</v>
      </c>
    </row>
    <row r="82" spans="1:15" ht="20.100000000000001" customHeight="1">
      <c r="A82" t="s">
        <v>2504</v>
      </c>
      <c r="B82" t="s">
        <v>6</v>
      </c>
      <c r="C82" t="s">
        <v>1</v>
      </c>
      <c r="D82" t="s">
        <v>229</v>
      </c>
      <c r="E82" t="s">
        <v>230</v>
      </c>
      <c r="F82" s="1">
        <v>43183</v>
      </c>
      <c r="G82" s="2">
        <v>126.13</v>
      </c>
      <c r="H82" s="2">
        <v>119.23</v>
      </c>
      <c r="I82" s="2">
        <v>0</v>
      </c>
      <c r="J82" s="2">
        <v>6.9</v>
      </c>
      <c r="K82" t="s">
        <v>2505</v>
      </c>
      <c r="L82" t="s">
        <v>4</v>
      </c>
      <c r="M82" t="s">
        <v>4</v>
      </c>
      <c r="N82" t="s">
        <v>4</v>
      </c>
      <c r="O82" t="s">
        <v>4</v>
      </c>
    </row>
    <row r="83" spans="1:15" ht="20.100000000000001" customHeight="1">
      <c r="A83" t="s">
        <v>2506</v>
      </c>
      <c r="B83" t="s">
        <v>21</v>
      </c>
      <c r="C83" t="s">
        <v>14</v>
      </c>
      <c r="D83" t="s">
        <v>95</v>
      </c>
      <c r="E83" t="s">
        <v>96</v>
      </c>
      <c r="F83" s="1">
        <v>43183</v>
      </c>
      <c r="G83" s="2">
        <v>1013.47</v>
      </c>
      <c r="H83" s="2">
        <v>1013.47</v>
      </c>
      <c r="I83" s="2">
        <v>0</v>
      </c>
      <c r="J83" s="2">
        <v>0</v>
      </c>
      <c r="K83" t="s">
        <v>2382</v>
      </c>
      <c r="L83" t="s">
        <v>4</v>
      </c>
      <c r="M83" t="s">
        <v>4</v>
      </c>
      <c r="N83" t="s">
        <v>4</v>
      </c>
      <c r="O83" t="s">
        <v>4</v>
      </c>
    </row>
    <row r="84" spans="1:15" ht="20.100000000000001" customHeight="1">
      <c r="A84" t="s">
        <v>2507</v>
      </c>
      <c r="B84" t="s">
        <v>6</v>
      </c>
      <c r="C84" t="s">
        <v>1</v>
      </c>
      <c r="D84" t="s">
        <v>314</v>
      </c>
      <c r="E84" t="s">
        <v>315</v>
      </c>
      <c r="F84" s="1">
        <v>43183</v>
      </c>
      <c r="G84" s="2">
        <v>278.99</v>
      </c>
      <c r="H84" s="2">
        <v>238.46</v>
      </c>
      <c r="I84" s="2">
        <v>0</v>
      </c>
      <c r="J84" s="2">
        <v>40.53</v>
      </c>
      <c r="K84" t="s">
        <v>2508</v>
      </c>
      <c r="L84" t="s">
        <v>69</v>
      </c>
      <c r="M84" t="s">
        <v>61</v>
      </c>
      <c r="N84" t="s">
        <v>4</v>
      </c>
      <c r="O84" t="s">
        <v>4</v>
      </c>
    </row>
    <row r="85" spans="1:15" ht="20.100000000000001" customHeight="1">
      <c r="A85" t="s">
        <v>2509</v>
      </c>
      <c r="B85" t="s">
        <v>33</v>
      </c>
      <c r="C85" t="s">
        <v>14</v>
      </c>
      <c r="D85" t="s">
        <v>266</v>
      </c>
      <c r="E85" t="s">
        <v>267</v>
      </c>
      <c r="F85" s="1">
        <v>43183</v>
      </c>
      <c r="G85" s="2">
        <v>3457.73</v>
      </c>
      <c r="H85" s="2">
        <v>3457.73</v>
      </c>
      <c r="I85" s="2">
        <v>0</v>
      </c>
      <c r="J85" s="2">
        <v>0</v>
      </c>
      <c r="K85" t="s">
        <v>2510</v>
      </c>
      <c r="L85" t="s">
        <v>4</v>
      </c>
      <c r="M85" t="s">
        <v>4</v>
      </c>
      <c r="N85" t="s">
        <v>4</v>
      </c>
      <c r="O85" t="s">
        <v>4</v>
      </c>
    </row>
    <row r="86" spans="1:15" ht="20.100000000000001" customHeight="1">
      <c r="A86" t="s">
        <v>2511</v>
      </c>
      <c r="B86" t="s">
        <v>21</v>
      </c>
      <c r="C86" t="s">
        <v>1</v>
      </c>
      <c r="D86" t="s">
        <v>76</v>
      </c>
      <c r="E86" t="s">
        <v>77</v>
      </c>
      <c r="F86" s="1">
        <v>43183</v>
      </c>
      <c r="G86" s="2">
        <v>211.85</v>
      </c>
      <c r="H86" s="2">
        <v>178.85</v>
      </c>
      <c r="I86" s="2">
        <v>33</v>
      </c>
      <c r="J86" s="2">
        <v>0</v>
      </c>
      <c r="K86" t="s">
        <v>2512</v>
      </c>
      <c r="L86" t="s">
        <v>64</v>
      </c>
      <c r="M86" t="s">
        <v>65</v>
      </c>
      <c r="N86" t="s">
        <v>4</v>
      </c>
      <c r="O86" t="s">
        <v>4</v>
      </c>
    </row>
    <row r="87" spans="1:15" ht="20.100000000000001" customHeight="1">
      <c r="A87" t="s">
        <v>2514</v>
      </c>
      <c r="B87" t="s">
        <v>0</v>
      </c>
      <c r="C87" t="s">
        <v>14</v>
      </c>
      <c r="D87" t="s">
        <v>378</v>
      </c>
      <c r="E87" t="s">
        <v>379</v>
      </c>
      <c r="F87" s="1">
        <v>43183</v>
      </c>
      <c r="G87" s="2">
        <v>417.31</v>
      </c>
      <c r="H87" s="2">
        <v>417.31</v>
      </c>
      <c r="I87" s="2">
        <v>0</v>
      </c>
      <c r="J87" s="2">
        <v>0</v>
      </c>
      <c r="K87" t="s">
        <v>2515</v>
      </c>
      <c r="L87" t="s">
        <v>4</v>
      </c>
      <c r="M87" t="s">
        <v>4</v>
      </c>
      <c r="N87" t="s">
        <v>4</v>
      </c>
      <c r="O87" t="s">
        <v>4</v>
      </c>
    </row>
    <row r="88" spans="1:15" ht="20.100000000000001" customHeight="1">
      <c r="A88" t="s">
        <v>2478</v>
      </c>
      <c r="B88" t="s">
        <v>6</v>
      </c>
      <c r="C88" t="s">
        <v>14</v>
      </c>
      <c r="D88" t="s">
        <v>59</v>
      </c>
      <c r="E88" t="s">
        <v>60</v>
      </c>
      <c r="F88" s="1">
        <v>43182</v>
      </c>
      <c r="G88" s="2">
        <v>0</v>
      </c>
      <c r="H88" s="2">
        <v>0</v>
      </c>
      <c r="I88" s="2">
        <v>0</v>
      </c>
      <c r="J88" s="2">
        <v>0</v>
      </c>
      <c r="K88" t="s">
        <v>2479</v>
      </c>
      <c r="L88" t="s">
        <v>4</v>
      </c>
      <c r="M88" t="s">
        <v>4</v>
      </c>
      <c r="N88" t="s">
        <v>2081</v>
      </c>
      <c r="O88" t="s">
        <v>4</v>
      </c>
    </row>
    <row r="89" spans="1:15" ht="20.100000000000001" customHeight="1">
      <c r="A89" t="s">
        <v>2480</v>
      </c>
      <c r="B89" t="s">
        <v>0</v>
      </c>
      <c r="C89" t="s">
        <v>14</v>
      </c>
      <c r="D89" t="s">
        <v>254</v>
      </c>
      <c r="E89" t="s">
        <v>255</v>
      </c>
      <c r="F89" s="1">
        <v>43182</v>
      </c>
      <c r="G89" s="2">
        <v>238.46</v>
      </c>
      <c r="H89" s="2">
        <v>238.46</v>
      </c>
      <c r="I89" s="2">
        <v>0</v>
      </c>
      <c r="J89" s="2">
        <v>0</v>
      </c>
      <c r="K89" t="s">
        <v>2481</v>
      </c>
      <c r="L89" t="s">
        <v>4</v>
      </c>
      <c r="M89" t="s">
        <v>4</v>
      </c>
      <c r="N89" t="s">
        <v>4</v>
      </c>
      <c r="O89" t="s">
        <v>2482</v>
      </c>
    </row>
    <row r="90" spans="1:15" ht="20.100000000000001" hidden="1" customHeight="1">
      <c r="A90" t="s">
        <v>2483</v>
      </c>
      <c r="B90" t="s">
        <v>137</v>
      </c>
      <c r="C90" t="s">
        <v>215</v>
      </c>
      <c r="D90" t="s">
        <v>138</v>
      </c>
      <c r="E90" t="s">
        <v>139</v>
      </c>
      <c r="F90" s="1">
        <v>43182</v>
      </c>
      <c r="G90" s="2">
        <v>0</v>
      </c>
      <c r="H90" s="2">
        <v>0</v>
      </c>
      <c r="I90" s="2">
        <v>0</v>
      </c>
      <c r="J90" s="2">
        <v>0</v>
      </c>
      <c r="K90" t="s">
        <v>2484</v>
      </c>
      <c r="L90" t="s">
        <v>4</v>
      </c>
      <c r="M90" t="s">
        <v>4</v>
      </c>
      <c r="N90" t="s">
        <v>4</v>
      </c>
      <c r="O90" t="s">
        <v>4</v>
      </c>
    </row>
    <row r="91" spans="1:15" ht="20.100000000000001" customHeight="1">
      <c r="A91" t="s">
        <v>2485</v>
      </c>
      <c r="B91" t="s">
        <v>0</v>
      </c>
      <c r="C91" t="s">
        <v>1</v>
      </c>
      <c r="D91" t="s">
        <v>250</v>
      </c>
      <c r="E91" t="s">
        <v>251</v>
      </c>
      <c r="F91" s="1">
        <v>43182</v>
      </c>
      <c r="G91" s="2">
        <v>1280.78</v>
      </c>
      <c r="H91" s="2">
        <v>357.69</v>
      </c>
      <c r="I91" s="2">
        <v>0</v>
      </c>
      <c r="J91" s="2">
        <v>923.09</v>
      </c>
      <c r="K91" t="s">
        <v>2076</v>
      </c>
      <c r="L91" t="s">
        <v>4</v>
      </c>
      <c r="M91" t="s">
        <v>4</v>
      </c>
      <c r="N91" t="s">
        <v>2486</v>
      </c>
      <c r="O91" t="s">
        <v>4</v>
      </c>
    </row>
    <row r="92" spans="1:15" ht="20.100000000000001" customHeight="1">
      <c r="A92" t="s">
        <v>2487</v>
      </c>
      <c r="B92" t="s">
        <v>10</v>
      </c>
      <c r="C92" t="s">
        <v>14</v>
      </c>
      <c r="D92" t="s">
        <v>324</v>
      </c>
      <c r="E92" t="s">
        <v>325</v>
      </c>
      <c r="F92" s="1">
        <v>43182</v>
      </c>
      <c r="G92" s="2">
        <v>245.98</v>
      </c>
      <c r="H92" s="2">
        <v>238.46</v>
      </c>
      <c r="I92" s="2">
        <v>0</v>
      </c>
      <c r="J92" s="2">
        <v>7.52</v>
      </c>
      <c r="K92" t="s">
        <v>2488</v>
      </c>
      <c r="L92" t="s">
        <v>4</v>
      </c>
      <c r="M92" t="s">
        <v>4</v>
      </c>
      <c r="N92" t="s">
        <v>4</v>
      </c>
      <c r="O92" t="s">
        <v>4</v>
      </c>
    </row>
    <row r="93" spans="1:15" ht="20.100000000000001" hidden="1" customHeight="1">
      <c r="A93" t="s">
        <v>2489</v>
      </c>
      <c r="B93" t="s">
        <v>2490</v>
      </c>
      <c r="C93" t="s">
        <v>7</v>
      </c>
      <c r="D93" t="s">
        <v>2491</v>
      </c>
      <c r="E93" t="s">
        <v>2492</v>
      </c>
      <c r="F93" s="1">
        <v>43182</v>
      </c>
      <c r="G93" s="2">
        <v>0</v>
      </c>
      <c r="H93" s="2">
        <v>0</v>
      </c>
      <c r="I93" s="2">
        <v>0</v>
      </c>
      <c r="J93" s="2">
        <v>0</v>
      </c>
      <c r="K93" t="s">
        <v>2493</v>
      </c>
      <c r="L93" t="s">
        <v>4</v>
      </c>
      <c r="M93" t="s">
        <v>4</v>
      </c>
      <c r="N93" t="s">
        <v>4</v>
      </c>
      <c r="O93" t="s">
        <v>4</v>
      </c>
    </row>
    <row r="94" spans="1:15" ht="20.100000000000001" customHeight="1">
      <c r="A94" t="s">
        <v>2494</v>
      </c>
      <c r="B94" t="s">
        <v>0</v>
      </c>
      <c r="C94" t="s">
        <v>14</v>
      </c>
      <c r="D94" t="s">
        <v>250</v>
      </c>
      <c r="E94" t="s">
        <v>251</v>
      </c>
      <c r="F94" s="1">
        <v>43182</v>
      </c>
      <c r="G94" s="2">
        <v>0</v>
      </c>
      <c r="H94" s="2">
        <v>0</v>
      </c>
      <c r="I94" s="2">
        <v>0</v>
      </c>
      <c r="J94" s="2">
        <v>0</v>
      </c>
      <c r="K94" t="s">
        <v>2495</v>
      </c>
      <c r="L94" t="s">
        <v>51</v>
      </c>
      <c r="M94" t="s">
        <v>18</v>
      </c>
      <c r="N94" t="s">
        <v>4</v>
      </c>
      <c r="O94" t="s">
        <v>2496</v>
      </c>
    </row>
    <row r="95" spans="1:15" ht="20.100000000000001" customHeight="1">
      <c r="A95" t="s">
        <v>2458</v>
      </c>
      <c r="B95" t="s">
        <v>30</v>
      </c>
      <c r="C95" t="s">
        <v>1</v>
      </c>
      <c r="D95" t="s">
        <v>207</v>
      </c>
      <c r="E95" t="s">
        <v>208</v>
      </c>
      <c r="F95" s="1">
        <v>43181</v>
      </c>
      <c r="G95" s="2">
        <v>154.55000000000001</v>
      </c>
      <c r="H95" s="2">
        <v>149.04</v>
      </c>
      <c r="I95" s="2">
        <v>0</v>
      </c>
      <c r="J95" s="2">
        <v>5.51</v>
      </c>
      <c r="K95" t="s">
        <v>2459</v>
      </c>
      <c r="L95" t="s">
        <v>4</v>
      </c>
      <c r="M95" t="s">
        <v>4</v>
      </c>
      <c r="N95" t="s">
        <v>4</v>
      </c>
      <c r="O95" t="s">
        <v>4</v>
      </c>
    </row>
    <row r="96" spans="1:15" ht="20.100000000000001" customHeight="1">
      <c r="A96" t="s">
        <v>2460</v>
      </c>
      <c r="B96" t="s">
        <v>30</v>
      </c>
      <c r="C96" t="s">
        <v>14</v>
      </c>
      <c r="D96" t="s">
        <v>72</v>
      </c>
      <c r="E96" t="s">
        <v>73</v>
      </c>
      <c r="F96" s="1">
        <v>43181</v>
      </c>
      <c r="G96" s="2">
        <v>422.01</v>
      </c>
      <c r="H96" s="2">
        <v>357.69</v>
      </c>
      <c r="I96" s="2">
        <v>0</v>
      </c>
      <c r="J96" s="2">
        <v>64.319999999999993</v>
      </c>
      <c r="K96" t="s">
        <v>2461</v>
      </c>
      <c r="L96" t="s">
        <v>4</v>
      </c>
      <c r="M96" t="s">
        <v>4</v>
      </c>
      <c r="N96" t="s">
        <v>4</v>
      </c>
      <c r="O96" t="s">
        <v>4</v>
      </c>
    </row>
    <row r="97" spans="1:15" ht="20.100000000000001" customHeight="1">
      <c r="A97" t="s">
        <v>2462</v>
      </c>
      <c r="B97" t="s">
        <v>0</v>
      </c>
      <c r="C97" t="s">
        <v>1</v>
      </c>
      <c r="D97" t="s">
        <v>39</v>
      </c>
      <c r="E97" t="s">
        <v>40</v>
      </c>
      <c r="F97" s="1">
        <v>43181</v>
      </c>
      <c r="G97" s="2">
        <v>238.46</v>
      </c>
      <c r="H97" s="2">
        <v>238.46</v>
      </c>
      <c r="I97" s="2">
        <v>0</v>
      </c>
      <c r="J97" s="2">
        <v>0</v>
      </c>
      <c r="K97" t="s">
        <v>2463</v>
      </c>
      <c r="L97" t="s">
        <v>4</v>
      </c>
      <c r="M97" t="s">
        <v>4</v>
      </c>
      <c r="N97" t="s">
        <v>4</v>
      </c>
      <c r="O97" t="s">
        <v>4</v>
      </c>
    </row>
    <row r="98" spans="1:15" ht="20.100000000000001" hidden="1" customHeight="1">
      <c r="A98" t="s">
        <v>2464</v>
      </c>
      <c r="B98" t="s">
        <v>137</v>
      </c>
      <c r="C98" t="s">
        <v>7</v>
      </c>
      <c r="D98" t="s">
        <v>410</v>
      </c>
      <c r="E98" t="s">
        <v>411</v>
      </c>
      <c r="F98" s="1">
        <v>43181</v>
      </c>
      <c r="G98" s="2">
        <v>0</v>
      </c>
      <c r="H98" s="2">
        <v>0</v>
      </c>
      <c r="I98" s="2">
        <v>0</v>
      </c>
      <c r="J98" s="2">
        <v>0</v>
      </c>
      <c r="K98" t="s">
        <v>2465</v>
      </c>
      <c r="L98" t="s">
        <v>4</v>
      </c>
      <c r="M98" t="s">
        <v>4</v>
      </c>
      <c r="N98" t="s">
        <v>4</v>
      </c>
      <c r="O98" t="s">
        <v>4</v>
      </c>
    </row>
    <row r="99" spans="1:15" ht="20.100000000000001" hidden="1" customHeight="1">
      <c r="A99" t="s">
        <v>2466</v>
      </c>
      <c r="B99" t="s">
        <v>137</v>
      </c>
      <c r="C99" t="s">
        <v>7</v>
      </c>
      <c r="D99" t="s">
        <v>138</v>
      </c>
      <c r="E99" t="s">
        <v>139</v>
      </c>
      <c r="F99" s="1">
        <v>43181</v>
      </c>
      <c r="G99" s="2">
        <v>0</v>
      </c>
      <c r="H99" s="2">
        <v>0</v>
      </c>
      <c r="I99" s="2">
        <v>0</v>
      </c>
      <c r="J99" s="2">
        <v>0</v>
      </c>
      <c r="K99" t="s">
        <v>2467</v>
      </c>
      <c r="L99" t="s">
        <v>4</v>
      </c>
      <c r="M99" t="s">
        <v>4</v>
      </c>
      <c r="N99" t="s">
        <v>4</v>
      </c>
      <c r="O99" t="s">
        <v>4</v>
      </c>
    </row>
    <row r="100" spans="1:15" ht="20.100000000000001" hidden="1" customHeight="1">
      <c r="A100" t="s">
        <v>2468</v>
      </c>
      <c r="B100" t="s">
        <v>137</v>
      </c>
      <c r="C100" t="s">
        <v>215</v>
      </c>
      <c r="D100" t="s">
        <v>138</v>
      </c>
      <c r="E100" t="s">
        <v>139</v>
      </c>
      <c r="F100" s="1">
        <v>43181</v>
      </c>
      <c r="G100" s="2">
        <v>0</v>
      </c>
      <c r="H100" s="2">
        <v>0</v>
      </c>
      <c r="I100" s="2">
        <v>0</v>
      </c>
      <c r="J100" s="2">
        <v>0</v>
      </c>
      <c r="K100" t="s">
        <v>2469</v>
      </c>
      <c r="L100" t="s">
        <v>4</v>
      </c>
      <c r="M100" t="s">
        <v>4</v>
      </c>
      <c r="N100" t="s">
        <v>4</v>
      </c>
      <c r="O100" t="s">
        <v>4</v>
      </c>
    </row>
    <row r="101" spans="1:15" ht="20.100000000000001" customHeight="1">
      <c r="A101" t="s">
        <v>2470</v>
      </c>
      <c r="B101" t="s">
        <v>13</v>
      </c>
      <c r="C101" t="s">
        <v>14</v>
      </c>
      <c r="D101" t="s">
        <v>279</v>
      </c>
      <c r="E101" t="s">
        <v>280</v>
      </c>
      <c r="F101" s="1">
        <v>43181</v>
      </c>
      <c r="G101" s="2">
        <v>834.63</v>
      </c>
      <c r="H101" s="2">
        <v>834.63</v>
      </c>
      <c r="I101" s="2">
        <v>0</v>
      </c>
      <c r="J101" s="2">
        <v>0</v>
      </c>
      <c r="K101" t="s">
        <v>2471</v>
      </c>
      <c r="L101" t="s">
        <v>4</v>
      </c>
      <c r="M101" t="s">
        <v>4</v>
      </c>
      <c r="N101" t="s">
        <v>4</v>
      </c>
      <c r="O101" t="s">
        <v>2472</v>
      </c>
    </row>
    <row r="102" spans="1:15" ht="20.100000000000001" customHeight="1">
      <c r="A102" t="s">
        <v>2473</v>
      </c>
      <c r="B102" t="s">
        <v>0</v>
      </c>
      <c r="C102" t="s">
        <v>14</v>
      </c>
      <c r="D102" t="s">
        <v>254</v>
      </c>
      <c r="E102" t="s">
        <v>255</v>
      </c>
      <c r="F102" s="1">
        <v>43181</v>
      </c>
      <c r="G102" s="2">
        <v>230.68</v>
      </c>
      <c r="H102" s="2">
        <v>178.85</v>
      </c>
      <c r="I102" s="2">
        <v>0</v>
      </c>
      <c r="J102" s="2">
        <v>51.83</v>
      </c>
      <c r="K102" t="s">
        <v>2474</v>
      </c>
      <c r="L102" t="s">
        <v>69</v>
      </c>
      <c r="M102" t="s">
        <v>18</v>
      </c>
      <c r="N102" t="s">
        <v>2475</v>
      </c>
      <c r="O102" t="s">
        <v>4</v>
      </c>
    </row>
    <row r="103" spans="1:15">
      <c r="A103" t="s">
        <v>2476</v>
      </c>
      <c r="B103" t="s">
        <v>33</v>
      </c>
      <c r="C103" t="s">
        <v>14</v>
      </c>
      <c r="D103" t="s">
        <v>143</v>
      </c>
      <c r="E103" t="s">
        <v>144</v>
      </c>
      <c r="F103" s="1">
        <v>43181</v>
      </c>
      <c r="G103" s="2">
        <v>119.23</v>
      </c>
      <c r="H103" s="2">
        <v>119.23</v>
      </c>
      <c r="I103" s="2">
        <v>0</v>
      </c>
      <c r="J103" s="2">
        <v>0</v>
      </c>
      <c r="K103" t="s">
        <v>2477</v>
      </c>
      <c r="L103" t="s">
        <v>4</v>
      </c>
      <c r="M103" t="s">
        <v>4</v>
      </c>
      <c r="N103" t="s">
        <v>4</v>
      </c>
      <c r="O103" t="s">
        <v>4</v>
      </c>
    </row>
    <row r="104" spans="1:15">
      <c r="A104" t="s">
        <v>2446</v>
      </c>
      <c r="B104" t="s">
        <v>6</v>
      </c>
      <c r="C104" t="s">
        <v>1</v>
      </c>
      <c r="D104" t="s">
        <v>59</v>
      </c>
      <c r="E104" t="s">
        <v>60</v>
      </c>
      <c r="F104" s="1">
        <v>43180</v>
      </c>
      <c r="G104" s="2">
        <v>178.85</v>
      </c>
      <c r="H104" s="2">
        <v>178.85</v>
      </c>
      <c r="I104" s="2">
        <v>0</v>
      </c>
      <c r="J104" s="2">
        <v>0</v>
      </c>
      <c r="K104" t="s">
        <v>2224</v>
      </c>
      <c r="L104" t="s">
        <v>4</v>
      </c>
      <c r="M104" t="s">
        <v>4</v>
      </c>
      <c r="N104" t="s">
        <v>4</v>
      </c>
      <c r="O104" t="s">
        <v>4</v>
      </c>
    </row>
    <row r="105" spans="1:15" ht="20.100000000000001" customHeight="1">
      <c r="A105" t="s">
        <v>2433</v>
      </c>
      <c r="B105" t="s">
        <v>0</v>
      </c>
      <c r="C105" t="s">
        <v>14</v>
      </c>
      <c r="D105" t="s">
        <v>153</v>
      </c>
      <c r="E105" t="s">
        <v>154</v>
      </c>
      <c r="F105" s="1">
        <v>43180</v>
      </c>
      <c r="G105" s="2">
        <v>0</v>
      </c>
      <c r="H105" s="2">
        <v>0</v>
      </c>
      <c r="I105" s="2">
        <v>0</v>
      </c>
      <c r="J105" s="2">
        <v>0</v>
      </c>
      <c r="K105" t="s">
        <v>2434</v>
      </c>
      <c r="L105" t="s">
        <v>4</v>
      </c>
      <c r="M105" t="s">
        <v>4</v>
      </c>
      <c r="N105" t="s">
        <v>2081</v>
      </c>
      <c r="O105" t="s">
        <v>4</v>
      </c>
    </row>
    <row r="106" spans="1:15" ht="20.100000000000001" customHeight="1">
      <c r="A106" t="s">
        <v>2435</v>
      </c>
      <c r="B106" t="s">
        <v>0</v>
      </c>
      <c r="C106" t="s">
        <v>14</v>
      </c>
      <c r="D106" t="s">
        <v>44</v>
      </c>
      <c r="E106" t="s">
        <v>45</v>
      </c>
      <c r="F106" s="1">
        <v>43180</v>
      </c>
      <c r="G106" s="2">
        <v>59.62</v>
      </c>
      <c r="H106" s="2">
        <v>59.62</v>
      </c>
      <c r="I106" s="2">
        <v>0</v>
      </c>
      <c r="J106" s="2">
        <v>0</v>
      </c>
      <c r="K106" t="s">
        <v>2436</v>
      </c>
      <c r="L106" t="s">
        <v>4</v>
      </c>
      <c r="M106" t="s">
        <v>4</v>
      </c>
      <c r="N106" t="s">
        <v>4</v>
      </c>
      <c r="O106" t="s">
        <v>2437</v>
      </c>
    </row>
    <row r="107" spans="1:15" ht="20.100000000000001" customHeight="1">
      <c r="A107" t="s">
        <v>2438</v>
      </c>
      <c r="B107" t="s">
        <v>0</v>
      </c>
      <c r="C107" t="s">
        <v>14</v>
      </c>
      <c r="D107" t="s">
        <v>161</v>
      </c>
      <c r="E107" t="s">
        <v>162</v>
      </c>
      <c r="F107" s="1">
        <v>43180</v>
      </c>
      <c r="G107" s="2">
        <v>0</v>
      </c>
      <c r="H107" s="2">
        <v>0</v>
      </c>
      <c r="I107" s="2">
        <v>0</v>
      </c>
      <c r="J107" s="2">
        <v>0</v>
      </c>
      <c r="K107" t="s">
        <v>2439</v>
      </c>
      <c r="L107" t="s">
        <v>69</v>
      </c>
      <c r="M107" t="s">
        <v>4</v>
      </c>
      <c r="N107" t="s">
        <v>2440</v>
      </c>
      <c r="O107" t="s">
        <v>4</v>
      </c>
    </row>
    <row r="108" spans="1:15" ht="20.100000000000001" customHeight="1">
      <c r="A108" t="s">
        <v>2441</v>
      </c>
      <c r="B108" t="s">
        <v>13</v>
      </c>
      <c r="C108" t="s">
        <v>14</v>
      </c>
      <c r="D108" t="s">
        <v>279</v>
      </c>
      <c r="E108" t="s">
        <v>280</v>
      </c>
      <c r="F108" s="1">
        <v>43180</v>
      </c>
      <c r="G108" s="2">
        <v>478.02</v>
      </c>
      <c r="H108" s="2">
        <v>238.46</v>
      </c>
      <c r="I108" s="2">
        <v>0</v>
      </c>
      <c r="J108" s="2">
        <v>239.56</v>
      </c>
      <c r="K108" t="s">
        <v>2442</v>
      </c>
      <c r="L108" t="s">
        <v>4</v>
      </c>
      <c r="M108" t="s">
        <v>4</v>
      </c>
      <c r="N108" t="s">
        <v>4</v>
      </c>
      <c r="O108" t="s">
        <v>2443</v>
      </c>
    </row>
    <row r="109" spans="1:15" ht="20.100000000000001" customHeight="1">
      <c r="A109" t="s">
        <v>2444</v>
      </c>
      <c r="B109" t="s">
        <v>10</v>
      </c>
      <c r="C109" t="s">
        <v>1</v>
      </c>
      <c r="D109" t="s">
        <v>324</v>
      </c>
      <c r="E109" t="s">
        <v>325</v>
      </c>
      <c r="F109" s="1">
        <v>43180</v>
      </c>
      <c r="G109" s="2">
        <v>0</v>
      </c>
      <c r="H109" s="2">
        <v>0</v>
      </c>
      <c r="I109" s="2">
        <v>0</v>
      </c>
      <c r="J109" s="2">
        <v>0</v>
      </c>
      <c r="K109" t="s">
        <v>2445</v>
      </c>
      <c r="L109" t="s">
        <v>4</v>
      </c>
      <c r="M109" t="s">
        <v>4</v>
      </c>
      <c r="N109" t="s">
        <v>4</v>
      </c>
      <c r="O109" t="s">
        <v>4</v>
      </c>
    </row>
    <row r="110" spans="1:15" ht="20.100000000000001" customHeight="1">
      <c r="A110" t="s">
        <v>2447</v>
      </c>
      <c r="B110" t="s">
        <v>6</v>
      </c>
      <c r="C110" t="s">
        <v>14</v>
      </c>
      <c r="D110" t="s">
        <v>227</v>
      </c>
      <c r="E110" t="s">
        <v>228</v>
      </c>
      <c r="F110" s="1">
        <v>43180</v>
      </c>
      <c r="G110" s="2">
        <v>59.62</v>
      </c>
      <c r="H110" s="2">
        <v>59.62</v>
      </c>
      <c r="I110" s="2">
        <v>0</v>
      </c>
      <c r="J110" s="2">
        <v>0</v>
      </c>
      <c r="K110" t="s">
        <v>2448</v>
      </c>
      <c r="L110" t="s">
        <v>69</v>
      </c>
      <c r="M110" t="s">
        <v>289</v>
      </c>
      <c r="N110" t="s">
        <v>2449</v>
      </c>
      <c r="O110" t="s">
        <v>4</v>
      </c>
    </row>
    <row r="111" spans="1:15" ht="20.100000000000001" customHeight="1">
      <c r="A111" t="s">
        <v>2450</v>
      </c>
      <c r="B111" t="s">
        <v>0</v>
      </c>
      <c r="C111" t="s">
        <v>14</v>
      </c>
      <c r="D111" t="s">
        <v>250</v>
      </c>
      <c r="E111" t="s">
        <v>251</v>
      </c>
      <c r="F111" s="1">
        <v>43180</v>
      </c>
      <c r="G111" s="2">
        <v>375.54</v>
      </c>
      <c r="H111" s="2">
        <v>178.85</v>
      </c>
      <c r="I111" s="2">
        <v>0</v>
      </c>
      <c r="J111" s="2">
        <v>196.69</v>
      </c>
      <c r="K111" t="s">
        <v>2451</v>
      </c>
      <c r="L111" t="s">
        <v>4</v>
      </c>
      <c r="M111" t="s">
        <v>4</v>
      </c>
      <c r="N111" t="s">
        <v>4</v>
      </c>
      <c r="O111" t="s">
        <v>4</v>
      </c>
    </row>
    <row r="112" spans="1:15" ht="20.100000000000001" customHeight="1">
      <c r="A112" t="s">
        <v>2452</v>
      </c>
      <c r="B112" t="s">
        <v>33</v>
      </c>
      <c r="C112" t="s">
        <v>14</v>
      </c>
      <c r="D112" t="s">
        <v>159</v>
      </c>
      <c r="E112" t="s">
        <v>160</v>
      </c>
      <c r="F112" s="1">
        <v>43180</v>
      </c>
      <c r="G112" s="2">
        <v>119.23</v>
      </c>
      <c r="H112" s="2">
        <v>119.23</v>
      </c>
      <c r="I112" s="2">
        <v>0</v>
      </c>
      <c r="J112" s="2">
        <v>0</v>
      </c>
      <c r="K112" t="s">
        <v>2453</v>
      </c>
      <c r="L112" t="s">
        <v>4</v>
      </c>
      <c r="M112" t="s">
        <v>4</v>
      </c>
      <c r="N112" t="s">
        <v>4</v>
      </c>
      <c r="O112" t="s">
        <v>4</v>
      </c>
    </row>
    <row r="113" spans="1:15" ht="20.100000000000001" customHeight="1">
      <c r="A113" t="s">
        <v>2454</v>
      </c>
      <c r="B113" t="s">
        <v>6</v>
      </c>
      <c r="C113" t="s">
        <v>1</v>
      </c>
      <c r="D113" t="s">
        <v>321</v>
      </c>
      <c r="E113" t="s">
        <v>322</v>
      </c>
      <c r="F113" s="1">
        <v>43180</v>
      </c>
      <c r="G113" s="2">
        <v>188.98</v>
      </c>
      <c r="H113" s="2">
        <v>178.85</v>
      </c>
      <c r="I113" s="2">
        <v>0</v>
      </c>
      <c r="J113" s="2">
        <v>10.130000000000001</v>
      </c>
      <c r="K113" t="s">
        <v>2455</v>
      </c>
      <c r="L113" t="s">
        <v>38</v>
      </c>
      <c r="M113" t="s">
        <v>18</v>
      </c>
      <c r="N113" t="s">
        <v>4</v>
      </c>
      <c r="O113" t="s">
        <v>4</v>
      </c>
    </row>
    <row r="114" spans="1:15" ht="20.100000000000001" customHeight="1">
      <c r="A114" t="s">
        <v>2456</v>
      </c>
      <c r="B114" t="s">
        <v>6</v>
      </c>
      <c r="C114" t="s">
        <v>1</v>
      </c>
      <c r="D114" t="s">
        <v>308</v>
      </c>
      <c r="E114" t="s">
        <v>309</v>
      </c>
      <c r="F114" s="1">
        <v>43180</v>
      </c>
      <c r="G114" s="2">
        <v>357.69</v>
      </c>
      <c r="H114" s="2">
        <v>357.69</v>
      </c>
      <c r="I114" s="2">
        <v>0</v>
      </c>
      <c r="J114" s="2">
        <v>0</v>
      </c>
      <c r="K114" t="s">
        <v>2457</v>
      </c>
      <c r="L114" t="s">
        <v>51</v>
      </c>
      <c r="M114" t="s">
        <v>4</v>
      </c>
      <c r="N114" t="s">
        <v>4</v>
      </c>
      <c r="O114" t="s">
        <v>4</v>
      </c>
    </row>
    <row r="115" spans="1:15" ht="20.100000000000001" customHeight="1">
      <c r="A115" t="s">
        <v>2404</v>
      </c>
      <c r="B115" t="s">
        <v>6</v>
      </c>
      <c r="C115" t="s">
        <v>14</v>
      </c>
      <c r="D115" t="s">
        <v>308</v>
      </c>
      <c r="E115" t="s">
        <v>309</v>
      </c>
      <c r="F115" s="1">
        <v>43179</v>
      </c>
      <c r="G115" s="2">
        <v>0</v>
      </c>
      <c r="H115" s="2">
        <v>0</v>
      </c>
      <c r="I115" s="2">
        <v>0</v>
      </c>
      <c r="J115" s="2">
        <v>0</v>
      </c>
      <c r="K115" t="s">
        <v>2405</v>
      </c>
      <c r="L115" t="s">
        <v>4</v>
      </c>
      <c r="M115" t="s">
        <v>4</v>
      </c>
      <c r="N115" t="s">
        <v>2406</v>
      </c>
      <c r="O115" t="s">
        <v>4</v>
      </c>
    </row>
    <row r="116" spans="1:15" ht="20.100000000000001" customHeight="1">
      <c r="A116" t="s">
        <v>2407</v>
      </c>
      <c r="B116" t="s">
        <v>13</v>
      </c>
      <c r="C116" t="s">
        <v>14</v>
      </c>
      <c r="D116" t="s">
        <v>120</v>
      </c>
      <c r="E116" t="s">
        <v>121</v>
      </c>
      <c r="F116" s="1">
        <v>43179</v>
      </c>
      <c r="G116" s="2">
        <v>186.56</v>
      </c>
      <c r="H116" s="2">
        <v>0</v>
      </c>
      <c r="I116" s="2">
        <v>0</v>
      </c>
      <c r="J116" s="2">
        <v>186.56</v>
      </c>
      <c r="K116" t="s">
        <v>2408</v>
      </c>
      <c r="L116" t="s">
        <v>4</v>
      </c>
      <c r="M116" t="s">
        <v>4</v>
      </c>
      <c r="N116" t="s">
        <v>2409</v>
      </c>
      <c r="O116" t="s">
        <v>4</v>
      </c>
    </row>
    <row r="117" spans="1:15">
      <c r="A117" t="s">
        <v>2410</v>
      </c>
      <c r="B117" t="s">
        <v>6</v>
      </c>
      <c r="C117" t="s">
        <v>14</v>
      </c>
      <c r="D117" t="s">
        <v>225</v>
      </c>
      <c r="E117" t="s">
        <v>226</v>
      </c>
      <c r="F117" s="1">
        <v>43179</v>
      </c>
      <c r="G117" s="2">
        <v>0</v>
      </c>
      <c r="H117" s="2">
        <v>0</v>
      </c>
      <c r="I117" s="2">
        <v>0</v>
      </c>
      <c r="J117" s="2">
        <v>0</v>
      </c>
      <c r="K117" t="s">
        <v>2334</v>
      </c>
      <c r="L117" t="s">
        <v>4</v>
      </c>
      <c r="M117" t="s">
        <v>4</v>
      </c>
      <c r="N117" t="s">
        <v>4</v>
      </c>
      <c r="O117" t="s">
        <v>4</v>
      </c>
    </row>
    <row r="118" spans="1:15" ht="20.100000000000001" customHeight="1">
      <c r="A118" t="s">
        <v>2411</v>
      </c>
      <c r="B118" t="s">
        <v>33</v>
      </c>
      <c r="C118" t="s">
        <v>14</v>
      </c>
      <c r="D118" t="s">
        <v>149</v>
      </c>
      <c r="E118" t="s">
        <v>150</v>
      </c>
      <c r="F118" s="1">
        <v>43179</v>
      </c>
      <c r="G118" s="2">
        <v>59.62</v>
      </c>
      <c r="H118" s="2">
        <v>59.62</v>
      </c>
      <c r="I118" s="2">
        <v>0</v>
      </c>
      <c r="J118" s="2">
        <v>0</v>
      </c>
      <c r="K118" t="s">
        <v>2412</v>
      </c>
      <c r="L118" t="s">
        <v>4</v>
      </c>
      <c r="M118" t="s">
        <v>4</v>
      </c>
      <c r="N118" t="s">
        <v>4</v>
      </c>
      <c r="O118" t="s">
        <v>2413</v>
      </c>
    </row>
    <row r="119" spans="1:15" ht="20.100000000000001" hidden="1" customHeight="1">
      <c r="A119" t="s">
        <v>2414</v>
      </c>
      <c r="B119" t="s">
        <v>0</v>
      </c>
      <c r="C119" t="s">
        <v>11</v>
      </c>
      <c r="D119" t="s">
        <v>175</v>
      </c>
      <c r="E119" t="s">
        <v>176</v>
      </c>
      <c r="F119" s="1">
        <v>43179</v>
      </c>
      <c r="G119" s="2">
        <v>63.89</v>
      </c>
      <c r="H119" s="2">
        <v>0</v>
      </c>
      <c r="I119" s="2">
        <v>0</v>
      </c>
      <c r="J119" s="2">
        <v>63.89</v>
      </c>
      <c r="K119" t="s">
        <v>2415</v>
      </c>
      <c r="L119" t="s">
        <v>370</v>
      </c>
      <c r="M119" t="s">
        <v>61</v>
      </c>
      <c r="N119" t="s">
        <v>371</v>
      </c>
      <c r="O119" t="s">
        <v>2416</v>
      </c>
    </row>
    <row r="120" spans="1:15" ht="20.100000000000001" customHeight="1">
      <c r="A120" t="s">
        <v>2417</v>
      </c>
      <c r="B120" t="s">
        <v>0</v>
      </c>
      <c r="C120" t="s">
        <v>1</v>
      </c>
      <c r="D120" t="s">
        <v>273</v>
      </c>
      <c r="E120" t="s">
        <v>274</v>
      </c>
      <c r="F120" s="1">
        <v>43179</v>
      </c>
      <c r="G120" s="2">
        <v>294.58999999999997</v>
      </c>
      <c r="H120" s="2">
        <v>208.66</v>
      </c>
      <c r="I120" s="2">
        <v>0</v>
      </c>
      <c r="J120" s="2">
        <v>85.93</v>
      </c>
      <c r="K120" t="s">
        <v>2418</v>
      </c>
      <c r="L120" t="s">
        <v>4</v>
      </c>
      <c r="M120" t="s">
        <v>4</v>
      </c>
      <c r="N120" t="s">
        <v>4</v>
      </c>
      <c r="O120" t="s">
        <v>4</v>
      </c>
    </row>
    <row r="121" spans="1:15" ht="20.100000000000001" customHeight="1">
      <c r="A121" t="s">
        <v>2419</v>
      </c>
      <c r="B121" t="s">
        <v>0</v>
      </c>
      <c r="C121" t="s">
        <v>1</v>
      </c>
      <c r="D121" t="s">
        <v>248</v>
      </c>
      <c r="E121" t="s">
        <v>249</v>
      </c>
      <c r="F121" s="1">
        <v>43179</v>
      </c>
      <c r="G121" s="2">
        <v>1.65</v>
      </c>
      <c r="H121" s="2">
        <v>0</v>
      </c>
      <c r="I121" s="2">
        <v>0</v>
      </c>
      <c r="J121" s="2">
        <v>1.65</v>
      </c>
      <c r="K121" t="s">
        <v>2420</v>
      </c>
      <c r="L121" t="s">
        <v>4</v>
      </c>
      <c r="M121" t="s">
        <v>4</v>
      </c>
      <c r="N121" t="s">
        <v>4</v>
      </c>
      <c r="O121" t="s">
        <v>4</v>
      </c>
    </row>
    <row r="122" spans="1:15" ht="20.100000000000001" customHeight="1">
      <c r="A122" t="s">
        <v>2421</v>
      </c>
      <c r="B122" t="s">
        <v>13</v>
      </c>
      <c r="C122" t="s">
        <v>14</v>
      </c>
      <c r="D122" t="s">
        <v>120</v>
      </c>
      <c r="E122" t="s">
        <v>121</v>
      </c>
      <c r="F122" s="1">
        <v>43179</v>
      </c>
      <c r="G122" s="2">
        <v>124.24</v>
      </c>
      <c r="H122" s="2">
        <v>59.62</v>
      </c>
      <c r="I122" s="2">
        <v>0</v>
      </c>
      <c r="J122" s="2">
        <v>64.62</v>
      </c>
      <c r="K122" t="s">
        <v>2422</v>
      </c>
      <c r="L122" t="s">
        <v>4</v>
      </c>
      <c r="M122" t="s">
        <v>4</v>
      </c>
      <c r="N122" t="s">
        <v>4</v>
      </c>
      <c r="O122" t="s">
        <v>2423</v>
      </c>
    </row>
    <row r="123" spans="1:15" ht="20.100000000000001" customHeight="1">
      <c r="A123" t="s">
        <v>2424</v>
      </c>
      <c r="B123" t="s">
        <v>13</v>
      </c>
      <c r="C123" t="s">
        <v>1</v>
      </c>
      <c r="D123" t="s">
        <v>120</v>
      </c>
      <c r="E123" t="s">
        <v>121</v>
      </c>
      <c r="F123" s="1">
        <v>43179</v>
      </c>
      <c r="G123" s="2">
        <v>252.92</v>
      </c>
      <c r="H123" s="2">
        <v>238.46</v>
      </c>
      <c r="I123" s="2">
        <v>0</v>
      </c>
      <c r="J123" s="2">
        <v>14.46</v>
      </c>
      <c r="K123" t="s">
        <v>2425</v>
      </c>
      <c r="L123" t="s">
        <v>4</v>
      </c>
      <c r="M123" t="s">
        <v>4</v>
      </c>
      <c r="N123" t="s">
        <v>4</v>
      </c>
      <c r="O123" t="s">
        <v>4</v>
      </c>
    </row>
    <row r="124" spans="1:15" ht="20.100000000000001" customHeight="1">
      <c r="A124" t="s">
        <v>2426</v>
      </c>
      <c r="B124" t="s">
        <v>0</v>
      </c>
      <c r="C124" t="s">
        <v>14</v>
      </c>
      <c r="D124" t="s">
        <v>44</v>
      </c>
      <c r="E124" t="s">
        <v>45</v>
      </c>
      <c r="F124" s="1">
        <v>43179</v>
      </c>
      <c r="G124" s="2">
        <v>119.23</v>
      </c>
      <c r="H124" s="2">
        <v>119.23</v>
      </c>
      <c r="I124" s="2">
        <v>0</v>
      </c>
      <c r="J124" s="2">
        <v>0</v>
      </c>
      <c r="K124" t="s">
        <v>2427</v>
      </c>
      <c r="L124" t="s">
        <v>4</v>
      </c>
      <c r="M124" t="s">
        <v>4</v>
      </c>
      <c r="N124" t="s">
        <v>2428</v>
      </c>
      <c r="O124" t="s">
        <v>4</v>
      </c>
    </row>
    <row r="125" spans="1:15" ht="20.100000000000001" customHeight="1">
      <c r="A125" t="s">
        <v>2429</v>
      </c>
      <c r="B125" t="s">
        <v>6</v>
      </c>
      <c r="C125" t="s">
        <v>14</v>
      </c>
      <c r="D125" t="s">
        <v>406</v>
      </c>
      <c r="E125" t="s">
        <v>407</v>
      </c>
      <c r="F125" s="1">
        <v>43179</v>
      </c>
      <c r="G125" s="2">
        <v>143.02000000000001</v>
      </c>
      <c r="H125" s="2">
        <v>119.23</v>
      </c>
      <c r="I125" s="2">
        <v>0</v>
      </c>
      <c r="J125" s="2">
        <v>23.79</v>
      </c>
      <c r="K125" t="s">
        <v>2430</v>
      </c>
      <c r="L125" t="s">
        <v>4</v>
      </c>
      <c r="M125" t="s">
        <v>4</v>
      </c>
      <c r="N125" t="s">
        <v>4</v>
      </c>
      <c r="O125" t="s">
        <v>4</v>
      </c>
    </row>
    <row r="126" spans="1:15" ht="20.100000000000001" customHeight="1">
      <c r="A126" t="s">
        <v>2431</v>
      </c>
      <c r="B126" t="s">
        <v>33</v>
      </c>
      <c r="C126" t="s">
        <v>1</v>
      </c>
      <c r="D126" t="s">
        <v>164</v>
      </c>
      <c r="E126" t="s">
        <v>165</v>
      </c>
      <c r="F126" s="1">
        <v>43179</v>
      </c>
      <c r="G126" s="2">
        <v>238.46</v>
      </c>
      <c r="H126" s="2">
        <v>238.46</v>
      </c>
      <c r="I126" s="2">
        <v>0</v>
      </c>
      <c r="J126" s="2">
        <v>0</v>
      </c>
      <c r="K126" t="s">
        <v>2432</v>
      </c>
      <c r="L126" t="s">
        <v>4</v>
      </c>
      <c r="M126" t="s">
        <v>4</v>
      </c>
      <c r="N126" t="s">
        <v>4</v>
      </c>
      <c r="O126" t="s">
        <v>4</v>
      </c>
    </row>
    <row r="127" spans="1:15" ht="20.100000000000001" customHeight="1">
      <c r="A127" t="s">
        <v>2391</v>
      </c>
      <c r="B127" t="s">
        <v>6</v>
      </c>
      <c r="C127" t="s">
        <v>1</v>
      </c>
      <c r="D127" t="s">
        <v>104</v>
      </c>
      <c r="E127" t="s">
        <v>105</v>
      </c>
      <c r="F127" s="1">
        <v>43178</v>
      </c>
      <c r="G127" s="2">
        <v>221.07</v>
      </c>
      <c r="H127" s="2">
        <v>178.85</v>
      </c>
      <c r="I127" s="2">
        <v>0</v>
      </c>
      <c r="J127" s="2">
        <v>42.22</v>
      </c>
      <c r="K127" t="s">
        <v>2392</v>
      </c>
      <c r="L127" t="s">
        <v>4</v>
      </c>
      <c r="M127" t="s">
        <v>4</v>
      </c>
      <c r="N127" t="s">
        <v>4</v>
      </c>
      <c r="O127" t="s">
        <v>4</v>
      </c>
    </row>
    <row r="128" spans="1:15" ht="20.100000000000001" customHeight="1">
      <c r="A128" t="s">
        <v>2393</v>
      </c>
      <c r="B128" t="s">
        <v>6</v>
      </c>
      <c r="C128" t="s">
        <v>1</v>
      </c>
      <c r="D128" t="s">
        <v>104</v>
      </c>
      <c r="E128" t="s">
        <v>105</v>
      </c>
      <c r="F128" s="1">
        <v>43178</v>
      </c>
      <c r="G128" s="2">
        <v>357.69</v>
      </c>
      <c r="H128" s="2">
        <v>357.69</v>
      </c>
      <c r="I128" s="2">
        <v>0</v>
      </c>
      <c r="J128" s="2">
        <v>0</v>
      </c>
      <c r="K128" t="s">
        <v>2394</v>
      </c>
      <c r="L128" t="s">
        <v>38</v>
      </c>
      <c r="M128" t="s">
        <v>61</v>
      </c>
      <c r="N128" t="s">
        <v>4</v>
      </c>
      <c r="O128" t="s">
        <v>4</v>
      </c>
    </row>
    <row r="129" spans="1:15" ht="20.100000000000001" customHeight="1">
      <c r="A129" t="s">
        <v>2395</v>
      </c>
      <c r="B129" t="s">
        <v>6</v>
      </c>
      <c r="C129" t="s">
        <v>1</v>
      </c>
      <c r="D129" t="s">
        <v>227</v>
      </c>
      <c r="E129" t="s">
        <v>228</v>
      </c>
      <c r="F129" s="1">
        <v>43178</v>
      </c>
      <c r="G129" s="2">
        <v>542.9</v>
      </c>
      <c r="H129" s="2">
        <v>238.46</v>
      </c>
      <c r="I129" s="2">
        <v>0</v>
      </c>
      <c r="J129" s="2">
        <v>304.44</v>
      </c>
      <c r="K129" t="s">
        <v>2396</v>
      </c>
      <c r="L129" t="s">
        <v>4</v>
      </c>
      <c r="M129" t="s">
        <v>61</v>
      </c>
      <c r="N129" t="s">
        <v>4</v>
      </c>
      <c r="O129" t="s">
        <v>4</v>
      </c>
    </row>
    <row r="130" spans="1:15" ht="20.100000000000001" customHeight="1">
      <c r="A130" t="s">
        <v>2397</v>
      </c>
      <c r="B130" t="s">
        <v>0</v>
      </c>
      <c r="C130" t="s">
        <v>14</v>
      </c>
      <c r="D130" t="s">
        <v>113</v>
      </c>
      <c r="E130" t="s">
        <v>114</v>
      </c>
      <c r="F130" s="1">
        <v>43178</v>
      </c>
      <c r="G130" s="2">
        <v>89.42</v>
      </c>
      <c r="H130" s="2">
        <v>89.42</v>
      </c>
      <c r="I130" s="2">
        <v>0</v>
      </c>
      <c r="J130" s="2">
        <v>0</v>
      </c>
      <c r="K130" t="s">
        <v>2398</v>
      </c>
      <c r="L130" t="s">
        <v>4</v>
      </c>
      <c r="M130" t="s">
        <v>4</v>
      </c>
      <c r="N130" t="s">
        <v>4</v>
      </c>
      <c r="O130" t="s">
        <v>2399</v>
      </c>
    </row>
    <row r="131" spans="1:15" ht="20.100000000000001" customHeight="1">
      <c r="A131" t="s">
        <v>2400</v>
      </c>
      <c r="B131" t="s">
        <v>0</v>
      </c>
      <c r="C131" t="s">
        <v>1</v>
      </c>
      <c r="D131" t="s">
        <v>235</v>
      </c>
      <c r="E131" t="s">
        <v>236</v>
      </c>
      <c r="F131" s="1">
        <v>43178</v>
      </c>
      <c r="G131" s="2">
        <v>187.53</v>
      </c>
      <c r="H131" s="2">
        <v>178.85</v>
      </c>
      <c r="I131" s="2">
        <v>0</v>
      </c>
      <c r="J131" s="2">
        <v>8.68</v>
      </c>
      <c r="K131" t="s">
        <v>2401</v>
      </c>
      <c r="L131" t="s">
        <v>51</v>
      </c>
      <c r="M131" t="s">
        <v>18</v>
      </c>
      <c r="N131" t="s">
        <v>4</v>
      </c>
      <c r="O131" t="s">
        <v>4</v>
      </c>
    </row>
    <row r="132" spans="1:15" ht="20.100000000000001" customHeight="1">
      <c r="A132" t="s">
        <v>2402</v>
      </c>
      <c r="B132" t="s">
        <v>0</v>
      </c>
      <c r="C132" t="s">
        <v>14</v>
      </c>
      <c r="D132" t="s">
        <v>175</v>
      </c>
      <c r="E132" t="s">
        <v>176</v>
      </c>
      <c r="F132" s="1">
        <v>43178</v>
      </c>
      <c r="G132" s="2">
        <v>434.3</v>
      </c>
      <c r="H132" s="2">
        <v>417.31</v>
      </c>
      <c r="I132" s="2">
        <v>0</v>
      </c>
      <c r="J132" s="2">
        <v>16.989999999999998</v>
      </c>
      <c r="K132" t="s">
        <v>2403</v>
      </c>
      <c r="L132" t="s">
        <v>4</v>
      </c>
      <c r="M132" t="s">
        <v>4</v>
      </c>
      <c r="N132" t="s">
        <v>4</v>
      </c>
      <c r="O132" t="s">
        <v>4</v>
      </c>
    </row>
    <row r="133" spans="1:15" ht="20.100000000000001" customHeight="1">
      <c r="A133" t="s">
        <v>2389</v>
      </c>
      <c r="B133" t="s">
        <v>6</v>
      </c>
      <c r="C133" t="s">
        <v>14</v>
      </c>
      <c r="D133" t="s">
        <v>130</v>
      </c>
      <c r="E133" t="s">
        <v>131</v>
      </c>
      <c r="F133" s="1">
        <v>43177</v>
      </c>
      <c r="G133" s="2">
        <v>192.34</v>
      </c>
      <c r="H133" s="2">
        <v>178.85</v>
      </c>
      <c r="I133" s="2">
        <v>0</v>
      </c>
      <c r="J133" s="2">
        <v>13.49</v>
      </c>
      <c r="K133" t="s">
        <v>2390</v>
      </c>
      <c r="L133" t="s">
        <v>4</v>
      </c>
      <c r="M133" t="s">
        <v>4</v>
      </c>
      <c r="N133" t="s">
        <v>4</v>
      </c>
      <c r="O133" t="s">
        <v>4</v>
      </c>
    </row>
    <row r="134" spans="1:15" ht="20.100000000000001" customHeight="1">
      <c r="A134" t="s">
        <v>2383</v>
      </c>
      <c r="B134" t="s">
        <v>21</v>
      </c>
      <c r="C134" t="s">
        <v>14</v>
      </c>
      <c r="D134" t="s">
        <v>53</v>
      </c>
      <c r="E134" t="s">
        <v>54</v>
      </c>
      <c r="F134" s="1">
        <v>43177</v>
      </c>
      <c r="G134" s="2">
        <v>184.75</v>
      </c>
      <c r="H134" s="2">
        <v>178.85</v>
      </c>
      <c r="I134" s="2">
        <v>0</v>
      </c>
      <c r="J134" s="2">
        <v>5.9</v>
      </c>
      <c r="K134" t="s">
        <v>2384</v>
      </c>
      <c r="L134" t="s">
        <v>4</v>
      </c>
      <c r="M134" t="s">
        <v>4</v>
      </c>
      <c r="N134" t="s">
        <v>4</v>
      </c>
      <c r="O134" t="s">
        <v>4</v>
      </c>
    </row>
    <row r="135" spans="1:15" ht="20.100000000000001" customHeight="1">
      <c r="A135" t="s">
        <v>2385</v>
      </c>
      <c r="B135" t="s">
        <v>6</v>
      </c>
      <c r="C135" t="s">
        <v>1</v>
      </c>
      <c r="D135" t="s">
        <v>227</v>
      </c>
      <c r="E135" t="s">
        <v>228</v>
      </c>
      <c r="F135" s="1">
        <v>43177</v>
      </c>
      <c r="G135" s="2">
        <v>218.62</v>
      </c>
      <c r="H135" s="2">
        <v>178.85</v>
      </c>
      <c r="I135" s="2">
        <v>0</v>
      </c>
      <c r="J135" s="2">
        <v>39.770000000000003</v>
      </c>
      <c r="K135" t="s">
        <v>2386</v>
      </c>
      <c r="L135" t="s">
        <v>69</v>
      </c>
      <c r="M135" t="s">
        <v>61</v>
      </c>
      <c r="N135" t="s">
        <v>4</v>
      </c>
      <c r="O135" t="s">
        <v>4</v>
      </c>
    </row>
    <row r="136" spans="1:15" ht="20.100000000000001" customHeight="1">
      <c r="A136" t="s">
        <v>2387</v>
      </c>
      <c r="B136" t="s">
        <v>13</v>
      </c>
      <c r="C136" t="s">
        <v>14</v>
      </c>
      <c r="D136" t="s">
        <v>42</v>
      </c>
      <c r="E136" t="s">
        <v>43</v>
      </c>
      <c r="F136" s="1">
        <v>43177</v>
      </c>
      <c r="G136" s="2">
        <v>536.54</v>
      </c>
      <c r="H136" s="2">
        <v>536.54</v>
      </c>
      <c r="I136" s="2">
        <v>0</v>
      </c>
      <c r="J136" s="2">
        <v>0</v>
      </c>
      <c r="K136" t="s">
        <v>2388</v>
      </c>
      <c r="L136" t="s">
        <v>4</v>
      </c>
      <c r="M136" t="s">
        <v>4</v>
      </c>
      <c r="N136" t="s">
        <v>4</v>
      </c>
      <c r="O136" t="s">
        <v>4</v>
      </c>
    </row>
    <row r="137" spans="1:15" ht="20.100000000000001" customHeight="1">
      <c r="A137" t="s">
        <v>2367</v>
      </c>
      <c r="B137" t="s">
        <v>0</v>
      </c>
      <c r="C137" t="s">
        <v>14</v>
      </c>
      <c r="D137" t="s">
        <v>55</v>
      </c>
      <c r="E137" t="s">
        <v>56</v>
      </c>
      <c r="F137" s="1">
        <v>43176</v>
      </c>
      <c r="G137" s="2">
        <v>0</v>
      </c>
      <c r="H137" s="2">
        <v>0</v>
      </c>
      <c r="I137" s="2">
        <v>0</v>
      </c>
      <c r="J137" s="2">
        <v>0</v>
      </c>
      <c r="K137" t="s">
        <v>2368</v>
      </c>
      <c r="L137" t="s">
        <v>4</v>
      </c>
      <c r="M137" t="s">
        <v>4</v>
      </c>
      <c r="N137" t="s">
        <v>2369</v>
      </c>
      <c r="O137" t="s">
        <v>4</v>
      </c>
    </row>
    <row r="138" spans="1:15" ht="20.100000000000001" customHeight="1">
      <c r="A138" t="s">
        <v>2370</v>
      </c>
      <c r="B138" t="s">
        <v>33</v>
      </c>
      <c r="C138" t="s">
        <v>14</v>
      </c>
      <c r="D138" t="s">
        <v>34</v>
      </c>
      <c r="E138" t="s">
        <v>35</v>
      </c>
      <c r="F138" s="1">
        <v>43176</v>
      </c>
      <c r="G138" s="2">
        <v>238.46</v>
      </c>
      <c r="H138" s="2">
        <v>238.46</v>
      </c>
      <c r="I138" s="2">
        <v>0</v>
      </c>
      <c r="J138" s="2">
        <v>0</v>
      </c>
      <c r="K138" t="s">
        <v>2371</v>
      </c>
      <c r="L138" t="s">
        <v>69</v>
      </c>
      <c r="M138" t="s">
        <v>4</v>
      </c>
      <c r="N138" t="s">
        <v>2081</v>
      </c>
      <c r="O138" t="s">
        <v>2372</v>
      </c>
    </row>
    <row r="139" spans="1:15" ht="20.100000000000001" customHeight="1">
      <c r="A139" t="s">
        <v>2373</v>
      </c>
      <c r="B139" t="s">
        <v>6</v>
      </c>
      <c r="C139" t="s">
        <v>14</v>
      </c>
      <c r="D139" t="s">
        <v>256</v>
      </c>
      <c r="E139" t="s">
        <v>257</v>
      </c>
      <c r="F139" s="1">
        <v>43176</v>
      </c>
      <c r="G139" s="2">
        <v>195.03</v>
      </c>
      <c r="H139" s="2">
        <v>178.85</v>
      </c>
      <c r="I139" s="2">
        <v>0</v>
      </c>
      <c r="J139" s="2">
        <v>16.18</v>
      </c>
      <c r="K139" t="s">
        <v>2374</v>
      </c>
      <c r="L139" t="s">
        <v>4</v>
      </c>
      <c r="M139" t="s">
        <v>4</v>
      </c>
      <c r="N139" t="s">
        <v>4</v>
      </c>
      <c r="O139" t="s">
        <v>4</v>
      </c>
    </row>
    <row r="140" spans="1:15" ht="20.100000000000001" customHeight="1">
      <c r="A140" t="s">
        <v>2375</v>
      </c>
      <c r="B140" t="s">
        <v>21</v>
      </c>
      <c r="C140" t="s">
        <v>1</v>
      </c>
      <c r="D140" t="s">
        <v>53</v>
      </c>
      <c r="E140" t="s">
        <v>54</v>
      </c>
      <c r="F140" s="1">
        <v>43176</v>
      </c>
      <c r="G140" s="2">
        <v>1207.69</v>
      </c>
      <c r="H140" s="2">
        <v>357.69</v>
      </c>
      <c r="I140" s="2">
        <v>0</v>
      </c>
      <c r="J140" s="2">
        <v>850</v>
      </c>
      <c r="K140" t="s">
        <v>2376</v>
      </c>
      <c r="L140" t="s">
        <v>17</v>
      </c>
      <c r="M140" t="s">
        <v>61</v>
      </c>
      <c r="N140" t="s">
        <v>4</v>
      </c>
      <c r="O140" t="s">
        <v>4</v>
      </c>
    </row>
    <row r="141" spans="1:15" ht="20.100000000000001" customHeight="1">
      <c r="A141" t="s">
        <v>2377</v>
      </c>
      <c r="B141" t="s">
        <v>6</v>
      </c>
      <c r="C141" t="s">
        <v>1</v>
      </c>
      <c r="D141" t="s">
        <v>227</v>
      </c>
      <c r="E141" t="s">
        <v>228</v>
      </c>
      <c r="F141" s="1">
        <v>43176</v>
      </c>
      <c r="G141" s="2">
        <v>285.17</v>
      </c>
      <c r="H141" s="2">
        <v>178.85</v>
      </c>
      <c r="I141" s="2">
        <v>0</v>
      </c>
      <c r="J141" s="2">
        <v>106.32</v>
      </c>
      <c r="K141" t="s">
        <v>2378</v>
      </c>
      <c r="L141" t="s">
        <v>69</v>
      </c>
      <c r="M141" t="s">
        <v>61</v>
      </c>
      <c r="N141" t="s">
        <v>4</v>
      </c>
      <c r="O141" t="s">
        <v>4</v>
      </c>
    </row>
    <row r="142" spans="1:15" ht="20.100000000000001" customHeight="1">
      <c r="A142" t="s">
        <v>2379</v>
      </c>
      <c r="B142" t="s">
        <v>6</v>
      </c>
      <c r="C142" t="s">
        <v>14</v>
      </c>
      <c r="D142" t="s">
        <v>19</v>
      </c>
      <c r="E142" t="s">
        <v>20</v>
      </c>
      <c r="F142" s="1">
        <v>43176</v>
      </c>
      <c r="G142" s="2">
        <v>178.85</v>
      </c>
      <c r="H142" s="2">
        <v>178.85</v>
      </c>
      <c r="I142" s="2">
        <v>0</v>
      </c>
      <c r="J142" s="2">
        <v>0</v>
      </c>
      <c r="K142" t="s">
        <v>2380</v>
      </c>
      <c r="L142" t="s">
        <v>4</v>
      </c>
      <c r="M142" t="s">
        <v>4</v>
      </c>
      <c r="N142" t="s">
        <v>4</v>
      </c>
      <c r="O142" t="s">
        <v>4</v>
      </c>
    </row>
    <row r="143" spans="1:15" ht="20.100000000000001" customHeight="1">
      <c r="A143" t="s">
        <v>2381</v>
      </c>
      <c r="B143" t="s">
        <v>21</v>
      </c>
      <c r="C143" t="s">
        <v>14</v>
      </c>
      <c r="D143" t="s">
        <v>95</v>
      </c>
      <c r="E143" t="s">
        <v>96</v>
      </c>
      <c r="F143" s="1">
        <v>43176</v>
      </c>
      <c r="G143" s="2">
        <v>238.46</v>
      </c>
      <c r="H143" s="2">
        <v>238.46</v>
      </c>
      <c r="I143" s="2">
        <v>0</v>
      </c>
      <c r="J143" s="2">
        <v>0</v>
      </c>
      <c r="K143" t="s">
        <v>2382</v>
      </c>
      <c r="L143" t="s">
        <v>4</v>
      </c>
      <c r="M143" t="s">
        <v>4</v>
      </c>
      <c r="N143" t="s">
        <v>4</v>
      </c>
      <c r="O143" t="s">
        <v>4</v>
      </c>
    </row>
    <row r="144" spans="1:15" ht="20.100000000000001" customHeight="1">
      <c r="A144" t="s">
        <v>2354</v>
      </c>
      <c r="B144" t="s">
        <v>33</v>
      </c>
      <c r="C144" t="s">
        <v>14</v>
      </c>
      <c r="D144" t="s">
        <v>89</v>
      </c>
      <c r="E144" t="s">
        <v>90</v>
      </c>
      <c r="F144" s="1">
        <v>43175</v>
      </c>
      <c r="G144" s="2">
        <v>161.19999999999999</v>
      </c>
      <c r="H144" s="2">
        <v>119.23</v>
      </c>
      <c r="I144" s="2">
        <v>0</v>
      </c>
      <c r="J144" s="2">
        <v>41.97</v>
      </c>
      <c r="K144" t="s">
        <v>2355</v>
      </c>
      <c r="L144" t="s">
        <v>4</v>
      </c>
      <c r="M144" t="s">
        <v>4</v>
      </c>
      <c r="N144" t="s">
        <v>4</v>
      </c>
      <c r="O144" t="s">
        <v>4</v>
      </c>
    </row>
    <row r="145" spans="1:15" ht="20.100000000000001" customHeight="1">
      <c r="A145" t="s">
        <v>2356</v>
      </c>
      <c r="B145" t="s">
        <v>6</v>
      </c>
      <c r="C145" t="s">
        <v>1</v>
      </c>
      <c r="D145" t="s">
        <v>225</v>
      </c>
      <c r="E145" t="s">
        <v>226</v>
      </c>
      <c r="F145" s="1">
        <v>43175</v>
      </c>
      <c r="G145" s="2">
        <v>0</v>
      </c>
      <c r="H145" s="2">
        <v>0</v>
      </c>
      <c r="I145" s="2">
        <v>0</v>
      </c>
      <c r="J145" s="2">
        <v>0</v>
      </c>
      <c r="K145" t="s">
        <v>2357</v>
      </c>
      <c r="L145" t="s">
        <v>4</v>
      </c>
      <c r="M145" t="s">
        <v>4</v>
      </c>
      <c r="N145" t="s">
        <v>4</v>
      </c>
      <c r="O145" t="s">
        <v>4</v>
      </c>
    </row>
    <row r="146" spans="1:15">
      <c r="A146" t="s">
        <v>2358</v>
      </c>
      <c r="B146" t="s">
        <v>0</v>
      </c>
      <c r="C146" t="s">
        <v>14</v>
      </c>
      <c r="D146" t="s">
        <v>26</v>
      </c>
      <c r="E146" t="s">
        <v>27</v>
      </c>
      <c r="F146" s="1">
        <v>43175</v>
      </c>
      <c r="G146" s="2">
        <v>119.23</v>
      </c>
      <c r="H146" s="2">
        <v>119.23</v>
      </c>
      <c r="I146" s="2">
        <v>0</v>
      </c>
      <c r="J146" s="2">
        <v>0</v>
      </c>
      <c r="K146" t="s">
        <v>2359</v>
      </c>
      <c r="L146" t="s">
        <v>4</v>
      </c>
      <c r="M146" t="s">
        <v>4</v>
      </c>
      <c r="N146" t="s">
        <v>4</v>
      </c>
      <c r="O146" t="s">
        <v>4</v>
      </c>
    </row>
    <row r="147" spans="1:15" ht="20.100000000000001" customHeight="1">
      <c r="A147" t="s">
        <v>2360</v>
      </c>
      <c r="B147" t="s">
        <v>6</v>
      </c>
      <c r="C147" t="s">
        <v>14</v>
      </c>
      <c r="D147" t="s">
        <v>2361</v>
      </c>
      <c r="E147" t="s">
        <v>2362</v>
      </c>
      <c r="F147" s="1">
        <v>43175</v>
      </c>
      <c r="G147" s="2">
        <v>698.83</v>
      </c>
      <c r="H147" s="2">
        <v>596.16</v>
      </c>
      <c r="I147" s="2">
        <v>0</v>
      </c>
      <c r="J147" s="2">
        <v>102.67</v>
      </c>
      <c r="K147" t="s">
        <v>2363</v>
      </c>
      <c r="L147" t="s">
        <v>4</v>
      </c>
      <c r="M147" t="s">
        <v>4</v>
      </c>
      <c r="N147" t="s">
        <v>4</v>
      </c>
      <c r="O147" t="s">
        <v>4</v>
      </c>
    </row>
    <row r="148" spans="1:15" ht="20.100000000000001" customHeight="1">
      <c r="A148" t="s">
        <v>2364</v>
      </c>
      <c r="B148" t="s">
        <v>6</v>
      </c>
      <c r="C148" t="s">
        <v>14</v>
      </c>
      <c r="D148" t="s">
        <v>555</v>
      </c>
      <c r="E148" t="s">
        <v>556</v>
      </c>
      <c r="F148" s="1">
        <v>43175</v>
      </c>
      <c r="G148" s="2">
        <v>59.62</v>
      </c>
      <c r="H148" s="2">
        <v>59.62</v>
      </c>
      <c r="I148" s="2">
        <v>0</v>
      </c>
      <c r="J148" s="2">
        <v>0</v>
      </c>
      <c r="K148" t="s">
        <v>2365</v>
      </c>
      <c r="L148" t="s">
        <v>4</v>
      </c>
      <c r="M148" t="s">
        <v>4</v>
      </c>
      <c r="N148" t="s">
        <v>4</v>
      </c>
      <c r="O148" t="s">
        <v>2366</v>
      </c>
    </row>
    <row r="149" spans="1:15" ht="20.100000000000001" customHeight="1">
      <c r="A149" t="s">
        <v>2320</v>
      </c>
      <c r="B149" t="s">
        <v>33</v>
      </c>
      <c r="C149" t="s">
        <v>1</v>
      </c>
      <c r="D149" t="s">
        <v>111</v>
      </c>
      <c r="E149" t="s">
        <v>112</v>
      </c>
      <c r="F149" s="1">
        <v>43174</v>
      </c>
      <c r="G149" s="2">
        <v>178.85</v>
      </c>
      <c r="H149" s="2">
        <v>178.85</v>
      </c>
      <c r="I149" s="2">
        <v>0</v>
      </c>
      <c r="J149" s="2">
        <v>0</v>
      </c>
      <c r="K149" t="s">
        <v>2321</v>
      </c>
      <c r="L149" t="s">
        <v>4</v>
      </c>
      <c r="M149" t="s">
        <v>4</v>
      </c>
      <c r="N149" t="s">
        <v>4</v>
      </c>
      <c r="O149" t="s">
        <v>4</v>
      </c>
    </row>
    <row r="150" spans="1:15" ht="20.100000000000001" customHeight="1">
      <c r="A150" t="s">
        <v>2322</v>
      </c>
      <c r="B150" t="s">
        <v>33</v>
      </c>
      <c r="C150" t="s">
        <v>14</v>
      </c>
      <c r="D150" t="s">
        <v>74</v>
      </c>
      <c r="E150" t="s">
        <v>75</v>
      </c>
      <c r="F150" s="1">
        <v>43174</v>
      </c>
      <c r="G150" s="2">
        <v>119.23</v>
      </c>
      <c r="H150" s="2">
        <v>119.23</v>
      </c>
      <c r="I150" s="2">
        <v>0</v>
      </c>
      <c r="J150" s="2">
        <v>0</v>
      </c>
      <c r="K150" t="s">
        <v>2323</v>
      </c>
      <c r="L150" t="s">
        <v>69</v>
      </c>
      <c r="M150" t="s">
        <v>4</v>
      </c>
      <c r="N150" t="s">
        <v>2324</v>
      </c>
      <c r="O150" t="s">
        <v>4</v>
      </c>
    </row>
    <row r="151" spans="1:15" ht="20.100000000000001" customHeight="1">
      <c r="A151" t="s">
        <v>2325</v>
      </c>
      <c r="B151" t="s">
        <v>0</v>
      </c>
      <c r="C151" t="s">
        <v>1</v>
      </c>
      <c r="D151" t="s">
        <v>2</v>
      </c>
      <c r="E151" t="s">
        <v>3</v>
      </c>
      <c r="F151" s="1">
        <v>43174</v>
      </c>
      <c r="G151" s="2">
        <v>345.66</v>
      </c>
      <c r="H151" s="2">
        <v>119.23</v>
      </c>
      <c r="I151" s="2">
        <v>0</v>
      </c>
      <c r="J151" s="2">
        <v>226.43</v>
      </c>
      <c r="K151" t="s">
        <v>2326</v>
      </c>
      <c r="L151" t="s">
        <v>4</v>
      </c>
      <c r="M151" t="s">
        <v>4</v>
      </c>
      <c r="N151" t="s">
        <v>4</v>
      </c>
      <c r="O151" t="s">
        <v>4</v>
      </c>
    </row>
    <row r="152" spans="1:15" ht="12.75" customHeight="1">
      <c r="A152" t="s">
        <v>2327</v>
      </c>
      <c r="B152" t="s">
        <v>33</v>
      </c>
      <c r="C152" t="s">
        <v>1</v>
      </c>
      <c r="D152" t="s">
        <v>124</v>
      </c>
      <c r="E152" t="s">
        <v>125</v>
      </c>
      <c r="F152" s="1">
        <v>43174</v>
      </c>
      <c r="G152" s="2">
        <v>180.94</v>
      </c>
      <c r="H152" s="2">
        <v>178.85</v>
      </c>
      <c r="I152" s="2">
        <v>0</v>
      </c>
      <c r="J152" s="2">
        <v>2.09</v>
      </c>
      <c r="K152" t="s">
        <v>2328</v>
      </c>
      <c r="L152" t="s">
        <v>38</v>
      </c>
      <c r="M152" t="s">
        <v>61</v>
      </c>
      <c r="N152" t="s">
        <v>4</v>
      </c>
      <c r="O152" t="s">
        <v>4</v>
      </c>
    </row>
    <row r="153" spans="1:15" ht="20.100000000000001" customHeight="1">
      <c r="A153" t="s">
        <v>2329</v>
      </c>
      <c r="B153" t="s">
        <v>6</v>
      </c>
      <c r="C153" t="s">
        <v>1</v>
      </c>
      <c r="D153" t="s">
        <v>391</v>
      </c>
      <c r="E153" t="s">
        <v>392</v>
      </c>
      <c r="F153" s="1">
        <v>43174</v>
      </c>
      <c r="G153" s="2">
        <v>224.85</v>
      </c>
      <c r="H153" s="2">
        <v>208.66</v>
      </c>
      <c r="I153" s="2">
        <v>0</v>
      </c>
      <c r="J153" s="2">
        <v>16.190000000000001</v>
      </c>
      <c r="K153" t="s">
        <v>2330</v>
      </c>
      <c r="L153" t="s">
        <v>4</v>
      </c>
      <c r="M153" t="s">
        <v>4</v>
      </c>
      <c r="N153" t="s">
        <v>4</v>
      </c>
      <c r="O153" t="s">
        <v>4</v>
      </c>
    </row>
    <row r="154" spans="1:15" ht="20.100000000000001" customHeight="1">
      <c r="A154" t="s">
        <v>2331</v>
      </c>
      <c r="B154" t="s">
        <v>6</v>
      </c>
      <c r="C154" t="s">
        <v>14</v>
      </c>
      <c r="D154" t="s">
        <v>205</v>
      </c>
      <c r="E154" t="s">
        <v>206</v>
      </c>
      <c r="F154" s="1">
        <v>43174</v>
      </c>
      <c r="G154" s="2">
        <v>238.46</v>
      </c>
      <c r="H154" s="2">
        <v>238.46</v>
      </c>
      <c r="I154" s="2">
        <v>0</v>
      </c>
      <c r="J154" s="2">
        <v>0</v>
      </c>
      <c r="K154" t="s">
        <v>2332</v>
      </c>
      <c r="L154" t="s">
        <v>4</v>
      </c>
      <c r="M154" t="s">
        <v>4</v>
      </c>
      <c r="N154" t="s">
        <v>4</v>
      </c>
      <c r="O154" t="s">
        <v>4</v>
      </c>
    </row>
    <row r="155" spans="1:15" ht="20.100000000000001" customHeight="1">
      <c r="A155" t="s">
        <v>2333</v>
      </c>
      <c r="B155" t="s">
        <v>6</v>
      </c>
      <c r="C155" t="s">
        <v>14</v>
      </c>
      <c r="D155" t="s">
        <v>225</v>
      </c>
      <c r="E155" t="s">
        <v>226</v>
      </c>
      <c r="F155" s="1">
        <v>43174</v>
      </c>
      <c r="G155" s="2">
        <v>298.08</v>
      </c>
      <c r="H155" s="2">
        <v>298.08</v>
      </c>
      <c r="I155" s="2">
        <v>0</v>
      </c>
      <c r="J155" s="2">
        <v>0</v>
      </c>
      <c r="K155" t="s">
        <v>2334</v>
      </c>
      <c r="L155" t="s">
        <v>4</v>
      </c>
      <c r="M155" t="s">
        <v>4</v>
      </c>
      <c r="N155" t="s">
        <v>4</v>
      </c>
      <c r="O155" t="s">
        <v>4</v>
      </c>
    </row>
    <row r="156" spans="1:15" ht="20.100000000000001" customHeight="1">
      <c r="A156" t="s">
        <v>2335</v>
      </c>
      <c r="B156" t="s">
        <v>33</v>
      </c>
      <c r="C156" t="s">
        <v>1</v>
      </c>
      <c r="D156" t="s">
        <v>164</v>
      </c>
      <c r="E156" t="s">
        <v>165</v>
      </c>
      <c r="F156" s="1">
        <v>43174</v>
      </c>
      <c r="G156" s="2">
        <v>337.78</v>
      </c>
      <c r="H156" s="2">
        <v>208.66</v>
      </c>
      <c r="I156" s="2">
        <v>0</v>
      </c>
      <c r="J156" s="2">
        <v>129.12</v>
      </c>
      <c r="K156" t="s">
        <v>2336</v>
      </c>
      <c r="L156" t="s">
        <v>4</v>
      </c>
      <c r="M156" t="s">
        <v>4</v>
      </c>
      <c r="N156" t="s">
        <v>4</v>
      </c>
      <c r="O156" t="s">
        <v>4</v>
      </c>
    </row>
    <row r="157" spans="1:15" ht="20.100000000000001" hidden="1" customHeight="1">
      <c r="A157" t="s">
        <v>2337</v>
      </c>
      <c r="B157" t="s">
        <v>137</v>
      </c>
      <c r="C157" t="s">
        <v>5</v>
      </c>
      <c r="D157" t="s">
        <v>138</v>
      </c>
      <c r="E157" t="s">
        <v>139</v>
      </c>
      <c r="F157" s="1">
        <v>43174</v>
      </c>
      <c r="G157" s="2">
        <v>473.36</v>
      </c>
      <c r="H157" s="2">
        <v>357.7</v>
      </c>
      <c r="I157" s="2">
        <v>0</v>
      </c>
      <c r="J157" s="2">
        <v>115.66</v>
      </c>
      <c r="K157" t="s">
        <v>2338</v>
      </c>
      <c r="L157" t="s">
        <v>4</v>
      </c>
      <c r="M157" t="s">
        <v>4</v>
      </c>
      <c r="N157" t="s">
        <v>4</v>
      </c>
      <c r="O157" t="s">
        <v>4</v>
      </c>
    </row>
    <row r="158" spans="1:15" ht="20.100000000000001" customHeight="1">
      <c r="A158" t="s">
        <v>2339</v>
      </c>
      <c r="B158" t="s">
        <v>6</v>
      </c>
      <c r="C158" t="s">
        <v>1</v>
      </c>
      <c r="D158" t="s">
        <v>225</v>
      </c>
      <c r="E158" t="s">
        <v>226</v>
      </c>
      <c r="F158" s="1">
        <v>43174</v>
      </c>
      <c r="G158" s="2">
        <v>323.92</v>
      </c>
      <c r="H158" s="2">
        <v>178.85</v>
      </c>
      <c r="I158" s="2">
        <v>0</v>
      </c>
      <c r="J158" s="2">
        <v>145.07</v>
      </c>
      <c r="K158" t="s">
        <v>2340</v>
      </c>
      <c r="L158" t="s">
        <v>4</v>
      </c>
      <c r="M158" t="s">
        <v>4</v>
      </c>
      <c r="N158" t="s">
        <v>4</v>
      </c>
      <c r="O158" t="s">
        <v>4</v>
      </c>
    </row>
    <row r="159" spans="1:15" ht="20.100000000000001" customHeight="1">
      <c r="A159" t="s">
        <v>2341</v>
      </c>
      <c r="B159" t="s">
        <v>46</v>
      </c>
      <c r="C159" t="s">
        <v>14</v>
      </c>
      <c r="D159" t="s">
        <v>47</v>
      </c>
      <c r="E159" t="s">
        <v>48</v>
      </c>
      <c r="F159" s="1">
        <v>43174</v>
      </c>
      <c r="G159" s="2">
        <v>389.95</v>
      </c>
      <c r="H159" s="2">
        <v>178.85</v>
      </c>
      <c r="I159" s="2">
        <v>0</v>
      </c>
      <c r="J159" s="2">
        <v>211.1</v>
      </c>
      <c r="K159" t="s">
        <v>2342</v>
      </c>
      <c r="L159" t="s">
        <v>4</v>
      </c>
      <c r="M159" t="s">
        <v>4</v>
      </c>
      <c r="N159" t="s">
        <v>4</v>
      </c>
      <c r="O159" t="s">
        <v>4</v>
      </c>
    </row>
    <row r="160" spans="1:15" ht="20.100000000000001" customHeight="1">
      <c r="A160" t="s">
        <v>2343</v>
      </c>
      <c r="B160" t="s">
        <v>13</v>
      </c>
      <c r="C160" t="s">
        <v>1</v>
      </c>
      <c r="D160" t="s">
        <v>15</v>
      </c>
      <c r="E160" t="s">
        <v>16</v>
      </c>
      <c r="F160" s="1">
        <v>43174</v>
      </c>
      <c r="G160" s="2">
        <v>764.04</v>
      </c>
      <c r="H160" s="2">
        <v>238.46</v>
      </c>
      <c r="I160" s="2">
        <v>0</v>
      </c>
      <c r="J160" s="2">
        <v>525.58000000000004</v>
      </c>
      <c r="K160" t="s">
        <v>2344</v>
      </c>
      <c r="L160" t="s">
        <v>64</v>
      </c>
      <c r="M160" t="s">
        <v>4</v>
      </c>
      <c r="N160" t="s">
        <v>2345</v>
      </c>
      <c r="O160" t="s">
        <v>4</v>
      </c>
    </row>
    <row r="161" spans="1:15" ht="20.100000000000001" hidden="1" customHeight="1">
      <c r="A161" t="s">
        <v>2346</v>
      </c>
      <c r="B161" t="s">
        <v>137</v>
      </c>
      <c r="C161" t="s">
        <v>5</v>
      </c>
      <c r="D161" t="s">
        <v>138</v>
      </c>
      <c r="E161" t="s">
        <v>139</v>
      </c>
      <c r="F161" s="1">
        <v>43174</v>
      </c>
      <c r="G161" s="2">
        <v>0</v>
      </c>
      <c r="H161" s="2">
        <v>0</v>
      </c>
      <c r="I161" s="2">
        <v>0</v>
      </c>
      <c r="J161" s="2">
        <v>0</v>
      </c>
      <c r="K161" t="s">
        <v>2347</v>
      </c>
      <c r="L161" t="s">
        <v>4</v>
      </c>
      <c r="M161" t="s">
        <v>4</v>
      </c>
      <c r="N161" t="s">
        <v>4</v>
      </c>
      <c r="O161" t="s">
        <v>4</v>
      </c>
    </row>
    <row r="162" spans="1:15" ht="20.100000000000001" customHeight="1">
      <c r="A162" t="s">
        <v>2348</v>
      </c>
      <c r="B162" t="s">
        <v>0</v>
      </c>
      <c r="C162" t="s">
        <v>14</v>
      </c>
      <c r="D162" t="s">
        <v>175</v>
      </c>
      <c r="E162" t="s">
        <v>176</v>
      </c>
      <c r="F162" s="1">
        <v>43174</v>
      </c>
      <c r="G162" s="2">
        <v>97.34</v>
      </c>
      <c r="H162" s="2">
        <v>89.42</v>
      </c>
      <c r="I162" s="2">
        <v>0</v>
      </c>
      <c r="J162" s="2">
        <v>7.92</v>
      </c>
      <c r="K162" t="s">
        <v>2349</v>
      </c>
      <c r="L162" t="s">
        <v>4</v>
      </c>
      <c r="M162" t="s">
        <v>4</v>
      </c>
      <c r="N162" t="s">
        <v>4</v>
      </c>
      <c r="O162" t="s">
        <v>2350</v>
      </c>
    </row>
    <row r="163" spans="1:15" ht="20.100000000000001" customHeight="1">
      <c r="A163" t="s">
        <v>2351</v>
      </c>
      <c r="B163" t="s">
        <v>6</v>
      </c>
      <c r="C163" t="s">
        <v>14</v>
      </c>
      <c r="D163" t="s">
        <v>555</v>
      </c>
      <c r="E163" t="s">
        <v>556</v>
      </c>
      <c r="F163" s="1">
        <v>43174</v>
      </c>
      <c r="G163" s="2">
        <v>566.35</v>
      </c>
      <c r="H163" s="2">
        <v>566.35</v>
      </c>
      <c r="I163" s="2">
        <v>0</v>
      </c>
      <c r="J163" s="2">
        <v>0</v>
      </c>
      <c r="K163" t="s">
        <v>2352</v>
      </c>
      <c r="L163" t="s">
        <v>4</v>
      </c>
      <c r="M163" t="s">
        <v>4</v>
      </c>
      <c r="N163" t="s">
        <v>4</v>
      </c>
      <c r="O163" t="s">
        <v>2353</v>
      </c>
    </row>
    <row r="164" spans="1:15" ht="20.100000000000001" customHeight="1">
      <c r="A164" t="s">
        <v>2311</v>
      </c>
      <c r="B164" t="s">
        <v>6</v>
      </c>
      <c r="C164" t="s">
        <v>1</v>
      </c>
      <c r="D164" t="s">
        <v>97</v>
      </c>
      <c r="E164" t="s">
        <v>98</v>
      </c>
      <c r="F164" s="1">
        <v>43173</v>
      </c>
      <c r="G164" s="2">
        <v>298.08</v>
      </c>
      <c r="H164" s="2">
        <v>298.08</v>
      </c>
      <c r="I164" s="2">
        <v>0</v>
      </c>
      <c r="J164" s="2">
        <v>0</v>
      </c>
      <c r="K164" t="s">
        <v>2224</v>
      </c>
      <c r="L164" t="s">
        <v>4</v>
      </c>
      <c r="M164" t="s">
        <v>4</v>
      </c>
      <c r="N164" t="s">
        <v>4</v>
      </c>
      <c r="O164" t="s">
        <v>4</v>
      </c>
    </row>
    <row r="165" spans="1:15" ht="20.100000000000001" customHeight="1">
      <c r="A165" t="s">
        <v>2303</v>
      </c>
      <c r="B165" t="s">
        <v>0</v>
      </c>
      <c r="C165" t="s">
        <v>14</v>
      </c>
      <c r="D165" t="s">
        <v>39</v>
      </c>
      <c r="E165" t="s">
        <v>40</v>
      </c>
      <c r="F165" s="1">
        <v>43173</v>
      </c>
      <c r="G165" s="2">
        <v>119.23</v>
      </c>
      <c r="H165" s="2">
        <v>119.23</v>
      </c>
      <c r="I165" s="2">
        <v>0</v>
      </c>
      <c r="J165" s="2">
        <v>0</v>
      </c>
      <c r="K165" t="s">
        <v>2304</v>
      </c>
      <c r="L165" t="s">
        <v>17</v>
      </c>
      <c r="M165" t="s">
        <v>18</v>
      </c>
      <c r="N165" t="s">
        <v>2305</v>
      </c>
      <c r="O165" t="s">
        <v>4</v>
      </c>
    </row>
    <row r="166" spans="1:15" ht="20.100000000000001" customHeight="1">
      <c r="A166" t="s">
        <v>2306</v>
      </c>
      <c r="B166" t="s">
        <v>6</v>
      </c>
      <c r="C166" t="s">
        <v>1</v>
      </c>
      <c r="D166" t="s">
        <v>104</v>
      </c>
      <c r="E166" t="s">
        <v>105</v>
      </c>
      <c r="F166" s="1">
        <v>43173</v>
      </c>
      <c r="G166" s="2">
        <v>277.02</v>
      </c>
      <c r="H166" s="2">
        <v>178.85</v>
      </c>
      <c r="I166" s="2">
        <v>0</v>
      </c>
      <c r="J166" s="2">
        <v>98.17</v>
      </c>
      <c r="K166" t="s">
        <v>117</v>
      </c>
      <c r="L166" t="s">
        <v>4</v>
      </c>
      <c r="M166" t="s">
        <v>4</v>
      </c>
      <c r="N166" t="s">
        <v>4</v>
      </c>
      <c r="O166" t="s">
        <v>4</v>
      </c>
    </row>
    <row r="167" spans="1:15" ht="20.100000000000001" customHeight="1">
      <c r="A167" t="s">
        <v>2307</v>
      </c>
      <c r="B167" t="s">
        <v>21</v>
      </c>
      <c r="C167" t="s">
        <v>14</v>
      </c>
      <c r="D167" t="s">
        <v>53</v>
      </c>
      <c r="E167" t="s">
        <v>54</v>
      </c>
      <c r="F167" s="1">
        <v>43173</v>
      </c>
      <c r="G167" s="2">
        <v>127.73</v>
      </c>
      <c r="H167" s="2">
        <v>119.23</v>
      </c>
      <c r="I167" s="2">
        <v>0</v>
      </c>
      <c r="J167" s="2">
        <v>8.5</v>
      </c>
      <c r="K167" t="s">
        <v>2308</v>
      </c>
      <c r="L167" t="s">
        <v>4</v>
      </c>
      <c r="M167" t="s">
        <v>4</v>
      </c>
      <c r="N167" t="s">
        <v>4</v>
      </c>
      <c r="O167" t="s">
        <v>4</v>
      </c>
    </row>
    <row r="168" spans="1:15" ht="20.100000000000001" customHeight="1">
      <c r="A168" t="s">
        <v>2309</v>
      </c>
      <c r="B168" t="s">
        <v>30</v>
      </c>
      <c r="C168" t="s">
        <v>1</v>
      </c>
      <c r="D168" t="s">
        <v>72</v>
      </c>
      <c r="E168" t="s">
        <v>73</v>
      </c>
      <c r="F168" s="1">
        <v>43173</v>
      </c>
      <c r="G168" s="2">
        <v>367.4</v>
      </c>
      <c r="H168" s="2">
        <v>238.46</v>
      </c>
      <c r="I168" s="2">
        <v>0</v>
      </c>
      <c r="J168" s="2">
        <v>128.94</v>
      </c>
      <c r="K168" t="s">
        <v>2310</v>
      </c>
      <c r="L168" t="s">
        <v>38</v>
      </c>
      <c r="M168" t="s">
        <v>18</v>
      </c>
      <c r="N168" t="s">
        <v>4</v>
      </c>
      <c r="O168" t="s">
        <v>4</v>
      </c>
    </row>
    <row r="169" spans="1:15" ht="20.100000000000001" customHeight="1">
      <c r="A169" t="s">
        <v>2312</v>
      </c>
      <c r="B169" t="s">
        <v>0</v>
      </c>
      <c r="C169" t="s">
        <v>14</v>
      </c>
      <c r="D169" t="s">
        <v>44</v>
      </c>
      <c r="E169" t="s">
        <v>45</v>
      </c>
      <c r="F169" s="1">
        <v>43173</v>
      </c>
      <c r="G169" s="2">
        <v>89.42</v>
      </c>
      <c r="H169" s="2">
        <v>89.42</v>
      </c>
      <c r="I169" s="2">
        <v>0</v>
      </c>
      <c r="J169" s="2">
        <v>0</v>
      </c>
      <c r="K169" t="s">
        <v>2313</v>
      </c>
      <c r="L169" t="s">
        <v>4</v>
      </c>
      <c r="M169" t="s">
        <v>4</v>
      </c>
      <c r="N169" t="s">
        <v>4</v>
      </c>
      <c r="O169" t="s">
        <v>2314</v>
      </c>
    </row>
    <row r="170" spans="1:15" ht="20.100000000000001" customHeight="1">
      <c r="A170" t="s">
        <v>2315</v>
      </c>
      <c r="B170" t="s">
        <v>0</v>
      </c>
      <c r="C170" t="s">
        <v>14</v>
      </c>
      <c r="D170" t="s">
        <v>330</v>
      </c>
      <c r="E170" t="s">
        <v>331</v>
      </c>
      <c r="F170" s="1">
        <v>43173</v>
      </c>
      <c r="G170" s="2">
        <v>89.42</v>
      </c>
      <c r="H170" s="2">
        <v>89.42</v>
      </c>
      <c r="I170" s="2">
        <v>0</v>
      </c>
      <c r="J170" s="2">
        <v>0</v>
      </c>
      <c r="K170" t="s">
        <v>2316</v>
      </c>
      <c r="L170" t="s">
        <v>4</v>
      </c>
      <c r="M170" t="s">
        <v>4</v>
      </c>
      <c r="N170" t="s">
        <v>4</v>
      </c>
      <c r="O170" t="s">
        <v>2317</v>
      </c>
    </row>
    <row r="171" spans="1:15" ht="20.100000000000001" customHeight="1">
      <c r="A171" t="s">
        <v>2318</v>
      </c>
      <c r="B171" t="s">
        <v>46</v>
      </c>
      <c r="C171" t="s">
        <v>1</v>
      </c>
      <c r="D171" t="s">
        <v>115</v>
      </c>
      <c r="E171" t="s">
        <v>116</v>
      </c>
      <c r="F171" s="1">
        <v>43173</v>
      </c>
      <c r="G171" s="2">
        <v>588.07000000000005</v>
      </c>
      <c r="H171" s="2">
        <v>298.08</v>
      </c>
      <c r="I171" s="2">
        <v>0</v>
      </c>
      <c r="J171" s="2">
        <v>289.99</v>
      </c>
      <c r="K171" t="s">
        <v>2319</v>
      </c>
      <c r="L171" t="s">
        <v>4</v>
      </c>
      <c r="M171" t="s">
        <v>4</v>
      </c>
      <c r="N171" t="s">
        <v>4</v>
      </c>
      <c r="O171" t="s">
        <v>4</v>
      </c>
    </row>
    <row r="172" spans="1:15" ht="20.100000000000001" customHeight="1">
      <c r="A172" t="s">
        <v>2278</v>
      </c>
      <c r="B172" t="s">
        <v>6</v>
      </c>
      <c r="C172" t="s">
        <v>14</v>
      </c>
      <c r="D172" t="s">
        <v>555</v>
      </c>
      <c r="E172" t="s">
        <v>556</v>
      </c>
      <c r="F172" s="1">
        <v>43172</v>
      </c>
      <c r="G172" s="2">
        <v>119.23</v>
      </c>
      <c r="H172" s="2">
        <v>119.23</v>
      </c>
      <c r="I172" s="2">
        <v>0</v>
      </c>
      <c r="J172" s="2">
        <v>0</v>
      </c>
      <c r="K172" t="s">
        <v>2279</v>
      </c>
      <c r="L172" t="s">
        <v>69</v>
      </c>
      <c r="M172" t="s">
        <v>4</v>
      </c>
      <c r="N172" t="s">
        <v>2081</v>
      </c>
      <c r="O172" t="s">
        <v>4</v>
      </c>
    </row>
    <row r="173" spans="1:15" ht="20.100000000000001" customHeight="1">
      <c r="A173" t="s">
        <v>2280</v>
      </c>
      <c r="B173" t="s">
        <v>0</v>
      </c>
      <c r="C173" t="s">
        <v>14</v>
      </c>
      <c r="D173" t="s">
        <v>113</v>
      </c>
      <c r="E173" t="s">
        <v>114</v>
      </c>
      <c r="F173" s="1">
        <v>43172</v>
      </c>
      <c r="G173" s="2">
        <v>178.85</v>
      </c>
      <c r="H173" s="2">
        <v>178.85</v>
      </c>
      <c r="I173" s="2">
        <v>0</v>
      </c>
      <c r="J173" s="2">
        <v>0</v>
      </c>
      <c r="K173" t="s">
        <v>2281</v>
      </c>
      <c r="L173" t="s">
        <v>69</v>
      </c>
      <c r="M173" t="s">
        <v>4</v>
      </c>
      <c r="N173" t="s">
        <v>2282</v>
      </c>
      <c r="O173" t="s">
        <v>4</v>
      </c>
    </row>
    <row r="174" spans="1:15" ht="20.100000000000001" customHeight="1">
      <c r="A174" t="s">
        <v>2283</v>
      </c>
      <c r="B174" t="s">
        <v>6</v>
      </c>
      <c r="C174" t="s">
        <v>1</v>
      </c>
      <c r="D174" t="s">
        <v>227</v>
      </c>
      <c r="E174" t="s">
        <v>228</v>
      </c>
      <c r="F174" s="1">
        <v>43172</v>
      </c>
      <c r="G174" s="2">
        <v>1600.08</v>
      </c>
      <c r="H174" s="2">
        <v>1073.08</v>
      </c>
      <c r="I174" s="2">
        <v>0</v>
      </c>
      <c r="J174" s="2">
        <v>527</v>
      </c>
      <c r="K174" t="s">
        <v>237</v>
      </c>
      <c r="L174" t="s">
        <v>4</v>
      </c>
      <c r="M174" t="s">
        <v>4</v>
      </c>
      <c r="N174" t="s">
        <v>4</v>
      </c>
      <c r="O174" t="s">
        <v>4</v>
      </c>
    </row>
    <row r="175" spans="1:15" ht="20.100000000000001" customHeight="1">
      <c r="A175" t="s">
        <v>2284</v>
      </c>
      <c r="B175" t="s">
        <v>0</v>
      </c>
      <c r="C175" t="s">
        <v>1</v>
      </c>
      <c r="D175" t="s">
        <v>153</v>
      </c>
      <c r="E175" t="s">
        <v>154</v>
      </c>
      <c r="F175" s="1">
        <v>43172</v>
      </c>
      <c r="G175" s="2">
        <v>238.03</v>
      </c>
      <c r="H175" s="2">
        <v>119.23</v>
      </c>
      <c r="I175" s="2">
        <v>0</v>
      </c>
      <c r="J175" s="2">
        <v>118.8</v>
      </c>
      <c r="K175" t="s">
        <v>2285</v>
      </c>
      <c r="L175" t="s">
        <v>51</v>
      </c>
      <c r="M175" t="s">
        <v>18</v>
      </c>
      <c r="N175" t="s">
        <v>4</v>
      </c>
      <c r="O175" t="s">
        <v>2286</v>
      </c>
    </row>
    <row r="176" spans="1:15" ht="20.100000000000001" customHeight="1">
      <c r="A176" t="s">
        <v>2287</v>
      </c>
      <c r="B176" t="s">
        <v>0</v>
      </c>
      <c r="C176" t="s">
        <v>14</v>
      </c>
      <c r="D176" t="s">
        <v>306</v>
      </c>
      <c r="E176" t="s">
        <v>307</v>
      </c>
      <c r="F176" s="1">
        <v>43172</v>
      </c>
      <c r="G176" s="2">
        <v>338.13</v>
      </c>
      <c r="H176" s="2">
        <v>298.08</v>
      </c>
      <c r="I176" s="2">
        <v>0</v>
      </c>
      <c r="J176" s="2">
        <v>40.049999999999997</v>
      </c>
      <c r="K176" t="s">
        <v>2288</v>
      </c>
      <c r="L176" t="s">
        <v>4</v>
      </c>
      <c r="M176" t="s">
        <v>4</v>
      </c>
      <c r="N176" t="s">
        <v>4</v>
      </c>
      <c r="O176" t="s">
        <v>4</v>
      </c>
    </row>
    <row r="177" spans="1:15" ht="20.100000000000001" hidden="1" customHeight="1">
      <c r="A177" t="s">
        <v>2289</v>
      </c>
      <c r="B177" t="s">
        <v>0</v>
      </c>
      <c r="C177" t="s">
        <v>11</v>
      </c>
      <c r="D177" t="s">
        <v>70</v>
      </c>
      <c r="E177" t="s">
        <v>71</v>
      </c>
      <c r="F177" s="1">
        <v>43172</v>
      </c>
      <c r="G177" s="2">
        <v>0</v>
      </c>
      <c r="H177" s="2">
        <v>0</v>
      </c>
      <c r="I177" s="2">
        <v>0</v>
      </c>
      <c r="J177" s="2">
        <v>0</v>
      </c>
      <c r="K177" t="s">
        <v>2290</v>
      </c>
      <c r="L177" t="s">
        <v>12</v>
      </c>
      <c r="M177" t="s">
        <v>61</v>
      </c>
      <c r="N177" t="s">
        <v>2291</v>
      </c>
      <c r="O177" t="s">
        <v>2292</v>
      </c>
    </row>
    <row r="178" spans="1:15" ht="20.100000000000001" hidden="1" customHeight="1">
      <c r="A178" t="s">
        <v>2293</v>
      </c>
      <c r="B178" t="s">
        <v>6</v>
      </c>
      <c r="C178" t="s">
        <v>11</v>
      </c>
      <c r="D178" t="s">
        <v>134</v>
      </c>
      <c r="E178" t="s">
        <v>135</v>
      </c>
      <c r="F178" s="1">
        <v>43172</v>
      </c>
      <c r="G178" s="2">
        <v>437.2</v>
      </c>
      <c r="H178" s="2">
        <v>0</v>
      </c>
      <c r="I178" s="2">
        <v>0</v>
      </c>
      <c r="J178" s="2">
        <v>437.2</v>
      </c>
      <c r="K178" t="s">
        <v>2294</v>
      </c>
      <c r="L178" t="s">
        <v>12</v>
      </c>
      <c r="M178" t="s">
        <v>61</v>
      </c>
      <c r="N178" t="s">
        <v>2291</v>
      </c>
      <c r="O178" t="s">
        <v>2292</v>
      </c>
    </row>
    <row r="179" spans="1:15" ht="20.100000000000001" customHeight="1">
      <c r="A179" t="s">
        <v>2295</v>
      </c>
      <c r="B179" t="s">
        <v>0</v>
      </c>
      <c r="C179" t="s">
        <v>14</v>
      </c>
      <c r="D179" t="s">
        <v>55</v>
      </c>
      <c r="E179" t="s">
        <v>56</v>
      </c>
      <c r="F179" s="1">
        <v>43172</v>
      </c>
      <c r="G179" s="2">
        <v>630.62</v>
      </c>
      <c r="H179" s="2">
        <v>476.92</v>
      </c>
      <c r="I179" s="2">
        <v>0</v>
      </c>
      <c r="J179" s="2">
        <v>153.69999999999999</v>
      </c>
      <c r="K179" t="s">
        <v>2296</v>
      </c>
      <c r="L179" t="s">
        <v>4</v>
      </c>
      <c r="M179" t="s">
        <v>4</v>
      </c>
      <c r="N179" t="s">
        <v>2296</v>
      </c>
      <c r="O179" t="s">
        <v>2297</v>
      </c>
    </row>
    <row r="180" spans="1:15" ht="20.100000000000001" customHeight="1">
      <c r="A180" t="s">
        <v>2298</v>
      </c>
      <c r="B180" t="s">
        <v>13</v>
      </c>
      <c r="C180" t="s">
        <v>14</v>
      </c>
      <c r="D180" t="s">
        <v>279</v>
      </c>
      <c r="E180" t="s">
        <v>280</v>
      </c>
      <c r="F180" s="1">
        <v>43172</v>
      </c>
      <c r="G180" s="2">
        <v>119.23</v>
      </c>
      <c r="H180" s="2">
        <v>119.23</v>
      </c>
      <c r="I180" s="2">
        <v>0</v>
      </c>
      <c r="J180" s="2">
        <v>0</v>
      </c>
      <c r="K180" t="s">
        <v>2299</v>
      </c>
      <c r="L180" t="s">
        <v>4</v>
      </c>
      <c r="M180" t="s">
        <v>4</v>
      </c>
      <c r="N180" t="s">
        <v>2300</v>
      </c>
      <c r="O180" t="s">
        <v>4</v>
      </c>
    </row>
    <row r="181" spans="1:15" ht="20.100000000000001" customHeight="1">
      <c r="A181" t="s">
        <v>2301</v>
      </c>
      <c r="B181" t="s">
        <v>6</v>
      </c>
      <c r="C181" t="s">
        <v>14</v>
      </c>
      <c r="D181" t="s">
        <v>555</v>
      </c>
      <c r="E181" t="s">
        <v>556</v>
      </c>
      <c r="F181" s="1">
        <v>43172</v>
      </c>
      <c r="G181" s="2">
        <v>178.85</v>
      </c>
      <c r="H181" s="2">
        <v>178.85</v>
      </c>
      <c r="I181" s="2">
        <v>0</v>
      </c>
      <c r="J181" s="2">
        <v>0</v>
      </c>
      <c r="K181" t="s">
        <v>2302</v>
      </c>
      <c r="L181" t="s">
        <v>4</v>
      </c>
      <c r="M181" t="s">
        <v>4</v>
      </c>
      <c r="N181" t="s">
        <v>4</v>
      </c>
      <c r="O181" t="s">
        <v>4</v>
      </c>
    </row>
    <row r="182" spans="1:15" ht="20.100000000000001" customHeight="1">
      <c r="A182" t="s">
        <v>2262</v>
      </c>
      <c r="B182" t="s">
        <v>6</v>
      </c>
      <c r="C182" t="s">
        <v>14</v>
      </c>
      <c r="D182" t="s">
        <v>555</v>
      </c>
      <c r="E182" t="s">
        <v>556</v>
      </c>
      <c r="F182" s="1">
        <v>43171</v>
      </c>
      <c r="G182" s="2">
        <v>596.15</v>
      </c>
      <c r="H182" s="2">
        <v>596.15</v>
      </c>
      <c r="I182" s="2">
        <v>0</v>
      </c>
      <c r="J182" s="2">
        <v>0</v>
      </c>
      <c r="K182" t="s">
        <v>2263</v>
      </c>
      <c r="L182" t="s">
        <v>4</v>
      </c>
      <c r="M182" t="s">
        <v>4</v>
      </c>
      <c r="N182" t="s">
        <v>4</v>
      </c>
      <c r="O182" t="s">
        <v>4</v>
      </c>
    </row>
    <row r="183" spans="1:15" ht="20.100000000000001" customHeight="1">
      <c r="A183" t="s">
        <v>2264</v>
      </c>
      <c r="B183" t="s">
        <v>0</v>
      </c>
      <c r="C183" t="s">
        <v>14</v>
      </c>
      <c r="D183" t="s">
        <v>374</v>
      </c>
      <c r="E183" t="s">
        <v>375</v>
      </c>
      <c r="F183" s="1">
        <v>43171</v>
      </c>
      <c r="G183" s="2">
        <v>657.23</v>
      </c>
      <c r="H183" s="2">
        <v>655.77</v>
      </c>
      <c r="I183" s="2">
        <v>0</v>
      </c>
      <c r="J183" s="2">
        <v>1.46</v>
      </c>
      <c r="K183" t="s">
        <v>2265</v>
      </c>
      <c r="L183" t="s">
        <v>4</v>
      </c>
      <c r="M183" t="s">
        <v>4</v>
      </c>
      <c r="N183" t="s">
        <v>4</v>
      </c>
      <c r="O183" t="s">
        <v>4</v>
      </c>
    </row>
    <row r="184" spans="1:15" ht="20.100000000000001" customHeight="1">
      <c r="A184" t="s">
        <v>2266</v>
      </c>
      <c r="B184" t="s">
        <v>0</v>
      </c>
      <c r="C184" t="s">
        <v>14</v>
      </c>
      <c r="D184" t="s">
        <v>113</v>
      </c>
      <c r="E184" t="s">
        <v>114</v>
      </c>
      <c r="F184" s="1">
        <v>43171</v>
      </c>
      <c r="G184" s="2">
        <v>119.23</v>
      </c>
      <c r="H184" s="2">
        <v>119.23</v>
      </c>
      <c r="I184" s="2">
        <v>0</v>
      </c>
      <c r="J184" s="2">
        <v>0</v>
      </c>
      <c r="K184" t="s">
        <v>2267</v>
      </c>
      <c r="L184" t="s">
        <v>4</v>
      </c>
      <c r="M184" t="s">
        <v>4</v>
      </c>
      <c r="N184" t="s">
        <v>2268</v>
      </c>
      <c r="O184" t="s">
        <v>4</v>
      </c>
    </row>
    <row r="185" spans="1:15" ht="20.100000000000001" customHeight="1">
      <c r="A185" t="s">
        <v>2269</v>
      </c>
      <c r="B185" t="s">
        <v>0</v>
      </c>
      <c r="C185" t="s">
        <v>14</v>
      </c>
      <c r="D185" t="s">
        <v>55</v>
      </c>
      <c r="E185" t="s">
        <v>56</v>
      </c>
      <c r="F185" s="1">
        <v>43171</v>
      </c>
      <c r="G185" s="2">
        <v>106.64</v>
      </c>
      <c r="H185" s="2">
        <v>89.42</v>
      </c>
      <c r="I185" s="2">
        <v>0</v>
      </c>
      <c r="J185" s="2">
        <v>17.22</v>
      </c>
      <c r="K185" t="s">
        <v>2270</v>
      </c>
      <c r="L185" t="s">
        <v>4</v>
      </c>
      <c r="M185" t="s">
        <v>4</v>
      </c>
      <c r="N185" t="s">
        <v>4</v>
      </c>
      <c r="O185" t="s">
        <v>4</v>
      </c>
    </row>
    <row r="186" spans="1:15" ht="20.100000000000001" customHeight="1">
      <c r="A186" t="s">
        <v>2271</v>
      </c>
      <c r="B186" t="s">
        <v>0</v>
      </c>
      <c r="C186" t="s">
        <v>14</v>
      </c>
      <c r="D186" t="s">
        <v>611</v>
      </c>
      <c r="E186" t="s">
        <v>612</v>
      </c>
      <c r="F186" s="1">
        <v>43171</v>
      </c>
      <c r="G186" s="2">
        <v>149.04</v>
      </c>
      <c r="H186" s="2">
        <v>149.04</v>
      </c>
      <c r="I186" s="2">
        <v>0</v>
      </c>
      <c r="J186" s="2">
        <v>0</v>
      </c>
      <c r="K186" t="s">
        <v>2272</v>
      </c>
      <c r="L186" t="s">
        <v>4</v>
      </c>
      <c r="M186" t="s">
        <v>4</v>
      </c>
      <c r="N186" t="s">
        <v>4</v>
      </c>
      <c r="O186" t="s">
        <v>2273</v>
      </c>
    </row>
    <row r="187" spans="1:15" ht="20.100000000000001" customHeight="1">
      <c r="A187" t="s">
        <v>2274</v>
      </c>
      <c r="B187" t="s">
        <v>0</v>
      </c>
      <c r="C187" t="s">
        <v>1</v>
      </c>
      <c r="D187" t="s">
        <v>36</v>
      </c>
      <c r="E187" t="s">
        <v>37</v>
      </c>
      <c r="F187" s="1">
        <v>43171</v>
      </c>
      <c r="G187" s="2">
        <v>238.46</v>
      </c>
      <c r="H187" s="2">
        <v>238.46</v>
      </c>
      <c r="I187" s="2">
        <v>0</v>
      </c>
      <c r="J187" s="2">
        <v>0</v>
      </c>
      <c r="K187" t="s">
        <v>2275</v>
      </c>
      <c r="L187" t="s">
        <v>4</v>
      </c>
      <c r="M187" t="s">
        <v>4</v>
      </c>
      <c r="N187" t="s">
        <v>4</v>
      </c>
      <c r="O187" t="s">
        <v>4</v>
      </c>
    </row>
    <row r="188" spans="1:15" ht="20.100000000000001" customHeight="1">
      <c r="A188" t="s">
        <v>2276</v>
      </c>
      <c r="B188" t="s">
        <v>13</v>
      </c>
      <c r="C188" t="s">
        <v>1</v>
      </c>
      <c r="D188" t="s">
        <v>42</v>
      </c>
      <c r="E188" t="s">
        <v>43</v>
      </c>
      <c r="F188" s="1">
        <v>43171</v>
      </c>
      <c r="G188" s="2">
        <v>178.85</v>
      </c>
      <c r="H188" s="2">
        <v>178.85</v>
      </c>
      <c r="I188" s="2">
        <v>0</v>
      </c>
      <c r="J188" s="2">
        <v>0</v>
      </c>
      <c r="K188" t="s">
        <v>2277</v>
      </c>
      <c r="L188" t="s">
        <v>4</v>
      </c>
      <c r="M188" t="s">
        <v>4</v>
      </c>
      <c r="N188" t="s">
        <v>4</v>
      </c>
      <c r="O188" t="s">
        <v>4</v>
      </c>
    </row>
    <row r="189" spans="1:15" ht="20.100000000000001" customHeight="1">
      <c r="A189" t="s">
        <v>2254</v>
      </c>
      <c r="B189" t="s">
        <v>21</v>
      </c>
      <c r="C189" t="s">
        <v>1</v>
      </c>
      <c r="D189" t="s">
        <v>53</v>
      </c>
      <c r="E189" t="s">
        <v>54</v>
      </c>
      <c r="F189" s="1">
        <v>43170</v>
      </c>
      <c r="G189" s="2">
        <v>581.59</v>
      </c>
      <c r="H189" s="2">
        <v>476.93</v>
      </c>
      <c r="I189" s="2">
        <v>0</v>
      </c>
      <c r="J189" s="2">
        <v>104.66</v>
      </c>
      <c r="K189" t="s">
        <v>2255</v>
      </c>
      <c r="L189" t="s">
        <v>69</v>
      </c>
      <c r="M189" t="s">
        <v>61</v>
      </c>
      <c r="N189" t="s">
        <v>4</v>
      </c>
      <c r="O189" t="s">
        <v>4</v>
      </c>
    </row>
    <row r="190" spans="1:15" ht="20.100000000000001" customHeight="1">
      <c r="A190" t="s">
        <v>2256</v>
      </c>
      <c r="B190" t="s">
        <v>6</v>
      </c>
      <c r="C190" t="s">
        <v>1</v>
      </c>
      <c r="D190" t="s">
        <v>87</v>
      </c>
      <c r="E190" t="s">
        <v>88</v>
      </c>
      <c r="F190" s="1">
        <v>43170</v>
      </c>
      <c r="G190" s="2">
        <v>178.85</v>
      </c>
      <c r="H190" s="2">
        <v>178.85</v>
      </c>
      <c r="I190" s="2">
        <v>0</v>
      </c>
      <c r="J190" s="2">
        <v>0</v>
      </c>
      <c r="K190" t="s">
        <v>2257</v>
      </c>
      <c r="L190" t="s">
        <v>4</v>
      </c>
      <c r="M190" t="s">
        <v>4</v>
      </c>
      <c r="N190" t="s">
        <v>4</v>
      </c>
      <c r="O190" t="s">
        <v>4</v>
      </c>
    </row>
    <row r="191" spans="1:15" ht="20.100000000000001" customHeight="1">
      <c r="A191" t="s">
        <v>2258</v>
      </c>
      <c r="B191" t="s">
        <v>0</v>
      </c>
      <c r="C191" t="s">
        <v>1</v>
      </c>
      <c r="D191" t="s">
        <v>235</v>
      </c>
      <c r="E191" t="s">
        <v>236</v>
      </c>
      <c r="F191" s="1">
        <v>43170</v>
      </c>
      <c r="G191" s="2">
        <v>238.46</v>
      </c>
      <c r="H191" s="2">
        <v>238.46</v>
      </c>
      <c r="I191" s="2">
        <v>0</v>
      </c>
      <c r="J191" s="2">
        <v>0</v>
      </c>
      <c r="K191" t="s">
        <v>2259</v>
      </c>
      <c r="L191" t="s">
        <v>38</v>
      </c>
      <c r="M191" t="s">
        <v>61</v>
      </c>
      <c r="N191" t="s">
        <v>4</v>
      </c>
      <c r="O191" t="s">
        <v>4</v>
      </c>
    </row>
    <row r="192" spans="1:15">
      <c r="A192" t="s">
        <v>2260</v>
      </c>
      <c r="B192" t="s">
        <v>6</v>
      </c>
      <c r="C192" t="s">
        <v>14</v>
      </c>
      <c r="D192" t="s">
        <v>555</v>
      </c>
      <c r="E192" t="s">
        <v>556</v>
      </c>
      <c r="F192" s="1">
        <v>43170</v>
      </c>
      <c r="G192" s="2">
        <v>238.46</v>
      </c>
      <c r="H192" s="2">
        <v>238.46</v>
      </c>
      <c r="I192" s="2">
        <v>0</v>
      </c>
      <c r="J192" s="2">
        <v>0</v>
      </c>
      <c r="K192" t="s">
        <v>2261</v>
      </c>
      <c r="L192" t="s">
        <v>4</v>
      </c>
      <c r="M192" t="s">
        <v>4</v>
      </c>
      <c r="N192" t="s">
        <v>4</v>
      </c>
      <c r="O192" t="s">
        <v>4</v>
      </c>
    </row>
    <row r="193" spans="1:15" ht="20.100000000000001" customHeight="1">
      <c r="A193" t="s">
        <v>2243</v>
      </c>
      <c r="B193" t="s">
        <v>0</v>
      </c>
      <c r="C193" t="s">
        <v>14</v>
      </c>
      <c r="D193" t="s">
        <v>55</v>
      </c>
      <c r="E193" t="s">
        <v>56</v>
      </c>
      <c r="F193" s="1">
        <v>43169</v>
      </c>
      <c r="G193" s="2">
        <v>178.85</v>
      </c>
      <c r="H193" s="2">
        <v>178.85</v>
      </c>
      <c r="I193" s="2">
        <v>0</v>
      </c>
      <c r="J193" s="2">
        <v>0</v>
      </c>
      <c r="K193" t="s">
        <v>2244</v>
      </c>
      <c r="L193" t="s">
        <v>69</v>
      </c>
      <c r="M193" t="s">
        <v>18</v>
      </c>
      <c r="N193" t="s">
        <v>2245</v>
      </c>
      <c r="O193" t="s">
        <v>4</v>
      </c>
    </row>
    <row r="194" spans="1:15" ht="20.100000000000001" customHeight="1">
      <c r="A194" t="s">
        <v>2246</v>
      </c>
      <c r="B194" t="s">
        <v>21</v>
      </c>
      <c r="C194" t="s">
        <v>1</v>
      </c>
      <c r="D194" t="s">
        <v>53</v>
      </c>
      <c r="E194" t="s">
        <v>54</v>
      </c>
      <c r="F194" s="1">
        <v>43169</v>
      </c>
      <c r="G194" s="2">
        <v>317.25</v>
      </c>
      <c r="H194" s="2">
        <v>298.08</v>
      </c>
      <c r="I194" s="2">
        <v>0</v>
      </c>
      <c r="J194" s="2">
        <v>19.170000000000002</v>
      </c>
      <c r="K194" t="s">
        <v>2247</v>
      </c>
      <c r="L194" t="s">
        <v>4</v>
      </c>
      <c r="M194" t="s">
        <v>4</v>
      </c>
      <c r="N194" t="s">
        <v>4</v>
      </c>
      <c r="O194" t="s">
        <v>4</v>
      </c>
    </row>
    <row r="195" spans="1:15" ht="20.100000000000001" customHeight="1">
      <c r="A195" t="s">
        <v>2248</v>
      </c>
      <c r="B195" t="s">
        <v>46</v>
      </c>
      <c r="C195" t="s">
        <v>1</v>
      </c>
      <c r="D195" t="s">
        <v>115</v>
      </c>
      <c r="E195" t="s">
        <v>116</v>
      </c>
      <c r="F195" s="1">
        <v>43169</v>
      </c>
      <c r="G195" s="2">
        <v>610.99</v>
      </c>
      <c r="H195" s="2">
        <v>596.16</v>
      </c>
      <c r="I195" s="2">
        <v>0</v>
      </c>
      <c r="J195" s="2">
        <v>14.83</v>
      </c>
      <c r="K195" t="s">
        <v>2249</v>
      </c>
      <c r="L195" t="s">
        <v>50</v>
      </c>
      <c r="M195" t="s">
        <v>65</v>
      </c>
      <c r="N195" t="s">
        <v>4</v>
      </c>
      <c r="O195" t="s">
        <v>4</v>
      </c>
    </row>
    <row r="196" spans="1:15" ht="20.100000000000001" customHeight="1">
      <c r="A196" t="s">
        <v>2250</v>
      </c>
      <c r="B196" t="s">
        <v>0</v>
      </c>
      <c r="C196" t="s">
        <v>14</v>
      </c>
      <c r="D196" t="s">
        <v>113</v>
      </c>
      <c r="E196" t="s">
        <v>114</v>
      </c>
      <c r="F196" s="1">
        <v>43169</v>
      </c>
      <c r="G196" s="2">
        <v>536.54</v>
      </c>
      <c r="H196" s="2">
        <v>536.54</v>
      </c>
      <c r="I196" s="2">
        <v>0</v>
      </c>
      <c r="J196" s="2">
        <v>0</v>
      </c>
      <c r="K196" t="s">
        <v>2251</v>
      </c>
      <c r="L196" t="s">
        <v>4</v>
      </c>
      <c r="M196" t="s">
        <v>4</v>
      </c>
      <c r="N196" t="s">
        <v>4</v>
      </c>
      <c r="O196" t="s">
        <v>4</v>
      </c>
    </row>
    <row r="197" spans="1:15" ht="20.100000000000001" customHeight="1">
      <c r="A197" t="s">
        <v>2252</v>
      </c>
      <c r="B197" t="s">
        <v>21</v>
      </c>
      <c r="C197" t="s">
        <v>14</v>
      </c>
      <c r="D197" t="s">
        <v>95</v>
      </c>
      <c r="E197" t="s">
        <v>96</v>
      </c>
      <c r="F197" s="1">
        <v>43169</v>
      </c>
      <c r="G197" s="2">
        <v>536.54</v>
      </c>
      <c r="H197" s="2">
        <v>536.54</v>
      </c>
      <c r="I197" s="2">
        <v>0</v>
      </c>
      <c r="J197" s="2">
        <v>0</v>
      </c>
      <c r="K197" t="s">
        <v>2253</v>
      </c>
      <c r="L197" t="s">
        <v>4</v>
      </c>
      <c r="M197" t="s">
        <v>4</v>
      </c>
      <c r="N197" t="s">
        <v>4</v>
      </c>
      <c r="O197" t="s">
        <v>4</v>
      </c>
    </row>
    <row r="198" spans="1:15" ht="20.100000000000001" customHeight="1">
      <c r="A198" t="s">
        <v>2216</v>
      </c>
      <c r="B198" t="s">
        <v>6</v>
      </c>
      <c r="C198" t="s">
        <v>1</v>
      </c>
      <c r="D198" t="s">
        <v>97</v>
      </c>
      <c r="E198" t="s">
        <v>98</v>
      </c>
      <c r="F198" s="1">
        <v>43168</v>
      </c>
      <c r="G198" s="2">
        <v>474.31</v>
      </c>
      <c r="H198" s="2">
        <v>298.08</v>
      </c>
      <c r="I198" s="2">
        <v>0</v>
      </c>
      <c r="J198" s="2">
        <v>176.23</v>
      </c>
      <c r="K198" t="s">
        <v>234</v>
      </c>
      <c r="L198" t="s">
        <v>4</v>
      </c>
      <c r="M198" t="s">
        <v>4</v>
      </c>
      <c r="N198" t="s">
        <v>4</v>
      </c>
      <c r="O198" t="s">
        <v>4</v>
      </c>
    </row>
    <row r="199" spans="1:15" ht="20.100000000000001" customHeight="1">
      <c r="A199" t="s">
        <v>2223</v>
      </c>
      <c r="B199" t="s">
        <v>6</v>
      </c>
      <c r="C199" t="s">
        <v>1</v>
      </c>
      <c r="D199" t="s">
        <v>59</v>
      </c>
      <c r="E199" t="s">
        <v>60</v>
      </c>
      <c r="F199" s="1">
        <v>43168</v>
      </c>
      <c r="G199" s="2">
        <v>238.46</v>
      </c>
      <c r="H199" s="2">
        <v>238.46</v>
      </c>
      <c r="I199" s="2">
        <v>0</v>
      </c>
      <c r="J199" s="2">
        <v>0</v>
      </c>
      <c r="K199" t="s">
        <v>2224</v>
      </c>
      <c r="L199" t="s">
        <v>4</v>
      </c>
      <c r="M199" t="s">
        <v>4</v>
      </c>
      <c r="N199" t="s">
        <v>4</v>
      </c>
      <c r="O199" t="s">
        <v>4</v>
      </c>
    </row>
    <row r="200" spans="1:15" ht="20.100000000000001" customHeight="1">
      <c r="A200" t="s">
        <v>2239</v>
      </c>
      <c r="B200" t="s">
        <v>6</v>
      </c>
      <c r="C200" t="s">
        <v>1</v>
      </c>
      <c r="D200" t="s">
        <v>97</v>
      </c>
      <c r="E200" t="s">
        <v>98</v>
      </c>
      <c r="F200" s="1">
        <v>43168</v>
      </c>
      <c r="G200" s="2">
        <v>178.85</v>
      </c>
      <c r="H200" s="2">
        <v>178.85</v>
      </c>
      <c r="I200" s="2">
        <v>0</v>
      </c>
      <c r="J200" s="2">
        <v>0</v>
      </c>
      <c r="K200" t="s">
        <v>234</v>
      </c>
      <c r="L200" t="s">
        <v>4</v>
      </c>
      <c r="M200" t="s">
        <v>4</v>
      </c>
      <c r="N200" t="s">
        <v>4</v>
      </c>
      <c r="O200" t="s">
        <v>4</v>
      </c>
    </row>
    <row r="201" spans="1:15" ht="20.100000000000001" customHeight="1">
      <c r="A201" t="s">
        <v>2209</v>
      </c>
      <c r="B201" t="s">
        <v>6</v>
      </c>
      <c r="C201" t="s">
        <v>14</v>
      </c>
      <c r="D201" t="s">
        <v>555</v>
      </c>
      <c r="E201" t="s">
        <v>556</v>
      </c>
      <c r="F201" s="1">
        <v>43168</v>
      </c>
      <c r="G201" s="2">
        <v>238.46</v>
      </c>
      <c r="H201" s="2">
        <v>238.46</v>
      </c>
      <c r="I201" s="2">
        <v>0</v>
      </c>
      <c r="J201" s="2">
        <v>0</v>
      </c>
      <c r="K201" t="s">
        <v>2210</v>
      </c>
      <c r="L201" t="s">
        <v>51</v>
      </c>
      <c r="M201" t="s">
        <v>2156</v>
      </c>
      <c r="N201" t="s">
        <v>2211</v>
      </c>
      <c r="O201" t="s">
        <v>4</v>
      </c>
    </row>
    <row r="202" spans="1:15" ht="20.100000000000001" customHeight="1">
      <c r="A202" t="s">
        <v>2212</v>
      </c>
      <c r="B202" t="s">
        <v>6</v>
      </c>
      <c r="C202" t="s">
        <v>1</v>
      </c>
      <c r="D202" t="s">
        <v>122</v>
      </c>
      <c r="E202" t="s">
        <v>123</v>
      </c>
      <c r="F202" s="1">
        <v>43168</v>
      </c>
      <c r="G202" s="2">
        <v>178.85</v>
      </c>
      <c r="H202" s="2">
        <v>178.85</v>
      </c>
      <c r="I202" s="2">
        <v>0</v>
      </c>
      <c r="J202" s="2">
        <v>0</v>
      </c>
      <c r="K202" t="s">
        <v>2213</v>
      </c>
      <c r="L202" t="s">
        <v>4</v>
      </c>
      <c r="M202" t="s">
        <v>4</v>
      </c>
      <c r="N202" t="s">
        <v>4</v>
      </c>
      <c r="O202" t="s">
        <v>4</v>
      </c>
    </row>
    <row r="203" spans="1:15" ht="20.100000000000001" customHeight="1">
      <c r="A203" t="s">
        <v>2214</v>
      </c>
      <c r="B203" t="s">
        <v>21</v>
      </c>
      <c r="C203" t="s">
        <v>1</v>
      </c>
      <c r="D203" t="s">
        <v>95</v>
      </c>
      <c r="E203" t="s">
        <v>96</v>
      </c>
      <c r="F203" s="1">
        <v>43168</v>
      </c>
      <c r="G203" s="2">
        <v>124.57</v>
      </c>
      <c r="H203" s="2">
        <v>119.23</v>
      </c>
      <c r="I203" s="2">
        <v>0</v>
      </c>
      <c r="J203" s="2">
        <v>5.34</v>
      </c>
      <c r="K203" t="s">
        <v>2215</v>
      </c>
      <c r="L203" t="s">
        <v>4</v>
      </c>
      <c r="M203" t="s">
        <v>4</v>
      </c>
      <c r="N203" t="s">
        <v>4</v>
      </c>
      <c r="O203" t="s">
        <v>4</v>
      </c>
    </row>
    <row r="204" spans="1:15" ht="20.100000000000001" customHeight="1">
      <c r="A204" t="s">
        <v>2217</v>
      </c>
      <c r="B204" t="s">
        <v>0</v>
      </c>
      <c r="C204" t="s">
        <v>1</v>
      </c>
      <c r="D204" t="s">
        <v>389</v>
      </c>
      <c r="E204" t="s">
        <v>390</v>
      </c>
      <c r="F204" s="1">
        <v>43168</v>
      </c>
      <c r="G204" s="2">
        <v>178.85</v>
      </c>
      <c r="H204" s="2">
        <v>178.85</v>
      </c>
      <c r="I204" s="2">
        <v>0</v>
      </c>
      <c r="J204" s="2">
        <v>0</v>
      </c>
      <c r="K204" t="s">
        <v>2218</v>
      </c>
      <c r="L204" t="s">
        <v>4</v>
      </c>
      <c r="M204" t="s">
        <v>4</v>
      </c>
      <c r="N204" t="s">
        <v>4</v>
      </c>
      <c r="O204" t="s">
        <v>4</v>
      </c>
    </row>
    <row r="205" spans="1:15" ht="20.100000000000001" customHeight="1">
      <c r="A205" t="s">
        <v>2219</v>
      </c>
      <c r="B205" t="s">
        <v>21</v>
      </c>
      <c r="C205" t="s">
        <v>1</v>
      </c>
      <c r="D205" t="s">
        <v>22</v>
      </c>
      <c r="E205" t="s">
        <v>23</v>
      </c>
      <c r="F205" s="1">
        <v>43168</v>
      </c>
      <c r="G205" s="2">
        <v>124.62</v>
      </c>
      <c r="H205" s="2">
        <v>119.23</v>
      </c>
      <c r="I205" s="2">
        <v>0</v>
      </c>
      <c r="J205" s="2">
        <v>5.39</v>
      </c>
      <c r="K205" t="s">
        <v>2220</v>
      </c>
      <c r="L205" t="s">
        <v>4</v>
      </c>
      <c r="M205" t="s">
        <v>4</v>
      </c>
      <c r="N205" t="s">
        <v>4</v>
      </c>
      <c r="O205" t="s">
        <v>4</v>
      </c>
    </row>
    <row r="206" spans="1:15">
      <c r="A206" t="s">
        <v>2221</v>
      </c>
      <c r="B206" t="s">
        <v>6</v>
      </c>
      <c r="C206" t="s">
        <v>14</v>
      </c>
      <c r="D206" t="s">
        <v>225</v>
      </c>
      <c r="E206" t="s">
        <v>226</v>
      </c>
      <c r="F206" s="1">
        <v>43168</v>
      </c>
      <c r="G206" s="2">
        <v>59.62</v>
      </c>
      <c r="H206" s="2">
        <v>59.62</v>
      </c>
      <c r="I206" s="2">
        <v>0</v>
      </c>
      <c r="J206" s="2">
        <v>0</v>
      </c>
      <c r="K206" t="s">
        <v>2222</v>
      </c>
      <c r="L206" t="s">
        <v>4</v>
      </c>
      <c r="M206" t="s">
        <v>4</v>
      </c>
      <c r="N206" t="s">
        <v>4</v>
      </c>
      <c r="O206" t="s">
        <v>4</v>
      </c>
    </row>
    <row r="207" spans="1:15">
      <c r="A207" t="s">
        <v>2225</v>
      </c>
      <c r="B207" t="s">
        <v>21</v>
      </c>
      <c r="C207" t="s">
        <v>1</v>
      </c>
      <c r="D207" t="s">
        <v>93</v>
      </c>
      <c r="E207" t="s">
        <v>94</v>
      </c>
      <c r="F207" s="1">
        <v>43168</v>
      </c>
      <c r="G207" s="2">
        <v>0</v>
      </c>
      <c r="H207" s="2">
        <v>0</v>
      </c>
      <c r="I207" s="2">
        <v>0</v>
      </c>
      <c r="J207" s="2">
        <v>0</v>
      </c>
      <c r="K207" t="s">
        <v>2226</v>
      </c>
      <c r="L207" t="s">
        <v>4</v>
      </c>
      <c r="M207" t="s">
        <v>4</v>
      </c>
      <c r="N207" t="s">
        <v>4</v>
      </c>
      <c r="O207" t="s">
        <v>4</v>
      </c>
    </row>
    <row r="208" spans="1:15" ht="20.100000000000001" hidden="1" customHeight="1">
      <c r="A208" t="s">
        <v>2227</v>
      </c>
      <c r="B208" t="s">
        <v>33</v>
      </c>
      <c r="C208" t="s">
        <v>7</v>
      </c>
      <c r="D208" t="s">
        <v>109</v>
      </c>
      <c r="E208" t="s">
        <v>110</v>
      </c>
      <c r="F208" s="1">
        <v>43168</v>
      </c>
      <c r="G208" s="2">
        <v>0</v>
      </c>
      <c r="H208" s="2">
        <v>0</v>
      </c>
      <c r="I208" s="2">
        <v>0</v>
      </c>
      <c r="J208" s="2">
        <v>0</v>
      </c>
      <c r="K208" t="s">
        <v>2228</v>
      </c>
      <c r="L208" t="s">
        <v>4</v>
      </c>
      <c r="M208" t="s">
        <v>4</v>
      </c>
      <c r="N208" t="s">
        <v>4</v>
      </c>
      <c r="O208" t="s">
        <v>4</v>
      </c>
    </row>
    <row r="209" spans="1:15" ht="20.100000000000001" customHeight="1">
      <c r="A209" t="s">
        <v>2229</v>
      </c>
      <c r="B209" t="s">
        <v>0</v>
      </c>
      <c r="C209" t="s">
        <v>1</v>
      </c>
      <c r="D209" t="s">
        <v>306</v>
      </c>
      <c r="E209" t="s">
        <v>307</v>
      </c>
      <c r="F209" s="1">
        <v>43168</v>
      </c>
      <c r="G209" s="2">
        <v>178.85</v>
      </c>
      <c r="H209" s="2">
        <v>178.85</v>
      </c>
      <c r="I209" s="2">
        <v>0</v>
      </c>
      <c r="J209" s="2">
        <v>0</v>
      </c>
      <c r="K209" t="s">
        <v>2230</v>
      </c>
      <c r="L209" t="s">
        <v>4</v>
      </c>
      <c r="M209" t="s">
        <v>4</v>
      </c>
      <c r="N209" t="s">
        <v>4</v>
      </c>
      <c r="O209" t="s">
        <v>4</v>
      </c>
    </row>
    <row r="210" spans="1:15" ht="20.100000000000001" customHeight="1">
      <c r="A210" t="s">
        <v>2231</v>
      </c>
      <c r="B210" t="s">
        <v>0</v>
      </c>
      <c r="C210" t="s">
        <v>14</v>
      </c>
      <c r="D210" t="s">
        <v>128</v>
      </c>
      <c r="E210" t="s">
        <v>129</v>
      </c>
      <c r="F210" s="1">
        <v>43168</v>
      </c>
      <c r="G210" s="2">
        <v>251.99</v>
      </c>
      <c r="H210" s="2">
        <v>119.23</v>
      </c>
      <c r="I210" s="2">
        <v>0</v>
      </c>
      <c r="J210" s="2">
        <v>132.76</v>
      </c>
      <c r="K210" t="s">
        <v>2232</v>
      </c>
      <c r="L210" t="s">
        <v>4</v>
      </c>
      <c r="M210" t="s">
        <v>4</v>
      </c>
      <c r="N210" t="s">
        <v>4</v>
      </c>
      <c r="O210" t="s">
        <v>4</v>
      </c>
    </row>
    <row r="211" spans="1:15" ht="20.100000000000001" customHeight="1">
      <c r="A211" t="s">
        <v>2233</v>
      </c>
      <c r="B211" t="s">
        <v>21</v>
      </c>
      <c r="C211" t="s">
        <v>1</v>
      </c>
      <c r="D211" t="s">
        <v>53</v>
      </c>
      <c r="E211" t="s">
        <v>54</v>
      </c>
      <c r="F211" s="1">
        <v>43168</v>
      </c>
      <c r="G211" s="2">
        <v>0</v>
      </c>
      <c r="H211" s="2">
        <v>0</v>
      </c>
      <c r="I211" s="2">
        <v>0</v>
      </c>
      <c r="J211" s="2">
        <v>0</v>
      </c>
      <c r="K211" t="s">
        <v>2234</v>
      </c>
      <c r="L211" t="s">
        <v>38</v>
      </c>
      <c r="M211" t="s">
        <v>61</v>
      </c>
      <c r="N211" t="s">
        <v>2235</v>
      </c>
      <c r="O211" t="s">
        <v>2236</v>
      </c>
    </row>
    <row r="212" spans="1:15" ht="20.100000000000001" customHeight="1">
      <c r="A212" t="s">
        <v>2237</v>
      </c>
      <c r="B212" t="s">
        <v>33</v>
      </c>
      <c r="C212" t="s">
        <v>14</v>
      </c>
      <c r="D212" t="s">
        <v>89</v>
      </c>
      <c r="E212" t="s">
        <v>90</v>
      </c>
      <c r="F212" s="1">
        <v>43168</v>
      </c>
      <c r="G212" s="2">
        <v>59.62</v>
      </c>
      <c r="H212" s="2">
        <v>59.62</v>
      </c>
      <c r="I212" s="2">
        <v>0</v>
      </c>
      <c r="J212" s="2">
        <v>0</v>
      </c>
      <c r="K212" t="s">
        <v>2238</v>
      </c>
      <c r="L212" t="s">
        <v>4</v>
      </c>
      <c r="M212" t="s">
        <v>4</v>
      </c>
      <c r="N212" t="s">
        <v>4</v>
      </c>
      <c r="O212" t="s">
        <v>4</v>
      </c>
    </row>
    <row r="213" spans="1:15" ht="20.100000000000001" customHeight="1">
      <c r="A213" t="s">
        <v>2240</v>
      </c>
      <c r="B213" t="s">
        <v>21</v>
      </c>
      <c r="C213" t="s">
        <v>14</v>
      </c>
      <c r="D213" t="s">
        <v>76</v>
      </c>
      <c r="E213" t="s">
        <v>77</v>
      </c>
      <c r="F213" s="1">
        <v>43168</v>
      </c>
      <c r="G213" s="2">
        <v>238.46</v>
      </c>
      <c r="H213" s="2">
        <v>238.46</v>
      </c>
      <c r="I213" s="2">
        <v>0</v>
      </c>
      <c r="J213" s="2">
        <v>0</v>
      </c>
      <c r="K213" t="s">
        <v>2241</v>
      </c>
      <c r="L213" t="s">
        <v>69</v>
      </c>
      <c r="M213" t="s">
        <v>18</v>
      </c>
      <c r="N213" t="s">
        <v>2242</v>
      </c>
      <c r="O213" t="s">
        <v>4</v>
      </c>
    </row>
    <row r="214" spans="1:15" ht="20.100000000000001" customHeight="1">
      <c r="A214" t="s">
        <v>2200</v>
      </c>
      <c r="B214" t="s">
        <v>6</v>
      </c>
      <c r="C214" t="s">
        <v>1</v>
      </c>
      <c r="D214" t="s">
        <v>126</v>
      </c>
      <c r="E214" t="s">
        <v>127</v>
      </c>
      <c r="F214" s="1">
        <v>43167</v>
      </c>
      <c r="G214" s="2">
        <v>327.63</v>
      </c>
      <c r="H214" s="2">
        <v>178.85</v>
      </c>
      <c r="I214" s="2">
        <v>0</v>
      </c>
      <c r="J214" s="2">
        <v>148.78</v>
      </c>
      <c r="K214" t="s">
        <v>2201</v>
      </c>
      <c r="L214" t="s">
        <v>51</v>
      </c>
      <c r="M214" t="s">
        <v>4</v>
      </c>
      <c r="N214" t="s">
        <v>2202</v>
      </c>
      <c r="O214" t="s">
        <v>4</v>
      </c>
    </row>
    <row r="215" spans="1:15" ht="20.100000000000001" customHeight="1">
      <c r="A215" t="s">
        <v>2017</v>
      </c>
      <c r="B215" t="s">
        <v>33</v>
      </c>
      <c r="C215" t="s">
        <v>14</v>
      </c>
      <c r="D215" t="s">
        <v>34</v>
      </c>
      <c r="E215" t="s">
        <v>35</v>
      </c>
      <c r="F215" s="1">
        <v>43167</v>
      </c>
      <c r="G215" s="2">
        <v>0</v>
      </c>
      <c r="H215" s="2">
        <v>0</v>
      </c>
      <c r="I215" s="2">
        <v>0</v>
      </c>
      <c r="J215" s="2">
        <v>0</v>
      </c>
      <c r="K215" t="s">
        <v>2018</v>
      </c>
      <c r="L215" t="s">
        <v>4</v>
      </c>
      <c r="M215" t="s">
        <v>4</v>
      </c>
      <c r="N215" t="s">
        <v>4</v>
      </c>
      <c r="O215" t="s">
        <v>4</v>
      </c>
    </row>
    <row r="216" spans="1:15" ht="20.100000000000001" customHeight="1">
      <c r="A216" t="s">
        <v>2194</v>
      </c>
      <c r="B216" t="s">
        <v>21</v>
      </c>
      <c r="C216" t="s">
        <v>14</v>
      </c>
      <c r="D216" t="s">
        <v>95</v>
      </c>
      <c r="E216" t="s">
        <v>96</v>
      </c>
      <c r="F216" s="1">
        <v>43167</v>
      </c>
      <c r="G216" s="2">
        <v>119.23</v>
      </c>
      <c r="H216" s="2">
        <v>119.23</v>
      </c>
      <c r="I216" s="2">
        <v>0</v>
      </c>
      <c r="J216" s="2">
        <v>0</v>
      </c>
      <c r="K216" t="s">
        <v>2195</v>
      </c>
      <c r="L216" t="s">
        <v>69</v>
      </c>
      <c r="M216" t="s">
        <v>2196</v>
      </c>
      <c r="N216" t="s">
        <v>2197</v>
      </c>
      <c r="O216" t="s">
        <v>4</v>
      </c>
    </row>
    <row r="217" spans="1:15" ht="20.100000000000001" customHeight="1">
      <c r="A217" t="s">
        <v>2198</v>
      </c>
      <c r="B217" t="s">
        <v>21</v>
      </c>
      <c r="C217" t="s">
        <v>1</v>
      </c>
      <c r="D217" t="s">
        <v>95</v>
      </c>
      <c r="E217" t="s">
        <v>96</v>
      </c>
      <c r="F217" s="1">
        <v>43167</v>
      </c>
      <c r="G217" s="2">
        <v>178.85</v>
      </c>
      <c r="H217" s="2">
        <v>178.85</v>
      </c>
      <c r="I217" s="2">
        <v>0</v>
      </c>
      <c r="J217" s="2">
        <v>0</v>
      </c>
      <c r="K217" t="s">
        <v>2199</v>
      </c>
      <c r="L217" t="s">
        <v>4</v>
      </c>
      <c r="M217" t="s">
        <v>4</v>
      </c>
      <c r="N217" t="s">
        <v>4</v>
      </c>
      <c r="O217" t="s">
        <v>4</v>
      </c>
    </row>
    <row r="218" spans="1:15" ht="20.100000000000001" customHeight="1">
      <c r="A218" t="s">
        <v>2203</v>
      </c>
      <c r="B218" t="s">
        <v>0</v>
      </c>
      <c r="C218" t="s">
        <v>14</v>
      </c>
      <c r="D218" t="s">
        <v>387</v>
      </c>
      <c r="E218" t="s">
        <v>388</v>
      </c>
      <c r="F218" s="1">
        <v>43167</v>
      </c>
      <c r="G218" s="2">
        <v>126.92</v>
      </c>
      <c r="H218" s="2">
        <v>119.23</v>
      </c>
      <c r="I218" s="2">
        <v>0</v>
      </c>
      <c r="J218" s="2">
        <v>7.69</v>
      </c>
      <c r="K218" t="s">
        <v>2204</v>
      </c>
      <c r="L218" t="s">
        <v>69</v>
      </c>
      <c r="M218" t="s">
        <v>18</v>
      </c>
      <c r="N218" t="s">
        <v>4</v>
      </c>
      <c r="O218" t="s">
        <v>2205</v>
      </c>
    </row>
    <row r="219" spans="1:15" ht="20.100000000000001" customHeight="1">
      <c r="A219">
        <v>7103622705</v>
      </c>
      <c r="B219" t="s">
        <v>6</v>
      </c>
      <c r="C219" t="s">
        <v>1</v>
      </c>
      <c r="D219" t="s">
        <v>225</v>
      </c>
      <c r="E219" t="s">
        <v>226</v>
      </c>
      <c r="F219" s="1">
        <v>43167</v>
      </c>
      <c r="G219" s="2">
        <v>3490.81</v>
      </c>
      <c r="H219" s="2">
        <v>1192.31</v>
      </c>
      <c r="I219" s="2">
        <v>0</v>
      </c>
      <c r="J219" s="2">
        <v>2298.5</v>
      </c>
      <c r="K219" t="s">
        <v>2206</v>
      </c>
      <c r="L219" t="s">
        <v>4</v>
      </c>
      <c r="M219" t="s">
        <v>4</v>
      </c>
      <c r="N219" t="s">
        <v>2683</v>
      </c>
      <c r="O219" t="s">
        <v>4</v>
      </c>
    </row>
    <row r="220" spans="1:15">
      <c r="A220" t="s">
        <v>2207</v>
      </c>
      <c r="B220" t="s">
        <v>6</v>
      </c>
      <c r="C220" t="s">
        <v>14</v>
      </c>
      <c r="D220" t="s">
        <v>225</v>
      </c>
      <c r="E220" t="s">
        <v>226</v>
      </c>
      <c r="F220" s="1">
        <v>43167</v>
      </c>
      <c r="G220" s="2">
        <v>178.85</v>
      </c>
      <c r="H220" s="2">
        <v>178.85</v>
      </c>
      <c r="I220" s="2">
        <v>0</v>
      </c>
      <c r="J220" s="2">
        <v>0</v>
      </c>
      <c r="K220" t="s">
        <v>2107</v>
      </c>
      <c r="L220" t="s">
        <v>51</v>
      </c>
      <c r="M220" t="s">
        <v>4</v>
      </c>
      <c r="N220" t="s">
        <v>4</v>
      </c>
      <c r="O220" t="s">
        <v>2208</v>
      </c>
    </row>
    <row r="221" spans="1:15" ht="20.100000000000001" customHeight="1">
      <c r="A221" t="s">
        <v>2175</v>
      </c>
      <c r="B221" t="s">
        <v>6</v>
      </c>
      <c r="C221" t="s">
        <v>1</v>
      </c>
      <c r="D221" t="s">
        <v>126</v>
      </c>
      <c r="E221" t="s">
        <v>127</v>
      </c>
      <c r="F221" s="1">
        <v>43166</v>
      </c>
      <c r="G221" s="2">
        <v>174.92</v>
      </c>
      <c r="H221" s="2">
        <v>0</v>
      </c>
      <c r="I221" s="2">
        <v>0</v>
      </c>
      <c r="J221" s="2">
        <v>174.92</v>
      </c>
      <c r="K221" t="s">
        <v>2176</v>
      </c>
      <c r="L221" t="s">
        <v>4</v>
      </c>
      <c r="M221" t="s">
        <v>4</v>
      </c>
      <c r="N221" t="s">
        <v>4</v>
      </c>
      <c r="O221" t="s">
        <v>4</v>
      </c>
    </row>
    <row r="222" spans="1:15" ht="20.100000000000001" customHeight="1">
      <c r="A222" t="s">
        <v>2152</v>
      </c>
      <c r="B222" t="s">
        <v>6</v>
      </c>
      <c r="C222" t="s">
        <v>1</v>
      </c>
      <c r="D222" t="s">
        <v>205</v>
      </c>
      <c r="E222" t="s">
        <v>206</v>
      </c>
      <c r="F222" s="1">
        <v>43166</v>
      </c>
      <c r="G222" s="2">
        <v>442.82</v>
      </c>
      <c r="H222" s="2">
        <v>178.85</v>
      </c>
      <c r="I222" s="2">
        <v>0</v>
      </c>
      <c r="J222" s="2">
        <v>263.97000000000003</v>
      </c>
      <c r="K222" t="s">
        <v>2153</v>
      </c>
      <c r="L222" t="s">
        <v>4</v>
      </c>
      <c r="M222" t="s">
        <v>4</v>
      </c>
      <c r="N222" t="s">
        <v>4</v>
      </c>
      <c r="O222" t="s">
        <v>4</v>
      </c>
    </row>
    <row r="223" spans="1:15" ht="20.100000000000001" customHeight="1">
      <c r="A223" t="s">
        <v>2154</v>
      </c>
      <c r="B223" t="s">
        <v>6</v>
      </c>
      <c r="C223" t="s">
        <v>14</v>
      </c>
      <c r="D223" t="s">
        <v>57</v>
      </c>
      <c r="E223" t="s">
        <v>58</v>
      </c>
      <c r="F223" s="1">
        <v>43166</v>
      </c>
      <c r="G223" s="2">
        <v>178.85</v>
      </c>
      <c r="H223" s="2">
        <v>178.85</v>
      </c>
      <c r="I223" s="2">
        <v>0</v>
      </c>
      <c r="J223" s="2">
        <v>0</v>
      </c>
      <c r="K223" t="s">
        <v>2155</v>
      </c>
      <c r="L223" t="s">
        <v>69</v>
      </c>
      <c r="M223" t="s">
        <v>2156</v>
      </c>
      <c r="N223" t="s">
        <v>2157</v>
      </c>
      <c r="O223" t="s">
        <v>4</v>
      </c>
    </row>
    <row r="224" spans="1:15" ht="20.100000000000001" customHeight="1">
      <c r="A224" t="s">
        <v>2158</v>
      </c>
      <c r="B224" t="s">
        <v>21</v>
      </c>
      <c r="C224" t="s">
        <v>14</v>
      </c>
      <c r="D224" t="s">
        <v>53</v>
      </c>
      <c r="E224" t="s">
        <v>54</v>
      </c>
      <c r="F224" s="1">
        <v>43166</v>
      </c>
      <c r="G224" s="2">
        <v>119.23</v>
      </c>
      <c r="H224" s="2">
        <v>119.23</v>
      </c>
      <c r="I224" s="2">
        <v>0</v>
      </c>
      <c r="J224" s="2">
        <v>0</v>
      </c>
      <c r="K224" t="s">
        <v>2159</v>
      </c>
      <c r="L224" t="s">
        <v>69</v>
      </c>
      <c r="M224" t="s">
        <v>4</v>
      </c>
      <c r="N224" t="s">
        <v>2160</v>
      </c>
      <c r="O224" t="s">
        <v>4</v>
      </c>
    </row>
    <row r="225" spans="1:15" ht="20.100000000000001" customHeight="1">
      <c r="A225" t="s">
        <v>2161</v>
      </c>
      <c r="B225" t="s">
        <v>6</v>
      </c>
      <c r="C225" t="s">
        <v>14</v>
      </c>
      <c r="D225" t="s">
        <v>205</v>
      </c>
      <c r="E225" t="s">
        <v>206</v>
      </c>
      <c r="F225" s="1">
        <v>43166</v>
      </c>
      <c r="G225" s="2">
        <v>119.23</v>
      </c>
      <c r="H225" s="2">
        <v>119.23</v>
      </c>
      <c r="I225" s="2">
        <v>0</v>
      </c>
      <c r="J225" s="2">
        <v>0</v>
      </c>
      <c r="K225" t="s">
        <v>2162</v>
      </c>
      <c r="L225" t="s">
        <v>69</v>
      </c>
      <c r="M225" t="s">
        <v>2156</v>
      </c>
      <c r="N225" t="s">
        <v>2163</v>
      </c>
      <c r="O225" t="s">
        <v>4</v>
      </c>
    </row>
    <row r="226" spans="1:15" ht="20.100000000000001" customHeight="1">
      <c r="A226" t="s">
        <v>2164</v>
      </c>
      <c r="B226" t="s">
        <v>0</v>
      </c>
      <c r="C226" t="s">
        <v>1</v>
      </c>
      <c r="D226" t="s">
        <v>254</v>
      </c>
      <c r="E226" t="s">
        <v>255</v>
      </c>
      <c r="F226" s="1">
        <v>43166</v>
      </c>
      <c r="G226" s="2">
        <v>421.72</v>
      </c>
      <c r="H226" s="2">
        <v>417.32</v>
      </c>
      <c r="I226" s="2">
        <v>0</v>
      </c>
      <c r="J226" s="2">
        <v>4.4000000000000004</v>
      </c>
      <c r="K226" t="s">
        <v>1660</v>
      </c>
      <c r="L226" t="s">
        <v>4</v>
      </c>
      <c r="M226" t="s">
        <v>4</v>
      </c>
      <c r="N226" t="s">
        <v>4</v>
      </c>
      <c r="O226" t="s">
        <v>4</v>
      </c>
    </row>
    <row r="227" spans="1:15" ht="20.100000000000001" customHeight="1">
      <c r="A227" t="s">
        <v>2165</v>
      </c>
      <c r="B227" t="s">
        <v>6</v>
      </c>
      <c r="C227" t="s">
        <v>1</v>
      </c>
      <c r="D227" t="s">
        <v>415</v>
      </c>
      <c r="E227" t="s">
        <v>416</v>
      </c>
      <c r="F227" s="1">
        <v>43166</v>
      </c>
      <c r="G227" s="2">
        <v>119.23</v>
      </c>
      <c r="H227" s="2">
        <v>119.23</v>
      </c>
      <c r="I227" s="2">
        <v>0</v>
      </c>
      <c r="J227" s="2">
        <v>0</v>
      </c>
      <c r="K227" t="s">
        <v>2166</v>
      </c>
      <c r="L227" t="s">
        <v>64</v>
      </c>
      <c r="M227" t="s">
        <v>18</v>
      </c>
      <c r="N227" t="s">
        <v>4</v>
      </c>
      <c r="O227" t="s">
        <v>4</v>
      </c>
    </row>
    <row r="228" spans="1:15" ht="20.100000000000001" customHeight="1">
      <c r="A228" t="s">
        <v>2167</v>
      </c>
      <c r="B228" t="s">
        <v>33</v>
      </c>
      <c r="C228" t="s">
        <v>1</v>
      </c>
      <c r="D228" t="s">
        <v>164</v>
      </c>
      <c r="E228" t="s">
        <v>165</v>
      </c>
      <c r="F228" s="1">
        <v>43166</v>
      </c>
      <c r="G228" s="2">
        <v>269.83999999999997</v>
      </c>
      <c r="H228" s="2">
        <v>269.83999999999997</v>
      </c>
      <c r="I228" s="2">
        <v>0</v>
      </c>
      <c r="J228" s="2">
        <v>0</v>
      </c>
      <c r="K228" t="s">
        <v>2168</v>
      </c>
      <c r="L228" t="s">
        <v>4</v>
      </c>
      <c r="M228" t="s">
        <v>4</v>
      </c>
      <c r="N228" t="s">
        <v>4</v>
      </c>
      <c r="O228" t="s">
        <v>4</v>
      </c>
    </row>
    <row r="229" spans="1:15" ht="20.100000000000001" customHeight="1">
      <c r="A229" t="s">
        <v>2169</v>
      </c>
      <c r="B229" t="s">
        <v>0</v>
      </c>
      <c r="C229" t="s">
        <v>14</v>
      </c>
      <c r="D229" t="s">
        <v>147</v>
      </c>
      <c r="E229" t="s">
        <v>148</v>
      </c>
      <c r="F229" s="1">
        <v>43166</v>
      </c>
      <c r="G229" s="2">
        <v>149.04</v>
      </c>
      <c r="H229" s="2">
        <v>149.04</v>
      </c>
      <c r="I229" s="2">
        <v>0</v>
      </c>
      <c r="J229" s="2">
        <v>0</v>
      </c>
      <c r="K229" t="s">
        <v>2170</v>
      </c>
      <c r="L229" t="s">
        <v>4</v>
      </c>
      <c r="M229" t="s">
        <v>4</v>
      </c>
      <c r="N229" t="s">
        <v>4</v>
      </c>
      <c r="O229" t="s">
        <v>2171</v>
      </c>
    </row>
    <row r="230" spans="1:15" ht="20.100000000000001" customHeight="1">
      <c r="A230" t="s">
        <v>2172</v>
      </c>
      <c r="B230" t="s">
        <v>6</v>
      </c>
      <c r="C230" t="s">
        <v>1</v>
      </c>
      <c r="D230" t="s">
        <v>555</v>
      </c>
      <c r="E230" t="s">
        <v>556</v>
      </c>
      <c r="F230" s="1">
        <v>43166</v>
      </c>
      <c r="G230" s="2">
        <v>163.62</v>
      </c>
      <c r="H230" s="2">
        <v>119.23</v>
      </c>
      <c r="I230" s="2">
        <v>0</v>
      </c>
      <c r="J230" s="2">
        <v>44.39</v>
      </c>
      <c r="K230" t="s">
        <v>2173</v>
      </c>
      <c r="L230" t="s">
        <v>51</v>
      </c>
      <c r="M230" t="s">
        <v>4</v>
      </c>
      <c r="N230" t="s">
        <v>2174</v>
      </c>
      <c r="O230" t="s">
        <v>4</v>
      </c>
    </row>
    <row r="231" spans="1:15" ht="20.100000000000001" customHeight="1">
      <c r="A231" t="s">
        <v>2177</v>
      </c>
      <c r="B231" t="s">
        <v>136</v>
      </c>
      <c r="C231" t="s">
        <v>1</v>
      </c>
      <c r="D231" t="s">
        <v>2178</v>
      </c>
      <c r="E231" t="s">
        <v>2179</v>
      </c>
      <c r="F231" s="1">
        <v>43166</v>
      </c>
      <c r="G231" s="2">
        <v>119.23</v>
      </c>
      <c r="H231" s="2">
        <v>119.23</v>
      </c>
      <c r="I231" s="2">
        <v>0</v>
      </c>
      <c r="J231" s="2">
        <v>0</v>
      </c>
      <c r="K231" t="s">
        <v>2180</v>
      </c>
      <c r="L231" t="s">
        <v>38</v>
      </c>
      <c r="M231" t="s">
        <v>277</v>
      </c>
      <c r="N231" t="s">
        <v>4</v>
      </c>
      <c r="O231" t="s">
        <v>4</v>
      </c>
    </row>
    <row r="232" spans="1:15" ht="20.100000000000001" customHeight="1">
      <c r="A232" t="s">
        <v>2181</v>
      </c>
      <c r="B232" t="s">
        <v>136</v>
      </c>
      <c r="C232" t="s">
        <v>1</v>
      </c>
      <c r="D232" t="s">
        <v>2178</v>
      </c>
      <c r="E232" t="s">
        <v>2179</v>
      </c>
      <c r="F232" s="1">
        <v>43166</v>
      </c>
      <c r="G232" s="2">
        <v>298.08</v>
      </c>
      <c r="H232" s="2">
        <v>298.08</v>
      </c>
      <c r="I232" s="2">
        <v>0</v>
      </c>
      <c r="J232" s="2">
        <v>0</v>
      </c>
      <c r="K232" t="s">
        <v>2180</v>
      </c>
      <c r="L232" t="s">
        <v>4</v>
      </c>
      <c r="M232" t="s">
        <v>4</v>
      </c>
      <c r="N232" t="s">
        <v>4</v>
      </c>
      <c r="O232" t="s">
        <v>4</v>
      </c>
    </row>
    <row r="233" spans="1:15" ht="20.100000000000001" customHeight="1">
      <c r="A233" t="s">
        <v>2182</v>
      </c>
      <c r="B233" t="s">
        <v>30</v>
      </c>
      <c r="C233" t="s">
        <v>1</v>
      </c>
      <c r="D233" t="s">
        <v>207</v>
      </c>
      <c r="E233" t="s">
        <v>208</v>
      </c>
      <c r="F233" s="1">
        <v>43166</v>
      </c>
      <c r="G233" s="2">
        <v>178.85</v>
      </c>
      <c r="H233" s="2">
        <v>178.85</v>
      </c>
      <c r="I233" s="2">
        <v>0</v>
      </c>
      <c r="J233" s="2">
        <v>0</v>
      </c>
      <c r="K233" t="s">
        <v>2183</v>
      </c>
      <c r="L233" t="s">
        <v>17</v>
      </c>
      <c r="M233" t="s">
        <v>52</v>
      </c>
      <c r="N233" t="s">
        <v>2184</v>
      </c>
      <c r="O233" t="s">
        <v>2185</v>
      </c>
    </row>
    <row r="234" spans="1:15" ht="20.100000000000001" customHeight="1">
      <c r="A234" t="s">
        <v>2186</v>
      </c>
      <c r="B234" t="s">
        <v>0</v>
      </c>
      <c r="C234" t="s">
        <v>1</v>
      </c>
      <c r="D234" t="s">
        <v>235</v>
      </c>
      <c r="E234" t="s">
        <v>236</v>
      </c>
      <c r="F234" s="1">
        <v>43166</v>
      </c>
      <c r="G234" s="2">
        <v>739.61</v>
      </c>
      <c r="H234" s="2">
        <v>298.08</v>
      </c>
      <c r="I234" s="2">
        <v>0</v>
      </c>
      <c r="J234" s="2">
        <v>441.53</v>
      </c>
      <c r="K234" t="s">
        <v>2187</v>
      </c>
      <c r="L234" t="s">
        <v>17</v>
      </c>
      <c r="M234" t="s">
        <v>61</v>
      </c>
      <c r="N234" t="s">
        <v>4</v>
      </c>
      <c r="O234" t="s">
        <v>2188</v>
      </c>
    </row>
    <row r="235" spans="1:15" ht="20.100000000000001" customHeight="1">
      <c r="A235" t="s">
        <v>2189</v>
      </c>
      <c r="B235" t="s">
        <v>6</v>
      </c>
      <c r="C235" t="s">
        <v>1</v>
      </c>
      <c r="D235" t="s">
        <v>122</v>
      </c>
      <c r="E235" t="s">
        <v>123</v>
      </c>
      <c r="F235" s="1">
        <v>43166</v>
      </c>
      <c r="G235" s="2">
        <v>1231.93</v>
      </c>
      <c r="H235" s="2">
        <v>1138.96</v>
      </c>
      <c r="I235" s="2">
        <v>0</v>
      </c>
      <c r="J235" s="2">
        <v>92.97</v>
      </c>
      <c r="K235" t="s">
        <v>106</v>
      </c>
      <c r="L235" t="s">
        <v>4</v>
      </c>
      <c r="M235" t="s">
        <v>4</v>
      </c>
      <c r="N235" t="s">
        <v>4</v>
      </c>
      <c r="O235" t="s">
        <v>4</v>
      </c>
    </row>
    <row r="236" spans="1:15" ht="20.100000000000001" customHeight="1">
      <c r="A236" t="s">
        <v>2190</v>
      </c>
      <c r="B236" t="s">
        <v>13</v>
      </c>
      <c r="C236" t="s">
        <v>14</v>
      </c>
      <c r="D236" t="s">
        <v>120</v>
      </c>
      <c r="E236" t="s">
        <v>121</v>
      </c>
      <c r="F236" s="1">
        <v>43166</v>
      </c>
      <c r="G236" s="2">
        <v>119.23</v>
      </c>
      <c r="H236" s="2">
        <v>119.23</v>
      </c>
      <c r="I236" s="2">
        <v>0</v>
      </c>
      <c r="J236" s="2">
        <v>0</v>
      </c>
      <c r="K236" t="s">
        <v>2191</v>
      </c>
      <c r="L236" t="s">
        <v>4</v>
      </c>
      <c r="M236" t="s">
        <v>4</v>
      </c>
      <c r="N236" t="s">
        <v>4</v>
      </c>
      <c r="O236" t="s">
        <v>4</v>
      </c>
    </row>
    <row r="237" spans="1:15" ht="20.100000000000001" customHeight="1">
      <c r="A237" t="s">
        <v>2192</v>
      </c>
      <c r="B237" t="s">
        <v>6</v>
      </c>
      <c r="C237" t="s">
        <v>14</v>
      </c>
      <c r="D237" t="s">
        <v>229</v>
      </c>
      <c r="E237" t="s">
        <v>230</v>
      </c>
      <c r="F237" s="1">
        <v>43166</v>
      </c>
      <c r="G237" s="2">
        <v>2956.94</v>
      </c>
      <c r="H237" s="2">
        <v>2444.2399999999998</v>
      </c>
      <c r="I237" s="2">
        <v>0</v>
      </c>
      <c r="J237" s="2">
        <v>512.70000000000005</v>
      </c>
      <c r="K237" t="s">
        <v>2193</v>
      </c>
      <c r="L237" t="s">
        <v>4</v>
      </c>
      <c r="M237" t="s">
        <v>4</v>
      </c>
      <c r="N237" t="s">
        <v>4</v>
      </c>
      <c r="O237" t="s">
        <v>4</v>
      </c>
    </row>
    <row r="238" spans="1:15" ht="20.100000000000001" customHeight="1">
      <c r="A238" t="s">
        <v>2111</v>
      </c>
      <c r="B238" t="s">
        <v>30</v>
      </c>
      <c r="C238" t="s">
        <v>14</v>
      </c>
      <c r="D238" t="s">
        <v>72</v>
      </c>
      <c r="E238" t="s">
        <v>73</v>
      </c>
      <c r="F238" s="1">
        <v>43165</v>
      </c>
      <c r="G238" s="2">
        <v>178.85</v>
      </c>
      <c r="H238" s="2">
        <v>178.85</v>
      </c>
      <c r="I238" s="2">
        <v>0</v>
      </c>
      <c r="J238" s="2">
        <v>0</v>
      </c>
      <c r="K238" t="s">
        <v>2112</v>
      </c>
      <c r="L238" t="s">
        <v>69</v>
      </c>
      <c r="M238" t="s">
        <v>4</v>
      </c>
      <c r="N238" t="s">
        <v>2113</v>
      </c>
      <c r="O238" t="s">
        <v>4</v>
      </c>
    </row>
    <row r="239" spans="1:15" ht="20.100000000000001" customHeight="1">
      <c r="A239" t="s">
        <v>2114</v>
      </c>
      <c r="B239" t="s">
        <v>0</v>
      </c>
      <c r="C239" t="s">
        <v>14</v>
      </c>
      <c r="D239" t="s">
        <v>153</v>
      </c>
      <c r="E239" t="s">
        <v>154</v>
      </c>
      <c r="F239" s="1">
        <v>43165</v>
      </c>
      <c r="G239" s="2">
        <v>119.23</v>
      </c>
      <c r="H239" s="2">
        <v>119.23</v>
      </c>
      <c r="I239" s="2">
        <v>0</v>
      </c>
      <c r="J239" s="2">
        <v>0</v>
      </c>
      <c r="K239" t="s">
        <v>2115</v>
      </c>
      <c r="L239" t="s">
        <v>69</v>
      </c>
      <c r="M239" t="s">
        <v>4</v>
      </c>
      <c r="N239" t="s">
        <v>2116</v>
      </c>
      <c r="O239" t="s">
        <v>4</v>
      </c>
    </row>
    <row r="240" spans="1:15" ht="20.100000000000001" customHeight="1">
      <c r="A240" t="s">
        <v>2117</v>
      </c>
      <c r="B240" t="s">
        <v>0</v>
      </c>
      <c r="C240" t="s">
        <v>14</v>
      </c>
      <c r="D240" t="s">
        <v>306</v>
      </c>
      <c r="E240" t="s">
        <v>307</v>
      </c>
      <c r="F240" s="1">
        <v>43165</v>
      </c>
      <c r="G240" s="2">
        <v>357.7</v>
      </c>
      <c r="H240" s="2">
        <v>357.7</v>
      </c>
      <c r="I240" s="2">
        <v>0</v>
      </c>
      <c r="J240" s="2">
        <v>0</v>
      </c>
      <c r="K240" t="s">
        <v>2118</v>
      </c>
      <c r="L240" t="s">
        <v>69</v>
      </c>
      <c r="M240" t="s">
        <v>18</v>
      </c>
      <c r="N240" t="s">
        <v>2119</v>
      </c>
      <c r="O240" t="s">
        <v>4</v>
      </c>
    </row>
    <row r="241" spans="1:15" ht="20.100000000000001" customHeight="1">
      <c r="A241" t="s">
        <v>2120</v>
      </c>
      <c r="B241" t="s">
        <v>0</v>
      </c>
      <c r="C241" t="s">
        <v>1</v>
      </c>
      <c r="D241" t="s">
        <v>306</v>
      </c>
      <c r="E241" t="s">
        <v>307</v>
      </c>
      <c r="F241" s="1">
        <v>43165</v>
      </c>
      <c r="G241" s="2">
        <v>751.65</v>
      </c>
      <c r="H241" s="2">
        <v>357.69</v>
      </c>
      <c r="I241" s="2">
        <v>0</v>
      </c>
      <c r="J241" s="2">
        <v>393.96</v>
      </c>
      <c r="K241" t="s">
        <v>2121</v>
      </c>
      <c r="L241" t="s">
        <v>64</v>
      </c>
      <c r="M241" t="s">
        <v>4</v>
      </c>
      <c r="N241" t="s">
        <v>2122</v>
      </c>
      <c r="O241" t="s">
        <v>4</v>
      </c>
    </row>
    <row r="242" spans="1:15" ht="20.100000000000001" customHeight="1">
      <c r="A242" t="s">
        <v>2123</v>
      </c>
      <c r="B242" t="s">
        <v>0</v>
      </c>
      <c r="C242" t="s">
        <v>14</v>
      </c>
      <c r="D242" t="s">
        <v>378</v>
      </c>
      <c r="E242" t="s">
        <v>379</v>
      </c>
      <c r="F242" s="1">
        <v>43165</v>
      </c>
      <c r="G242" s="2">
        <v>476.93</v>
      </c>
      <c r="H242" s="2">
        <v>476.93</v>
      </c>
      <c r="I242" s="2">
        <v>0</v>
      </c>
      <c r="J242" s="2">
        <v>0</v>
      </c>
      <c r="K242" t="s">
        <v>2124</v>
      </c>
      <c r="L242" t="s">
        <v>4</v>
      </c>
      <c r="M242" t="s">
        <v>4</v>
      </c>
      <c r="N242" t="s">
        <v>4</v>
      </c>
      <c r="O242" t="s">
        <v>4</v>
      </c>
    </row>
    <row r="243" spans="1:15" ht="20.100000000000001" customHeight="1">
      <c r="A243" t="s">
        <v>2125</v>
      </c>
      <c r="B243" t="s">
        <v>33</v>
      </c>
      <c r="C243" t="s">
        <v>14</v>
      </c>
      <c r="D243" t="s">
        <v>34</v>
      </c>
      <c r="E243" t="s">
        <v>35</v>
      </c>
      <c r="F243" s="1">
        <v>43165</v>
      </c>
      <c r="G243" s="2">
        <v>119.23</v>
      </c>
      <c r="H243" s="2">
        <v>119.23</v>
      </c>
      <c r="I243" s="2">
        <v>0</v>
      </c>
      <c r="J243" s="2">
        <v>0</v>
      </c>
      <c r="K243" t="s">
        <v>2126</v>
      </c>
      <c r="L243" t="s">
        <v>4</v>
      </c>
      <c r="M243" t="s">
        <v>4</v>
      </c>
      <c r="N243" t="s">
        <v>4</v>
      </c>
      <c r="O243" t="s">
        <v>2127</v>
      </c>
    </row>
    <row r="244" spans="1:15" ht="20.100000000000001" customHeight="1">
      <c r="A244" t="s">
        <v>2128</v>
      </c>
      <c r="B244" t="s">
        <v>6</v>
      </c>
      <c r="C244" t="s">
        <v>1</v>
      </c>
      <c r="D244" t="s">
        <v>227</v>
      </c>
      <c r="E244" t="s">
        <v>228</v>
      </c>
      <c r="F244" s="1">
        <v>43165</v>
      </c>
      <c r="G244" s="2">
        <v>0</v>
      </c>
      <c r="H244" s="2">
        <v>0</v>
      </c>
      <c r="I244" s="2">
        <v>0</v>
      </c>
      <c r="J244" s="2">
        <v>0</v>
      </c>
      <c r="K244" t="s">
        <v>2129</v>
      </c>
      <c r="L244" t="s">
        <v>4</v>
      </c>
      <c r="M244" t="s">
        <v>4</v>
      </c>
      <c r="N244" t="s">
        <v>4</v>
      </c>
      <c r="O244" t="s">
        <v>4</v>
      </c>
    </row>
    <row r="245" spans="1:15" ht="20.100000000000001" customHeight="1">
      <c r="A245" t="s">
        <v>2130</v>
      </c>
      <c r="B245" t="s">
        <v>6</v>
      </c>
      <c r="C245" t="s">
        <v>1</v>
      </c>
      <c r="D245" t="s">
        <v>366</v>
      </c>
      <c r="E245" t="s">
        <v>367</v>
      </c>
      <c r="F245" s="1">
        <v>43165</v>
      </c>
      <c r="G245" s="2">
        <v>349.19</v>
      </c>
      <c r="H245" s="2">
        <v>298.08</v>
      </c>
      <c r="I245" s="2">
        <v>0</v>
      </c>
      <c r="J245" s="2">
        <v>51.11</v>
      </c>
      <c r="K245" t="s">
        <v>2131</v>
      </c>
      <c r="L245" t="s">
        <v>64</v>
      </c>
      <c r="M245" t="s">
        <v>4</v>
      </c>
      <c r="N245" t="s">
        <v>2132</v>
      </c>
      <c r="O245" t="s">
        <v>4</v>
      </c>
    </row>
    <row r="246" spans="1:15" ht="20.100000000000001" customHeight="1">
      <c r="A246" t="s">
        <v>2133</v>
      </c>
      <c r="B246" t="s">
        <v>6</v>
      </c>
      <c r="C246" t="s">
        <v>1</v>
      </c>
      <c r="D246" t="s">
        <v>227</v>
      </c>
      <c r="E246" t="s">
        <v>228</v>
      </c>
      <c r="F246" s="1">
        <v>43165</v>
      </c>
      <c r="G246" s="2">
        <v>0</v>
      </c>
      <c r="H246" s="2">
        <v>0</v>
      </c>
      <c r="I246" s="2">
        <v>0</v>
      </c>
      <c r="J246" s="2">
        <v>0</v>
      </c>
      <c r="K246" t="s">
        <v>2134</v>
      </c>
      <c r="L246" t="s">
        <v>4</v>
      </c>
      <c r="M246" t="s">
        <v>4</v>
      </c>
      <c r="N246" t="s">
        <v>4</v>
      </c>
      <c r="O246" t="s">
        <v>4</v>
      </c>
    </row>
    <row r="247" spans="1:15" hidden="1">
      <c r="A247" t="s">
        <v>2135</v>
      </c>
      <c r="B247" t="s">
        <v>10</v>
      </c>
      <c r="C247" t="s">
        <v>7</v>
      </c>
      <c r="D247" t="s">
        <v>425</v>
      </c>
      <c r="E247" t="s">
        <v>426</v>
      </c>
      <c r="F247" s="1">
        <v>43165</v>
      </c>
      <c r="G247" s="2">
        <v>45.61</v>
      </c>
      <c r="H247" s="2">
        <v>45.61</v>
      </c>
      <c r="I247" s="2">
        <v>0</v>
      </c>
      <c r="J247" s="2">
        <v>0</v>
      </c>
      <c r="K247" t="s">
        <v>2136</v>
      </c>
      <c r="L247" t="s">
        <v>4</v>
      </c>
      <c r="M247" t="s">
        <v>4</v>
      </c>
      <c r="N247" t="s">
        <v>4</v>
      </c>
      <c r="O247" t="s">
        <v>4</v>
      </c>
    </row>
    <row r="248" spans="1:15" ht="20.100000000000001" customHeight="1">
      <c r="A248" t="s">
        <v>2137</v>
      </c>
      <c r="B248" t="s">
        <v>6</v>
      </c>
      <c r="C248" t="s">
        <v>1</v>
      </c>
      <c r="D248" t="s">
        <v>8</v>
      </c>
      <c r="E248" t="s">
        <v>9</v>
      </c>
      <c r="F248" s="1">
        <v>43165</v>
      </c>
      <c r="G248" s="2">
        <v>357.69</v>
      </c>
      <c r="H248" s="2">
        <v>357.69</v>
      </c>
      <c r="I248" s="2">
        <v>0</v>
      </c>
      <c r="J248" s="2">
        <v>0</v>
      </c>
      <c r="K248" t="s">
        <v>2138</v>
      </c>
      <c r="L248" t="s">
        <v>4</v>
      </c>
      <c r="M248" t="s">
        <v>65</v>
      </c>
      <c r="N248" t="s">
        <v>4</v>
      </c>
      <c r="O248" t="s">
        <v>4</v>
      </c>
    </row>
    <row r="249" spans="1:15" ht="20.100000000000001" customHeight="1">
      <c r="A249" t="s">
        <v>2139</v>
      </c>
      <c r="B249" t="s">
        <v>6</v>
      </c>
      <c r="C249" t="s">
        <v>14</v>
      </c>
      <c r="D249" t="s">
        <v>122</v>
      </c>
      <c r="E249" t="s">
        <v>123</v>
      </c>
      <c r="F249" s="1">
        <v>43165</v>
      </c>
      <c r="G249" s="2">
        <v>821.93</v>
      </c>
      <c r="H249" s="2">
        <v>476.93</v>
      </c>
      <c r="I249" s="2">
        <v>0</v>
      </c>
      <c r="J249" s="2">
        <v>345</v>
      </c>
      <c r="K249" t="s">
        <v>2140</v>
      </c>
      <c r="L249" t="s">
        <v>4</v>
      </c>
      <c r="M249" t="s">
        <v>4</v>
      </c>
      <c r="N249" t="s">
        <v>4</v>
      </c>
      <c r="O249" t="s">
        <v>4</v>
      </c>
    </row>
    <row r="250" spans="1:15" ht="20.100000000000001" customHeight="1">
      <c r="A250" t="s">
        <v>2141</v>
      </c>
      <c r="B250" t="s">
        <v>13</v>
      </c>
      <c r="C250" t="s">
        <v>14</v>
      </c>
      <c r="D250" t="s">
        <v>15</v>
      </c>
      <c r="E250" t="s">
        <v>16</v>
      </c>
      <c r="F250" s="1">
        <v>43165</v>
      </c>
      <c r="G250" s="2">
        <v>596.15</v>
      </c>
      <c r="H250" s="2">
        <v>596.15</v>
      </c>
      <c r="I250" s="2">
        <v>0</v>
      </c>
      <c r="J250" s="2">
        <v>0</v>
      </c>
      <c r="K250" t="s">
        <v>2142</v>
      </c>
      <c r="L250" t="s">
        <v>4</v>
      </c>
      <c r="M250" t="s">
        <v>4</v>
      </c>
      <c r="N250" t="s">
        <v>2143</v>
      </c>
      <c r="O250" t="s">
        <v>4</v>
      </c>
    </row>
    <row r="251" spans="1:15" ht="20.100000000000001" customHeight="1">
      <c r="A251" t="s">
        <v>2144</v>
      </c>
      <c r="B251" t="s">
        <v>46</v>
      </c>
      <c r="C251" t="s">
        <v>1</v>
      </c>
      <c r="D251" t="s">
        <v>115</v>
      </c>
      <c r="E251" t="s">
        <v>116</v>
      </c>
      <c r="F251" s="1">
        <v>43165</v>
      </c>
      <c r="G251" s="2">
        <v>732.07</v>
      </c>
      <c r="H251" s="2">
        <v>661.74</v>
      </c>
      <c r="I251" s="2">
        <v>0</v>
      </c>
      <c r="J251" s="2">
        <v>70.33</v>
      </c>
      <c r="K251" t="s">
        <v>2145</v>
      </c>
      <c r="L251" t="s">
        <v>4</v>
      </c>
      <c r="M251" t="s">
        <v>4</v>
      </c>
      <c r="N251" t="s">
        <v>4</v>
      </c>
      <c r="O251" t="s">
        <v>4</v>
      </c>
    </row>
    <row r="252" spans="1:15" ht="20.100000000000001" customHeight="1">
      <c r="A252" t="s">
        <v>2146</v>
      </c>
      <c r="B252" t="s">
        <v>21</v>
      </c>
      <c r="C252" t="s">
        <v>14</v>
      </c>
      <c r="D252" t="s">
        <v>31</v>
      </c>
      <c r="E252" t="s">
        <v>32</v>
      </c>
      <c r="F252" s="1">
        <v>43165</v>
      </c>
      <c r="G252" s="2">
        <v>417.31</v>
      </c>
      <c r="H252" s="2">
        <v>417.31</v>
      </c>
      <c r="I252" s="2">
        <v>0</v>
      </c>
      <c r="J252" s="2">
        <v>0</v>
      </c>
      <c r="K252" t="s">
        <v>2147</v>
      </c>
      <c r="L252" t="s">
        <v>4</v>
      </c>
      <c r="M252" t="s">
        <v>4</v>
      </c>
      <c r="N252" t="s">
        <v>4</v>
      </c>
      <c r="O252" t="s">
        <v>2148</v>
      </c>
    </row>
    <row r="253" spans="1:15" ht="20.100000000000001" customHeight="1">
      <c r="A253" t="s">
        <v>2149</v>
      </c>
      <c r="B253" t="s">
        <v>6</v>
      </c>
      <c r="C253" t="s">
        <v>1</v>
      </c>
      <c r="D253" t="s">
        <v>8</v>
      </c>
      <c r="E253" t="s">
        <v>9</v>
      </c>
      <c r="F253" s="1">
        <v>43165</v>
      </c>
      <c r="G253" s="2">
        <v>600.84</v>
      </c>
      <c r="H253" s="2">
        <v>476.93</v>
      </c>
      <c r="I253" s="2">
        <v>0</v>
      </c>
      <c r="J253" s="2">
        <v>123.91</v>
      </c>
      <c r="K253" t="s">
        <v>2150</v>
      </c>
      <c r="L253" t="s">
        <v>4</v>
      </c>
      <c r="M253" t="s">
        <v>18</v>
      </c>
      <c r="N253" t="s">
        <v>2151</v>
      </c>
      <c r="O253" t="s">
        <v>4</v>
      </c>
    </row>
    <row r="254" spans="1:15" ht="20.100000000000001" customHeight="1">
      <c r="A254" t="s">
        <v>2102</v>
      </c>
      <c r="B254" t="s">
        <v>6</v>
      </c>
      <c r="C254" t="s">
        <v>1</v>
      </c>
      <c r="D254" t="s">
        <v>97</v>
      </c>
      <c r="E254" t="s">
        <v>98</v>
      </c>
      <c r="F254" s="1">
        <v>43164</v>
      </c>
      <c r="G254" s="2">
        <v>255.05</v>
      </c>
      <c r="H254" s="2">
        <v>178.85</v>
      </c>
      <c r="I254" s="2">
        <v>0</v>
      </c>
      <c r="J254" s="2">
        <v>76.2</v>
      </c>
      <c r="K254" t="s">
        <v>234</v>
      </c>
      <c r="L254" t="s">
        <v>17</v>
      </c>
      <c r="M254" t="s">
        <v>61</v>
      </c>
      <c r="N254" t="s">
        <v>4</v>
      </c>
      <c r="O254" t="s">
        <v>4</v>
      </c>
    </row>
    <row r="255" spans="1:15" ht="20.100000000000001" customHeight="1">
      <c r="A255" t="s">
        <v>2106</v>
      </c>
      <c r="B255" t="s">
        <v>6</v>
      </c>
      <c r="C255" t="s">
        <v>14</v>
      </c>
      <c r="D255" t="s">
        <v>59</v>
      </c>
      <c r="E255" t="s">
        <v>60</v>
      </c>
      <c r="F255" s="1">
        <v>43164</v>
      </c>
      <c r="G255" s="2">
        <v>59.62</v>
      </c>
      <c r="H255" s="2">
        <v>59.62</v>
      </c>
      <c r="I255" s="2">
        <v>0</v>
      </c>
      <c r="J255" s="2">
        <v>0</v>
      </c>
      <c r="K255" t="s">
        <v>2107</v>
      </c>
      <c r="L255" t="s">
        <v>4</v>
      </c>
      <c r="M255" t="s">
        <v>4</v>
      </c>
      <c r="N255" t="s">
        <v>4</v>
      </c>
      <c r="O255" t="s">
        <v>2108</v>
      </c>
    </row>
    <row r="256" spans="1:15" ht="20.100000000000001" customHeight="1">
      <c r="A256" t="s">
        <v>2088</v>
      </c>
      <c r="B256" t="s">
        <v>13</v>
      </c>
      <c r="C256" t="s">
        <v>14</v>
      </c>
      <c r="D256" t="s">
        <v>15</v>
      </c>
      <c r="E256" t="s">
        <v>16</v>
      </c>
      <c r="F256" s="1">
        <v>43164</v>
      </c>
      <c r="G256" s="2">
        <v>536.54</v>
      </c>
      <c r="H256" s="2">
        <v>536.54</v>
      </c>
      <c r="I256" s="2">
        <v>0</v>
      </c>
      <c r="J256" s="2">
        <v>0</v>
      </c>
      <c r="K256" t="s">
        <v>2089</v>
      </c>
      <c r="L256" t="s">
        <v>4</v>
      </c>
      <c r="M256" t="s">
        <v>4</v>
      </c>
      <c r="N256" t="s">
        <v>4</v>
      </c>
      <c r="O256" t="s">
        <v>4</v>
      </c>
    </row>
    <row r="257" spans="1:15" ht="20.100000000000001" customHeight="1">
      <c r="A257" t="s">
        <v>2090</v>
      </c>
      <c r="B257" t="s">
        <v>0</v>
      </c>
      <c r="C257" t="s">
        <v>14</v>
      </c>
      <c r="D257" t="s">
        <v>118</v>
      </c>
      <c r="E257" t="s">
        <v>119</v>
      </c>
      <c r="F257" s="1">
        <v>43164</v>
      </c>
      <c r="G257" s="2">
        <v>211.43</v>
      </c>
      <c r="H257" s="2">
        <v>178.85</v>
      </c>
      <c r="I257" s="2">
        <v>0</v>
      </c>
      <c r="J257" s="2">
        <v>32.58</v>
      </c>
      <c r="K257" t="s">
        <v>2091</v>
      </c>
      <c r="L257" t="s">
        <v>4</v>
      </c>
      <c r="M257" t="s">
        <v>4</v>
      </c>
      <c r="N257" t="s">
        <v>4</v>
      </c>
      <c r="O257" t="s">
        <v>4</v>
      </c>
    </row>
    <row r="258" spans="1:15" ht="20.100000000000001" customHeight="1">
      <c r="A258" t="s">
        <v>2092</v>
      </c>
      <c r="B258" t="s">
        <v>33</v>
      </c>
      <c r="C258" t="s">
        <v>14</v>
      </c>
      <c r="D258" t="s">
        <v>159</v>
      </c>
      <c r="E258" t="s">
        <v>160</v>
      </c>
      <c r="F258" s="1">
        <v>43164</v>
      </c>
      <c r="G258" s="2">
        <v>119.23</v>
      </c>
      <c r="H258" s="2">
        <v>119.23</v>
      </c>
      <c r="I258" s="2">
        <v>0</v>
      </c>
      <c r="J258" s="2">
        <v>0</v>
      </c>
      <c r="K258" t="s">
        <v>2093</v>
      </c>
      <c r="L258" t="s">
        <v>4</v>
      </c>
      <c r="M258" t="s">
        <v>4</v>
      </c>
      <c r="N258" t="s">
        <v>4</v>
      </c>
      <c r="O258" t="s">
        <v>2094</v>
      </c>
    </row>
    <row r="259" spans="1:15" ht="20.100000000000001" customHeight="1">
      <c r="A259" t="s">
        <v>2095</v>
      </c>
      <c r="B259" t="s">
        <v>6</v>
      </c>
      <c r="C259" t="s">
        <v>14</v>
      </c>
      <c r="D259" t="s">
        <v>227</v>
      </c>
      <c r="E259" t="s">
        <v>228</v>
      </c>
      <c r="F259" s="1">
        <v>43164</v>
      </c>
      <c r="G259" s="2">
        <v>119.23</v>
      </c>
      <c r="H259" s="2">
        <v>119.23</v>
      </c>
      <c r="I259" s="2">
        <v>0</v>
      </c>
      <c r="J259" s="2">
        <v>0</v>
      </c>
      <c r="K259" t="s">
        <v>2096</v>
      </c>
      <c r="L259" t="s">
        <v>4</v>
      </c>
      <c r="M259" t="s">
        <v>4</v>
      </c>
      <c r="N259" t="s">
        <v>4</v>
      </c>
      <c r="O259" t="s">
        <v>2097</v>
      </c>
    </row>
    <row r="260" spans="1:15" ht="20.100000000000001" customHeight="1">
      <c r="A260" t="s">
        <v>2098</v>
      </c>
      <c r="B260" t="s">
        <v>0</v>
      </c>
      <c r="C260" t="s">
        <v>14</v>
      </c>
      <c r="D260" t="s">
        <v>36</v>
      </c>
      <c r="E260" t="s">
        <v>37</v>
      </c>
      <c r="F260" s="1">
        <v>43164</v>
      </c>
      <c r="G260" s="2">
        <v>119.23</v>
      </c>
      <c r="H260" s="2">
        <v>119.23</v>
      </c>
      <c r="I260" s="2">
        <v>0</v>
      </c>
      <c r="J260" s="2">
        <v>0</v>
      </c>
      <c r="K260" t="s">
        <v>2099</v>
      </c>
      <c r="L260" t="s">
        <v>4</v>
      </c>
      <c r="M260" t="s">
        <v>4</v>
      </c>
      <c r="N260" t="s">
        <v>4</v>
      </c>
      <c r="O260" t="s">
        <v>2100</v>
      </c>
    </row>
    <row r="261" spans="1:15" ht="20.100000000000001" customHeight="1">
      <c r="A261" t="s">
        <v>2101</v>
      </c>
      <c r="B261" t="s">
        <v>0</v>
      </c>
      <c r="C261" t="s">
        <v>1</v>
      </c>
      <c r="D261" t="s">
        <v>36</v>
      </c>
      <c r="E261" t="s">
        <v>37</v>
      </c>
      <c r="F261" s="1">
        <v>43164</v>
      </c>
      <c r="G261" s="2">
        <v>178.85</v>
      </c>
      <c r="H261" s="2">
        <v>178.85</v>
      </c>
      <c r="I261" s="2">
        <v>0</v>
      </c>
      <c r="J261" s="2">
        <v>0</v>
      </c>
      <c r="K261" t="s">
        <v>2099</v>
      </c>
      <c r="L261" t="s">
        <v>4</v>
      </c>
      <c r="M261" t="s">
        <v>4</v>
      </c>
      <c r="N261" t="s">
        <v>4</v>
      </c>
      <c r="O261" t="s">
        <v>4</v>
      </c>
    </row>
    <row r="262" spans="1:15" ht="20.100000000000001" customHeight="1">
      <c r="A262" t="s">
        <v>2103</v>
      </c>
      <c r="B262" t="s">
        <v>0</v>
      </c>
      <c r="C262" t="s">
        <v>14</v>
      </c>
      <c r="D262" t="s">
        <v>113</v>
      </c>
      <c r="E262" t="s">
        <v>114</v>
      </c>
      <c r="F262" s="1">
        <v>43164</v>
      </c>
      <c r="G262" s="2">
        <v>3335.28</v>
      </c>
      <c r="H262" s="2">
        <v>476.92</v>
      </c>
      <c r="I262" s="2">
        <v>211.8</v>
      </c>
      <c r="J262" s="2">
        <v>2646.56</v>
      </c>
      <c r="K262" t="s">
        <v>2104</v>
      </c>
      <c r="L262" t="s">
        <v>4</v>
      </c>
      <c r="M262" t="s">
        <v>4</v>
      </c>
      <c r="N262" t="s">
        <v>4</v>
      </c>
      <c r="O262" t="s">
        <v>2105</v>
      </c>
    </row>
    <row r="263" spans="1:15" ht="20.100000000000001" customHeight="1">
      <c r="A263" t="s">
        <v>2109</v>
      </c>
      <c r="B263" t="s">
        <v>33</v>
      </c>
      <c r="C263" t="s">
        <v>14</v>
      </c>
      <c r="D263" t="s">
        <v>124</v>
      </c>
      <c r="E263" t="s">
        <v>125</v>
      </c>
      <c r="F263" s="1">
        <v>43164</v>
      </c>
      <c r="G263" s="2">
        <v>238.46</v>
      </c>
      <c r="H263" s="2">
        <v>238.46</v>
      </c>
      <c r="I263" s="2">
        <v>0</v>
      </c>
      <c r="J263" s="2">
        <v>0</v>
      </c>
      <c r="K263" t="s">
        <v>2110</v>
      </c>
      <c r="L263" t="s">
        <v>4</v>
      </c>
      <c r="M263" t="s">
        <v>4</v>
      </c>
      <c r="N263" t="s">
        <v>4</v>
      </c>
      <c r="O263" t="s">
        <v>4</v>
      </c>
    </row>
    <row r="264" spans="1:15" ht="20.100000000000001" customHeight="1">
      <c r="A264" t="s">
        <v>2084</v>
      </c>
      <c r="B264" t="s">
        <v>46</v>
      </c>
      <c r="C264" t="s">
        <v>1</v>
      </c>
      <c r="D264" t="s">
        <v>115</v>
      </c>
      <c r="E264" t="s">
        <v>116</v>
      </c>
      <c r="F264" s="1">
        <v>43163</v>
      </c>
      <c r="G264" s="2">
        <v>476.93</v>
      </c>
      <c r="H264" s="2">
        <v>476.93</v>
      </c>
      <c r="I264" s="2">
        <v>0</v>
      </c>
      <c r="J264" s="2">
        <v>0</v>
      </c>
      <c r="K264" t="s">
        <v>2085</v>
      </c>
      <c r="L264" t="s">
        <v>4</v>
      </c>
      <c r="M264" t="s">
        <v>4</v>
      </c>
      <c r="N264" t="s">
        <v>4</v>
      </c>
      <c r="O264" t="s">
        <v>4</v>
      </c>
    </row>
    <row r="265" spans="1:15" ht="20.100000000000001" customHeight="1">
      <c r="A265" t="s">
        <v>2086</v>
      </c>
      <c r="B265" t="s">
        <v>6</v>
      </c>
      <c r="C265" t="s">
        <v>14</v>
      </c>
      <c r="D265" t="s">
        <v>28</v>
      </c>
      <c r="E265" t="s">
        <v>29</v>
      </c>
      <c r="F265" s="1">
        <v>43163</v>
      </c>
      <c r="G265" s="2">
        <v>178.85</v>
      </c>
      <c r="H265" s="2">
        <v>178.85</v>
      </c>
      <c r="I265" s="2">
        <v>0</v>
      </c>
      <c r="J265" s="2">
        <v>0</v>
      </c>
      <c r="K265" t="s">
        <v>2087</v>
      </c>
      <c r="L265" t="s">
        <v>4</v>
      </c>
      <c r="M265" t="s">
        <v>4</v>
      </c>
      <c r="N265" t="s">
        <v>4</v>
      </c>
      <c r="O265" t="s">
        <v>4</v>
      </c>
    </row>
    <row r="266" spans="1:15" ht="20.100000000000001" customHeight="1">
      <c r="A266" t="s">
        <v>2079</v>
      </c>
      <c r="B266" t="s">
        <v>21</v>
      </c>
      <c r="C266" t="s">
        <v>14</v>
      </c>
      <c r="D266" t="s">
        <v>95</v>
      </c>
      <c r="E266" t="s">
        <v>96</v>
      </c>
      <c r="F266" s="1">
        <v>43162</v>
      </c>
      <c r="G266" s="2">
        <v>119.23</v>
      </c>
      <c r="H266" s="2">
        <v>119.23</v>
      </c>
      <c r="I266" s="2">
        <v>0</v>
      </c>
      <c r="J266" s="2">
        <v>0</v>
      </c>
      <c r="K266" t="s">
        <v>2080</v>
      </c>
      <c r="L266" t="s">
        <v>69</v>
      </c>
      <c r="M266" t="s">
        <v>4</v>
      </c>
      <c r="N266" t="s">
        <v>2081</v>
      </c>
      <c r="O266" t="s">
        <v>4</v>
      </c>
    </row>
    <row r="267" spans="1:15">
      <c r="A267" t="s">
        <v>2082</v>
      </c>
      <c r="B267" t="s">
        <v>6</v>
      </c>
      <c r="C267" t="s">
        <v>14</v>
      </c>
      <c r="D267" t="s">
        <v>205</v>
      </c>
      <c r="E267" t="s">
        <v>206</v>
      </c>
      <c r="F267" s="1">
        <v>43162</v>
      </c>
      <c r="G267" s="2">
        <v>596.15</v>
      </c>
      <c r="H267" s="2">
        <v>596.15</v>
      </c>
      <c r="I267" s="2">
        <v>0</v>
      </c>
      <c r="J267" s="2">
        <v>0</v>
      </c>
      <c r="K267" t="s">
        <v>2083</v>
      </c>
      <c r="L267" t="s">
        <v>4</v>
      </c>
      <c r="M267" t="s">
        <v>4</v>
      </c>
      <c r="N267" t="s">
        <v>4</v>
      </c>
      <c r="O267" t="s">
        <v>4</v>
      </c>
    </row>
    <row r="268" spans="1:15" ht="20.100000000000001" customHeight="1">
      <c r="A268" t="s">
        <v>2066</v>
      </c>
      <c r="B268" t="s">
        <v>6</v>
      </c>
      <c r="C268" t="s">
        <v>1</v>
      </c>
      <c r="D268" t="s">
        <v>126</v>
      </c>
      <c r="E268" t="s">
        <v>127</v>
      </c>
      <c r="F268" s="1">
        <v>43161</v>
      </c>
      <c r="G268" s="2">
        <v>317.64999999999998</v>
      </c>
      <c r="H268" s="2">
        <v>178.85</v>
      </c>
      <c r="I268" s="2">
        <v>0</v>
      </c>
      <c r="J268" s="2">
        <v>138.80000000000001</v>
      </c>
      <c r="K268" t="s">
        <v>2067</v>
      </c>
      <c r="L268" t="s">
        <v>4</v>
      </c>
      <c r="M268" t="s">
        <v>4</v>
      </c>
      <c r="N268" t="s">
        <v>4</v>
      </c>
      <c r="O268" t="s">
        <v>4</v>
      </c>
    </row>
    <row r="269" spans="1:15" ht="20.100000000000001" customHeight="1">
      <c r="A269" t="s">
        <v>2068</v>
      </c>
      <c r="B269" t="s">
        <v>6</v>
      </c>
      <c r="C269" t="s">
        <v>1</v>
      </c>
      <c r="D269" t="s">
        <v>225</v>
      </c>
      <c r="E269" t="s">
        <v>226</v>
      </c>
      <c r="F269" s="1">
        <v>43161</v>
      </c>
      <c r="G269" s="2">
        <v>178.85</v>
      </c>
      <c r="H269" s="2">
        <v>178.85</v>
      </c>
      <c r="I269" s="2">
        <v>0</v>
      </c>
      <c r="J269" s="2">
        <v>0</v>
      </c>
      <c r="K269" t="s">
        <v>2069</v>
      </c>
      <c r="L269" t="s">
        <v>4</v>
      </c>
      <c r="M269" t="s">
        <v>4</v>
      </c>
      <c r="N269" t="s">
        <v>4</v>
      </c>
      <c r="O269" t="s">
        <v>4</v>
      </c>
    </row>
    <row r="270" spans="1:15" ht="20.100000000000001" customHeight="1">
      <c r="A270" t="s">
        <v>2070</v>
      </c>
      <c r="B270" t="s">
        <v>33</v>
      </c>
      <c r="C270" t="s">
        <v>14</v>
      </c>
      <c r="D270" t="s">
        <v>211</v>
      </c>
      <c r="E270" t="s">
        <v>212</v>
      </c>
      <c r="F270" s="1">
        <v>43161</v>
      </c>
      <c r="G270" s="2">
        <v>184.75</v>
      </c>
      <c r="H270" s="2">
        <v>178.85</v>
      </c>
      <c r="I270" s="2">
        <v>0</v>
      </c>
      <c r="J270" s="2">
        <v>5.9</v>
      </c>
      <c r="K270" t="s">
        <v>2071</v>
      </c>
      <c r="L270" t="s">
        <v>51</v>
      </c>
      <c r="M270" t="s">
        <v>18</v>
      </c>
      <c r="N270" t="s">
        <v>4</v>
      </c>
      <c r="O270" t="s">
        <v>2072</v>
      </c>
    </row>
    <row r="271" spans="1:15" ht="20.100000000000001" customHeight="1">
      <c r="A271" t="s">
        <v>2073</v>
      </c>
      <c r="B271" t="s">
        <v>6</v>
      </c>
      <c r="C271" t="s">
        <v>1</v>
      </c>
      <c r="D271" t="s">
        <v>168</v>
      </c>
      <c r="E271" t="s">
        <v>169</v>
      </c>
      <c r="F271" s="1">
        <v>43161</v>
      </c>
      <c r="G271" s="2">
        <v>476.92</v>
      </c>
      <c r="H271" s="2">
        <v>476.92</v>
      </c>
      <c r="I271" s="2">
        <v>0</v>
      </c>
      <c r="J271" s="2">
        <v>0</v>
      </c>
      <c r="K271" t="s">
        <v>2074</v>
      </c>
      <c r="L271" t="s">
        <v>51</v>
      </c>
      <c r="M271" t="s">
        <v>4</v>
      </c>
      <c r="N271" t="s">
        <v>4</v>
      </c>
      <c r="O271" t="s">
        <v>4</v>
      </c>
    </row>
    <row r="272" spans="1:15" ht="20.100000000000001" customHeight="1">
      <c r="A272" t="s">
        <v>2075</v>
      </c>
      <c r="B272" t="s">
        <v>0</v>
      </c>
      <c r="C272" t="s">
        <v>1</v>
      </c>
      <c r="D272" t="s">
        <v>250</v>
      </c>
      <c r="E272" t="s">
        <v>251</v>
      </c>
      <c r="F272" s="1">
        <v>43161</v>
      </c>
      <c r="G272" s="2">
        <v>537.88</v>
      </c>
      <c r="H272" s="2">
        <v>327.89</v>
      </c>
      <c r="I272" s="2">
        <v>0</v>
      </c>
      <c r="J272" s="2">
        <v>209.99</v>
      </c>
      <c r="K272" t="s">
        <v>2076</v>
      </c>
      <c r="L272" t="s">
        <v>64</v>
      </c>
      <c r="M272" t="s">
        <v>4</v>
      </c>
      <c r="N272" t="s">
        <v>4</v>
      </c>
      <c r="O272" t="s">
        <v>4</v>
      </c>
    </row>
    <row r="273" spans="1:15" ht="20.100000000000001" customHeight="1">
      <c r="A273" t="s">
        <v>2077</v>
      </c>
      <c r="B273" t="s">
        <v>13</v>
      </c>
      <c r="C273" t="s">
        <v>1</v>
      </c>
      <c r="D273" t="s">
        <v>42</v>
      </c>
      <c r="E273" t="s">
        <v>43</v>
      </c>
      <c r="F273" s="1">
        <v>43161</v>
      </c>
      <c r="G273" s="2">
        <v>149.04</v>
      </c>
      <c r="H273" s="2">
        <v>149.04</v>
      </c>
      <c r="I273" s="2">
        <v>0</v>
      </c>
      <c r="J273" s="2">
        <v>0</v>
      </c>
      <c r="K273" t="s">
        <v>2078</v>
      </c>
      <c r="L273" t="s">
        <v>4</v>
      </c>
      <c r="M273" t="s">
        <v>4</v>
      </c>
      <c r="N273" t="s">
        <v>4</v>
      </c>
      <c r="O273" t="s">
        <v>4</v>
      </c>
    </row>
    <row r="274" spans="1:15" ht="20.100000000000001" customHeight="1">
      <c r="A274" t="s">
        <v>2055</v>
      </c>
      <c r="B274" t="s">
        <v>21</v>
      </c>
      <c r="C274" t="s">
        <v>1</v>
      </c>
      <c r="D274" t="s">
        <v>93</v>
      </c>
      <c r="E274" t="s">
        <v>94</v>
      </c>
      <c r="F274" s="1">
        <v>43160</v>
      </c>
      <c r="G274" s="2">
        <v>178.85</v>
      </c>
      <c r="H274" s="2">
        <v>178.85</v>
      </c>
      <c r="I274" s="2">
        <v>0</v>
      </c>
      <c r="J274" s="2">
        <v>0</v>
      </c>
      <c r="K274" t="s">
        <v>2056</v>
      </c>
      <c r="L274" t="s">
        <v>4</v>
      </c>
      <c r="M274" t="s">
        <v>4</v>
      </c>
      <c r="N274" t="s">
        <v>4</v>
      </c>
      <c r="O274" t="s">
        <v>4</v>
      </c>
    </row>
    <row r="275" spans="1:15" ht="20.100000000000001" customHeight="1">
      <c r="A275" t="s">
        <v>2057</v>
      </c>
      <c r="B275" t="s">
        <v>13</v>
      </c>
      <c r="C275" t="s">
        <v>14</v>
      </c>
      <c r="D275" t="s">
        <v>145</v>
      </c>
      <c r="E275" t="s">
        <v>146</v>
      </c>
      <c r="F275" s="1">
        <v>43160</v>
      </c>
      <c r="G275" s="2">
        <v>178.85</v>
      </c>
      <c r="H275" s="2">
        <v>178.85</v>
      </c>
      <c r="I275" s="2">
        <v>0</v>
      </c>
      <c r="J275" s="2">
        <v>0</v>
      </c>
      <c r="K275" t="s">
        <v>2058</v>
      </c>
      <c r="L275" t="s">
        <v>191</v>
      </c>
      <c r="M275" t="s">
        <v>2059</v>
      </c>
      <c r="N275" t="s">
        <v>4</v>
      </c>
      <c r="O275" t="s">
        <v>2060</v>
      </c>
    </row>
    <row r="276" spans="1:15" ht="20.100000000000001" customHeight="1">
      <c r="A276" t="s">
        <v>2061</v>
      </c>
      <c r="B276" t="s">
        <v>33</v>
      </c>
      <c r="C276" t="s">
        <v>14</v>
      </c>
      <c r="D276" t="s">
        <v>266</v>
      </c>
      <c r="E276" t="s">
        <v>267</v>
      </c>
      <c r="F276" s="1">
        <v>43160</v>
      </c>
      <c r="G276" s="2">
        <v>178.85</v>
      </c>
      <c r="H276" s="2">
        <v>178.85</v>
      </c>
      <c r="I276" s="2">
        <v>0</v>
      </c>
      <c r="J276" s="2">
        <v>0</v>
      </c>
      <c r="K276" t="s">
        <v>2062</v>
      </c>
      <c r="L276" t="s">
        <v>191</v>
      </c>
      <c r="M276" t="s">
        <v>2059</v>
      </c>
      <c r="N276" t="s">
        <v>4</v>
      </c>
      <c r="O276" t="s">
        <v>2060</v>
      </c>
    </row>
    <row r="277" spans="1:15" ht="20.100000000000001" customHeight="1">
      <c r="A277" t="s">
        <v>2063</v>
      </c>
      <c r="B277" t="s">
        <v>0</v>
      </c>
      <c r="C277" t="s">
        <v>14</v>
      </c>
      <c r="D277" t="s">
        <v>78</v>
      </c>
      <c r="E277" t="s">
        <v>79</v>
      </c>
      <c r="F277" s="1">
        <v>43160</v>
      </c>
      <c r="G277" s="2">
        <v>178.85</v>
      </c>
      <c r="H277" s="2">
        <v>178.85</v>
      </c>
      <c r="I277" s="2">
        <v>0</v>
      </c>
      <c r="J277" s="2">
        <v>0</v>
      </c>
      <c r="K277" t="s">
        <v>2064</v>
      </c>
      <c r="L277" t="s">
        <v>4</v>
      </c>
      <c r="M277" t="s">
        <v>4</v>
      </c>
      <c r="N277" t="s">
        <v>4</v>
      </c>
      <c r="O277" t="s">
        <v>2065</v>
      </c>
    </row>
    <row r="278" spans="1:15">
      <c r="A278" t="s">
        <v>1927</v>
      </c>
      <c r="B278" t="s">
        <v>6</v>
      </c>
      <c r="C278" t="s">
        <v>14</v>
      </c>
      <c r="D278" t="s">
        <v>97</v>
      </c>
      <c r="E278" t="s">
        <v>98</v>
      </c>
      <c r="F278" s="1">
        <v>43159</v>
      </c>
      <c r="G278" s="2">
        <v>178.85</v>
      </c>
      <c r="H278" s="2">
        <v>178.85</v>
      </c>
      <c r="I278" s="2">
        <v>0</v>
      </c>
      <c r="J278" s="2">
        <v>0</v>
      </c>
      <c r="K278" t="s">
        <v>1928</v>
      </c>
      <c r="L278" t="s">
        <v>69</v>
      </c>
      <c r="M278" t="s">
        <v>4</v>
      </c>
      <c r="N278" t="s">
        <v>1343</v>
      </c>
      <c r="O278" t="s">
        <v>4</v>
      </c>
    </row>
    <row r="279" spans="1:15" ht="20.100000000000001" customHeight="1">
      <c r="A279" t="s">
        <v>1914</v>
      </c>
      <c r="B279" t="s">
        <v>33</v>
      </c>
      <c r="C279" t="s">
        <v>14</v>
      </c>
      <c r="D279" t="s">
        <v>89</v>
      </c>
      <c r="E279" t="s">
        <v>90</v>
      </c>
      <c r="F279" s="1">
        <v>43159</v>
      </c>
      <c r="G279" s="2">
        <v>238.46</v>
      </c>
      <c r="H279" s="2">
        <v>238.46</v>
      </c>
      <c r="I279" s="2">
        <v>0</v>
      </c>
      <c r="J279" s="2">
        <v>0</v>
      </c>
      <c r="K279" t="s">
        <v>1915</v>
      </c>
      <c r="L279" t="s">
        <v>51</v>
      </c>
      <c r="M279" t="s">
        <v>52</v>
      </c>
      <c r="N279" t="s">
        <v>4</v>
      </c>
      <c r="O279" t="s">
        <v>2050</v>
      </c>
    </row>
    <row r="280" spans="1:15" ht="19.5" customHeight="1">
      <c r="A280" t="s">
        <v>1916</v>
      </c>
      <c r="B280" t="s">
        <v>33</v>
      </c>
      <c r="C280" t="s">
        <v>14</v>
      </c>
      <c r="D280" t="s">
        <v>89</v>
      </c>
      <c r="E280" t="s">
        <v>90</v>
      </c>
      <c r="F280" s="1">
        <v>43159</v>
      </c>
      <c r="G280" s="2">
        <v>0</v>
      </c>
      <c r="H280" s="2">
        <v>0</v>
      </c>
      <c r="I280" s="2">
        <v>0</v>
      </c>
      <c r="J280" s="2">
        <v>0</v>
      </c>
      <c r="K280" t="s">
        <v>1917</v>
      </c>
      <c r="L280" t="s">
        <v>4</v>
      </c>
      <c r="M280" t="s">
        <v>4</v>
      </c>
      <c r="N280" t="s">
        <v>4</v>
      </c>
      <c r="O280" t="s">
        <v>4</v>
      </c>
    </row>
    <row r="281" spans="1:15" ht="20.100000000000001" customHeight="1">
      <c r="A281" t="s">
        <v>1918</v>
      </c>
      <c r="B281" t="s">
        <v>0</v>
      </c>
      <c r="C281" t="s">
        <v>14</v>
      </c>
      <c r="D281" t="s">
        <v>44</v>
      </c>
      <c r="E281" t="s">
        <v>45</v>
      </c>
      <c r="F281" s="1">
        <v>43159</v>
      </c>
      <c r="G281" s="2">
        <v>119.23</v>
      </c>
      <c r="H281" s="2">
        <v>119.23</v>
      </c>
      <c r="I281" s="2">
        <v>0</v>
      </c>
      <c r="J281" s="2">
        <v>0</v>
      </c>
      <c r="K281" t="s">
        <v>1919</v>
      </c>
      <c r="L281" t="s">
        <v>4</v>
      </c>
      <c r="M281" t="s">
        <v>4</v>
      </c>
      <c r="N281" t="s">
        <v>4</v>
      </c>
      <c r="O281" t="s">
        <v>2051</v>
      </c>
    </row>
    <row r="282" spans="1:15" ht="20.100000000000001" customHeight="1">
      <c r="A282" t="s">
        <v>1920</v>
      </c>
      <c r="B282" t="s">
        <v>6</v>
      </c>
      <c r="C282" t="s">
        <v>14</v>
      </c>
      <c r="D282" t="s">
        <v>555</v>
      </c>
      <c r="E282" t="s">
        <v>556</v>
      </c>
      <c r="F282" s="1">
        <v>43159</v>
      </c>
      <c r="G282" s="2">
        <v>119.23</v>
      </c>
      <c r="H282" s="2">
        <v>119.23</v>
      </c>
      <c r="I282" s="2">
        <v>0</v>
      </c>
      <c r="J282" s="2">
        <v>0</v>
      </c>
      <c r="K282" t="s">
        <v>1921</v>
      </c>
      <c r="L282" t="s">
        <v>4</v>
      </c>
      <c r="M282" t="s">
        <v>4</v>
      </c>
      <c r="N282" t="s">
        <v>4</v>
      </c>
      <c r="O282" t="s">
        <v>2052</v>
      </c>
    </row>
    <row r="283" spans="1:15" ht="20.100000000000001" customHeight="1">
      <c r="A283" t="s">
        <v>1922</v>
      </c>
      <c r="B283" t="s">
        <v>6</v>
      </c>
      <c r="C283" t="s">
        <v>14</v>
      </c>
      <c r="D283" t="s">
        <v>168</v>
      </c>
      <c r="E283" t="s">
        <v>169</v>
      </c>
      <c r="F283" s="1">
        <v>43159</v>
      </c>
      <c r="G283" s="2">
        <v>119.23</v>
      </c>
      <c r="H283" s="2">
        <v>119.23</v>
      </c>
      <c r="I283" s="2">
        <v>0</v>
      </c>
      <c r="J283" s="2">
        <v>0</v>
      </c>
      <c r="K283" t="s">
        <v>440</v>
      </c>
      <c r="L283" t="s">
        <v>4</v>
      </c>
      <c r="M283" t="s">
        <v>4</v>
      </c>
      <c r="N283" t="s">
        <v>4</v>
      </c>
      <c r="O283" t="s">
        <v>2053</v>
      </c>
    </row>
    <row r="284" spans="1:15" ht="20.100000000000001" customHeight="1">
      <c r="A284" t="s">
        <v>1923</v>
      </c>
      <c r="B284" t="s">
        <v>6</v>
      </c>
      <c r="C284" t="s">
        <v>14</v>
      </c>
      <c r="D284" t="s">
        <v>87</v>
      </c>
      <c r="E284" t="s">
        <v>88</v>
      </c>
      <c r="F284" s="1">
        <v>43159</v>
      </c>
      <c r="G284" s="2">
        <v>74.599999999999994</v>
      </c>
      <c r="H284" s="2">
        <v>59.62</v>
      </c>
      <c r="I284" s="2">
        <v>0</v>
      </c>
      <c r="J284" s="2">
        <v>14.98</v>
      </c>
      <c r="K284" t="s">
        <v>1924</v>
      </c>
      <c r="L284" t="s">
        <v>4</v>
      </c>
      <c r="M284" t="s">
        <v>4</v>
      </c>
      <c r="N284" t="s">
        <v>4</v>
      </c>
      <c r="O284" t="s">
        <v>4</v>
      </c>
    </row>
    <row r="285" spans="1:15" ht="20.100000000000001" customHeight="1">
      <c r="A285" t="s">
        <v>1925</v>
      </c>
      <c r="B285" t="s">
        <v>6</v>
      </c>
      <c r="C285" t="s">
        <v>14</v>
      </c>
      <c r="D285" t="s">
        <v>225</v>
      </c>
      <c r="E285" t="s">
        <v>226</v>
      </c>
      <c r="F285" s="1">
        <v>43159</v>
      </c>
      <c r="G285" s="2">
        <v>59.62</v>
      </c>
      <c r="H285" s="2">
        <v>59.62</v>
      </c>
      <c r="I285" s="2">
        <v>0</v>
      </c>
      <c r="J285" s="2">
        <v>0</v>
      </c>
      <c r="K285" t="s">
        <v>1926</v>
      </c>
      <c r="L285" t="s">
        <v>4</v>
      </c>
      <c r="M285" t="s">
        <v>4</v>
      </c>
      <c r="N285" t="s">
        <v>4</v>
      </c>
      <c r="O285" t="s">
        <v>2054</v>
      </c>
    </row>
    <row r="286" spans="1:15" ht="20.100000000000001" customHeight="1">
      <c r="A286" t="s">
        <v>1882</v>
      </c>
      <c r="B286" t="s">
        <v>6</v>
      </c>
      <c r="C286" t="s">
        <v>1</v>
      </c>
      <c r="D286" t="s">
        <v>97</v>
      </c>
      <c r="E286" t="s">
        <v>98</v>
      </c>
      <c r="F286" s="1">
        <v>43158</v>
      </c>
      <c r="G286" s="2">
        <v>476.93</v>
      </c>
      <c r="H286" s="2">
        <v>476.93</v>
      </c>
      <c r="I286" s="2">
        <v>0</v>
      </c>
      <c r="J286" s="2">
        <v>0</v>
      </c>
      <c r="K286" t="s">
        <v>278</v>
      </c>
      <c r="L286" t="s">
        <v>17</v>
      </c>
      <c r="M286" t="s">
        <v>61</v>
      </c>
      <c r="N286" t="s">
        <v>4</v>
      </c>
      <c r="O286" t="s">
        <v>4</v>
      </c>
    </row>
    <row r="287" spans="1:15" ht="20.100000000000001" customHeight="1">
      <c r="A287" t="s">
        <v>1888</v>
      </c>
      <c r="B287" t="s">
        <v>6</v>
      </c>
      <c r="C287" t="s">
        <v>14</v>
      </c>
      <c r="D287" t="s">
        <v>59</v>
      </c>
      <c r="E287" t="s">
        <v>60</v>
      </c>
      <c r="F287" s="1">
        <v>43158</v>
      </c>
      <c r="G287" s="2">
        <v>59.62</v>
      </c>
      <c r="H287" s="2">
        <v>59.62</v>
      </c>
      <c r="I287" s="2">
        <v>0</v>
      </c>
      <c r="J287" s="2">
        <v>0</v>
      </c>
      <c r="K287" t="s">
        <v>1889</v>
      </c>
      <c r="L287" t="s">
        <v>38</v>
      </c>
      <c r="M287" t="s">
        <v>52</v>
      </c>
      <c r="N287" t="s">
        <v>4</v>
      </c>
      <c r="O287" t="s">
        <v>2045</v>
      </c>
    </row>
    <row r="288" spans="1:15" ht="20.100000000000001" customHeight="1">
      <c r="A288" t="s">
        <v>1881</v>
      </c>
      <c r="B288" t="s">
        <v>46</v>
      </c>
      <c r="C288" t="s">
        <v>1</v>
      </c>
      <c r="D288" t="s">
        <v>47</v>
      </c>
      <c r="E288" t="s">
        <v>48</v>
      </c>
      <c r="F288" s="1">
        <v>43158</v>
      </c>
      <c r="G288" s="2">
        <v>479.59</v>
      </c>
      <c r="H288" s="2">
        <v>238.46</v>
      </c>
      <c r="I288" s="2">
        <v>0</v>
      </c>
      <c r="J288" s="2">
        <v>241.13</v>
      </c>
      <c r="K288" t="s">
        <v>49</v>
      </c>
      <c r="L288" t="s">
        <v>4</v>
      </c>
      <c r="M288" t="s">
        <v>4</v>
      </c>
      <c r="N288" t="s">
        <v>4</v>
      </c>
      <c r="O288" t="s">
        <v>4</v>
      </c>
    </row>
    <row r="289" spans="1:15" ht="20.100000000000001" customHeight="1">
      <c r="A289" t="s">
        <v>1883</v>
      </c>
      <c r="B289" t="s">
        <v>46</v>
      </c>
      <c r="C289" t="s">
        <v>14</v>
      </c>
      <c r="D289" t="s">
        <v>198</v>
      </c>
      <c r="E289" t="s">
        <v>199</v>
      </c>
      <c r="F289" s="1">
        <v>43158</v>
      </c>
      <c r="G289" s="2">
        <v>178.85</v>
      </c>
      <c r="H289" s="2">
        <v>178.85</v>
      </c>
      <c r="I289" s="2">
        <v>0</v>
      </c>
      <c r="J289" s="2">
        <v>0</v>
      </c>
      <c r="K289" t="s">
        <v>320</v>
      </c>
      <c r="L289" t="s">
        <v>4</v>
      </c>
      <c r="M289" t="s">
        <v>4</v>
      </c>
      <c r="N289" t="s">
        <v>320</v>
      </c>
      <c r="O289" t="s">
        <v>2043</v>
      </c>
    </row>
    <row r="290" spans="1:15" ht="20.100000000000001" customHeight="1">
      <c r="A290" t="s">
        <v>1884</v>
      </c>
      <c r="B290" t="s">
        <v>46</v>
      </c>
      <c r="C290" t="s">
        <v>14</v>
      </c>
      <c r="D290" t="s">
        <v>209</v>
      </c>
      <c r="E290" t="s">
        <v>210</v>
      </c>
      <c r="F290" s="1">
        <v>43158</v>
      </c>
      <c r="G290" s="2">
        <v>188.29</v>
      </c>
      <c r="H290" s="2">
        <v>178.85</v>
      </c>
      <c r="I290" s="2">
        <v>0</v>
      </c>
      <c r="J290" s="2">
        <v>9.44</v>
      </c>
      <c r="K290" t="s">
        <v>733</v>
      </c>
      <c r="L290" t="s">
        <v>4</v>
      </c>
      <c r="M290" t="s">
        <v>4</v>
      </c>
      <c r="N290" t="s">
        <v>4</v>
      </c>
      <c r="O290" t="s">
        <v>4</v>
      </c>
    </row>
    <row r="291" spans="1:15" ht="20.100000000000001" customHeight="1">
      <c r="A291" t="s">
        <v>1885</v>
      </c>
      <c r="B291" t="s">
        <v>46</v>
      </c>
      <c r="C291" t="s">
        <v>14</v>
      </c>
      <c r="D291" t="s">
        <v>198</v>
      </c>
      <c r="E291" t="s">
        <v>199</v>
      </c>
      <c r="F291" s="1">
        <v>43158</v>
      </c>
      <c r="G291" s="2">
        <v>178.85</v>
      </c>
      <c r="H291" s="2">
        <v>178.85</v>
      </c>
      <c r="I291" s="2">
        <v>0</v>
      </c>
      <c r="J291" s="2">
        <v>0</v>
      </c>
      <c r="K291" t="s">
        <v>733</v>
      </c>
      <c r="L291" t="s">
        <v>17</v>
      </c>
      <c r="M291" t="s">
        <v>18</v>
      </c>
      <c r="N291" t="s">
        <v>4</v>
      </c>
      <c r="O291" t="s">
        <v>2044</v>
      </c>
    </row>
    <row r="292" spans="1:15" ht="20.100000000000001" customHeight="1">
      <c r="A292" t="s">
        <v>1886</v>
      </c>
      <c r="B292" t="s">
        <v>6</v>
      </c>
      <c r="C292" t="s">
        <v>1</v>
      </c>
      <c r="D292" t="s">
        <v>227</v>
      </c>
      <c r="E292" t="s">
        <v>228</v>
      </c>
      <c r="F292" s="1">
        <v>43158</v>
      </c>
      <c r="G292" s="2">
        <v>229.26</v>
      </c>
      <c r="H292" s="2">
        <v>208.66</v>
      </c>
      <c r="I292" s="2">
        <v>0</v>
      </c>
      <c r="J292" s="2">
        <v>20.6</v>
      </c>
      <c r="K292" t="s">
        <v>1887</v>
      </c>
      <c r="L292" t="s">
        <v>4</v>
      </c>
      <c r="M292" t="s">
        <v>4</v>
      </c>
      <c r="N292" t="s">
        <v>4</v>
      </c>
      <c r="O292" t="s">
        <v>4</v>
      </c>
    </row>
    <row r="293" spans="1:15" ht="20.100000000000001" customHeight="1">
      <c r="A293" t="s">
        <v>1890</v>
      </c>
      <c r="B293" t="s">
        <v>0</v>
      </c>
      <c r="C293" t="s">
        <v>14</v>
      </c>
      <c r="D293" t="s">
        <v>113</v>
      </c>
      <c r="E293" t="s">
        <v>114</v>
      </c>
      <c r="F293" s="1">
        <v>43158</v>
      </c>
      <c r="G293" s="2">
        <v>1156.9000000000001</v>
      </c>
      <c r="H293" s="2">
        <v>298.08</v>
      </c>
      <c r="I293" s="2">
        <v>0</v>
      </c>
      <c r="J293" s="2">
        <v>858.82</v>
      </c>
      <c r="K293" t="s">
        <v>1891</v>
      </c>
      <c r="L293" t="s">
        <v>51</v>
      </c>
      <c r="M293" t="s">
        <v>18</v>
      </c>
      <c r="N293" t="s">
        <v>4</v>
      </c>
      <c r="O293" t="s">
        <v>2046</v>
      </c>
    </row>
    <row r="294" spans="1:15" ht="20.100000000000001" customHeight="1">
      <c r="A294" t="s">
        <v>1892</v>
      </c>
      <c r="B294" t="s">
        <v>0</v>
      </c>
      <c r="C294" t="s">
        <v>1</v>
      </c>
      <c r="D294" t="s">
        <v>44</v>
      </c>
      <c r="E294" t="s">
        <v>45</v>
      </c>
      <c r="F294" s="1">
        <v>43158</v>
      </c>
      <c r="G294" s="2">
        <v>563.27</v>
      </c>
      <c r="H294" s="2">
        <v>178.85</v>
      </c>
      <c r="I294" s="2">
        <v>0</v>
      </c>
      <c r="J294" s="2">
        <v>384.42</v>
      </c>
      <c r="K294" t="s">
        <v>1893</v>
      </c>
      <c r="L294" t="s">
        <v>38</v>
      </c>
      <c r="M294" t="s">
        <v>61</v>
      </c>
      <c r="N294" t="s">
        <v>4</v>
      </c>
      <c r="O294" t="s">
        <v>4</v>
      </c>
    </row>
    <row r="295" spans="1:15" ht="20.100000000000001" customHeight="1">
      <c r="A295" t="s">
        <v>1894</v>
      </c>
      <c r="B295" t="s">
        <v>33</v>
      </c>
      <c r="C295" t="s">
        <v>1</v>
      </c>
      <c r="D295" t="s">
        <v>82</v>
      </c>
      <c r="E295" t="s">
        <v>83</v>
      </c>
      <c r="F295" s="1">
        <v>43158</v>
      </c>
      <c r="G295" s="2">
        <v>750.94</v>
      </c>
      <c r="H295" s="2">
        <v>298.08</v>
      </c>
      <c r="I295" s="2">
        <v>0</v>
      </c>
      <c r="J295" s="2">
        <v>452.86</v>
      </c>
      <c r="K295" t="s">
        <v>1895</v>
      </c>
      <c r="L295" t="s">
        <v>4</v>
      </c>
      <c r="M295" t="s">
        <v>4</v>
      </c>
      <c r="N295" t="s">
        <v>4</v>
      </c>
      <c r="O295" t="s">
        <v>4</v>
      </c>
    </row>
    <row r="296" spans="1:15" ht="20.100000000000001" customHeight="1">
      <c r="A296" t="s">
        <v>1896</v>
      </c>
      <c r="B296" t="s">
        <v>46</v>
      </c>
      <c r="C296" t="s">
        <v>1</v>
      </c>
      <c r="D296" t="s">
        <v>47</v>
      </c>
      <c r="E296" t="s">
        <v>48</v>
      </c>
      <c r="F296" s="1">
        <v>43158</v>
      </c>
      <c r="G296" s="2">
        <v>119.23</v>
      </c>
      <c r="H296" s="2">
        <v>119.23</v>
      </c>
      <c r="I296" s="2">
        <v>0</v>
      </c>
      <c r="J296" s="2">
        <v>0</v>
      </c>
      <c r="K296" t="s">
        <v>1897</v>
      </c>
      <c r="L296" t="s">
        <v>4</v>
      </c>
      <c r="M296" t="s">
        <v>4</v>
      </c>
      <c r="N296" t="s">
        <v>4</v>
      </c>
      <c r="O296" t="s">
        <v>4</v>
      </c>
    </row>
    <row r="297" spans="1:15" ht="20.100000000000001" customHeight="1">
      <c r="A297" t="s">
        <v>1898</v>
      </c>
      <c r="B297" t="s">
        <v>46</v>
      </c>
      <c r="C297" t="s">
        <v>1</v>
      </c>
      <c r="D297" t="s">
        <v>209</v>
      </c>
      <c r="E297" t="s">
        <v>210</v>
      </c>
      <c r="F297" s="1">
        <v>43158</v>
      </c>
      <c r="G297" s="2">
        <v>178.85</v>
      </c>
      <c r="H297" s="2">
        <v>178.85</v>
      </c>
      <c r="I297" s="2">
        <v>0</v>
      </c>
      <c r="J297" s="2">
        <v>0</v>
      </c>
      <c r="K297" t="s">
        <v>1899</v>
      </c>
      <c r="L297" t="s">
        <v>4</v>
      </c>
      <c r="M297" t="s">
        <v>4</v>
      </c>
      <c r="N297" t="s">
        <v>4</v>
      </c>
      <c r="O297" t="s">
        <v>4</v>
      </c>
    </row>
    <row r="298" spans="1:15" ht="20.100000000000001" customHeight="1">
      <c r="A298" t="s">
        <v>1900</v>
      </c>
      <c r="B298" t="s">
        <v>6</v>
      </c>
      <c r="C298" t="s">
        <v>14</v>
      </c>
      <c r="D298" t="s">
        <v>256</v>
      </c>
      <c r="E298" t="s">
        <v>257</v>
      </c>
      <c r="F298" s="1">
        <v>43158</v>
      </c>
      <c r="G298" s="2">
        <v>332.99</v>
      </c>
      <c r="H298" s="2">
        <v>119.23</v>
      </c>
      <c r="I298" s="2">
        <v>0</v>
      </c>
      <c r="J298" s="2">
        <v>213.76</v>
      </c>
      <c r="K298" t="s">
        <v>1901</v>
      </c>
      <c r="L298" t="s">
        <v>4</v>
      </c>
      <c r="M298" t="s">
        <v>4</v>
      </c>
      <c r="N298" t="s">
        <v>4</v>
      </c>
      <c r="O298" t="s">
        <v>4</v>
      </c>
    </row>
    <row r="299" spans="1:15" ht="20.100000000000001" customHeight="1">
      <c r="A299" t="s">
        <v>1902</v>
      </c>
      <c r="B299" t="s">
        <v>0</v>
      </c>
      <c r="C299" t="s">
        <v>1</v>
      </c>
      <c r="D299" t="s">
        <v>254</v>
      </c>
      <c r="E299" t="s">
        <v>255</v>
      </c>
      <c r="F299" s="1">
        <v>43158</v>
      </c>
      <c r="G299" s="2">
        <v>418.12</v>
      </c>
      <c r="H299" s="2">
        <v>178.85</v>
      </c>
      <c r="I299" s="2">
        <v>0</v>
      </c>
      <c r="J299" s="2">
        <v>239.27</v>
      </c>
      <c r="K299" t="s">
        <v>1903</v>
      </c>
      <c r="L299" t="s">
        <v>51</v>
      </c>
      <c r="M299" t="s">
        <v>18</v>
      </c>
      <c r="N299" t="s">
        <v>4</v>
      </c>
      <c r="O299" t="s">
        <v>4</v>
      </c>
    </row>
    <row r="300" spans="1:15" ht="20.100000000000001" customHeight="1">
      <c r="A300" t="s">
        <v>1904</v>
      </c>
      <c r="B300" t="s">
        <v>6</v>
      </c>
      <c r="C300" t="s">
        <v>1</v>
      </c>
      <c r="D300" t="s">
        <v>104</v>
      </c>
      <c r="E300" t="s">
        <v>105</v>
      </c>
      <c r="F300" s="1">
        <v>43158</v>
      </c>
      <c r="G300" s="2">
        <v>301.66000000000003</v>
      </c>
      <c r="H300" s="2">
        <v>0</v>
      </c>
      <c r="I300" s="2">
        <v>0</v>
      </c>
      <c r="J300" s="2">
        <v>301.66000000000003</v>
      </c>
      <c r="K300" t="s">
        <v>1905</v>
      </c>
      <c r="L300" t="s">
        <v>4</v>
      </c>
      <c r="M300" t="s">
        <v>4</v>
      </c>
      <c r="N300" t="s">
        <v>4</v>
      </c>
      <c r="O300" t="s">
        <v>4</v>
      </c>
    </row>
    <row r="301" spans="1:15" ht="20.100000000000001" customHeight="1">
      <c r="A301" t="s">
        <v>1906</v>
      </c>
      <c r="B301" t="s">
        <v>0</v>
      </c>
      <c r="C301" t="s">
        <v>1</v>
      </c>
      <c r="D301" t="s">
        <v>39</v>
      </c>
      <c r="E301" t="s">
        <v>40</v>
      </c>
      <c r="F301" s="1">
        <v>43158</v>
      </c>
      <c r="G301" s="2">
        <v>433.55</v>
      </c>
      <c r="H301" s="2">
        <v>298.08</v>
      </c>
      <c r="I301" s="2">
        <v>0</v>
      </c>
      <c r="J301" s="2">
        <v>135.47</v>
      </c>
      <c r="K301" t="s">
        <v>1907</v>
      </c>
      <c r="L301" t="s">
        <v>4</v>
      </c>
      <c r="M301" t="s">
        <v>4</v>
      </c>
      <c r="N301" t="s">
        <v>4</v>
      </c>
      <c r="O301" t="s">
        <v>4</v>
      </c>
    </row>
    <row r="302" spans="1:15" ht="20.100000000000001" customHeight="1">
      <c r="A302" t="s">
        <v>1908</v>
      </c>
      <c r="B302" t="s">
        <v>33</v>
      </c>
      <c r="C302" t="s">
        <v>14</v>
      </c>
      <c r="D302" t="s">
        <v>34</v>
      </c>
      <c r="E302" t="s">
        <v>35</v>
      </c>
      <c r="F302" s="1">
        <v>43158</v>
      </c>
      <c r="G302" s="2">
        <v>6410.43</v>
      </c>
      <c r="H302" s="2">
        <v>834.62</v>
      </c>
      <c r="I302" s="2">
        <v>0</v>
      </c>
      <c r="J302" s="2">
        <v>5575.81</v>
      </c>
      <c r="K302" t="s">
        <v>1909</v>
      </c>
      <c r="L302" t="s">
        <v>4</v>
      </c>
      <c r="M302" t="s">
        <v>4</v>
      </c>
      <c r="N302" t="s">
        <v>4</v>
      </c>
      <c r="O302" t="s">
        <v>2047</v>
      </c>
    </row>
    <row r="303" spans="1:15" ht="20.100000000000001" customHeight="1">
      <c r="A303" t="s">
        <v>1910</v>
      </c>
      <c r="B303" t="s">
        <v>6</v>
      </c>
      <c r="C303" t="s">
        <v>14</v>
      </c>
      <c r="D303" t="s">
        <v>555</v>
      </c>
      <c r="E303" t="s">
        <v>556</v>
      </c>
      <c r="F303" s="1">
        <v>43158</v>
      </c>
      <c r="G303" s="2">
        <v>119.23</v>
      </c>
      <c r="H303" s="2">
        <v>119.23</v>
      </c>
      <c r="I303" s="2">
        <v>0</v>
      </c>
      <c r="J303" s="2">
        <v>0</v>
      </c>
      <c r="K303" t="s">
        <v>1911</v>
      </c>
      <c r="L303" t="s">
        <v>4</v>
      </c>
      <c r="M303" t="s">
        <v>4</v>
      </c>
      <c r="N303" t="s">
        <v>4</v>
      </c>
      <c r="O303" t="s">
        <v>2048</v>
      </c>
    </row>
    <row r="304" spans="1:15" ht="20.100000000000001" customHeight="1">
      <c r="A304" t="s">
        <v>1912</v>
      </c>
      <c r="B304" t="s">
        <v>21</v>
      </c>
      <c r="C304" t="s">
        <v>14</v>
      </c>
      <c r="D304" t="s">
        <v>95</v>
      </c>
      <c r="E304" t="s">
        <v>96</v>
      </c>
      <c r="F304" s="1">
        <v>43158</v>
      </c>
      <c r="G304" s="2">
        <v>769.23</v>
      </c>
      <c r="H304" s="2">
        <v>119.23</v>
      </c>
      <c r="I304" s="2">
        <v>0</v>
      </c>
      <c r="J304" s="2">
        <v>650</v>
      </c>
      <c r="K304" t="s">
        <v>1913</v>
      </c>
      <c r="L304" t="s">
        <v>4</v>
      </c>
      <c r="M304" t="s">
        <v>4</v>
      </c>
      <c r="N304" t="s">
        <v>4</v>
      </c>
      <c r="O304" t="s">
        <v>2049</v>
      </c>
    </row>
    <row r="305" spans="1:15" ht="20.100000000000001" customHeight="1">
      <c r="A305" t="s">
        <v>1859</v>
      </c>
      <c r="B305" t="s">
        <v>46</v>
      </c>
      <c r="C305" t="s">
        <v>1</v>
      </c>
      <c r="D305" t="s">
        <v>115</v>
      </c>
      <c r="E305" t="s">
        <v>116</v>
      </c>
      <c r="F305" s="1">
        <v>43157</v>
      </c>
      <c r="G305" s="2">
        <v>208.66</v>
      </c>
      <c r="H305" s="2">
        <v>208.66</v>
      </c>
      <c r="I305" s="2">
        <v>0</v>
      </c>
      <c r="J305" s="2">
        <v>0</v>
      </c>
      <c r="K305" t="s">
        <v>1860</v>
      </c>
      <c r="L305" t="s">
        <v>50</v>
      </c>
      <c r="M305" t="s">
        <v>4</v>
      </c>
      <c r="N305" t="s">
        <v>4</v>
      </c>
      <c r="O305" t="s">
        <v>4</v>
      </c>
    </row>
    <row r="306" spans="1:15" ht="20.100000000000001" customHeight="1">
      <c r="A306" t="s">
        <v>1861</v>
      </c>
      <c r="B306" t="s">
        <v>46</v>
      </c>
      <c r="C306" t="s">
        <v>14</v>
      </c>
      <c r="D306" t="s">
        <v>231</v>
      </c>
      <c r="E306" t="s">
        <v>232</v>
      </c>
      <c r="F306" s="1">
        <v>43157</v>
      </c>
      <c r="G306" s="2">
        <v>119.23</v>
      </c>
      <c r="H306" s="2">
        <v>119.23</v>
      </c>
      <c r="I306" s="2">
        <v>0</v>
      </c>
      <c r="J306" s="2">
        <v>0</v>
      </c>
      <c r="K306" t="s">
        <v>1862</v>
      </c>
      <c r="L306" t="s">
        <v>4</v>
      </c>
      <c r="M306" t="s">
        <v>4</v>
      </c>
      <c r="N306" t="s">
        <v>4</v>
      </c>
      <c r="O306" t="s">
        <v>4</v>
      </c>
    </row>
    <row r="307" spans="1:15" ht="20.100000000000001" customHeight="1">
      <c r="A307" t="s">
        <v>1863</v>
      </c>
      <c r="B307" t="s">
        <v>46</v>
      </c>
      <c r="C307" t="s">
        <v>14</v>
      </c>
      <c r="D307" t="s">
        <v>198</v>
      </c>
      <c r="E307" t="s">
        <v>199</v>
      </c>
      <c r="F307" s="1">
        <v>43157</v>
      </c>
      <c r="G307" s="2">
        <v>1013.46</v>
      </c>
      <c r="H307" s="2">
        <v>1013.46</v>
      </c>
      <c r="I307" s="2">
        <v>0</v>
      </c>
      <c r="J307" s="2">
        <v>0</v>
      </c>
      <c r="K307" t="s">
        <v>1864</v>
      </c>
      <c r="L307" t="s">
        <v>4</v>
      </c>
      <c r="M307" t="s">
        <v>4</v>
      </c>
      <c r="N307" t="s">
        <v>4</v>
      </c>
      <c r="O307" t="s">
        <v>2040</v>
      </c>
    </row>
    <row r="308" spans="1:15" ht="20.100000000000001" customHeight="1">
      <c r="A308" t="s">
        <v>1865</v>
      </c>
      <c r="B308" t="s">
        <v>0</v>
      </c>
      <c r="C308" t="s">
        <v>14</v>
      </c>
      <c r="D308" t="s">
        <v>286</v>
      </c>
      <c r="E308" t="s">
        <v>287</v>
      </c>
      <c r="F308" s="1">
        <v>43157</v>
      </c>
      <c r="G308" s="2">
        <v>119.23</v>
      </c>
      <c r="H308" s="2">
        <v>119.23</v>
      </c>
      <c r="I308" s="2">
        <v>0</v>
      </c>
      <c r="J308" s="2">
        <v>0</v>
      </c>
      <c r="K308" t="s">
        <v>1866</v>
      </c>
      <c r="L308" t="s">
        <v>4</v>
      </c>
      <c r="M308" t="s">
        <v>4</v>
      </c>
      <c r="N308" t="s">
        <v>1867</v>
      </c>
      <c r="O308" t="s">
        <v>4</v>
      </c>
    </row>
    <row r="309" spans="1:15">
      <c r="A309" t="s">
        <v>1868</v>
      </c>
      <c r="B309" t="s">
        <v>21</v>
      </c>
      <c r="C309" t="s">
        <v>1</v>
      </c>
      <c r="D309" t="s">
        <v>53</v>
      </c>
      <c r="E309" t="s">
        <v>54</v>
      </c>
      <c r="F309" s="1">
        <v>43157</v>
      </c>
      <c r="G309" s="2">
        <v>238.46</v>
      </c>
      <c r="H309" s="2">
        <v>238.46</v>
      </c>
      <c r="I309" s="2">
        <v>0</v>
      </c>
      <c r="J309" s="2">
        <v>0</v>
      </c>
      <c r="K309" t="s">
        <v>1869</v>
      </c>
      <c r="L309" t="s">
        <v>4</v>
      </c>
      <c r="M309" t="s">
        <v>4</v>
      </c>
      <c r="N309" t="s">
        <v>4</v>
      </c>
      <c r="O309" t="s">
        <v>4</v>
      </c>
    </row>
    <row r="310" spans="1:15" ht="20.100000000000001" customHeight="1">
      <c r="A310" t="s">
        <v>1870</v>
      </c>
      <c r="B310" t="s">
        <v>30</v>
      </c>
      <c r="C310" t="s">
        <v>1</v>
      </c>
      <c r="D310" t="s">
        <v>207</v>
      </c>
      <c r="E310" t="s">
        <v>208</v>
      </c>
      <c r="F310" s="1">
        <v>43157</v>
      </c>
      <c r="G310" s="2">
        <v>344.23</v>
      </c>
      <c r="H310" s="2">
        <v>119.23</v>
      </c>
      <c r="I310" s="2">
        <v>0</v>
      </c>
      <c r="J310" s="2">
        <v>225</v>
      </c>
      <c r="K310" t="s">
        <v>1871</v>
      </c>
      <c r="L310" t="s">
        <v>4</v>
      </c>
      <c r="M310" t="s">
        <v>4</v>
      </c>
      <c r="N310" t="s">
        <v>4</v>
      </c>
      <c r="O310" t="s">
        <v>4</v>
      </c>
    </row>
    <row r="311" spans="1:15" ht="20.100000000000001" customHeight="1">
      <c r="A311" t="s">
        <v>1872</v>
      </c>
      <c r="B311" t="s">
        <v>13</v>
      </c>
      <c r="C311" t="s">
        <v>14</v>
      </c>
      <c r="D311" t="s">
        <v>24</v>
      </c>
      <c r="E311" t="s">
        <v>25</v>
      </c>
      <c r="F311" s="1">
        <v>43157</v>
      </c>
      <c r="G311" s="2">
        <v>119.23</v>
      </c>
      <c r="H311" s="2">
        <v>119.23</v>
      </c>
      <c r="I311" s="2">
        <v>0</v>
      </c>
      <c r="J311" s="2">
        <v>0</v>
      </c>
      <c r="K311" t="s">
        <v>1873</v>
      </c>
      <c r="L311" t="s">
        <v>4</v>
      </c>
      <c r="M311" t="s">
        <v>4</v>
      </c>
      <c r="N311" t="s">
        <v>4</v>
      </c>
      <c r="O311" t="s">
        <v>2041</v>
      </c>
    </row>
    <row r="312" spans="1:15" ht="20.100000000000001" customHeight="1">
      <c r="A312" t="s">
        <v>1874</v>
      </c>
      <c r="B312" t="s">
        <v>0</v>
      </c>
      <c r="C312" t="s">
        <v>14</v>
      </c>
      <c r="D312" t="s">
        <v>254</v>
      </c>
      <c r="E312" t="s">
        <v>255</v>
      </c>
      <c r="F312" s="1">
        <v>43157</v>
      </c>
      <c r="G312" s="2">
        <v>476.92</v>
      </c>
      <c r="H312" s="2">
        <v>476.92</v>
      </c>
      <c r="I312" s="2">
        <v>0</v>
      </c>
      <c r="J312" s="2">
        <v>0</v>
      </c>
      <c r="K312" t="s">
        <v>1875</v>
      </c>
      <c r="L312" t="s">
        <v>4</v>
      </c>
      <c r="M312" t="s">
        <v>4</v>
      </c>
      <c r="N312" t="s">
        <v>4</v>
      </c>
      <c r="O312" t="s">
        <v>2042</v>
      </c>
    </row>
    <row r="313" spans="1:15" ht="20.100000000000001" customHeight="1">
      <c r="A313" t="s">
        <v>1876</v>
      </c>
      <c r="B313" t="s">
        <v>0</v>
      </c>
      <c r="C313" t="s">
        <v>14</v>
      </c>
      <c r="D313" t="s">
        <v>78</v>
      </c>
      <c r="E313" t="s">
        <v>79</v>
      </c>
      <c r="F313" s="1">
        <v>43157</v>
      </c>
      <c r="G313" s="2">
        <v>59.62</v>
      </c>
      <c r="H313" s="2">
        <v>59.62</v>
      </c>
      <c r="I313" s="2">
        <v>0</v>
      </c>
      <c r="J313" s="2">
        <v>0</v>
      </c>
      <c r="K313" t="s">
        <v>1877</v>
      </c>
      <c r="L313" t="s">
        <v>4</v>
      </c>
      <c r="M313" t="s">
        <v>4</v>
      </c>
      <c r="N313" t="s">
        <v>4</v>
      </c>
      <c r="O313" t="s">
        <v>4</v>
      </c>
    </row>
    <row r="314" spans="1:15" ht="20.100000000000001" customHeight="1">
      <c r="A314" t="s">
        <v>1878</v>
      </c>
      <c r="B314" t="s">
        <v>30</v>
      </c>
      <c r="C314" t="s">
        <v>14</v>
      </c>
      <c r="D314" t="s">
        <v>207</v>
      </c>
      <c r="E314" t="s">
        <v>208</v>
      </c>
      <c r="F314" s="1">
        <v>43157</v>
      </c>
      <c r="G314" s="2">
        <v>219.94</v>
      </c>
      <c r="H314" s="2">
        <v>59.62</v>
      </c>
      <c r="I314" s="2">
        <v>0</v>
      </c>
      <c r="J314" s="2">
        <v>160.32</v>
      </c>
      <c r="K314" t="s">
        <v>252</v>
      </c>
      <c r="L314" t="s">
        <v>4</v>
      </c>
      <c r="M314" t="s">
        <v>4</v>
      </c>
      <c r="N314" t="s">
        <v>4</v>
      </c>
      <c r="O314" t="s">
        <v>4</v>
      </c>
    </row>
    <row r="315" spans="1:15" ht="20.100000000000001" customHeight="1">
      <c r="A315" t="s">
        <v>1879</v>
      </c>
      <c r="B315" t="s">
        <v>0</v>
      </c>
      <c r="C315" t="s">
        <v>1</v>
      </c>
      <c r="D315" t="s">
        <v>330</v>
      </c>
      <c r="E315" t="s">
        <v>331</v>
      </c>
      <c r="F315" s="1">
        <v>43157</v>
      </c>
      <c r="G315" s="2">
        <v>119.23</v>
      </c>
      <c r="H315" s="2">
        <v>119.23</v>
      </c>
      <c r="I315" s="2">
        <v>0</v>
      </c>
      <c r="J315" s="2">
        <v>0</v>
      </c>
      <c r="K315" t="s">
        <v>1880</v>
      </c>
      <c r="L315" t="s">
        <v>4</v>
      </c>
      <c r="M315" t="s">
        <v>4</v>
      </c>
      <c r="N315" t="s">
        <v>4</v>
      </c>
      <c r="O315" t="s">
        <v>4</v>
      </c>
    </row>
    <row r="316" spans="1:15" ht="20.100000000000001" customHeight="1">
      <c r="A316" t="s">
        <v>1855</v>
      </c>
      <c r="B316" t="s">
        <v>46</v>
      </c>
      <c r="C316" t="s">
        <v>1</v>
      </c>
      <c r="D316" t="s">
        <v>141</v>
      </c>
      <c r="E316" t="s">
        <v>142</v>
      </c>
      <c r="F316" s="1">
        <v>43156</v>
      </c>
      <c r="G316" s="2">
        <v>2147.84</v>
      </c>
      <c r="H316" s="2">
        <v>476.93</v>
      </c>
      <c r="I316" s="2">
        <v>0</v>
      </c>
      <c r="J316" s="2">
        <v>1670.91</v>
      </c>
      <c r="K316" t="s">
        <v>1856</v>
      </c>
      <c r="L316" t="s">
        <v>69</v>
      </c>
      <c r="M316" t="s">
        <v>61</v>
      </c>
      <c r="N316" t="s">
        <v>4</v>
      </c>
      <c r="O316" t="s">
        <v>4</v>
      </c>
    </row>
    <row r="317" spans="1:15">
      <c r="A317" t="s">
        <v>1857</v>
      </c>
      <c r="B317" t="s">
        <v>6</v>
      </c>
      <c r="C317" t="s">
        <v>14</v>
      </c>
      <c r="D317" t="s">
        <v>104</v>
      </c>
      <c r="E317" t="s">
        <v>105</v>
      </c>
      <c r="F317" s="1">
        <v>43156</v>
      </c>
      <c r="G317" s="2">
        <v>178.85</v>
      </c>
      <c r="H317" s="2">
        <v>178.85</v>
      </c>
      <c r="I317" s="2">
        <v>0</v>
      </c>
      <c r="J317" s="2">
        <v>0</v>
      </c>
      <c r="K317" t="s">
        <v>1858</v>
      </c>
      <c r="L317" t="s">
        <v>4</v>
      </c>
      <c r="M317" t="s">
        <v>4</v>
      </c>
      <c r="N317" t="s">
        <v>4</v>
      </c>
      <c r="O317" t="s">
        <v>4</v>
      </c>
    </row>
    <row r="318" spans="1:15" ht="20.100000000000001" customHeight="1">
      <c r="A318" t="s">
        <v>1853</v>
      </c>
      <c r="B318" t="s">
        <v>6</v>
      </c>
      <c r="C318" t="s">
        <v>14</v>
      </c>
      <c r="D318" t="s">
        <v>59</v>
      </c>
      <c r="E318" t="s">
        <v>60</v>
      </c>
      <c r="F318" s="1">
        <v>43155</v>
      </c>
      <c r="G318" s="2">
        <v>238.04</v>
      </c>
      <c r="H318" s="2">
        <v>178.85</v>
      </c>
      <c r="I318" s="2">
        <v>0</v>
      </c>
      <c r="J318" s="2">
        <v>59.19</v>
      </c>
      <c r="K318" t="s">
        <v>1854</v>
      </c>
      <c r="L318" t="s">
        <v>4</v>
      </c>
      <c r="M318" t="s">
        <v>4</v>
      </c>
      <c r="N318" t="s">
        <v>4</v>
      </c>
      <c r="O318" t="s">
        <v>4</v>
      </c>
    </row>
    <row r="319" spans="1:15" ht="20.100000000000001" customHeight="1">
      <c r="A319" t="s">
        <v>1834</v>
      </c>
      <c r="B319" t="s">
        <v>46</v>
      </c>
      <c r="C319" t="s">
        <v>1</v>
      </c>
      <c r="D319" t="s">
        <v>62</v>
      </c>
      <c r="E319" t="s">
        <v>63</v>
      </c>
      <c r="F319" s="1">
        <v>43155</v>
      </c>
      <c r="G319" s="2">
        <v>238.46</v>
      </c>
      <c r="H319" s="2">
        <v>238.46</v>
      </c>
      <c r="I319" s="2">
        <v>0</v>
      </c>
      <c r="J319" s="2">
        <v>0</v>
      </c>
      <c r="K319" t="s">
        <v>899</v>
      </c>
      <c r="L319" t="s">
        <v>4</v>
      </c>
      <c r="M319" t="s">
        <v>4</v>
      </c>
      <c r="N319" t="s">
        <v>4</v>
      </c>
      <c r="O319" t="s">
        <v>4</v>
      </c>
    </row>
    <row r="320" spans="1:15" ht="20.100000000000001" customHeight="1">
      <c r="A320" t="s">
        <v>1835</v>
      </c>
      <c r="B320" t="s">
        <v>13</v>
      </c>
      <c r="C320" t="s">
        <v>1</v>
      </c>
      <c r="D320" t="s">
        <v>279</v>
      </c>
      <c r="E320" t="s">
        <v>280</v>
      </c>
      <c r="F320" s="1">
        <v>43155</v>
      </c>
      <c r="G320" s="2">
        <v>902.88</v>
      </c>
      <c r="H320" s="2">
        <v>238.46</v>
      </c>
      <c r="I320" s="2">
        <v>0</v>
      </c>
      <c r="J320" s="2">
        <v>664.42</v>
      </c>
      <c r="K320" t="s">
        <v>1836</v>
      </c>
      <c r="L320" t="s">
        <v>4</v>
      </c>
      <c r="M320" t="s">
        <v>4</v>
      </c>
      <c r="N320" t="s">
        <v>4</v>
      </c>
      <c r="O320" t="s">
        <v>4</v>
      </c>
    </row>
    <row r="321" spans="1:15" ht="20.100000000000001" customHeight="1">
      <c r="A321" t="s">
        <v>1837</v>
      </c>
      <c r="B321" t="s">
        <v>0</v>
      </c>
      <c r="C321" t="s">
        <v>14</v>
      </c>
      <c r="D321" t="s">
        <v>299</v>
      </c>
      <c r="E321" t="s">
        <v>300</v>
      </c>
      <c r="F321" s="1">
        <v>43155</v>
      </c>
      <c r="G321" s="2">
        <v>373.53</v>
      </c>
      <c r="H321" s="2">
        <v>178.85</v>
      </c>
      <c r="I321" s="2">
        <v>0</v>
      </c>
      <c r="J321" s="2">
        <v>194.68</v>
      </c>
      <c r="K321" t="s">
        <v>472</v>
      </c>
      <c r="L321" t="s">
        <v>4</v>
      </c>
      <c r="M321" t="s">
        <v>4</v>
      </c>
      <c r="N321" t="s">
        <v>4</v>
      </c>
      <c r="O321" t="s">
        <v>4</v>
      </c>
    </row>
    <row r="322" spans="1:15" ht="20.100000000000001" customHeight="1">
      <c r="A322" t="s">
        <v>1838</v>
      </c>
      <c r="B322" t="s">
        <v>13</v>
      </c>
      <c r="C322" t="s">
        <v>1</v>
      </c>
      <c r="D322" t="s">
        <v>279</v>
      </c>
      <c r="E322" t="s">
        <v>280</v>
      </c>
      <c r="F322" s="1">
        <v>43155</v>
      </c>
      <c r="G322" s="2">
        <v>1992.18</v>
      </c>
      <c r="H322" s="2">
        <v>1311.55</v>
      </c>
      <c r="I322" s="2">
        <v>0</v>
      </c>
      <c r="J322" s="2">
        <v>680.63</v>
      </c>
      <c r="K322" t="s">
        <v>1839</v>
      </c>
      <c r="L322" t="s">
        <v>4</v>
      </c>
      <c r="M322" t="s">
        <v>4</v>
      </c>
      <c r="N322" t="s">
        <v>4</v>
      </c>
      <c r="O322" t="s">
        <v>4</v>
      </c>
    </row>
    <row r="323" spans="1:15" ht="20.100000000000001" customHeight="1">
      <c r="A323" t="s">
        <v>1840</v>
      </c>
      <c r="B323" t="s">
        <v>0</v>
      </c>
      <c r="C323" t="s">
        <v>1</v>
      </c>
      <c r="D323" t="s">
        <v>306</v>
      </c>
      <c r="E323" t="s">
        <v>307</v>
      </c>
      <c r="F323" s="1">
        <v>43155</v>
      </c>
      <c r="G323" s="2">
        <v>405.28</v>
      </c>
      <c r="H323" s="2">
        <v>178.85</v>
      </c>
      <c r="I323" s="2">
        <v>0</v>
      </c>
      <c r="J323" s="2">
        <v>226.43</v>
      </c>
      <c r="K323" t="s">
        <v>1841</v>
      </c>
      <c r="L323" t="s">
        <v>4</v>
      </c>
      <c r="M323" t="s">
        <v>4</v>
      </c>
      <c r="N323" t="s">
        <v>4</v>
      </c>
      <c r="O323" t="s">
        <v>4</v>
      </c>
    </row>
    <row r="324" spans="1:15" ht="20.100000000000001" customHeight="1">
      <c r="A324" t="s">
        <v>1842</v>
      </c>
      <c r="B324" t="s">
        <v>6</v>
      </c>
      <c r="C324" t="s">
        <v>1</v>
      </c>
      <c r="D324" t="s">
        <v>19</v>
      </c>
      <c r="E324" t="s">
        <v>20</v>
      </c>
      <c r="F324" s="1">
        <v>43155</v>
      </c>
      <c r="G324" s="2">
        <v>1483.17</v>
      </c>
      <c r="H324" s="2">
        <v>178.85</v>
      </c>
      <c r="I324" s="2">
        <v>1115.92</v>
      </c>
      <c r="J324" s="2">
        <v>188.4</v>
      </c>
      <c r="K324" t="s">
        <v>1843</v>
      </c>
      <c r="L324" t="s">
        <v>4</v>
      </c>
      <c r="M324" t="s">
        <v>4</v>
      </c>
      <c r="N324" t="s">
        <v>4</v>
      </c>
      <c r="O324" t="s">
        <v>4</v>
      </c>
    </row>
    <row r="325" spans="1:15" ht="20.100000000000001" customHeight="1">
      <c r="A325" t="s">
        <v>1844</v>
      </c>
      <c r="B325" t="s">
        <v>0</v>
      </c>
      <c r="C325" t="s">
        <v>1</v>
      </c>
      <c r="D325" t="s">
        <v>184</v>
      </c>
      <c r="E325" t="s">
        <v>185</v>
      </c>
      <c r="F325" s="1">
        <v>43155</v>
      </c>
      <c r="G325" s="2">
        <v>178.85</v>
      </c>
      <c r="H325" s="2">
        <v>178.85</v>
      </c>
      <c r="I325" s="2">
        <v>0</v>
      </c>
      <c r="J325" s="2">
        <v>0</v>
      </c>
      <c r="K325" t="s">
        <v>1845</v>
      </c>
      <c r="L325" t="s">
        <v>4</v>
      </c>
      <c r="M325" t="s">
        <v>4</v>
      </c>
      <c r="N325" t="s">
        <v>4</v>
      </c>
      <c r="O325" t="s">
        <v>4</v>
      </c>
    </row>
    <row r="326" spans="1:15" ht="20.100000000000001" customHeight="1">
      <c r="A326" t="s">
        <v>1846</v>
      </c>
      <c r="B326" t="s">
        <v>13</v>
      </c>
      <c r="C326" t="s">
        <v>14</v>
      </c>
      <c r="D326" t="s">
        <v>279</v>
      </c>
      <c r="E326" t="s">
        <v>280</v>
      </c>
      <c r="F326" s="1">
        <v>43155</v>
      </c>
      <c r="G326" s="2">
        <v>1810.02</v>
      </c>
      <c r="H326" s="2">
        <v>1550.01</v>
      </c>
      <c r="I326" s="2">
        <v>0</v>
      </c>
      <c r="J326" s="2">
        <v>260.01</v>
      </c>
      <c r="K326" t="s">
        <v>1847</v>
      </c>
      <c r="L326" t="s">
        <v>4</v>
      </c>
      <c r="M326" t="s">
        <v>4</v>
      </c>
      <c r="N326" t="s">
        <v>1848</v>
      </c>
      <c r="O326" t="s">
        <v>4</v>
      </c>
    </row>
    <row r="327" spans="1:15" ht="20.100000000000001" customHeight="1">
      <c r="A327" t="s">
        <v>1849</v>
      </c>
      <c r="B327" t="s">
        <v>136</v>
      </c>
      <c r="C327" t="s">
        <v>14</v>
      </c>
      <c r="D327" t="s">
        <v>323</v>
      </c>
      <c r="E327" t="s">
        <v>239</v>
      </c>
      <c r="F327" s="1">
        <v>43155</v>
      </c>
      <c r="G327" s="2">
        <v>476.92</v>
      </c>
      <c r="H327" s="2">
        <v>476.92</v>
      </c>
      <c r="I327" s="2">
        <v>0</v>
      </c>
      <c r="J327" s="2">
        <v>0</v>
      </c>
      <c r="K327" t="s">
        <v>1850</v>
      </c>
      <c r="L327" t="s">
        <v>4</v>
      </c>
      <c r="M327" t="s">
        <v>4</v>
      </c>
      <c r="N327" t="s">
        <v>4</v>
      </c>
      <c r="O327" t="s">
        <v>4</v>
      </c>
    </row>
    <row r="328" spans="1:15" ht="20.100000000000001" customHeight="1">
      <c r="A328" t="s">
        <v>1851</v>
      </c>
      <c r="B328" t="s">
        <v>0</v>
      </c>
      <c r="C328" t="s">
        <v>1</v>
      </c>
      <c r="D328" t="s">
        <v>153</v>
      </c>
      <c r="E328" t="s">
        <v>154</v>
      </c>
      <c r="F328" s="1">
        <v>43155</v>
      </c>
      <c r="G328" s="2">
        <v>178.85</v>
      </c>
      <c r="H328" s="2">
        <v>178.85</v>
      </c>
      <c r="I328" s="2">
        <v>0</v>
      </c>
      <c r="J328" s="2">
        <v>0</v>
      </c>
      <c r="K328" t="s">
        <v>1852</v>
      </c>
      <c r="L328" t="s">
        <v>4</v>
      </c>
      <c r="M328" t="s">
        <v>4</v>
      </c>
      <c r="N328" t="s">
        <v>4</v>
      </c>
      <c r="O328" t="s">
        <v>4</v>
      </c>
    </row>
    <row r="329" spans="1:15" ht="20.100000000000001" customHeight="1">
      <c r="A329" t="s">
        <v>1822</v>
      </c>
      <c r="B329" t="s">
        <v>6</v>
      </c>
      <c r="C329" t="s">
        <v>1</v>
      </c>
      <c r="D329" t="s">
        <v>59</v>
      </c>
      <c r="E329" t="s">
        <v>60</v>
      </c>
      <c r="F329" s="1">
        <v>43154</v>
      </c>
      <c r="G329" s="2">
        <v>407.56</v>
      </c>
      <c r="H329" s="2">
        <v>119.23</v>
      </c>
      <c r="I329" s="2">
        <v>0</v>
      </c>
      <c r="J329" s="2">
        <v>288.33</v>
      </c>
      <c r="K329" t="s">
        <v>106</v>
      </c>
      <c r="L329" t="s">
        <v>17</v>
      </c>
      <c r="M329" t="s">
        <v>4</v>
      </c>
      <c r="N329" t="s">
        <v>106</v>
      </c>
      <c r="O329" t="s">
        <v>4</v>
      </c>
    </row>
    <row r="330" spans="1:15" ht="20.100000000000001" customHeight="1">
      <c r="A330" t="s">
        <v>1823</v>
      </c>
      <c r="B330" t="s">
        <v>6</v>
      </c>
      <c r="C330" t="s">
        <v>14</v>
      </c>
      <c r="D330" t="s">
        <v>59</v>
      </c>
      <c r="E330" t="s">
        <v>60</v>
      </c>
      <c r="F330" s="1">
        <v>43154</v>
      </c>
      <c r="G330" s="2">
        <v>298.08</v>
      </c>
      <c r="H330" s="2">
        <v>298.08</v>
      </c>
      <c r="I330" s="2">
        <v>0</v>
      </c>
      <c r="J330" s="2">
        <v>0</v>
      </c>
      <c r="K330" t="s">
        <v>1824</v>
      </c>
      <c r="L330" t="s">
        <v>4</v>
      </c>
      <c r="M330" t="s">
        <v>4</v>
      </c>
      <c r="N330" t="s">
        <v>4</v>
      </c>
      <c r="O330" t="s">
        <v>4</v>
      </c>
    </row>
    <row r="331" spans="1:15" ht="20.100000000000001" customHeight="1">
      <c r="A331" t="s">
        <v>1814</v>
      </c>
      <c r="B331" t="s">
        <v>33</v>
      </c>
      <c r="C331" t="s">
        <v>14</v>
      </c>
      <c r="D331" t="s">
        <v>266</v>
      </c>
      <c r="E331" t="s">
        <v>267</v>
      </c>
      <c r="F331" s="1">
        <v>43154</v>
      </c>
      <c r="G331" s="2">
        <v>198.96</v>
      </c>
      <c r="H331" s="2">
        <v>119.23</v>
      </c>
      <c r="I331" s="2">
        <v>0</v>
      </c>
      <c r="J331" s="2">
        <v>79.73</v>
      </c>
      <c r="K331" t="s">
        <v>1815</v>
      </c>
      <c r="L331" t="s">
        <v>4</v>
      </c>
      <c r="M331" t="s">
        <v>4</v>
      </c>
      <c r="N331" t="s">
        <v>4</v>
      </c>
      <c r="O331" t="s">
        <v>4</v>
      </c>
    </row>
    <row r="332" spans="1:15" ht="20.100000000000001" customHeight="1">
      <c r="A332" t="s">
        <v>1816</v>
      </c>
      <c r="B332" t="s">
        <v>6</v>
      </c>
      <c r="C332" t="s">
        <v>14</v>
      </c>
      <c r="D332" t="s">
        <v>406</v>
      </c>
      <c r="E332" t="s">
        <v>407</v>
      </c>
      <c r="F332" s="1">
        <v>43154</v>
      </c>
      <c r="G332" s="2">
        <v>238.46</v>
      </c>
      <c r="H332" s="2">
        <v>238.46</v>
      </c>
      <c r="I332" s="2">
        <v>0</v>
      </c>
      <c r="J332" s="2">
        <v>0</v>
      </c>
      <c r="K332" t="s">
        <v>1817</v>
      </c>
      <c r="L332" t="s">
        <v>4</v>
      </c>
      <c r="M332" t="s">
        <v>4</v>
      </c>
      <c r="N332" t="s">
        <v>4</v>
      </c>
      <c r="O332" t="s">
        <v>4</v>
      </c>
    </row>
    <row r="333" spans="1:15" ht="42" customHeight="1">
      <c r="A333" t="s">
        <v>1818</v>
      </c>
      <c r="B333" t="s">
        <v>46</v>
      </c>
      <c r="C333" t="s">
        <v>14</v>
      </c>
      <c r="D333" t="s">
        <v>231</v>
      </c>
      <c r="E333" t="s">
        <v>232</v>
      </c>
      <c r="F333" s="1">
        <v>43154</v>
      </c>
      <c r="G333" s="2">
        <v>157.63</v>
      </c>
      <c r="H333" s="2">
        <v>119.23</v>
      </c>
      <c r="I333" s="2">
        <v>0</v>
      </c>
      <c r="J333" s="2">
        <v>38.4</v>
      </c>
      <c r="K333" t="s">
        <v>1819</v>
      </c>
      <c r="L333" t="s">
        <v>4</v>
      </c>
      <c r="M333" t="s">
        <v>4</v>
      </c>
      <c r="N333" t="s">
        <v>4</v>
      </c>
      <c r="O333" t="s">
        <v>4</v>
      </c>
    </row>
    <row r="334" spans="1:15" ht="20.100000000000001" customHeight="1">
      <c r="A334" t="s">
        <v>1820</v>
      </c>
      <c r="B334" t="s">
        <v>6</v>
      </c>
      <c r="C334" t="s">
        <v>14</v>
      </c>
      <c r="D334" t="s">
        <v>366</v>
      </c>
      <c r="E334" t="s">
        <v>367</v>
      </c>
      <c r="F334" s="1">
        <v>43154</v>
      </c>
      <c r="G334" s="2">
        <v>148.72</v>
      </c>
      <c r="H334" s="2">
        <v>59.62</v>
      </c>
      <c r="I334" s="2">
        <v>0</v>
      </c>
      <c r="J334" s="2">
        <v>89.1</v>
      </c>
      <c r="K334" t="s">
        <v>103</v>
      </c>
      <c r="L334" t="s">
        <v>4</v>
      </c>
      <c r="M334" t="s">
        <v>4</v>
      </c>
      <c r="N334" t="s">
        <v>4</v>
      </c>
      <c r="O334" t="s">
        <v>4</v>
      </c>
    </row>
    <row r="335" spans="1:15" ht="20.100000000000001" hidden="1" customHeight="1">
      <c r="A335" t="s">
        <v>1821</v>
      </c>
      <c r="B335" t="s">
        <v>6</v>
      </c>
      <c r="C335" t="s">
        <v>7</v>
      </c>
      <c r="D335" t="s">
        <v>186</v>
      </c>
      <c r="E335" t="s">
        <v>187</v>
      </c>
      <c r="F335" s="1">
        <v>43154</v>
      </c>
      <c r="G335" s="2">
        <v>91.22</v>
      </c>
      <c r="H335" s="2">
        <v>91.22</v>
      </c>
      <c r="I335" s="2">
        <v>0</v>
      </c>
      <c r="J335" s="2">
        <v>0</v>
      </c>
      <c r="K335" t="s">
        <v>1363</v>
      </c>
      <c r="L335" t="s">
        <v>17</v>
      </c>
      <c r="M335" t="s">
        <v>61</v>
      </c>
      <c r="N335" t="s">
        <v>4</v>
      </c>
      <c r="O335" t="s">
        <v>4</v>
      </c>
    </row>
    <row r="336" spans="1:15" ht="20.100000000000001" hidden="1" customHeight="1">
      <c r="A336" t="s">
        <v>1825</v>
      </c>
      <c r="B336" t="s">
        <v>137</v>
      </c>
      <c r="C336" t="s">
        <v>215</v>
      </c>
      <c r="D336" t="s">
        <v>138</v>
      </c>
      <c r="E336" t="s">
        <v>139</v>
      </c>
      <c r="F336" s="1">
        <v>43154</v>
      </c>
      <c r="G336" s="2">
        <v>0</v>
      </c>
      <c r="H336" s="2">
        <v>0</v>
      </c>
      <c r="I336" s="2">
        <v>0</v>
      </c>
      <c r="J336" s="2">
        <v>0</v>
      </c>
      <c r="K336" t="s">
        <v>1826</v>
      </c>
      <c r="L336" t="s">
        <v>4</v>
      </c>
      <c r="M336" t="s">
        <v>4</v>
      </c>
      <c r="N336" t="s">
        <v>4</v>
      </c>
      <c r="O336" t="s">
        <v>4</v>
      </c>
    </row>
    <row r="337" spans="1:15" ht="20.100000000000001" customHeight="1">
      <c r="A337" t="s">
        <v>1827</v>
      </c>
      <c r="B337" t="s">
        <v>6</v>
      </c>
      <c r="C337" t="s">
        <v>14</v>
      </c>
      <c r="D337" t="s">
        <v>356</v>
      </c>
      <c r="E337" t="s">
        <v>357</v>
      </c>
      <c r="F337" s="1">
        <v>43154</v>
      </c>
      <c r="G337" s="2">
        <v>515.82000000000005</v>
      </c>
      <c r="H337" s="2">
        <v>149.04</v>
      </c>
      <c r="I337" s="2">
        <v>0</v>
      </c>
      <c r="J337" s="2">
        <v>366.78</v>
      </c>
      <c r="K337" t="s">
        <v>1828</v>
      </c>
      <c r="L337" t="s">
        <v>4</v>
      </c>
      <c r="M337" t="s">
        <v>4</v>
      </c>
      <c r="N337" t="s">
        <v>4</v>
      </c>
      <c r="O337" t="s">
        <v>2038</v>
      </c>
    </row>
    <row r="338" spans="1:15" ht="20.100000000000001" customHeight="1">
      <c r="A338" t="s">
        <v>1829</v>
      </c>
      <c r="B338" t="s">
        <v>6</v>
      </c>
      <c r="C338" t="s">
        <v>1</v>
      </c>
      <c r="D338" t="s">
        <v>321</v>
      </c>
      <c r="E338" t="s">
        <v>322</v>
      </c>
      <c r="F338" s="1">
        <v>43154</v>
      </c>
      <c r="G338" s="2">
        <v>476.93</v>
      </c>
      <c r="H338" s="2">
        <v>476.93</v>
      </c>
      <c r="I338" s="2">
        <v>0</v>
      </c>
      <c r="J338" s="2">
        <v>0</v>
      </c>
      <c r="K338" t="s">
        <v>460</v>
      </c>
      <c r="L338" t="s">
        <v>4</v>
      </c>
      <c r="M338" t="s">
        <v>4</v>
      </c>
      <c r="N338" t="s">
        <v>4</v>
      </c>
      <c r="O338" t="s">
        <v>4</v>
      </c>
    </row>
    <row r="339" spans="1:15" ht="20.100000000000001" customHeight="1">
      <c r="A339" t="s">
        <v>1830</v>
      </c>
      <c r="B339" t="s">
        <v>0</v>
      </c>
      <c r="C339" t="s">
        <v>14</v>
      </c>
      <c r="D339" t="s">
        <v>39</v>
      </c>
      <c r="E339" t="s">
        <v>40</v>
      </c>
      <c r="F339" s="1">
        <v>43154</v>
      </c>
      <c r="G339" s="2">
        <v>0</v>
      </c>
      <c r="H339" s="2">
        <v>0</v>
      </c>
      <c r="I339" s="2">
        <v>0</v>
      </c>
      <c r="J339" s="2">
        <v>0</v>
      </c>
      <c r="K339" t="s">
        <v>1831</v>
      </c>
      <c r="L339" t="s">
        <v>174</v>
      </c>
      <c r="M339" t="s">
        <v>537</v>
      </c>
      <c r="N339" t="s">
        <v>4</v>
      </c>
      <c r="O339" t="s">
        <v>2039</v>
      </c>
    </row>
    <row r="340" spans="1:15" ht="20.100000000000001" customHeight="1">
      <c r="A340" t="s">
        <v>1832</v>
      </c>
      <c r="B340" t="s">
        <v>6</v>
      </c>
      <c r="C340" t="s">
        <v>14</v>
      </c>
      <c r="D340" t="s">
        <v>180</v>
      </c>
      <c r="E340" t="s">
        <v>181</v>
      </c>
      <c r="F340" s="1">
        <v>43154</v>
      </c>
      <c r="G340" s="2">
        <v>59.62</v>
      </c>
      <c r="H340" s="2">
        <v>59.62</v>
      </c>
      <c r="I340" s="2">
        <v>0</v>
      </c>
      <c r="J340" s="2">
        <v>0</v>
      </c>
      <c r="K340" t="s">
        <v>1833</v>
      </c>
      <c r="L340" t="s">
        <v>4</v>
      </c>
      <c r="M340" t="s">
        <v>4</v>
      </c>
      <c r="N340" t="s">
        <v>4</v>
      </c>
      <c r="O340" t="s">
        <v>4</v>
      </c>
    </row>
    <row r="341" spans="1:15">
      <c r="A341" t="s">
        <v>1800</v>
      </c>
      <c r="B341" t="s">
        <v>6</v>
      </c>
      <c r="C341" t="s">
        <v>1</v>
      </c>
      <c r="D341" t="s">
        <v>97</v>
      </c>
      <c r="E341" t="s">
        <v>98</v>
      </c>
      <c r="F341" s="1">
        <v>43153</v>
      </c>
      <c r="G341" s="2">
        <v>238.46</v>
      </c>
      <c r="H341" s="2">
        <v>238.46</v>
      </c>
      <c r="I341" s="2">
        <v>0</v>
      </c>
      <c r="J341" s="2">
        <v>0</v>
      </c>
      <c r="K341" t="s">
        <v>278</v>
      </c>
      <c r="L341" t="s">
        <v>4</v>
      </c>
      <c r="M341" t="s">
        <v>4</v>
      </c>
      <c r="N341" t="s">
        <v>4</v>
      </c>
      <c r="O341" t="s">
        <v>4</v>
      </c>
    </row>
    <row r="342" spans="1:15" ht="20.100000000000001" customHeight="1">
      <c r="A342" t="s">
        <v>1806</v>
      </c>
      <c r="B342" t="s">
        <v>6</v>
      </c>
      <c r="C342" t="s">
        <v>14</v>
      </c>
      <c r="D342" t="s">
        <v>59</v>
      </c>
      <c r="E342" t="s">
        <v>60</v>
      </c>
      <c r="F342" s="1">
        <v>43153</v>
      </c>
      <c r="G342" s="2">
        <v>245.72</v>
      </c>
      <c r="H342" s="2">
        <v>238.46</v>
      </c>
      <c r="I342" s="2">
        <v>0</v>
      </c>
      <c r="J342" s="2">
        <v>7.26</v>
      </c>
      <c r="K342" t="s">
        <v>1807</v>
      </c>
      <c r="L342" t="s">
        <v>4</v>
      </c>
      <c r="M342" t="s">
        <v>4</v>
      </c>
      <c r="N342" t="s">
        <v>4</v>
      </c>
      <c r="O342" t="s">
        <v>4</v>
      </c>
    </row>
    <row r="343" spans="1:15" ht="20.100000000000001" customHeight="1">
      <c r="A343" t="s">
        <v>1799</v>
      </c>
      <c r="B343" t="s">
        <v>0</v>
      </c>
      <c r="C343" t="s">
        <v>14</v>
      </c>
      <c r="D343" t="s">
        <v>330</v>
      </c>
      <c r="E343" t="s">
        <v>331</v>
      </c>
      <c r="F343" s="1">
        <v>43153</v>
      </c>
      <c r="G343" s="2">
        <v>119.23</v>
      </c>
      <c r="H343" s="2">
        <v>119.23</v>
      </c>
      <c r="I343" s="2">
        <v>0</v>
      </c>
      <c r="J343" s="2">
        <v>0</v>
      </c>
      <c r="K343" t="s">
        <v>1676</v>
      </c>
      <c r="L343" t="s">
        <v>4</v>
      </c>
      <c r="M343" t="s">
        <v>4</v>
      </c>
      <c r="N343" t="s">
        <v>4</v>
      </c>
      <c r="O343" t="s">
        <v>4</v>
      </c>
    </row>
    <row r="344" spans="1:15" ht="20.100000000000001" customHeight="1">
      <c r="A344" t="s">
        <v>1801</v>
      </c>
      <c r="B344" t="s">
        <v>6</v>
      </c>
      <c r="C344" t="s">
        <v>14</v>
      </c>
      <c r="D344" t="s">
        <v>555</v>
      </c>
      <c r="E344" t="s">
        <v>556</v>
      </c>
      <c r="F344" s="1">
        <v>43153</v>
      </c>
      <c r="G344" s="2">
        <v>178.85</v>
      </c>
      <c r="H344" s="2">
        <v>178.85</v>
      </c>
      <c r="I344" s="2">
        <v>0</v>
      </c>
      <c r="J344" s="2">
        <v>0</v>
      </c>
      <c r="K344" t="s">
        <v>1802</v>
      </c>
      <c r="L344" t="s">
        <v>4</v>
      </c>
      <c r="M344" t="s">
        <v>4</v>
      </c>
      <c r="N344" t="s">
        <v>4</v>
      </c>
      <c r="O344" t="s">
        <v>2035</v>
      </c>
    </row>
    <row r="345" spans="1:15" ht="20.100000000000001" customHeight="1">
      <c r="A345" t="s">
        <v>1803</v>
      </c>
      <c r="B345" t="s">
        <v>6</v>
      </c>
      <c r="C345" t="s">
        <v>1</v>
      </c>
      <c r="D345" t="s">
        <v>122</v>
      </c>
      <c r="E345" t="s">
        <v>123</v>
      </c>
      <c r="F345" s="1">
        <v>43153</v>
      </c>
      <c r="G345" s="2">
        <v>300.35000000000002</v>
      </c>
      <c r="H345" s="2">
        <v>178.85</v>
      </c>
      <c r="I345" s="2">
        <v>0</v>
      </c>
      <c r="J345" s="2">
        <v>121.5</v>
      </c>
      <c r="K345" t="s">
        <v>163</v>
      </c>
      <c r="L345" t="s">
        <v>4</v>
      </c>
      <c r="M345" t="s">
        <v>4</v>
      </c>
      <c r="N345" t="s">
        <v>4</v>
      </c>
      <c r="O345" t="s">
        <v>4</v>
      </c>
    </row>
    <row r="346" spans="1:15">
      <c r="A346" t="s">
        <v>1804</v>
      </c>
      <c r="B346" t="s">
        <v>0</v>
      </c>
      <c r="C346" t="s">
        <v>14</v>
      </c>
      <c r="D346" t="s">
        <v>153</v>
      </c>
      <c r="E346" t="s">
        <v>154</v>
      </c>
      <c r="F346" s="1">
        <v>43153</v>
      </c>
      <c r="G346" s="2">
        <v>238.46</v>
      </c>
      <c r="H346" s="2">
        <v>238.46</v>
      </c>
      <c r="I346" s="2">
        <v>0</v>
      </c>
      <c r="J346" s="2">
        <v>0</v>
      </c>
      <c r="K346" t="s">
        <v>1805</v>
      </c>
      <c r="L346" t="s">
        <v>4</v>
      </c>
      <c r="M346" t="s">
        <v>4</v>
      </c>
      <c r="N346" t="s">
        <v>4</v>
      </c>
      <c r="O346" t="s">
        <v>4</v>
      </c>
    </row>
    <row r="347" spans="1:15" ht="20.100000000000001" customHeight="1">
      <c r="A347" t="s">
        <v>1808</v>
      </c>
      <c r="B347" t="s">
        <v>21</v>
      </c>
      <c r="C347" t="s">
        <v>14</v>
      </c>
      <c r="D347" t="s">
        <v>93</v>
      </c>
      <c r="E347" t="s">
        <v>94</v>
      </c>
      <c r="F347" s="1">
        <v>43153</v>
      </c>
      <c r="G347" s="2">
        <v>0</v>
      </c>
      <c r="H347" s="2">
        <v>0</v>
      </c>
      <c r="I347" s="2">
        <v>0</v>
      </c>
      <c r="J347" s="2">
        <v>0</v>
      </c>
      <c r="K347" t="s">
        <v>1809</v>
      </c>
      <c r="L347" t="s">
        <v>4</v>
      </c>
      <c r="M347" t="s">
        <v>4</v>
      </c>
      <c r="N347" t="s">
        <v>4</v>
      </c>
      <c r="O347" t="s">
        <v>4</v>
      </c>
    </row>
    <row r="348" spans="1:15" ht="20.100000000000001" customHeight="1">
      <c r="A348" t="s">
        <v>1810</v>
      </c>
      <c r="B348" t="s">
        <v>0</v>
      </c>
      <c r="C348" t="s">
        <v>1</v>
      </c>
      <c r="D348" t="s">
        <v>330</v>
      </c>
      <c r="E348" t="s">
        <v>331</v>
      </c>
      <c r="F348" s="1">
        <v>43153</v>
      </c>
      <c r="G348" s="2">
        <v>119.23</v>
      </c>
      <c r="H348" s="2">
        <v>119.23</v>
      </c>
      <c r="I348" s="2">
        <v>0</v>
      </c>
      <c r="J348" s="2">
        <v>0</v>
      </c>
      <c r="K348" t="s">
        <v>1811</v>
      </c>
      <c r="L348" t="s">
        <v>51</v>
      </c>
      <c r="M348" t="s">
        <v>18</v>
      </c>
      <c r="N348" t="s">
        <v>4</v>
      </c>
      <c r="O348" t="s">
        <v>2036</v>
      </c>
    </row>
    <row r="349" spans="1:15" ht="20.100000000000001" customHeight="1">
      <c r="A349" t="s">
        <v>1812</v>
      </c>
      <c r="B349" t="s">
        <v>0</v>
      </c>
      <c r="C349" t="s">
        <v>14</v>
      </c>
      <c r="D349" t="s">
        <v>175</v>
      </c>
      <c r="E349" t="s">
        <v>176</v>
      </c>
      <c r="F349" s="1">
        <v>43153</v>
      </c>
      <c r="G349" s="2">
        <v>178.85</v>
      </c>
      <c r="H349" s="2">
        <v>178.85</v>
      </c>
      <c r="I349" s="2">
        <v>0</v>
      </c>
      <c r="J349" s="2">
        <v>0</v>
      </c>
      <c r="K349" t="s">
        <v>1813</v>
      </c>
      <c r="L349" t="s">
        <v>51</v>
      </c>
      <c r="M349" t="s">
        <v>52</v>
      </c>
      <c r="N349" t="s">
        <v>4</v>
      </c>
      <c r="O349" t="s">
        <v>2037</v>
      </c>
    </row>
    <row r="350" spans="1:15" ht="20.100000000000001" customHeight="1">
      <c r="A350" t="s">
        <v>1769</v>
      </c>
      <c r="B350" t="s">
        <v>21</v>
      </c>
      <c r="C350" t="s">
        <v>14</v>
      </c>
      <c r="D350" t="s">
        <v>95</v>
      </c>
      <c r="E350" t="s">
        <v>96</v>
      </c>
      <c r="F350" s="1">
        <v>43152</v>
      </c>
      <c r="G350" s="2">
        <v>119.23</v>
      </c>
      <c r="H350" s="2">
        <v>119.23</v>
      </c>
      <c r="I350" s="2">
        <v>0</v>
      </c>
      <c r="J350" s="2">
        <v>0</v>
      </c>
      <c r="K350" t="s">
        <v>1770</v>
      </c>
      <c r="L350" t="s">
        <v>4</v>
      </c>
      <c r="M350" t="s">
        <v>4</v>
      </c>
      <c r="N350" t="s">
        <v>4</v>
      </c>
      <c r="O350" t="s">
        <v>4</v>
      </c>
    </row>
    <row r="351" spans="1:15" ht="20.100000000000001" customHeight="1">
      <c r="A351" t="s">
        <v>1771</v>
      </c>
      <c r="B351" t="s">
        <v>46</v>
      </c>
      <c r="C351" t="s">
        <v>14</v>
      </c>
      <c r="D351" t="s">
        <v>62</v>
      </c>
      <c r="E351" t="s">
        <v>63</v>
      </c>
      <c r="F351" s="1">
        <v>43152</v>
      </c>
      <c r="G351" s="2">
        <v>0</v>
      </c>
      <c r="H351" s="2">
        <v>0</v>
      </c>
      <c r="I351" s="2">
        <v>0</v>
      </c>
      <c r="J351" s="2">
        <v>0</v>
      </c>
      <c r="K351" t="s">
        <v>1772</v>
      </c>
      <c r="L351" t="s">
        <v>4</v>
      </c>
      <c r="M351" t="s">
        <v>4</v>
      </c>
      <c r="N351" t="s">
        <v>4</v>
      </c>
      <c r="O351" t="s">
        <v>4</v>
      </c>
    </row>
    <row r="352" spans="1:15">
      <c r="A352" t="s">
        <v>1773</v>
      </c>
      <c r="B352" t="s">
        <v>6</v>
      </c>
      <c r="C352" t="s">
        <v>14</v>
      </c>
      <c r="D352" t="s">
        <v>19</v>
      </c>
      <c r="E352" t="s">
        <v>20</v>
      </c>
      <c r="F352" s="1">
        <v>43152</v>
      </c>
      <c r="G352" s="2">
        <v>298.08</v>
      </c>
      <c r="H352" s="2">
        <v>298.08</v>
      </c>
      <c r="I352" s="2">
        <v>0</v>
      </c>
      <c r="J352" s="2">
        <v>0</v>
      </c>
      <c r="K352" t="s">
        <v>1774</v>
      </c>
      <c r="L352" t="s">
        <v>4</v>
      </c>
      <c r="M352" t="s">
        <v>4</v>
      </c>
      <c r="N352" t="s">
        <v>4</v>
      </c>
      <c r="O352" t="s">
        <v>4</v>
      </c>
    </row>
    <row r="353" spans="1:15" ht="20.100000000000001" customHeight="1">
      <c r="A353" t="s">
        <v>1775</v>
      </c>
      <c r="B353" t="s">
        <v>0</v>
      </c>
      <c r="C353" t="s">
        <v>1</v>
      </c>
      <c r="D353" t="s">
        <v>294</v>
      </c>
      <c r="E353" t="s">
        <v>295</v>
      </c>
      <c r="F353" s="1">
        <v>43152</v>
      </c>
      <c r="G353" s="2">
        <v>144.35</v>
      </c>
      <c r="H353" s="2">
        <v>119.23</v>
      </c>
      <c r="I353" s="2">
        <v>0</v>
      </c>
      <c r="J353" s="2">
        <v>25.12</v>
      </c>
      <c r="K353" t="s">
        <v>1776</v>
      </c>
      <c r="L353" t="s">
        <v>4</v>
      </c>
      <c r="M353" t="s">
        <v>4</v>
      </c>
      <c r="N353" t="s">
        <v>4</v>
      </c>
      <c r="O353" t="s">
        <v>4</v>
      </c>
    </row>
    <row r="354" spans="1:15">
      <c r="A354" t="s">
        <v>1777</v>
      </c>
      <c r="B354" t="s">
        <v>13</v>
      </c>
      <c r="C354" t="s">
        <v>14</v>
      </c>
      <c r="D354" t="s">
        <v>145</v>
      </c>
      <c r="E354" t="s">
        <v>146</v>
      </c>
      <c r="F354" s="1">
        <v>43152</v>
      </c>
      <c r="G354" s="2">
        <v>406.01</v>
      </c>
      <c r="H354" s="2">
        <v>357.69</v>
      </c>
      <c r="I354" s="2">
        <v>0</v>
      </c>
      <c r="J354" s="2">
        <v>48.32</v>
      </c>
      <c r="K354" t="s">
        <v>1778</v>
      </c>
      <c r="L354" t="s">
        <v>4</v>
      </c>
      <c r="M354" t="s">
        <v>4</v>
      </c>
      <c r="N354" t="s">
        <v>4</v>
      </c>
      <c r="O354" t="s">
        <v>4</v>
      </c>
    </row>
    <row r="355" spans="1:15" ht="20.100000000000001" customHeight="1">
      <c r="A355" t="s">
        <v>1779</v>
      </c>
      <c r="B355" t="s">
        <v>33</v>
      </c>
      <c r="C355" t="s">
        <v>1</v>
      </c>
      <c r="D355" t="s">
        <v>164</v>
      </c>
      <c r="E355" t="s">
        <v>165</v>
      </c>
      <c r="F355" s="1">
        <v>43152</v>
      </c>
      <c r="G355" s="2">
        <v>209.18</v>
      </c>
      <c r="H355" s="2">
        <v>209.18</v>
      </c>
      <c r="I355" s="2">
        <v>0</v>
      </c>
      <c r="J355" s="2">
        <v>0</v>
      </c>
      <c r="K355" t="s">
        <v>1780</v>
      </c>
      <c r="L355" t="s">
        <v>4</v>
      </c>
      <c r="M355" t="s">
        <v>4</v>
      </c>
      <c r="N355" t="s">
        <v>4</v>
      </c>
      <c r="O355" t="s">
        <v>4</v>
      </c>
    </row>
    <row r="356" spans="1:15" ht="20.100000000000001" hidden="1" customHeight="1">
      <c r="A356" t="s">
        <v>1781</v>
      </c>
      <c r="B356" t="s">
        <v>6</v>
      </c>
      <c r="C356" t="s">
        <v>7</v>
      </c>
      <c r="D356" t="s">
        <v>186</v>
      </c>
      <c r="E356" t="s">
        <v>187</v>
      </c>
      <c r="F356" s="1">
        <v>43152</v>
      </c>
      <c r="G356" s="2">
        <v>656.69</v>
      </c>
      <c r="H356" s="2">
        <v>410.49</v>
      </c>
      <c r="I356" s="2">
        <v>246.2</v>
      </c>
      <c r="J356" s="2">
        <v>0</v>
      </c>
      <c r="K356" t="s">
        <v>1782</v>
      </c>
      <c r="L356" t="s">
        <v>1783</v>
      </c>
      <c r="M356" t="s">
        <v>333</v>
      </c>
      <c r="N356" t="s">
        <v>4</v>
      </c>
      <c r="O356" t="s">
        <v>4</v>
      </c>
    </row>
    <row r="357" spans="1:15">
      <c r="A357" t="s">
        <v>1784</v>
      </c>
      <c r="B357" t="s">
        <v>0</v>
      </c>
      <c r="C357" t="s">
        <v>14</v>
      </c>
      <c r="D357" t="s">
        <v>341</v>
      </c>
      <c r="E357" t="s">
        <v>342</v>
      </c>
      <c r="F357" s="1">
        <v>43152</v>
      </c>
      <c r="G357" s="2">
        <v>357.69</v>
      </c>
      <c r="H357" s="2">
        <v>357.69</v>
      </c>
      <c r="I357" s="2">
        <v>0</v>
      </c>
      <c r="J357" s="2">
        <v>0</v>
      </c>
      <c r="K357" t="s">
        <v>1785</v>
      </c>
      <c r="L357" t="s">
        <v>4</v>
      </c>
      <c r="M357" t="s">
        <v>4</v>
      </c>
      <c r="N357" t="s">
        <v>4</v>
      </c>
      <c r="O357" t="s">
        <v>4</v>
      </c>
    </row>
    <row r="358" spans="1:15">
      <c r="A358" t="s">
        <v>1786</v>
      </c>
      <c r="B358" t="s">
        <v>13</v>
      </c>
      <c r="C358" t="s">
        <v>1</v>
      </c>
      <c r="D358" t="s">
        <v>15</v>
      </c>
      <c r="E358" t="s">
        <v>16</v>
      </c>
      <c r="F358" s="1">
        <v>43152</v>
      </c>
      <c r="G358" s="2">
        <v>781.92</v>
      </c>
      <c r="H358" s="2">
        <v>357.69</v>
      </c>
      <c r="I358" s="2">
        <v>0</v>
      </c>
      <c r="J358" s="2">
        <v>424.23</v>
      </c>
      <c r="K358" t="s">
        <v>1787</v>
      </c>
      <c r="L358" t="s">
        <v>4</v>
      </c>
      <c r="M358" t="s">
        <v>4</v>
      </c>
      <c r="N358" t="s">
        <v>4</v>
      </c>
      <c r="O358" t="s">
        <v>4</v>
      </c>
    </row>
    <row r="359" spans="1:15">
      <c r="A359" t="s">
        <v>1788</v>
      </c>
      <c r="B359" t="s">
        <v>6</v>
      </c>
      <c r="C359" t="s">
        <v>14</v>
      </c>
      <c r="D359" t="s">
        <v>415</v>
      </c>
      <c r="E359" t="s">
        <v>416</v>
      </c>
      <c r="F359" s="1">
        <v>43152</v>
      </c>
      <c r="G359" s="2">
        <v>476.93</v>
      </c>
      <c r="H359" s="2">
        <v>476.93</v>
      </c>
      <c r="I359" s="2">
        <v>0</v>
      </c>
      <c r="J359" s="2">
        <v>0</v>
      </c>
      <c r="K359" t="s">
        <v>1789</v>
      </c>
      <c r="L359" t="s">
        <v>4</v>
      </c>
      <c r="M359" t="s">
        <v>4</v>
      </c>
      <c r="N359" t="s">
        <v>1790</v>
      </c>
      <c r="O359" t="s">
        <v>2034</v>
      </c>
    </row>
    <row r="360" spans="1:15" ht="20.100000000000001" customHeight="1">
      <c r="A360" t="s">
        <v>1791</v>
      </c>
      <c r="B360" t="s">
        <v>0</v>
      </c>
      <c r="C360" t="s">
        <v>1</v>
      </c>
      <c r="D360" t="s">
        <v>172</v>
      </c>
      <c r="E360" t="s">
        <v>173</v>
      </c>
      <c r="F360" s="1">
        <v>43152</v>
      </c>
      <c r="G360" s="2">
        <v>485.61</v>
      </c>
      <c r="H360" s="2">
        <v>476.93</v>
      </c>
      <c r="I360" s="2">
        <v>0</v>
      </c>
      <c r="J360" s="2">
        <v>8.68</v>
      </c>
      <c r="K360" t="s">
        <v>1792</v>
      </c>
      <c r="L360" t="s">
        <v>4</v>
      </c>
      <c r="M360" t="s">
        <v>4</v>
      </c>
      <c r="N360" t="s">
        <v>4</v>
      </c>
      <c r="O360" t="s">
        <v>4</v>
      </c>
    </row>
    <row r="361" spans="1:15">
      <c r="A361" t="s">
        <v>1793</v>
      </c>
      <c r="B361" t="s">
        <v>6</v>
      </c>
      <c r="C361" t="s">
        <v>1</v>
      </c>
      <c r="D361" t="s">
        <v>225</v>
      </c>
      <c r="E361" t="s">
        <v>226</v>
      </c>
      <c r="F361" s="1">
        <v>43152</v>
      </c>
      <c r="G361" s="2">
        <v>208.66</v>
      </c>
      <c r="H361" s="2">
        <v>208.66</v>
      </c>
      <c r="I361" s="2">
        <v>0</v>
      </c>
      <c r="J361" s="2">
        <v>0</v>
      </c>
      <c r="K361" t="s">
        <v>1794</v>
      </c>
      <c r="L361" t="s">
        <v>38</v>
      </c>
      <c r="M361" t="s">
        <v>4</v>
      </c>
      <c r="N361" t="s">
        <v>4</v>
      </c>
      <c r="O361" t="s">
        <v>4</v>
      </c>
    </row>
    <row r="362" spans="1:15" ht="20.100000000000001" customHeight="1">
      <c r="A362" t="s">
        <v>1795</v>
      </c>
      <c r="B362" t="s">
        <v>21</v>
      </c>
      <c r="C362" t="s">
        <v>1</v>
      </c>
      <c r="D362" t="s">
        <v>76</v>
      </c>
      <c r="E362" t="s">
        <v>77</v>
      </c>
      <c r="F362" s="1">
        <v>43152</v>
      </c>
      <c r="G362" s="2">
        <v>376.7</v>
      </c>
      <c r="H362" s="2">
        <v>119.23</v>
      </c>
      <c r="I362" s="2">
        <v>0</v>
      </c>
      <c r="J362" s="2">
        <v>257.47000000000003</v>
      </c>
      <c r="K362" t="s">
        <v>1796</v>
      </c>
      <c r="L362" t="s">
        <v>4</v>
      </c>
      <c r="M362" t="s">
        <v>4</v>
      </c>
      <c r="N362" t="s">
        <v>4</v>
      </c>
      <c r="O362" t="s">
        <v>4</v>
      </c>
    </row>
    <row r="363" spans="1:15" ht="20.100000000000001" customHeight="1">
      <c r="A363" t="s">
        <v>1797</v>
      </c>
      <c r="B363" t="s">
        <v>21</v>
      </c>
      <c r="C363" t="s">
        <v>14</v>
      </c>
      <c r="D363" t="s">
        <v>93</v>
      </c>
      <c r="E363" t="s">
        <v>94</v>
      </c>
      <c r="F363" s="1">
        <v>43152</v>
      </c>
      <c r="G363" s="2">
        <v>138.22</v>
      </c>
      <c r="H363" s="2">
        <v>59.62</v>
      </c>
      <c r="I363" s="2">
        <v>0</v>
      </c>
      <c r="J363" s="2">
        <v>78.599999999999994</v>
      </c>
      <c r="K363" t="s">
        <v>1798</v>
      </c>
      <c r="L363" t="s">
        <v>4</v>
      </c>
      <c r="M363" t="s">
        <v>4</v>
      </c>
      <c r="N363" t="s">
        <v>4</v>
      </c>
      <c r="O363" t="s">
        <v>4</v>
      </c>
    </row>
    <row r="364" spans="1:15" ht="20.100000000000001" customHeight="1">
      <c r="A364" t="s">
        <v>1752</v>
      </c>
      <c r="B364" t="s">
        <v>6</v>
      </c>
      <c r="C364" t="s">
        <v>1</v>
      </c>
      <c r="D364" t="s">
        <v>130</v>
      </c>
      <c r="E364" t="s">
        <v>131</v>
      </c>
      <c r="F364" s="1">
        <v>43151</v>
      </c>
      <c r="G364" s="2">
        <v>298.08</v>
      </c>
      <c r="H364" s="2">
        <v>298.08</v>
      </c>
      <c r="I364" s="2">
        <v>0</v>
      </c>
      <c r="J364" s="2">
        <v>0</v>
      </c>
      <c r="K364" t="s">
        <v>638</v>
      </c>
      <c r="L364" t="s">
        <v>4</v>
      </c>
      <c r="M364" t="s">
        <v>4</v>
      </c>
      <c r="N364" t="s">
        <v>4</v>
      </c>
      <c r="O364" t="s">
        <v>4</v>
      </c>
    </row>
    <row r="365" spans="1:15" ht="20.100000000000001" customHeight="1">
      <c r="A365" t="s">
        <v>1742</v>
      </c>
      <c r="B365" t="s">
        <v>21</v>
      </c>
      <c r="C365" t="s">
        <v>1</v>
      </c>
      <c r="D365" t="s">
        <v>95</v>
      </c>
      <c r="E365" t="s">
        <v>96</v>
      </c>
      <c r="F365" s="1">
        <v>43151</v>
      </c>
      <c r="G365" s="2">
        <v>238.46</v>
      </c>
      <c r="H365" s="2">
        <v>238.46</v>
      </c>
      <c r="I365" s="2">
        <v>0</v>
      </c>
      <c r="J365" s="2">
        <v>0</v>
      </c>
      <c r="K365" t="s">
        <v>1743</v>
      </c>
      <c r="L365" t="s">
        <v>4</v>
      </c>
      <c r="M365" t="s">
        <v>4</v>
      </c>
      <c r="N365" t="s">
        <v>4</v>
      </c>
      <c r="O365" t="s">
        <v>4</v>
      </c>
    </row>
    <row r="366" spans="1:15" ht="20.100000000000001" customHeight="1">
      <c r="A366" t="s">
        <v>1744</v>
      </c>
      <c r="B366" t="s">
        <v>0</v>
      </c>
      <c r="C366" t="s">
        <v>1</v>
      </c>
      <c r="D366" t="s">
        <v>250</v>
      </c>
      <c r="E366" t="s">
        <v>251</v>
      </c>
      <c r="F366" s="1">
        <v>43151</v>
      </c>
      <c r="G366" s="2">
        <v>238.46</v>
      </c>
      <c r="H366" s="2">
        <v>238.46</v>
      </c>
      <c r="I366" s="2">
        <v>0</v>
      </c>
      <c r="J366" s="2">
        <v>0</v>
      </c>
      <c r="K366" t="s">
        <v>1745</v>
      </c>
      <c r="L366" t="s">
        <v>4</v>
      </c>
      <c r="M366" t="s">
        <v>4</v>
      </c>
      <c r="N366" t="s">
        <v>4</v>
      </c>
      <c r="O366" t="s">
        <v>4</v>
      </c>
    </row>
    <row r="367" spans="1:15" ht="20.100000000000001" customHeight="1">
      <c r="A367" t="s">
        <v>1746</v>
      </c>
      <c r="B367" t="s">
        <v>33</v>
      </c>
      <c r="C367" t="s">
        <v>14</v>
      </c>
      <c r="D367" t="s">
        <v>111</v>
      </c>
      <c r="E367" t="s">
        <v>112</v>
      </c>
      <c r="F367" s="1">
        <v>43151</v>
      </c>
      <c r="G367" s="2">
        <v>635.45000000000005</v>
      </c>
      <c r="H367" s="2">
        <v>476.92</v>
      </c>
      <c r="I367" s="2">
        <v>0</v>
      </c>
      <c r="J367" s="2">
        <v>158.53</v>
      </c>
      <c r="K367" t="s">
        <v>1747</v>
      </c>
      <c r="L367" t="s">
        <v>4</v>
      </c>
      <c r="M367" t="s">
        <v>4</v>
      </c>
      <c r="N367" t="s">
        <v>4</v>
      </c>
      <c r="O367" t="s">
        <v>4</v>
      </c>
    </row>
    <row r="368" spans="1:15" ht="20.100000000000001" customHeight="1">
      <c r="A368" t="s">
        <v>1748</v>
      </c>
      <c r="B368" t="s">
        <v>30</v>
      </c>
      <c r="C368" t="s">
        <v>14</v>
      </c>
      <c r="D368" t="s">
        <v>207</v>
      </c>
      <c r="E368" t="s">
        <v>208</v>
      </c>
      <c r="F368" s="1">
        <v>43151</v>
      </c>
      <c r="G368" s="2">
        <v>255.06</v>
      </c>
      <c r="H368" s="2">
        <v>238.46</v>
      </c>
      <c r="I368" s="2">
        <v>0</v>
      </c>
      <c r="J368" s="2">
        <v>16.600000000000001</v>
      </c>
      <c r="K368" t="s">
        <v>1749</v>
      </c>
      <c r="L368" t="s">
        <v>4</v>
      </c>
      <c r="M368" t="s">
        <v>4</v>
      </c>
      <c r="N368" t="s">
        <v>4</v>
      </c>
      <c r="O368" t="s">
        <v>4</v>
      </c>
    </row>
    <row r="369" spans="1:15" ht="20.100000000000001" customHeight="1">
      <c r="A369" t="s">
        <v>1750</v>
      </c>
      <c r="B369" t="s">
        <v>6</v>
      </c>
      <c r="C369" t="s">
        <v>14</v>
      </c>
      <c r="D369" t="s">
        <v>555</v>
      </c>
      <c r="E369" t="s">
        <v>556</v>
      </c>
      <c r="F369" s="1">
        <v>43151</v>
      </c>
      <c r="G369" s="2">
        <v>1192.33</v>
      </c>
      <c r="H369" s="2">
        <v>1192.33</v>
      </c>
      <c r="I369" s="2">
        <v>0</v>
      </c>
      <c r="J369" s="2">
        <v>0</v>
      </c>
      <c r="K369" t="s">
        <v>1751</v>
      </c>
      <c r="L369" t="s">
        <v>4</v>
      </c>
      <c r="M369" t="s">
        <v>4</v>
      </c>
      <c r="N369" t="s">
        <v>4</v>
      </c>
      <c r="O369" t="s">
        <v>4</v>
      </c>
    </row>
    <row r="370" spans="1:15" ht="20.100000000000001" customHeight="1">
      <c r="A370" t="s">
        <v>1753</v>
      </c>
      <c r="B370" t="s">
        <v>6</v>
      </c>
      <c r="C370" t="s">
        <v>1</v>
      </c>
      <c r="D370" t="s">
        <v>168</v>
      </c>
      <c r="E370" t="s">
        <v>169</v>
      </c>
      <c r="F370" s="1">
        <v>43151</v>
      </c>
      <c r="G370" s="2">
        <v>286.70999999999998</v>
      </c>
      <c r="H370" s="2">
        <v>272.95999999999998</v>
      </c>
      <c r="I370" s="2">
        <v>0</v>
      </c>
      <c r="J370" s="2">
        <v>13.75</v>
      </c>
      <c r="K370" t="s">
        <v>1754</v>
      </c>
      <c r="L370" t="s">
        <v>4</v>
      </c>
      <c r="M370" t="s">
        <v>4</v>
      </c>
      <c r="N370" t="s">
        <v>4</v>
      </c>
      <c r="O370" t="s">
        <v>4</v>
      </c>
    </row>
    <row r="371" spans="1:15" ht="20.100000000000001" customHeight="1">
      <c r="A371" t="s">
        <v>1755</v>
      </c>
      <c r="B371" t="s">
        <v>0</v>
      </c>
      <c r="C371" t="s">
        <v>1</v>
      </c>
      <c r="D371" t="s">
        <v>78</v>
      </c>
      <c r="E371" t="s">
        <v>79</v>
      </c>
      <c r="F371" s="1">
        <v>43151</v>
      </c>
      <c r="G371" s="2">
        <v>119.23</v>
      </c>
      <c r="H371" s="2">
        <v>119.23</v>
      </c>
      <c r="I371" s="2">
        <v>0</v>
      </c>
      <c r="J371" s="2">
        <v>0</v>
      </c>
      <c r="K371" t="s">
        <v>1756</v>
      </c>
      <c r="L371" t="s">
        <v>69</v>
      </c>
      <c r="M371" t="s">
        <v>61</v>
      </c>
      <c r="N371" t="s">
        <v>4</v>
      </c>
      <c r="O371" t="s">
        <v>4</v>
      </c>
    </row>
    <row r="372" spans="1:15" ht="20.100000000000001" customHeight="1">
      <c r="A372" t="s">
        <v>1757</v>
      </c>
      <c r="B372" t="s">
        <v>0</v>
      </c>
      <c r="C372" t="s">
        <v>1</v>
      </c>
      <c r="D372" t="s">
        <v>273</v>
      </c>
      <c r="E372" t="s">
        <v>274</v>
      </c>
      <c r="F372" s="1">
        <v>43151</v>
      </c>
      <c r="G372" s="2">
        <v>119.23</v>
      </c>
      <c r="H372" s="2">
        <v>119.23</v>
      </c>
      <c r="I372" s="2">
        <v>0</v>
      </c>
      <c r="J372" s="2">
        <v>0</v>
      </c>
      <c r="K372" t="s">
        <v>1758</v>
      </c>
      <c r="L372" t="s">
        <v>4</v>
      </c>
      <c r="M372" t="s">
        <v>4</v>
      </c>
      <c r="N372" t="s">
        <v>4</v>
      </c>
      <c r="O372" t="s">
        <v>4</v>
      </c>
    </row>
    <row r="373" spans="1:15" ht="20.100000000000001" customHeight="1">
      <c r="A373" t="s">
        <v>1759</v>
      </c>
      <c r="B373" t="s">
        <v>6</v>
      </c>
      <c r="C373" t="s">
        <v>1</v>
      </c>
      <c r="D373" t="s">
        <v>122</v>
      </c>
      <c r="E373" t="s">
        <v>123</v>
      </c>
      <c r="F373" s="1">
        <v>43151</v>
      </c>
      <c r="G373" s="2">
        <v>119.23</v>
      </c>
      <c r="H373" s="2">
        <v>119.23</v>
      </c>
      <c r="I373" s="2">
        <v>0</v>
      </c>
      <c r="J373" s="2">
        <v>0</v>
      </c>
      <c r="K373" t="s">
        <v>345</v>
      </c>
      <c r="L373" t="s">
        <v>17</v>
      </c>
      <c r="M373" t="s">
        <v>4</v>
      </c>
      <c r="N373" t="s">
        <v>4</v>
      </c>
      <c r="O373" t="s">
        <v>4</v>
      </c>
    </row>
    <row r="374" spans="1:15" ht="20.100000000000001" customHeight="1">
      <c r="A374" t="s">
        <v>1760</v>
      </c>
      <c r="B374" t="s">
        <v>0</v>
      </c>
      <c r="C374" t="s">
        <v>14</v>
      </c>
      <c r="D374" t="s">
        <v>153</v>
      </c>
      <c r="E374" t="s">
        <v>154</v>
      </c>
      <c r="F374" s="1">
        <v>43151</v>
      </c>
      <c r="G374" s="2">
        <v>357.69</v>
      </c>
      <c r="H374" s="2">
        <v>357.69</v>
      </c>
      <c r="I374" s="2">
        <v>0</v>
      </c>
      <c r="J374" s="2">
        <v>0</v>
      </c>
      <c r="K374" t="s">
        <v>1761</v>
      </c>
      <c r="L374" t="s">
        <v>4</v>
      </c>
      <c r="M374" t="s">
        <v>4</v>
      </c>
      <c r="N374" t="s">
        <v>4</v>
      </c>
      <c r="O374" t="s">
        <v>4</v>
      </c>
    </row>
    <row r="375" spans="1:15" ht="20.100000000000001" hidden="1" customHeight="1">
      <c r="A375" t="s">
        <v>1762</v>
      </c>
      <c r="B375" t="s">
        <v>21</v>
      </c>
      <c r="C375" t="s">
        <v>7</v>
      </c>
      <c r="D375" t="s">
        <v>243</v>
      </c>
      <c r="E375" t="s">
        <v>244</v>
      </c>
      <c r="F375" s="1">
        <v>43151</v>
      </c>
      <c r="G375" s="2">
        <v>91.22</v>
      </c>
      <c r="H375" s="2">
        <v>91.22</v>
      </c>
      <c r="I375" s="2">
        <v>0</v>
      </c>
      <c r="J375" s="2">
        <v>0</v>
      </c>
      <c r="K375" t="s">
        <v>1763</v>
      </c>
      <c r="L375" t="s">
        <v>192</v>
      </c>
      <c r="M375" t="s">
        <v>222</v>
      </c>
      <c r="N375" t="s">
        <v>4</v>
      </c>
      <c r="O375" t="s">
        <v>4</v>
      </c>
    </row>
    <row r="376" spans="1:15" ht="20.100000000000001" customHeight="1">
      <c r="A376" t="s">
        <v>1764</v>
      </c>
      <c r="B376" t="s">
        <v>33</v>
      </c>
      <c r="C376" t="s">
        <v>1</v>
      </c>
      <c r="D376" t="s">
        <v>266</v>
      </c>
      <c r="E376" t="s">
        <v>267</v>
      </c>
      <c r="F376" s="1">
        <v>43151</v>
      </c>
      <c r="G376" s="2">
        <v>907.61</v>
      </c>
      <c r="H376" s="2">
        <v>894.23</v>
      </c>
      <c r="I376" s="2">
        <v>0</v>
      </c>
      <c r="J376" s="2">
        <v>13.38</v>
      </c>
      <c r="K376" t="s">
        <v>1765</v>
      </c>
      <c r="L376" t="s">
        <v>4</v>
      </c>
      <c r="M376" t="s">
        <v>4</v>
      </c>
      <c r="N376" t="s">
        <v>4</v>
      </c>
      <c r="O376" t="s">
        <v>4</v>
      </c>
    </row>
    <row r="377" spans="1:15" ht="20.100000000000001" customHeight="1">
      <c r="A377" t="s">
        <v>1766</v>
      </c>
      <c r="B377" t="s">
        <v>6</v>
      </c>
      <c r="C377" t="s">
        <v>1</v>
      </c>
      <c r="D377" t="s">
        <v>19</v>
      </c>
      <c r="E377" t="s">
        <v>20</v>
      </c>
      <c r="F377" s="1">
        <v>43151</v>
      </c>
      <c r="G377" s="2">
        <v>340.65</v>
      </c>
      <c r="H377" s="2">
        <v>178.85</v>
      </c>
      <c r="I377" s="2">
        <v>0</v>
      </c>
      <c r="J377" s="2">
        <v>161.80000000000001</v>
      </c>
      <c r="K377" t="s">
        <v>117</v>
      </c>
      <c r="L377" t="s">
        <v>4</v>
      </c>
      <c r="M377" t="s">
        <v>4</v>
      </c>
      <c r="N377" t="s">
        <v>4</v>
      </c>
      <c r="O377" t="s">
        <v>4</v>
      </c>
    </row>
    <row r="378" spans="1:15">
      <c r="A378" t="s">
        <v>1767</v>
      </c>
      <c r="B378" t="s">
        <v>33</v>
      </c>
      <c r="C378" t="s">
        <v>1</v>
      </c>
      <c r="D378" t="s">
        <v>143</v>
      </c>
      <c r="E378" t="s">
        <v>144</v>
      </c>
      <c r="F378" s="1">
        <v>43151</v>
      </c>
      <c r="G378" s="2">
        <v>1047.26</v>
      </c>
      <c r="H378" s="2">
        <v>327.89</v>
      </c>
      <c r="I378" s="2">
        <v>0</v>
      </c>
      <c r="J378" s="2">
        <v>719.37</v>
      </c>
      <c r="K378" t="s">
        <v>1768</v>
      </c>
      <c r="L378" t="s">
        <v>38</v>
      </c>
      <c r="M378" t="s">
        <v>18</v>
      </c>
      <c r="N378" t="s">
        <v>4</v>
      </c>
      <c r="O378" t="s">
        <v>4</v>
      </c>
    </row>
    <row r="379" spans="1:15" ht="20.100000000000001" customHeight="1">
      <c r="A379" t="s">
        <v>1730</v>
      </c>
      <c r="B379" t="s">
        <v>6</v>
      </c>
      <c r="C379" t="s">
        <v>14</v>
      </c>
      <c r="D379" t="s">
        <v>59</v>
      </c>
      <c r="E379" t="s">
        <v>60</v>
      </c>
      <c r="F379" s="1">
        <v>43150</v>
      </c>
      <c r="G379" s="2">
        <v>149.22999999999999</v>
      </c>
      <c r="H379" s="2">
        <v>119.23</v>
      </c>
      <c r="I379" s="2">
        <v>0</v>
      </c>
      <c r="J379" s="2">
        <v>30</v>
      </c>
      <c r="K379" t="s">
        <v>103</v>
      </c>
      <c r="L379" t="s">
        <v>4</v>
      </c>
      <c r="M379" t="s">
        <v>4</v>
      </c>
      <c r="N379" t="s">
        <v>4</v>
      </c>
      <c r="O379" t="s">
        <v>4</v>
      </c>
    </row>
    <row r="380" spans="1:15" ht="20.100000000000001" customHeight="1">
      <c r="A380" t="s">
        <v>1709</v>
      </c>
      <c r="B380" t="s">
        <v>13</v>
      </c>
      <c r="C380" t="s">
        <v>14</v>
      </c>
      <c r="D380" t="s">
        <v>145</v>
      </c>
      <c r="E380" t="s">
        <v>146</v>
      </c>
      <c r="F380" s="1">
        <v>43150</v>
      </c>
      <c r="G380" s="2">
        <v>476.92</v>
      </c>
      <c r="H380" s="2">
        <v>476.92</v>
      </c>
      <c r="I380" s="2">
        <v>0</v>
      </c>
      <c r="J380" s="2">
        <v>0</v>
      </c>
      <c r="K380" t="s">
        <v>1710</v>
      </c>
      <c r="L380" t="s">
        <v>4</v>
      </c>
      <c r="M380" t="s">
        <v>4</v>
      </c>
      <c r="N380" t="s">
        <v>4</v>
      </c>
      <c r="O380" t="s">
        <v>4</v>
      </c>
    </row>
    <row r="381" spans="1:15" ht="20.100000000000001" customHeight="1">
      <c r="A381" t="s">
        <v>1711</v>
      </c>
      <c r="B381" t="s">
        <v>0</v>
      </c>
      <c r="C381" t="s">
        <v>14</v>
      </c>
      <c r="D381" t="s">
        <v>182</v>
      </c>
      <c r="E381" t="s">
        <v>183</v>
      </c>
      <c r="F381" s="1">
        <v>43150</v>
      </c>
      <c r="G381" s="2">
        <v>298.08</v>
      </c>
      <c r="H381" s="2">
        <v>298.08</v>
      </c>
      <c r="I381" s="2">
        <v>0</v>
      </c>
      <c r="J381" s="2">
        <v>0</v>
      </c>
      <c r="K381" t="s">
        <v>1712</v>
      </c>
      <c r="L381" t="s">
        <v>4</v>
      </c>
      <c r="M381" t="s">
        <v>4</v>
      </c>
      <c r="N381" t="s">
        <v>4</v>
      </c>
      <c r="O381" t="s">
        <v>4</v>
      </c>
    </row>
    <row r="382" spans="1:15" ht="20.100000000000001" customHeight="1">
      <c r="A382" t="s">
        <v>1713</v>
      </c>
      <c r="B382" t="s">
        <v>46</v>
      </c>
      <c r="C382" t="s">
        <v>1</v>
      </c>
      <c r="D382" t="s">
        <v>198</v>
      </c>
      <c r="E382" t="s">
        <v>199</v>
      </c>
      <c r="F382" s="1">
        <v>43150</v>
      </c>
      <c r="G382" s="2">
        <v>476.93</v>
      </c>
      <c r="H382" s="2">
        <v>476.93</v>
      </c>
      <c r="I382" s="2">
        <v>0</v>
      </c>
      <c r="J382" s="2">
        <v>0</v>
      </c>
      <c r="K382" t="s">
        <v>1714</v>
      </c>
      <c r="L382" t="s">
        <v>4</v>
      </c>
      <c r="M382" t="s">
        <v>4</v>
      </c>
      <c r="N382" t="s">
        <v>4</v>
      </c>
      <c r="O382" t="s">
        <v>4</v>
      </c>
    </row>
    <row r="383" spans="1:15" ht="20.100000000000001" customHeight="1">
      <c r="A383" t="s">
        <v>1715</v>
      </c>
      <c r="B383" t="s">
        <v>0</v>
      </c>
      <c r="C383" t="s">
        <v>14</v>
      </c>
      <c r="D383" t="s">
        <v>378</v>
      </c>
      <c r="E383" t="s">
        <v>379</v>
      </c>
      <c r="F383" s="1">
        <v>43150</v>
      </c>
      <c r="G383" s="2">
        <v>357.69</v>
      </c>
      <c r="H383" s="2">
        <v>357.69</v>
      </c>
      <c r="I383" s="2">
        <v>0</v>
      </c>
      <c r="J383" s="2">
        <v>0</v>
      </c>
      <c r="K383" t="s">
        <v>1716</v>
      </c>
      <c r="L383" t="s">
        <v>4</v>
      </c>
      <c r="M383" t="s">
        <v>4</v>
      </c>
      <c r="N383" t="s">
        <v>4</v>
      </c>
      <c r="O383" t="s">
        <v>4</v>
      </c>
    </row>
    <row r="384" spans="1:15" ht="20.100000000000001" customHeight="1">
      <c r="A384" t="s">
        <v>1717</v>
      </c>
      <c r="B384" t="s">
        <v>6</v>
      </c>
      <c r="C384" t="s">
        <v>14</v>
      </c>
      <c r="D384" t="s">
        <v>415</v>
      </c>
      <c r="E384" t="s">
        <v>416</v>
      </c>
      <c r="F384" s="1">
        <v>43150</v>
      </c>
      <c r="G384" s="2">
        <v>0</v>
      </c>
      <c r="H384" s="2">
        <v>0</v>
      </c>
      <c r="I384" s="2">
        <v>0</v>
      </c>
      <c r="J384" s="2">
        <v>0</v>
      </c>
      <c r="K384" t="s">
        <v>1718</v>
      </c>
      <c r="L384" t="s">
        <v>4</v>
      </c>
      <c r="M384" t="s">
        <v>4</v>
      </c>
      <c r="N384" t="s">
        <v>4</v>
      </c>
      <c r="O384" t="s">
        <v>4</v>
      </c>
    </row>
    <row r="385" spans="1:15" ht="20.100000000000001" customHeight="1">
      <c r="A385" t="s">
        <v>1719</v>
      </c>
      <c r="B385" t="s">
        <v>13</v>
      </c>
      <c r="C385" t="s">
        <v>1</v>
      </c>
      <c r="D385" t="s">
        <v>42</v>
      </c>
      <c r="E385" t="s">
        <v>43</v>
      </c>
      <c r="F385" s="1">
        <v>43150</v>
      </c>
      <c r="G385" s="2">
        <v>206.98</v>
      </c>
      <c r="H385" s="2">
        <v>178.85</v>
      </c>
      <c r="I385" s="2">
        <v>0</v>
      </c>
      <c r="J385" s="2">
        <v>28.13</v>
      </c>
      <c r="K385" t="s">
        <v>1720</v>
      </c>
      <c r="L385" t="s">
        <v>64</v>
      </c>
      <c r="M385" t="s">
        <v>4</v>
      </c>
      <c r="N385" t="s">
        <v>4</v>
      </c>
      <c r="O385" t="s">
        <v>4</v>
      </c>
    </row>
    <row r="386" spans="1:15" ht="20.100000000000001" hidden="1" customHeight="1">
      <c r="A386" t="s">
        <v>1721</v>
      </c>
      <c r="B386" t="s">
        <v>0</v>
      </c>
      <c r="C386" t="s">
        <v>7</v>
      </c>
      <c r="D386" t="s">
        <v>55</v>
      </c>
      <c r="E386" t="s">
        <v>56</v>
      </c>
      <c r="F386" s="1">
        <v>43150</v>
      </c>
      <c r="G386" s="2">
        <v>182.44</v>
      </c>
      <c r="H386" s="2">
        <v>182.44</v>
      </c>
      <c r="I386" s="2">
        <v>0</v>
      </c>
      <c r="J386" s="2">
        <v>0</v>
      </c>
      <c r="K386" t="s">
        <v>1722</v>
      </c>
      <c r="L386" t="s">
        <v>17</v>
      </c>
      <c r="M386" t="s">
        <v>61</v>
      </c>
      <c r="N386" t="s">
        <v>4</v>
      </c>
      <c r="O386" t="s">
        <v>4</v>
      </c>
    </row>
    <row r="387" spans="1:15" ht="20.100000000000001" hidden="1" customHeight="1">
      <c r="A387" t="s">
        <v>1723</v>
      </c>
      <c r="B387" t="s">
        <v>0</v>
      </c>
      <c r="C387" t="s">
        <v>7</v>
      </c>
      <c r="D387" t="s">
        <v>306</v>
      </c>
      <c r="E387" t="s">
        <v>307</v>
      </c>
      <c r="F387" s="1">
        <v>43150</v>
      </c>
      <c r="G387" s="2">
        <v>182.44</v>
      </c>
      <c r="H387" s="2">
        <v>182.44</v>
      </c>
      <c r="I387" s="2">
        <v>0</v>
      </c>
      <c r="J387" s="2">
        <v>0</v>
      </c>
      <c r="K387" t="s">
        <v>1722</v>
      </c>
      <c r="L387" t="s">
        <v>17</v>
      </c>
      <c r="M387" t="s">
        <v>193</v>
      </c>
      <c r="N387" t="s">
        <v>4</v>
      </c>
      <c r="O387" t="s">
        <v>4</v>
      </c>
    </row>
    <row r="388" spans="1:15" ht="20.100000000000001" customHeight="1">
      <c r="A388" t="s">
        <v>1724</v>
      </c>
      <c r="B388" t="s">
        <v>33</v>
      </c>
      <c r="C388" t="s">
        <v>1</v>
      </c>
      <c r="D388" t="s">
        <v>111</v>
      </c>
      <c r="E388" t="s">
        <v>112</v>
      </c>
      <c r="F388" s="1">
        <v>43150</v>
      </c>
      <c r="G388" s="2">
        <v>238.46</v>
      </c>
      <c r="H388" s="2">
        <v>238.46</v>
      </c>
      <c r="I388" s="2">
        <v>0</v>
      </c>
      <c r="J388" s="2">
        <v>0</v>
      </c>
      <c r="K388" t="s">
        <v>1725</v>
      </c>
      <c r="L388" t="s">
        <v>69</v>
      </c>
      <c r="M388" t="s">
        <v>61</v>
      </c>
      <c r="N388" t="s">
        <v>4</v>
      </c>
      <c r="O388" t="s">
        <v>4</v>
      </c>
    </row>
    <row r="389" spans="1:15" ht="20.100000000000001" customHeight="1">
      <c r="A389" t="s">
        <v>1726</v>
      </c>
      <c r="B389" t="s">
        <v>137</v>
      </c>
      <c r="C389" t="s">
        <v>1</v>
      </c>
      <c r="D389" t="s">
        <v>138</v>
      </c>
      <c r="E389" t="s">
        <v>139</v>
      </c>
      <c r="F389" s="1">
        <v>43150</v>
      </c>
      <c r="G389" s="2">
        <v>238.46</v>
      </c>
      <c r="H389" s="2">
        <v>238.46</v>
      </c>
      <c r="I389" s="2">
        <v>0</v>
      </c>
      <c r="J389" s="2">
        <v>0</v>
      </c>
      <c r="K389" t="s">
        <v>1727</v>
      </c>
      <c r="L389" t="s">
        <v>4</v>
      </c>
      <c r="M389" t="s">
        <v>4</v>
      </c>
      <c r="N389" t="s">
        <v>4</v>
      </c>
      <c r="O389" t="s">
        <v>4</v>
      </c>
    </row>
    <row r="390" spans="1:15" ht="20.100000000000001" customHeight="1">
      <c r="A390" t="s">
        <v>1728</v>
      </c>
      <c r="B390" t="s">
        <v>6</v>
      </c>
      <c r="C390" t="s">
        <v>14</v>
      </c>
      <c r="D390" t="s">
        <v>19</v>
      </c>
      <c r="E390" t="s">
        <v>20</v>
      </c>
      <c r="F390" s="1">
        <v>43150</v>
      </c>
      <c r="G390" s="2">
        <v>59.62</v>
      </c>
      <c r="H390" s="2">
        <v>59.62</v>
      </c>
      <c r="I390" s="2">
        <v>0</v>
      </c>
      <c r="J390" s="2">
        <v>0</v>
      </c>
      <c r="K390" t="s">
        <v>1729</v>
      </c>
      <c r="L390" t="s">
        <v>4</v>
      </c>
      <c r="M390" t="s">
        <v>4</v>
      </c>
      <c r="N390" t="s">
        <v>4</v>
      </c>
      <c r="O390" t="s">
        <v>4</v>
      </c>
    </row>
    <row r="391" spans="1:15" ht="20.100000000000001" customHeight="1">
      <c r="A391" t="s">
        <v>1731</v>
      </c>
      <c r="B391" t="s">
        <v>6</v>
      </c>
      <c r="C391" t="s">
        <v>1</v>
      </c>
      <c r="D391" t="s">
        <v>314</v>
      </c>
      <c r="E391" t="s">
        <v>315</v>
      </c>
      <c r="F391" s="1">
        <v>43150</v>
      </c>
      <c r="G391" s="2">
        <v>692.87</v>
      </c>
      <c r="H391" s="2">
        <v>692.87</v>
      </c>
      <c r="I391" s="2">
        <v>0</v>
      </c>
      <c r="J391" s="2">
        <v>0</v>
      </c>
      <c r="K391" t="s">
        <v>1732</v>
      </c>
      <c r="L391" t="s">
        <v>17</v>
      </c>
      <c r="M391" t="s">
        <v>4</v>
      </c>
      <c r="N391" t="s">
        <v>4</v>
      </c>
      <c r="O391" t="s">
        <v>4</v>
      </c>
    </row>
    <row r="392" spans="1:15" ht="20.100000000000001" customHeight="1">
      <c r="A392" t="s">
        <v>1733</v>
      </c>
      <c r="B392" t="s">
        <v>6</v>
      </c>
      <c r="C392" t="s">
        <v>14</v>
      </c>
      <c r="D392" t="s">
        <v>314</v>
      </c>
      <c r="E392" t="s">
        <v>315</v>
      </c>
      <c r="F392" s="1">
        <v>43150</v>
      </c>
      <c r="G392" s="2">
        <v>119.23</v>
      </c>
      <c r="H392" s="2">
        <v>119.23</v>
      </c>
      <c r="I392" s="2">
        <v>0</v>
      </c>
      <c r="J392" s="2">
        <v>0</v>
      </c>
      <c r="K392" t="s">
        <v>216</v>
      </c>
      <c r="L392" t="s">
        <v>4</v>
      </c>
      <c r="M392" t="s">
        <v>4</v>
      </c>
      <c r="N392" t="s">
        <v>4</v>
      </c>
      <c r="O392" t="s">
        <v>4</v>
      </c>
    </row>
    <row r="393" spans="1:15" ht="20.100000000000001" customHeight="1">
      <c r="A393" t="s">
        <v>1734</v>
      </c>
      <c r="B393" t="s">
        <v>30</v>
      </c>
      <c r="C393" t="s">
        <v>14</v>
      </c>
      <c r="D393" t="s">
        <v>72</v>
      </c>
      <c r="E393" t="s">
        <v>73</v>
      </c>
      <c r="F393" s="1">
        <v>43150</v>
      </c>
      <c r="G393" s="2">
        <v>59.62</v>
      </c>
      <c r="H393" s="2">
        <v>59.62</v>
      </c>
      <c r="I393" s="2">
        <v>0</v>
      </c>
      <c r="J393" s="2">
        <v>0</v>
      </c>
      <c r="K393" t="s">
        <v>1735</v>
      </c>
      <c r="L393" t="s">
        <v>4</v>
      </c>
      <c r="M393" t="s">
        <v>4</v>
      </c>
      <c r="N393" t="s">
        <v>4</v>
      </c>
      <c r="O393" t="s">
        <v>4</v>
      </c>
    </row>
    <row r="394" spans="1:15" ht="20.100000000000001" customHeight="1">
      <c r="A394" t="s">
        <v>1736</v>
      </c>
      <c r="B394" t="s">
        <v>0</v>
      </c>
      <c r="C394" t="s">
        <v>1</v>
      </c>
      <c r="D394" t="s">
        <v>250</v>
      </c>
      <c r="E394" t="s">
        <v>251</v>
      </c>
      <c r="F394" s="1">
        <v>43150</v>
      </c>
      <c r="G394" s="2">
        <v>305.97000000000003</v>
      </c>
      <c r="H394" s="2">
        <v>238.46</v>
      </c>
      <c r="I394" s="2">
        <v>0</v>
      </c>
      <c r="J394" s="2">
        <v>67.510000000000005</v>
      </c>
      <c r="K394" t="s">
        <v>1737</v>
      </c>
      <c r="L394" t="s">
        <v>4</v>
      </c>
      <c r="M394" t="s">
        <v>4</v>
      </c>
      <c r="N394" t="s">
        <v>4</v>
      </c>
      <c r="O394" t="s">
        <v>4</v>
      </c>
    </row>
    <row r="395" spans="1:15" ht="20.100000000000001" customHeight="1">
      <c r="A395" t="s">
        <v>1738</v>
      </c>
      <c r="B395" t="s">
        <v>0</v>
      </c>
      <c r="C395" t="s">
        <v>1</v>
      </c>
      <c r="D395" t="s">
        <v>113</v>
      </c>
      <c r="E395" t="s">
        <v>114</v>
      </c>
      <c r="F395" s="1">
        <v>43150</v>
      </c>
      <c r="G395" s="2">
        <v>428.17</v>
      </c>
      <c r="H395" s="2">
        <v>178.85</v>
      </c>
      <c r="I395" s="2">
        <v>0</v>
      </c>
      <c r="J395" s="2">
        <v>249.32</v>
      </c>
      <c r="K395" t="s">
        <v>1739</v>
      </c>
      <c r="L395" t="s">
        <v>4</v>
      </c>
      <c r="M395" t="s">
        <v>4</v>
      </c>
      <c r="N395" t="s">
        <v>4</v>
      </c>
      <c r="O395" t="s">
        <v>4</v>
      </c>
    </row>
    <row r="396" spans="1:15" ht="20.100000000000001" customHeight="1">
      <c r="A396" t="s">
        <v>1740</v>
      </c>
      <c r="B396" t="s">
        <v>21</v>
      </c>
      <c r="C396" t="s">
        <v>1</v>
      </c>
      <c r="D396" t="s">
        <v>53</v>
      </c>
      <c r="E396" t="s">
        <v>54</v>
      </c>
      <c r="F396" s="1">
        <v>43150</v>
      </c>
      <c r="G396" s="2">
        <v>481.09</v>
      </c>
      <c r="H396" s="2">
        <v>481.09</v>
      </c>
      <c r="I396" s="2">
        <v>0</v>
      </c>
      <c r="J396" s="2">
        <v>0</v>
      </c>
      <c r="K396" t="s">
        <v>1741</v>
      </c>
      <c r="L396" t="s">
        <v>69</v>
      </c>
      <c r="M396" t="s">
        <v>18</v>
      </c>
      <c r="N396" t="s">
        <v>4</v>
      </c>
      <c r="O396" t="s">
        <v>4</v>
      </c>
    </row>
    <row r="397" spans="1:15" ht="20.100000000000001" customHeight="1">
      <c r="A397" t="s">
        <v>1703</v>
      </c>
      <c r="B397" t="s">
        <v>13</v>
      </c>
      <c r="C397" t="s">
        <v>1</v>
      </c>
      <c r="D397" t="s">
        <v>15</v>
      </c>
      <c r="E397" t="s">
        <v>16</v>
      </c>
      <c r="F397" s="1">
        <v>43149</v>
      </c>
      <c r="G397" s="2">
        <v>298.08</v>
      </c>
      <c r="H397" s="2">
        <v>298.08</v>
      </c>
      <c r="I397" s="2">
        <v>0</v>
      </c>
      <c r="J397" s="2">
        <v>0</v>
      </c>
      <c r="K397" t="s">
        <v>1704</v>
      </c>
      <c r="L397" t="s">
        <v>4</v>
      </c>
      <c r="M397" t="s">
        <v>4</v>
      </c>
      <c r="N397" t="s">
        <v>4</v>
      </c>
      <c r="O397" t="s">
        <v>4</v>
      </c>
    </row>
    <row r="398" spans="1:15" ht="20.100000000000001" customHeight="1">
      <c r="A398" t="s">
        <v>1705</v>
      </c>
      <c r="B398" t="s">
        <v>13</v>
      </c>
      <c r="C398" t="s">
        <v>14</v>
      </c>
      <c r="D398" t="s">
        <v>42</v>
      </c>
      <c r="E398" t="s">
        <v>43</v>
      </c>
      <c r="F398" s="1">
        <v>43149</v>
      </c>
      <c r="G398" s="2">
        <v>476.92</v>
      </c>
      <c r="H398" s="2">
        <v>476.92</v>
      </c>
      <c r="I398" s="2">
        <v>0</v>
      </c>
      <c r="J398" s="2">
        <v>0</v>
      </c>
      <c r="K398" t="s">
        <v>1706</v>
      </c>
      <c r="L398" t="s">
        <v>4</v>
      </c>
      <c r="M398" t="s">
        <v>4</v>
      </c>
      <c r="N398" t="s">
        <v>4</v>
      </c>
      <c r="O398" t="s">
        <v>4</v>
      </c>
    </row>
    <row r="399" spans="1:15" ht="20.100000000000001" customHeight="1">
      <c r="A399" t="s">
        <v>1701</v>
      </c>
      <c r="B399" t="s">
        <v>6</v>
      </c>
      <c r="C399" t="s">
        <v>1</v>
      </c>
      <c r="D399" t="s">
        <v>59</v>
      </c>
      <c r="E399" t="s">
        <v>60</v>
      </c>
      <c r="F399" s="1">
        <v>43149</v>
      </c>
      <c r="G399" s="2">
        <v>298.08</v>
      </c>
      <c r="H399" s="2">
        <v>298.08</v>
      </c>
      <c r="I399" s="2">
        <v>0</v>
      </c>
      <c r="J399" s="2">
        <v>0</v>
      </c>
      <c r="K399" t="s">
        <v>1702</v>
      </c>
      <c r="L399" t="s">
        <v>4</v>
      </c>
      <c r="M399" t="s">
        <v>4</v>
      </c>
      <c r="N399" t="s">
        <v>4</v>
      </c>
      <c r="O399" t="s">
        <v>4</v>
      </c>
    </row>
    <row r="400" spans="1:15" ht="20.100000000000001" customHeight="1">
      <c r="A400" t="s">
        <v>1707</v>
      </c>
      <c r="B400" t="s">
        <v>6</v>
      </c>
      <c r="C400" t="s">
        <v>1</v>
      </c>
      <c r="D400" t="s">
        <v>59</v>
      </c>
      <c r="E400" t="s">
        <v>60</v>
      </c>
      <c r="F400" s="1">
        <v>43149</v>
      </c>
      <c r="G400" s="2">
        <v>298.08</v>
      </c>
      <c r="H400" s="2">
        <v>298.08</v>
      </c>
      <c r="I400" s="2">
        <v>0</v>
      </c>
      <c r="J400" s="2">
        <v>0</v>
      </c>
      <c r="K400" t="s">
        <v>1708</v>
      </c>
      <c r="L400" t="s">
        <v>4</v>
      </c>
      <c r="M400" t="s">
        <v>4</v>
      </c>
      <c r="N400" t="s">
        <v>4</v>
      </c>
      <c r="O400" t="s">
        <v>4</v>
      </c>
    </row>
    <row r="401" spans="1:15" ht="20.100000000000001" customHeight="1">
      <c r="A401" t="s">
        <v>1691</v>
      </c>
      <c r="B401" t="s">
        <v>6</v>
      </c>
      <c r="C401" t="s">
        <v>14</v>
      </c>
      <c r="D401" t="s">
        <v>555</v>
      </c>
      <c r="E401" t="s">
        <v>556</v>
      </c>
      <c r="F401" s="1">
        <v>43148</v>
      </c>
      <c r="G401" s="2">
        <v>1371.16</v>
      </c>
      <c r="H401" s="2">
        <v>1371.16</v>
      </c>
      <c r="I401" s="2">
        <v>0</v>
      </c>
      <c r="J401" s="2">
        <v>0</v>
      </c>
      <c r="K401" t="s">
        <v>1692</v>
      </c>
      <c r="L401" t="s">
        <v>4</v>
      </c>
      <c r="M401" t="s">
        <v>4</v>
      </c>
      <c r="N401" t="s">
        <v>4</v>
      </c>
      <c r="O401" t="s">
        <v>4</v>
      </c>
    </row>
    <row r="402" spans="1:15" ht="20.100000000000001" customHeight="1">
      <c r="A402" t="s">
        <v>1695</v>
      </c>
      <c r="B402" t="s">
        <v>13</v>
      </c>
      <c r="C402" t="s">
        <v>1</v>
      </c>
      <c r="D402" t="s">
        <v>15</v>
      </c>
      <c r="E402" t="s">
        <v>16</v>
      </c>
      <c r="F402" s="1">
        <v>43148</v>
      </c>
      <c r="G402" s="2">
        <v>337.32</v>
      </c>
      <c r="H402" s="2">
        <v>298.08</v>
      </c>
      <c r="I402" s="2">
        <v>0</v>
      </c>
      <c r="J402" s="2">
        <v>39.24</v>
      </c>
      <c r="K402" t="s">
        <v>1696</v>
      </c>
      <c r="L402" t="s">
        <v>4</v>
      </c>
      <c r="M402" t="s">
        <v>4</v>
      </c>
      <c r="N402" t="s">
        <v>4</v>
      </c>
      <c r="O402" t="s">
        <v>4</v>
      </c>
    </row>
    <row r="403" spans="1:15" ht="20.100000000000001" customHeight="1">
      <c r="A403" t="s">
        <v>1697</v>
      </c>
      <c r="B403" t="s">
        <v>13</v>
      </c>
      <c r="C403" t="s">
        <v>14</v>
      </c>
      <c r="D403" t="s">
        <v>120</v>
      </c>
      <c r="E403" t="s">
        <v>121</v>
      </c>
      <c r="F403" s="1">
        <v>43148</v>
      </c>
      <c r="G403" s="2">
        <v>596.15</v>
      </c>
      <c r="H403" s="2">
        <v>596.15</v>
      </c>
      <c r="I403" s="2">
        <v>0</v>
      </c>
      <c r="J403" s="2">
        <v>0</v>
      </c>
      <c r="K403" t="s">
        <v>1698</v>
      </c>
      <c r="L403" t="s">
        <v>4</v>
      </c>
      <c r="M403" t="s">
        <v>4</v>
      </c>
      <c r="N403" t="s">
        <v>4</v>
      </c>
      <c r="O403" t="s">
        <v>4</v>
      </c>
    </row>
    <row r="404" spans="1:15" ht="20.100000000000001" customHeight="1">
      <c r="A404" t="s">
        <v>1699</v>
      </c>
      <c r="B404" t="s">
        <v>13</v>
      </c>
      <c r="C404" t="s">
        <v>1</v>
      </c>
      <c r="D404" t="s">
        <v>42</v>
      </c>
      <c r="E404" t="s">
        <v>43</v>
      </c>
      <c r="F404" s="1">
        <v>43148</v>
      </c>
      <c r="G404" s="2">
        <v>178.85</v>
      </c>
      <c r="H404" s="2">
        <v>178.85</v>
      </c>
      <c r="I404" s="2">
        <v>0</v>
      </c>
      <c r="J404" s="2">
        <v>0</v>
      </c>
      <c r="K404" t="s">
        <v>1700</v>
      </c>
      <c r="L404" t="s">
        <v>4</v>
      </c>
      <c r="M404" t="s">
        <v>4</v>
      </c>
      <c r="N404" t="s">
        <v>4</v>
      </c>
      <c r="O404" t="s">
        <v>4</v>
      </c>
    </row>
    <row r="405" spans="1:15" ht="20.100000000000001" customHeight="1">
      <c r="A405" t="s">
        <v>1693</v>
      </c>
      <c r="B405" t="s">
        <v>6</v>
      </c>
      <c r="C405" t="s">
        <v>14</v>
      </c>
      <c r="D405" t="s">
        <v>97</v>
      </c>
      <c r="E405" t="s">
        <v>98</v>
      </c>
      <c r="F405" s="1">
        <v>43148</v>
      </c>
      <c r="G405" s="2">
        <v>184.75</v>
      </c>
      <c r="H405" s="2">
        <v>178.85</v>
      </c>
      <c r="I405" s="2">
        <v>0</v>
      </c>
      <c r="J405" s="2">
        <v>5.9</v>
      </c>
      <c r="K405" t="s">
        <v>1694</v>
      </c>
      <c r="L405" t="s">
        <v>4</v>
      </c>
      <c r="M405" t="s">
        <v>4</v>
      </c>
      <c r="N405" t="s">
        <v>4</v>
      </c>
      <c r="O405" t="s">
        <v>4</v>
      </c>
    </row>
    <row r="406" spans="1:15" ht="20.100000000000001" hidden="1" customHeight="1">
      <c r="A406" t="s">
        <v>1572</v>
      </c>
      <c r="B406" t="s">
        <v>0</v>
      </c>
      <c r="C406" t="s">
        <v>283</v>
      </c>
      <c r="D406" t="s">
        <v>99</v>
      </c>
      <c r="E406" t="s">
        <v>100</v>
      </c>
      <c r="F406" s="1">
        <v>43147</v>
      </c>
      <c r="G406" s="2">
        <v>0</v>
      </c>
      <c r="H406" s="2">
        <v>0</v>
      </c>
      <c r="I406" s="2">
        <v>0</v>
      </c>
      <c r="J406" s="2">
        <v>0</v>
      </c>
      <c r="K406" t="s">
        <v>1573</v>
      </c>
      <c r="L406" t="s">
        <v>4</v>
      </c>
      <c r="M406" t="s">
        <v>4</v>
      </c>
      <c r="N406" t="s">
        <v>4</v>
      </c>
      <c r="O406" t="s">
        <v>4</v>
      </c>
    </row>
    <row r="407" spans="1:15" ht="20.100000000000001" customHeight="1">
      <c r="A407" t="s">
        <v>1671</v>
      </c>
      <c r="B407" t="s">
        <v>13</v>
      </c>
      <c r="C407" t="s">
        <v>14</v>
      </c>
      <c r="D407" t="s">
        <v>42</v>
      </c>
      <c r="E407" t="s">
        <v>43</v>
      </c>
      <c r="F407" s="1">
        <v>43147</v>
      </c>
      <c r="G407" s="2">
        <v>163.65</v>
      </c>
      <c r="H407" s="2">
        <v>119.23</v>
      </c>
      <c r="I407" s="2">
        <v>0</v>
      </c>
      <c r="J407" s="2">
        <v>44.42</v>
      </c>
      <c r="K407" t="s">
        <v>1672</v>
      </c>
      <c r="L407" t="s">
        <v>4</v>
      </c>
      <c r="M407" t="s">
        <v>4</v>
      </c>
      <c r="N407" t="s">
        <v>4</v>
      </c>
      <c r="O407" t="s">
        <v>4</v>
      </c>
    </row>
    <row r="408" spans="1:15" ht="20.100000000000001" customHeight="1">
      <c r="A408" t="s">
        <v>1673</v>
      </c>
      <c r="B408" t="s">
        <v>46</v>
      </c>
      <c r="C408" t="s">
        <v>14</v>
      </c>
      <c r="D408" t="s">
        <v>47</v>
      </c>
      <c r="E408" t="s">
        <v>48</v>
      </c>
      <c r="F408" s="1">
        <v>43147</v>
      </c>
      <c r="G408" s="2">
        <v>178.85</v>
      </c>
      <c r="H408" s="2">
        <v>178.85</v>
      </c>
      <c r="I408" s="2">
        <v>0</v>
      </c>
      <c r="J408" s="2">
        <v>0</v>
      </c>
      <c r="K408" t="s">
        <v>1674</v>
      </c>
      <c r="L408" t="s">
        <v>4</v>
      </c>
      <c r="M408" t="s">
        <v>4</v>
      </c>
      <c r="N408" t="s">
        <v>4</v>
      </c>
      <c r="O408" t="s">
        <v>4</v>
      </c>
    </row>
    <row r="409" spans="1:15" ht="20.100000000000001" customHeight="1">
      <c r="A409" t="s">
        <v>1675</v>
      </c>
      <c r="B409" t="s">
        <v>0</v>
      </c>
      <c r="C409" t="s">
        <v>14</v>
      </c>
      <c r="D409" t="s">
        <v>330</v>
      </c>
      <c r="E409" t="s">
        <v>331</v>
      </c>
      <c r="F409" s="1">
        <v>43147</v>
      </c>
      <c r="G409" s="2">
        <v>119.23</v>
      </c>
      <c r="H409" s="2">
        <v>119.23</v>
      </c>
      <c r="I409" s="2">
        <v>0</v>
      </c>
      <c r="J409" s="2">
        <v>0</v>
      </c>
      <c r="K409" t="s">
        <v>1676</v>
      </c>
      <c r="L409" t="s">
        <v>4</v>
      </c>
      <c r="M409" t="s">
        <v>4</v>
      </c>
      <c r="N409" t="s">
        <v>4</v>
      </c>
      <c r="O409" t="s">
        <v>4</v>
      </c>
    </row>
    <row r="410" spans="1:15" ht="20.100000000000001" customHeight="1">
      <c r="A410" t="s">
        <v>1677</v>
      </c>
      <c r="B410" t="s">
        <v>6</v>
      </c>
      <c r="C410" t="s">
        <v>1</v>
      </c>
      <c r="D410" t="s">
        <v>227</v>
      </c>
      <c r="E410" t="s">
        <v>228</v>
      </c>
      <c r="F410" s="1">
        <v>43147</v>
      </c>
      <c r="G410" s="2">
        <v>1059.8399999999999</v>
      </c>
      <c r="H410" s="2">
        <v>298.08</v>
      </c>
      <c r="I410" s="2">
        <v>0</v>
      </c>
      <c r="J410" s="2">
        <v>761.76</v>
      </c>
      <c r="K410" t="s">
        <v>1678</v>
      </c>
      <c r="L410" t="s">
        <v>174</v>
      </c>
      <c r="M410" t="s">
        <v>18</v>
      </c>
      <c r="N410" t="s">
        <v>4</v>
      </c>
      <c r="O410" t="s">
        <v>4</v>
      </c>
    </row>
    <row r="411" spans="1:15" ht="20.100000000000001" customHeight="1">
      <c r="A411" t="s">
        <v>1679</v>
      </c>
      <c r="B411" t="s">
        <v>21</v>
      </c>
      <c r="C411" t="s">
        <v>14</v>
      </c>
      <c r="D411" t="s">
        <v>93</v>
      </c>
      <c r="E411" t="s">
        <v>94</v>
      </c>
      <c r="F411" s="1">
        <v>43147</v>
      </c>
      <c r="G411" s="2">
        <v>238.46</v>
      </c>
      <c r="H411" s="2">
        <v>238.46</v>
      </c>
      <c r="I411" s="2">
        <v>0</v>
      </c>
      <c r="J411" s="2">
        <v>0</v>
      </c>
      <c r="K411" t="s">
        <v>1680</v>
      </c>
      <c r="L411" t="s">
        <v>4</v>
      </c>
      <c r="M411" t="s">
        <v>4</v>
      </c>
      <c r="N411" t="s">
        <v>4</v>
      </c>
      <c r="O411" t="s">
        <v>4</v>
      </c>
    </row>
    <row r="412" spans="1:15" ht="20.100000000000001" customHeight="1">
      <c r="A412" t="s">
        <v>1681</v>
      </c>
      <c r="B412" t="s">
        <v>6</v>
      </c>
      <c r="C412" t="s">
        <v>14</v>
      </c>
      <c r="D412" t="s">
        <v>555</v>
      </c>
      <c r="E412" t="s">
        <v>556</v>
      </c>
      <c r="F412" s="1">
        <v>43147</v>
      </c>
      <c r="G412" s="2">
        <v>357.69</v>
      </c>
      <c r="H412" s="2">
        <v>357.69</v>
      </c>
      <c r="I412" s="2">
        <v>0</v>
      </c>
      <c r="J412" s="2">
        <v>0</v>
      </c>
      <c r="K412" t="s">
        <v>1682</v>
      </c>
      <c r="L412" t="s">
        <v>4</v>
      </c>
      <c r="M412" t="s">
        <v>4</v>
      </c>
      <c r="N412" t="s">
        <v>4</v>
      </c>
      <c r="O412" t="s">
        <v>4</v>
      </c>
    </row>
    <row r="413" spans="1:15" ht="20.100000000000001" customHeight="1">
      <c r="A413" t="s">
        <v>1683</v>
      </c>
      <c r="B413" t="s">
        <v>30</v>
      </c>
      <c r="C413" t="s">
        <v>14</v>
      </c>
      <c r="D413" t="s">
        <v>72</v>
      </c>
      <c r="E413" t="s">
        <v>73</v>
      </c>
      <c r="F413" s="1">
        <v>43147</v>
      </c>
      <c r="G413" s="2">
        <v>119.23</v>
      </c>
      <c r="H413" s="2">
        <v>119.23</v>
      </c>
      <c r="I413" s="2">
        <v>0</v>
      </c>
      <c r="J413" s="2">
        <v>0</v>
      </c>
      <c r="K413" t="s">
        <v>252</v>
      </c>
      <c r="L413" t="s">
        <v>4</v>
      </c>
      <c r="M413" t="s">
        <v>4</v>
      </c>
      <c r="N413" t="s">
        <v>4</v>
      </c>
      <c r="O413" t="s">
        <v>4</v>
      </c>
    </row>
    <row r="414" spans="1:15" ht="20.100000000000001" customHeight="1">
      <c r="A414" t="s">
        <v>1684</v>
      </c>
      <c r="B414" t="s">
        <v>10</v>
      </c>
      <c r="C414" t="s">
        <v>1</v>
      </c>
      <c r="D414" t="s">
        <v>240</v>
      </c>
      <c r="E414" t="s">
        <v>241</v>
      </c>
      <c r="F414" s="1">
        <v>43147</v>
      </c>
      <c r="G414" s="2">
        <v>1521.23</v>
      </c>
      <c r="H414" s="2">
        <v>119.23</v>
      </c>
      <c r="I414" s="2">
        <v>1402</v>
      </c>
      <c r="J414" s="2">
        <v>0</v>
      </c>
      <c r="K414" t="s">
        <v>1685</v>
      </c>
      <c r="L414" t="s">
        <v>4</v>
      </c>
      <c r="M414" t="s">
        <v>4</v>
      </c>
      <c r="N414" t="s">
        <v>4</v>
      </c>
      <c r="O414" t="s">
        <v>4</v>
      </c>
    </row>
    <row r="415" spans="1:15">
      <c r="A415" t="s">
        <v>1686</v>
      </c>
      <c r="B415" t="s">
        <v>33</v>
      </c>
      <c r="C415" t="s">
        <v>14</v>
      </c>
      <c r="D415" t="s">
        <v>34</v>
      </c>
      <c r="E415" t="s">
        <v>35</v>
      </c>
      <c r="F415" s="1">
        <v>43147</v>
      </c>
      <c r="G415" s="2">
        <v>178.85</v>
      </c>
      <c r="H415" s="2">
        <v>178.85</v>
      </c>
      <c r="I415" s="2">
        <v>0</v>
      </c>
      <c r="J415" s="2">
        <v>0</v>
      </c>
      <c r="K415" t="s">
        <v>1687</v>
      </c>
      <c r="L415" t="s">
        <v>4</v>
      </c>
      <c r="M415" t="s">
        <v>4</v>
      </c>
      <c r="N415" t="s">
        <v>4</v>
      </c>
      <c r="O415" t="s">
        <v>4</v>
      </c>
    </row>
    <row r="416" spans="1:15" ht="20.100000000000001" customHeight="1">
      <c r="A416" t="s">
        <v>1688</v>
      </c>
      <c r="B416" t="s">
        <v>46</v>
      </c>
      <c r="C416" t="s">
        <v>14</v>
      </c>
      <c r="D416" t="s">
        <v>62</v>
      </c>
      <c r="E416" t="s">
        <v>63</v>
      </c>
      <c r="F416" s="1">
        <v>43147</v>
      </c>
      <c r="G416" s="2">
        <v>357.69</v>
      </c>
      <c r="H416" s="2">
        <v>357.69</v>
      </c>
      <c r="I416" s="2">
        <v>0</v>
      </c>
      <c r="J416" s="2">
        <v>0</v>
      </c>
      <c r="K416" t="s">
        <v>1689</v>
      </c>
      <c r="L416" t="s">
        <v>4</v>
      </c>
      <c r="M416" t="s">
        <v>4</v>
      </c>
      <c r="N416" t="s">
        <v>4</v>
      </c>
      <c r="O416" t="s">
        <v>4</v>
      </c>
    </row>
    <row r="417" spans="1:15" ht="20.100000000000001" customHeight="1">
      <c r="A417" t="s">
        <v>1690</v>
      </c>
      <c r="B417" t="s">
        <v>6</v>
      </c>
      <c r="C417" t="s">
        <v>14</v>
      </c>
      <c r="D417" t="s">
        <v>225</v>
      </c>
      <c r="E417" t="s">
        <v>226</v>
      </c>
      <c r="F417" s="1">
        <v>43147</v>
      </c>
      <c r="G417" s="2">
        <v>298.08</v>
      </c>
      <c r="H417" s="2">
        <v>298.08</v>
      </c>
      <c r="I417" s="2">
        <v>0</v>
      </c>
      <c r="J417" s="2">
        <v>0</v>
      </c>
      <c r="K417" t="s">
        <v>103</v>
      </c>
      <c r="L417" t="s">
        <v>4</v>
      </c>
      <c r="M417" t="s">
        <v>4</v>
      </c>
      <c r="N417" t="s">
        <v>4</v>
      </c>
      <c r="O417" t="s">
        <v>4</v>
      </c>
    </row>
    <row r="418" spans="1:15" ht="20.100000000000001" customHeight="1">
      <c r="A418" t="s">
        <v>1641</v>
      </c>
      <c r="B418" t="s">
        <v>0</v>
      </c>
      <c r="C418" t="s">
        <v>14</v>
      </c>
      <c r="D418" t="s">
        <v>26</v>
      </c>
      <c r="E418" t="s">
        <v>27</v>
      </c>
      <c r="F418" s="1">
        <v>43146</v>
      </c>
      <c r="G418" s="2">
        <v>119.23</v>
      </c>
      <c r="H418" s="2">
        <v>119.23</v>
      </c>
      <c r="I418" s="2">
        <v>0</v>
      </c>
      <c r="J418" s="2">
        <v>0</v>
      </c>
      <c r="K418" t="s">
        <v>1642</v>
      </c>
      <c r="L418" t="s">
        <v>4</v>
      </c>
      <c r="M418" t="s">
        <v>4</v>
      </c>
      <c r="N418" t="s">
        <v>4</v>
      </c>
      <c r="O418" t="s">
        <v>4</v>
      </c>
    </row>
    <row r="419" spans="1:15" ht="20.100000000000001" customHeight="1">
      <c r="A419" t="s">
        <v>1643</v>
      </c>
      <c r="B419" t="s">
        <v>6</v>
      </c>
      <c r="C419" t="s">
        <v>1</v>
      </c>
      <c r="D419" t="s">
        <v>168</v>
      </c>
      <c r="E419" t="s">
        <v>169</v>
      </c>
      <c r="F419" s="1">
        <v>43146</v>
      </c>
      <c r="G419" s="2">
        <v>515.96</v>
      </c>
      <c r="H419" s="2">
        <v>238.46</v>
      </c>
      <c r="I419" s="2">
        <v>0</v>
      </c>
      <c r="J419" s="2">
        <v>277.5</v>
      </c>
      <c r="K419" t="s">
        <v>1644</v>
      </c>
      <c r="L419" t="s">
        <v>4</v>
      </c>
      <c r="M419" t="s">
        <v>4</v>
      </c>
      <c r="N419" t="s">
        <v>4</v>
      </c>
      <c r="O419" t="s">
        <v>4</v>
      </c>
    </row>
    <row r="420" spans="1:15" ht="20.100000000000001" customHeight="1">
      <c r="A420" t="s">
        <v>1645</v>
      </c>
      <c r="B420" t="s">
        <v>0</v>
      </c>
      <c r="C420" t="s">
        <v>14</v>
      </c>
      <c r="D420" t="s">
        <v>511</v>
      </c>
      <c r="E420" t="s">
        <v>512</v>
      </c>
      <c r="F420" s="1">
        <v>43146</v>
      </c>
      <c r="G420" s="2">
        <v>1986.67</v>
      </c>
      <c r="H420" s="2">
        <v>238.46</v>
      </c>
      <c r="I420" s="2">
        <v>1748.21</v>
      </c>
      <c r="J420" s="2">
        <v>0</v>
      </c>
      <c r="K420" t="s">
        <v>1646</v>
      </c>
      <c r="L420" t="s">
        <v>4</v>
      </c>
      <c r="M420" t="s">
        <v>4</v>
      </c>
      <c r="N420" t="s">
        <v>4</v>
      </c>
      <c r="O420" t="s">
        <v>2031</v>
      </c>
    </row>
    <row r="421" spans="1:15" ht="20.100000000000001" customHeight="1">
      <c r="A421" t="s">
        <v>1647</v>
      </c>
      <c r="B421" t="s">
        <v>21</v>
      </c>
      <c r="C421" t="s">
        <v>14</v>
      </c>
      <c r="D421" t="s">
        <v>76</v>
      </c>
      <c r="E421" t="s">
        <v>77</v>
      </c>
      <c r="F421" s="1">
        <v>43146</v>
      </c>
      <c r="G421" s="2">
        <v>178.85</v>
      </c>
      <c r="H421" s="2">
        <v>178.85</v>
      </c>
      <c r="I421" s="2">
        <v>0</v>
      </c>
      <c r="J421" s="2">
        <v>0</v>
      </c>
      <c r="K421" t="s">
        <v>1648</v>
      </c>
      <c r="L421" t="s">
        <v>4</v>
      </c>
      <c r="M421" t="s">
        <v>4</v>
      </c>
      <c r="N421" t="s">
        <v>4</v>
      </c>
      <c r="O421" t="s">
        <v>4</v>
      </c>
    </row>
    <row r="422" spans="1:15" ht="20.100000000000001" customHeight="1">
      <c r="A422" t="s">
        <v>1649</v>
      </c>
      <c r="B422" t="s">
        <v>0</v>
      </c>
      <c r="C422" t="s">
        <v>14</v>
      </c>
      <c r="D422" t="s">
        <v>374</v>
      </c>
      <c r="E422" t="s">
        <v>375</v>
      </c>
      <c r="F422" s="1">
        <v>43146</v>
      </c>
      <c r="G422" s="2">
        <v>167.15</v>
      </c>
      <c r="H422" s="2">
        <v>119.23</v>
      </c>
      <c r="I422" s="2">
        <v>0</v>
      </c>
      <c r="J422" s="2">
        <v>47.92</v>
      </c>
      <c r="K422" t="s">
        <v>1650</v>
      </c>
      <c r="L422" t="s">
        <v>4</v>
      </c>
      <c r="M422" t="s">
        <v>4</v>
      </c>
      <c r="N422" t="s">
        <v>4</v>
      </c>
      <c r="O422" t="s">
        <v>4</v>
      </c>
    </row>
    <row r="423" spans="1:15" ht="20.100000000000001" customHeight="1">
      <c r="A423" t="s">
        <v>1651</v>
      </c>
      <c r="B423" t="s">
        <v>0</v>
      </c>
      <c r="C423" t="s">
        <v>1</v>
      </c>
      <c r="D423" t="s">
        <v>404</v>
      </c>
      <c r="E423" t="s">
        <v>405</v>
      </c>
      <c r="F423" s="1">
        <v>43146</v>
      </c>
      <c r="G423" s="2">
        <v>208.66</v>
      </c>
      <c r="H423" s="2">
        <v>208.66</v>
      </c>
      <c r="I423" s="2">
        <v>0</v>
      </c>
      <c r="J423" s="2">
        <v>0</v>
      </c>
      <c r="K423" t="s">
        <v>1652</v>
      </c>
      <c r="L423" t="s">
        <v>17</v>
      </c>
      <c r="M423" t="s">
        <v>4</v>
      </c>
      <c r="N423" t="s">
        <v>4</v>
      </c>
      <c r="O423" t="s">
        <v>4</v>
      </c>
    </row>
    <row r="424" spans="1:15" ht="20.100000000000001" customHeight="1">
      <c r="A424" t="s">
        <v>1653</v>
      </c>
      <c r="B424" t="s">
        <v>21</v>
      </c>
      <c r="C424" t="s">
        <v>1</v>
      </c>
      <c r="D424" t="s">
        <v>53</v>
      </c>
      <c r="E424" t="s">
        <v>54</v>
      </c>
      <c r="F424" s="1">
        <v>43146</v>
      </c>
      <c r="G424" s="2">
        <v>187.93</v>
      </c>
      <c r="H424" s="2">
        <v>178.85</v>
      </c>
      <c r="I424" s="2">
        <v>0</v>
      </c>
      <c r="J424" s="2">
        <v>9.08</v>
      </c>
      <c r="K424" t="s">
        <v>1654</v>
      </c>
      <c r="L424" t="s">
        <v>4</v>
      </c>
      <c r="M424" t="s">
        <v>4</v>
      </c>
      <c r="N424" t="s">
        <v>4</v>
      </c>
      <c r="O424" t="s">
        <v>4</v>
      </c>
    </row>
    <row r="425" spans="1:15" ht="20.100000000000001" customHeight="1">
      <c r="A425" t="s">
        <v>1655</v>
      </c>
      <c r="B425" t="s">
        <v>33</v>
      </c>
      <c r="C425" t="s">
        <v>14</v>
      </c>
      <c r="D425" t="s">
        <v>164</v>
      </c>
      <c r="E425" t="s">
        <v>165</v>
      </c>
      <c r="F425" s="1">
        <v>43146</v>
      </c>
      <c r="G425" s="2">
        <v>178.85</v>
      </c>
      <c r="H425" s="2">
        <v>178.85</v>
      </c>
      <c r="I425" s="2">
        <v>0</v>
      </c>
      <c r="J425" s="2">
        <v>0</v>
      </c>
      <c r="K425" t="s">
        <v>1656</v>
      </c>
      <c r="L425" t="s">
        <v>4</v>
      </c>
      <c r="M425" t="s">
        <v>4</v>
      </c>
      <c r="N425" t="s">
        <v>4</v>
      </c>
      <c r="O425" t="s">
        <v>4</v>
      </c>
    </row>
    <row r="426" spans="1:15" ht="20.100000000000001" customHeight="1">
      <c r="A426" t="s">
        <v>1657</v>
      </c>
      <c r="B426" t="s">
        <v>0</v>
      </c>
      <c r="C426" t="s">
        <v>14</v>
      </c>
      <c r="D426" t="s">
        <v>55</v>
      </c>
      <c r="E426" t="s">
        <v>56</v>
      </c>
      <c r="F426" s="1">
        <v>43146</v>
      </c>
      <c r="G426" s="2">
        <v>178.85</v>
      </c>
      <c r="H426" s="2">
        <v>178.85</v>
      </c>
      <c r="I426" s="2">
        <v>0</v>
      </c>
      <c r="J426" s="2">
        <v>0</v>
      </c>
      <c r="K426" t="s">
        <v>1658</v>
      </c>
      <c r="L426" t="s">
        <v>4</v>
      </c>
      <c r="M426" t="s">
        <v>4</v>
      </c>
      <c r="N426" t="s">
        <v>4</v>
      </c>
      <c r="O426" t="s">
        <v>4</v>
      </c>
    </row>
    <row r="427" spans="1:15" ht="20.100000000000001" customHeight="1">
      <c r="A427" t="s">
        <v>1659</v>
      </c>
      <c r="B427" t="s">
        <v>46</v>
      </c>
      <c r="C427" t="s">
        <v>1</v>
      </c>
      <c r="D427" t="s">
        <v>62</v>
      </c>
      <c r="E427" t="s">
        <v>63</v>
      </c>
      <c r="F427" s="1">
        <v>43146</v>
      </c>
      <c r="G427" s="2">
        <v>0</v>
      </c>
      <c r="H427" s="2">
        <v>0</v>
      </c>
      <c r="I427" s="2">
        <v>0</v>
      </c>
      <c r="J427" s="2">
        <v>0</v>
      </c>
      <c r="K427" t="s">
        <v>1660</v>
      </c>
      <c r="L427" t="s">
        <v>4</v>
      </c>
      <c r="M427" t="s">
        <v>4</v>
      </c>
      <c r="N427" t="s">
        <v>4</v>
      </c>
      <c r="O427" t="s">
        <v>4</v>
      </c>
    </row>
    <row r="428" spans="1:15" ht="20.100000000000001" customHeight="1">
      <c r="A428" t="s">
        <v>1661</v>
      </c>
      <c r="B428" t="s">
        <v>13</v>
      </c>
      <c r="C428" t="s">
        <v>14</v>
      </c>
      <c r="D428" t="s">
        <v>120</v>
      </c>
      <c r="E428" t="s">
        <v>121</v>
      </c>
      <c r="F428" s="1">
        <v>43146</v>
      </c>
      <c r="G428" s="2">
        <v>178.85</v>
      </c>
      <c r="H428" s="2">
        <v>178.85</v>
      </c>
      <c r="I428" s="2">
        <v>0</v>
      </c>
      <c r="J428" s="2">
        <v>0</v>
      </c>
      <c r="K428" t="s">
        <v>473</v>
      </c>
      <c r="L428" t="s">
        <v>4</v>
      </c>
      <c r="M428" t="s">
        <v>4</v>
      </c>
      <c r="N428" t="s">
        <v>4</v>
      </c>
      <c r="O428" t="s">
        <v>4</v>
      </c>
    </row>
    <row r="429" spans="1:15" ht="20.100000000000001" customHeight="1">
      <c r="A429" t="s">
        <v>1662</v>
      </c>
      <c r="B429" t="s">
        <v>13</v>
      </c>
      <c r="C429" t="s">
        <v>14</v>
      </c>
      <c r="D429" t="s">
        <v>145</v>
      </c>
      <c r="E429" t="s">
        <v>146</v>
      </c>
      <c r="F429" s="1">
        <v>43146</v>
      </c>
      <c r="G429" s="2">
        <v>170.69</v>
      </c>
      <c r="H429" s="2">
        <v>119.23</v>
      </c>
      <c r="I429" s="2">
        <v>0</v>
      </c>
      <c r="J429" s="2">
        <v>51.46</v>
      </c>
      <c r="K429" t="s">
        <v>103</v>
      </c>
      <c r="L429" t="s">
        <v>4</v>
      </c>
      <c r="M429" t="s">
        <v>4</v>
      </c>
      <c r="N429" t="s">
        <v>103</v>
      </c>
      <c r="O429" t="s">
        <v>2032</v>
      </c>
    </row>
    <row r="430" spans="1:15" ht="20.100000000000001" customHeight="1">
      <c r="A430" t="s">
        <v>1663</v>
      </c>
      <c r="B430" t="s">
        <v>6</v>
      </c>
      <c r="C430" t="s">
        <v>1</v>
      </c>
      <c r="D430" t="s">
        <v>19</v>
      </c>
      <c r="E430" t="s">
        <v>20</v>
      </c>
      <c r="F430" s="1">
        <v>43146</v>
      </c>
      <c r="G430" s="2">
        <v>453.46</v>
      </c>
      <c r="H430" s="2">
        <v>178.85</v>
      </c>
      <c r="I430" s="2">
        <v>0</v>
      </c>
      <c r="J430" s="2">
        <v>274.61</v>
      </c>
      <c r="K430" t="s">
        <v>1664</v>
      </c>
      <c r="L430" t="s">
        <v>4</v>
      </c>
      <c r="M430" t="s">
        <v>4</v>
      </c>
      <c r="N430" t="s">
        <v>4</v>
      </c>
      <c r="O430" t="s">
        <v>4</v>
      </c>
    </row>
    <row r="431" spans="1:15" ht="20.100000000000001" customHeight="1">
      <c r="A431" t="s">
        <v>1665</v>
      </c>
      <c r="B431" t="s">
        <v>21</v>
      </c>
      <c r="C431" t="s">
        <v>14</v>
      </c>
      <c r="D431" t="s">
        <v>95</v>
      </c>
      <c r="E431" t="s">
        <v>96</v>
      </c>
      <c r="F431" s="1">
        <v>43146</v>
      </c>
      <c r="G431" s="2">
        <v>119.23</v>
      </c>
      <c r="H431" s="2">
        <v>119.23</v>
      </c>
      <c r="I431" s="2">
        <v>0</v>
      </c>
      <c r="J431" s="2">
        <v>0</v>
      </c>
      <c r="K431" t="s">
        <v>1666</v>
      </c>
      <c r="L431" t="s">
        <v>4</v>
      </c>
      <c r="M431" t="s">
        <v>4</v>
      </c>
      <c r="N431" t="s">
        <v>4</v>
      </c>
      <c r="O431" t="s">
        <v>2033</v>
      </c>
    </row>
    <row r="432" spans="1:15" ht="20.100000000000001" customHeight="1">
      <c r="A432" t="s">
        <v>1667</v>
      </c>
      <c r="B432" t="s">
        <v>6</v>
      </c>
      <c r="C432" t="s">
        <v>1</v>
      </c>
      <c r="D432" t="s">
        <v>168</v>
      </c>
      <c r="E432" t="s">
        <v>169</v>
      </c>
      <c r="F432" s="1">
        <v>43146</v>
      </c>
      <c r="G432" s="2">
        <v>178.85</v>
      </c>
      <c r="H432" s="2">
        <v>178.85</v>
      </c>
      <c r="I432" s="2">
        <v>0</v>
      </c>
      <c r="J432" s="2">
        <v>0</v>
      </c>
      <c r="K432" t="s">
        <v>1668</v>
      </c>
      <c r="L432" t="s">
        <v>4</v>
      </c>
      <c r="M432" t="s">
        <v>4</v>
      </c>
      <c r="N432" t="s">
        <v>4</v>
      </c>
      <c r="O432" t="s">
        <v>4</v>
      </c>
    </row>
    <row r="433" spans="1:15" ht="20.100000000000001" customHeight="1">
      <c r="A433" t="s">
        <v>1669</v>
      </c>
      <c r="B433" t="s">
        <v>46</v>
      </c>
      <c r="C433" t="s">
        <v>1</v>
      </c>
      <c r="D433" t="s">
        <v>47</v>
      </c>
      <c r="E433" t="s">
        <v>48</v>
      </c>
      <c r="F433" s="1">
        <v>43146</v>
      </c>
      <c r="G433" s="2">
        <v>178.85</v>
      </c>
      <c r="H433" s="2">
        <v>178.85</v>
      </c>
      <c r="I433" s="2">
        <v>0</v>
      </c>
      <c r="J433" s="2">
        <v>0</v>
      </c>
      <c r="K433" t="s">
        <v>1670</v>
      </c>
      <c r="L433" t="s">
        <v>4</v>
      </c>
      <c r="M433" t="s">
        <v>4</v>
      </c>
      <c r="N433" t="s">
        <v>4</v>
      </c>
      <c r="O433" t="s">
        <v>4</v>
      </c>
    </row>
    <row r="434" spans="1:15" ht="20.100000000000001" customHeight="1">
      <c r="A434" t="s">
        <v>1619</v>
      </c>
      <c r="B434" t="s">
        <v>46</v>
      </c>
      <c r="C434" t="s">
        <v>14</v>
      </c>
      <c r="D434" t="s">
        <v>47</v>
      </c>
      <c r="E434" t="s">
        <v>48</v>
      </c>
      <c r="F434" s="1">
        <v>43145</v>
      </c>
      <c r="G434" s="2">
        <v>178.85</v>
      </c>
      <c r="H434" s="2">
        <v>178.85</v>
      </c>
      <c r="I434" s="2">
        <v>0</v>
      </c>
      <c r="J434" s="2">
        <v>0</v>
      </c>
      <c r="K434" t="s">
        <v>1620</v>
      </c>
      <c r="L434" t="s">
        <v>4</v>
      </c>
      <c r="M434" t="s">
        <v>4</v>
      </c>
      <c r="N434" t="s">
        <v>4</v>
      </c>
      <c r="O434" t="s">
        <v>2026</v>
      </c>
    </row>
    <row r="435" spans="1:15" ht="20.100000000000001" customHeight="1">
      <c r="A435" t="s">
        <v>1621</v>
      </c>
      <c r="B435" t="s">
        <v>0</v>
      </c>
      <c r="C435" t="s">
        <v>14</v>
      </c>
      <c r="D435" t="s">
        <v>378</v>
      </c>
      <c r="E435" t="s">
        <v>379</v>
      </c>
      <c r="F435" s="1">
        <v>43145</v>
      </c>
      <c r="G435" s="2">
        <v>698.83</v>
      </c>
      <c r="H435" s="2">
        <v>655.77</v>
      </c>
      <c r="I435" s="2">
        <v>0</v>
      </c>
      <c r="J435" s="2">
        <v>43.06</v>
      </c>
      <c r="K435" t="s">
        <v>1622</v>
      </c>
      <c r="L435" t="s">
        <v>4</v>
      </c>
      <c r="M435" t="s">
        <v>4</v>
      </c>
      <c r="N435" t="s">
        <v>4</v>
      </c>
      <c r="O435" t="s">
        <v>4</v>
      </c>
    </row>
    <row r="436" spans="1:15" ht="20.100000000000001" customHeight="1">
      <c r="A436" t="s">
        <v>1623</v>
      </c>
      <c r="B436" t="s">
        <v>33</v>
      </c>
      <c r="C436" t="s">
        <v>14</v>
      </c>
      <c r="D436" t="s">
        <v>89</v>
      </c>
      <c r="E436" t="s">
        <v>90</v>
      </c>
      <c r="F436" s="1">
        <v>43145</v>
      </c>
      <c r="G436" s="2">
        <v>119.23</v>
      </c>
      <c r="H436" s="2">
        <v>119.23</v>
      </c>
      <c r="I436" s="2">
        <v>0</v>
      </c>
      <c r="J436" s="2">
        <v>0</v>
      </c>
      <c r="K436" t="s">
        <v>1624</v>
      </c>
      <c r="L436" t="s">
        <v>4</v>
      </c>
      <c r="M436" t="s">
        <v>4</v>
      </c>
      <c r="N436" t="s">
        <v>4</v>
      </c>
      <c r="O436" t="s">
        <v>4</v>
      </c>
    </row>
    <row r="437" spans="1:15" ht="20.100000000000001" hidden="1" customHeight="1">
      <c r="A437" t="s">
        <v>1625</v>
      </c>
      <c r="B437" t="s">
        <v>6</v>
      </c>
      <c r="C437" t="s">
        <v>316</v>
      </c>
      <c r="D437" t="s">
        <v>19</v>
      </c>
      <c r="E437" t="s">
        <v>20</v>
      </c>
      <c r="F437" s="1">
        <v>43145</v>
      </c>
      <c r="G437" s="2">
        <v>44.71</v>
      </c>
      <c r="H437" s="2">
        <v>44.71</v>
      </c>
      <c r="I437" s="2">
        <v>0</v>
      </c>
      <c r="J437" s="2">
        <v>0</v>
      </c>
      <c r="K437" t="s">
        <v>1626</v>
      </c>
      <c r="L437" t="s">
        <v>1627</v>
      </c>
      <c r="M437" t="s">
        <v>1628</v>
      </c>
      <c r="N437" t="s">
        <v>4</v>
      </c>
      <c r="O437" t="s">
        <v>4</v>
      </c>
    </row>
    <row r="438" spans="1:15" ht="20.100000000000001" customHeight="1">
      <c r="A438" t="s">
        <v>1629</v>
      </c>
      <c r="B438" t="s">
        <v>21</v>
      </c>
      <c r="C438" t="s">
        <v>1</v>
      </c>
      <c r="D438" t="s">
        <v>53</v>
      </c>
      <c r="E438" t="s">
        <v>54</v>
      </c>
      <c r="F438" s="1">
        <v>43145</v>
      </c>
      <c r="G438" s="2">
        <v>178.85</v>
      </c>
      <c r="H438" s="2">
        <v>178.85</v>
      </c>
      <c r="I438" s="2">
        <v>0</v>
      </c>
      <c r="J438" s="2">
        <v>0</v>
      </c>
      <c r="K438" t="s">
        <v>1630</v>
      </c>
      <c r="L438" t="s">
        <v>17</v>
      </c>
      <c r="M438" t="s">
        <v>4</v>
      </c>
      <c r="N438" t="s">
        <v>1631</v>
      </c>
      <c r="O438" t="s">
        <v>4</v>
      </c>
    </row>
    <row r="439" spans="1:15" ht="20.100000000000001" customHeight="1">
      <c r="A439" t="s">
        <v>1632</v>
      </c>
      <c r="B439" t="s">
        <v>33</v>
      </c>
      <c r="C439" t="s">
        <v>14</v>
      </c>
      <c r="D439" t="s">
        <v>151</v>
      </c>
      <c r="E439" t="s">
        <v>152</v>
      </c>
      <c r="F439" s="1">
        <v>43145</v>
      </c>
      <c r="G439" s="2">
        <v>149.04</v>
      </c>
      <c r="H439" s="2">
        <v>149.04</v>
      </c>
      <c r="I439" s="2">
        <v>0</v>
      </c>
      <c r="J439" s="2">
        <v>0</v>
      </c>
      <c r="K439" t="s">
        <v>1633</v>
      </c>
      <c r="L439" t="s">
        <v>4</v>
      </c>
      <c r="M439" t="s">
        <v>4</v>
      </c>
      <c r="N439" t="s">
        <v>4</v>
      </c>
      <c r="O439" t="s">
        <v>2027</v>
      </c>
    </row>
    <row r="440" spans="1:15" ht="20.100000000000001" customHeight="1">
      <c r="A440" t="s">
        <v>1634</v>
      </c>
      <c r="B440" t="s">
        <v>0</v>
      </c>
      <c r="C440" t="s">
        <v>14</v>
      </c>
      <c r="D440" t="s">
        <v>55</v>
      </c>
      <c r="E440" t="s">
        <v>56</v>
      </c>
      <c r="F440" s="1">
        <v>43145</v>
      </c>
      <c r="G440" s="2">
        <v>89.42</v>
      </c>
      <c r="H440" s="2">
        <v>89.42</v>
      </c>
      <c r="I440" s="2">
        <v>0</v>
      </c>
      <c r="J440" s="2">
        <v>0</v>
      </c>
      <c r="K440" t="s">
        <v>770</v>
      </c>
      <c r="L440" t="s">
        <v>4</v>
      </c>
      <c r="M440" t="s">
        <v>4</v>
      </c>
      <c r="N440" t="s">
        <v>4</v>
      </c>
      <c r="O440" t="s">
        <v>2028</v>
      </c>
    </row>
    <row r="441" spans="1:15" ht="20.100000000000001" customHeight="1">
      <c r="A441" t="s">
        <v>1635</v>
      </c>
      <c r="B441" t="s">
        <v>0</v>
      </c>
      <c r="C441" t="s">
        <v>14</v>
      </c>
      <c r="D441" t="s">
        <v>378</v>
      </c>
      <c r="E441" t="s">
        <v>379</v>
      </c>
      <c r="F441" s="1">
        <v>43145</v>
      </c>
      <c r="G441" s="2">
        <v>119.23</v>
      </c>
      <c r="H441" s="2">
        <v>119.23</v>
      </c>
      <c r="I441" s="2">
        <v>0</v>
      </c>
      <c r="J441" s="2">
        <v>0</v>
      </c>
      <c r="K441" t="s">
        <v>1636</v>
      </c>
      <c r="L441" t="s">
        <v>4</v>
      </c>
      <c r="M441" t="s">
        <v>4</v>
      </c>
      <c r="N441" t="s">
        <v>4</v>
      </c>
      <c r="O441" t="s">
        <v>2029</v>
      </c>
    </row>
    <row r="442" spans="1:15" ht="20.100000000000001" customHeight="1">
      <c r="A442" t="s">
        <v>1637</v>
      </c>
      <c r="B442" t="s">
        <v>10</v>
      </c>
      <c r="C442" t="s">
        <v>14</v>
      </c>
      <c r="D442" t="s">
        <v>223</v>
      </c>
      <c r="E442" t="s">
        <v>224</v>
      </c>
      <c r="F442" s="1">
        <v>43145</v>
      </c>
      <c r="G442" s="2">
        <v>59.62</v>
      </c>
      <c r="H442" s="2">
        <v>59.62</v>
      </c>
      <c r="I442" s="2">
        <v>0</v>
      </c>
      <c r="J442" s="2">
        <v>0</v>
      </c>
      <c r="K442" t="s">
        <v>1638</v>
      </c>
      <c r="L442" t="s">
        <v>4</v>
      </c>
      <c r="M442" t="s">
        <v>4</v>
      </c>
      <c r="N442" t="s">
        <v>4</v>
      </c>
      <c r="O442" t="s">
        <v>4</v>
      </c>
    </row>
    <row r="443" spans="1:15" ht="20.100000000000001" customHeight="1">
      <c r="A443" t="s">
        <v>1639</v>
      </c>
      <c r="B443" t="s">
        <v>0</v>
      </c>
      <c r="C443" t="s">
        <v>14</v>
      </c>
      <c r="D443" t="s">
        <v>294</v>
      </c>
      <c r="E443" t="s">
        <v>295</v>
      </c>
      <c r="F443" s="1">
        <v>43145</v>
      </c>
      <c r="G443" s="2">
        <v>218.63</v>
      </c>
      <c r="H443" s="2">
        <v>89.42</v>
      </c>
      <c r="I443" s="2">
        <v>0</v>
      </c>
      <c r="J443" s="2">
        <v>129.21</v>
      </c>
      <c r="K443" t="s">
        <v>1640</v>
      </c>
      <c r="L443" t="s">
        <v>4</v>
      </c>
      <c r="M443" t="s">
        <v>4</v>
      </c>
      <c r="N443" t="s">
        <v>4</v>
      </c>
      <c r="O443" t="s">
        <v>2030</v>
      </c>
    </row>
    <row r="444" spans="1:15" ht="20.100000000000001" customHeight="1">
      <c r="A444" t="s">
        <v>1591</v>
      </c>
      <c r="B444" t="s">
        <v>0</v>
      </c>
      <c r="C444" t="s">
        <v>14</v>
      </c>
      <c r="D444" t="s">
        <v>248</v>
      </c>
      <c r="E444" t="s">
        <v>249</v>
      </c>
      <c r="F444" s="1">
        <v>43144</v>
      </c>
      <c r="G444" s="2">
        <v>231.45</v>
      </c>
      <c r="H444" s="2">
        <v>178.85</v>
      </c>
      <c r="I444" s="2">
        <v>0</v>
      </c>
      <c r="J444" s="2">
        <v>52.6</v>
      </c>
      <c r="K444" t="s">
        <v>1592</v>
      </c>
      <c r="L444" t="s">
        <v>4</v>
      </c>
      <c r="M444" t="s">
        <v>4</v>
      </c>
      <c r="N444" t="s">
        <v>4</v>
      </c>
      <c r="O444" t="s">
        <v>4</v>
      </c>
    </row>
    <row r="445" spans="1:15">
      <c r="A445" t="s">
        <v>1593</v>
      </c>
      <c r="B445" t="s">
        <v>6</v>
      </c>
      <c r="C445" t="s">
        <v>1</v>
      </c>
      <c r="D445" t="s">
        <v>225</v>
      </c>
      <c r="E445" t="s">
        <v>226</v>
      </c>
      <c r="F445" s="1">
        <v>43144</v>
      </c>
      <c r="G445" s="2">
        <v>1000.22</v>
      </c>
      <c r="H445" s="2">
        <v>238.46</v>
      </c>
      <c r="I445" s="2">
        <v>0</v>
      </c>
      <c r="J445" s="2">
        <v>761.76</v>
      </c>
      <c r="K445" t="s">
        <v>1522</v>
      </c>
      <c r="L445" t="s">
        <v>4</v>
      </c>
      <c r="M445" t="s">
        <v>4</v>
      </c>
      <c r="N445" t="s">
        <v>4</v>
      </c>
      <c r="O445" t="s">
        <v>4</v>
      </c>
    </row>
    <row r="446" spans="1:15">
      <c r="A446" t="s">
        <v>1594</v>
      </c>
      <c r="B446" t="s">
        <v>0</v>
      </c>
      <c r="C446" t="s">
        <v>14</v>
      </c>
      <c r="D446" t="s">
        <v>172</v>
      </c>
      <c r="E446" t="s">
        <v>173</v>
      </c>
      <c r="F446" s="1">
        <v>43144</v>
      </c>
      <c r="G446" s="2">
        <v>119.23</v>
      </c>
      <c r="H446" s="2">
        <v>119.23</v>
      </c>
      <c r="I446" s="2">
        <v>0</v>
      </c>
      <c r="J446" s="2">
        <v>0</v>
      </c>
      <c r="K446" t="s">
        <v>1595</v>
      </c>
      <c r="L446" t="s">
        <v>4</v>
      </c>
      <c r="M446" t="s">
        <v>4</v>
      </c>
      <c r="N446" t="s">
        <v>4</v>
      </c>
      <c r="O446" t="s">
        <v>4</v>
      </c>
    </row>
    <row r="447" spans="1:15" ht="20.100000000000001" customHeight="1">
      <c r="A447" t="s">
        <v>1596</v>
      </c>
      <c r="B447" t="s">
        <v>0</v>
      </c>
      <c r="C447" t="s">
        <v>14</v>
      </c>
      <c r="D447" t="s">
        <v>113</v>
      </c>
      <c r="E447" t="s">
        <v>114</v>
      </c>
      <c r="F447" s="1">
        <v>43144</v>
      </c>
      <c r="G447" s="2">
        <v>178.85</v>
      </c>
      <c r="H447" s="2">
        <v>178.85</v>
      </c>
      <c r="I447" s="2">
        <v>0</v>
      </c>
      <c r="J447" s="2">
        <v>0</v>
      </c>
      <c r="K447" t="s">
        <v>1597</v>
      </c>
      <c r="L447" t="s">
        <v>4</v>
      </c>
      <c r="M447" t="s">
        <v>4</v>
      </c>
      <c r="N447" t="s">
        <v>4</v>
      </c>
      <c r="O447" t="s">
        <v>4</v>
      </c>
    </row>
    <row r="448" spans="1:15" ht="20.100000000000001" customHeight="1">
      <c r="A448" t="s">
        <v>1598</v>
      </c>
      <c r="B448" t="s">
        <v>6</v>
      </c>
      <c r="C448" t="s">
        <v>14</v>
      </c>
      <c r="D448" t="s">
        <v>1599</v>
      </c>
      <c r="E448" t="s">
        <v>1600</v>
      </c>
      <c r="F448" s="1">
        <v>43144</v>
      </c>
      <c r="G448" s="2">
        <v>241.17</v>
      </c>
      <c r="H448" s="2">
        <v>238.46</v>
      </c>
      <c r="I448" s="2">
        <v>0</v>
      </c>
      <c r="J448" s="2">
        <v>2.71</v>
      </c>
      <c r="K448" t="s">
        <v>1601</v>
      </c>
      <c r="L448" t="s">
        <v>4</v>
      </c>
      <c r="M448" t="s">
        <v>4</v>
      </c>
      <c r="N448" t="s">
        <v>4</v>
      </c>
      <c r="O448" t="s">
        <v>4</v>
      </c>
    </row>
    <row r="449" spans="1:15" ht="20.100000000000001" customHeight="1">
      <c r="A449" t="s">
        <v>1602</v>
      </c>
      <c r="B449" t="s">
        <v>0</v>
      </c>
      <c r="C449" t="s">
        <v>1</v>
      </c>
      <c r="D449" t="s">
        <v>182</v>
      </c>
      <c r="E449" t="s">
        <v>183</v>
      </c>
      <c r="F449" s="1">
        <v>43144</v>
      </c>
      <c r="G449" s="2">
        <v>81.16</v>
      </c>
      <c r="H449" s="2">
        <v>0</v>
      </c>
      <c r="I449" s="2">
        <v>81.16</v>
      </c>
      <c r="J449" s="2">
        <v>0</v>
      </c>
      <c r="K449" t="s">
        <v>1603</v>
      </c>
      <c r="L449" t="s">
        <v>4</v>
      </c>
      <c r="M449" t="s">
        <v>4</v>
      </c>
      <c r="N449" t="s">
        <v>4</v>
      </c>
      <c r="O449" t="s">
        <v>4</v>
      </c>
    </row>
    <row r="450" spans="1:15" ht="20.100000000000001" customHeight="1">
      <c r="A450" t="s">
        <v>1604</v>
      </c>
      <c r="B450" t="s">
        <v>0</v>
      </c>
      <c r="C450" t="s">
        <v>1</v>
      </c>
      <c r="D450" t="s">
        <v>318</v>
      </c>
      <c r="E450" t="s">
        <v>319</v>
      </c>
      <c r="F450" s="1">
        <v>43144</v>
      </c>
      <c r="G450" s="2">
        <v>457.11</v>
      </c>
      <c r="H450" s="2">
        <v>268.27</v>
      </c>
      <c r="I450" s="2">
        <v>0</v>
      </c>
      <c r="J450" s="2">
        <v>188.84</v>
      </c>
      <c r="K450" t="s">
        <v>1605</v>
      </c>
      <c r="L450" t="s">
        <v>17</v>
      </c>
      <c r="M450" t="s">
        <v>4</v>
      </c>
      <c r="N450" t="s">
        <v>4</v>
      </c>
      <c r="O450" t="s">
        <v>4</v>
      </c>
    </row>
    <row r="451" spans="1:15" ht="20.100000000000001" customHeight="1">
      <c r="A451" t="s">
        <v>1606</v>
      </c>
      <c r="B451" t="s">
        <v>33</v>
      </c>
      <c r="C451" t="s">
        <v>1</v>
      </c>
      <c r="D451" t="s">
        <v>74</v>
      </c>
      <c r="E451" t="s">
        <v>75</v>
      </c>
      <c r="F451" s="1">
        <v>43144</v>
      </c>
      <c r="G451" s="2">
        <v>240.56</v>
      </c>
      <c r="H451" s="2">
        <v>238.46</v>
      </c>
      <c r="I451" s="2">
        <v>0</v>
      </c>
      <c r="J451" s="2">
        <v>2.1</v>
      </c>
      <c r="K451" t="s">
        <v>1607</v>
      </c>
      <c r="L451" t="s">
        <v>17</v>
      </c>
      <c r="M451" t="s">
        <v>18</v>
      </c>
      <c r="N451" t="s">
        <v>1608</v>
      </c>
      <c r="O451" t="s">
        <v>4</v>
      </c>
    </row>
    <row r="452" spans="1:15" ht="20.100000000000001" customHeight="1">
      <c r="A452" t="s">
        <v>1609</v>
      </c>
      <c r="B452" t="s">
        <v>0</v>
      </c>
      <c r="C452" t="s">
        <v>1</v>
      </c>
      <c r="D452" t="s">
        <v>55</v>
      </c>
      <c r="E452" t="s">
        <v>56</v>
      </c>
      <c r="F452" s="1">
        <v>43144</v>
      </c>
      <c r="G452" s="2">
        <v>591.69000000000005</v>
      </c>
      <c r="H452" s="2">
        <v>417.31</v>
      </c>
      <c r="I452" s="2">
        <v>0</v>
      </c>
      <c r="J452" s="2">
        <v>174.38</v>
      </c>
      <c r="K452" t="s">
        <v>1610</v>
      </c>
      <c r="L452" t="s">
        <v>4</v>
      </c>
      <c r="M452" t="s">
        <v>4</v>
      </c>
      <c r="N452" t="s">
        <v>1611</v>
      </c>
      <c r="O452" t="s">
        <v>4</v>
      </c>
    </row>
    <row r="453" spans="1:15" ht="20.100000000000001" customHeight="1">
      <c r="A453" t="s">
        <v>1612</v>
      </c>
      <c r="B453" t="s">
        <v>33</v>
      </c>
      <c r="C453" t="s">
        <v>14</v>
      </c>
      <c r="D453" t="s">
        <v>266</v>
      </c>
      <c r="E453" t="s">
        <v>267</v>
      </c>
      <c r="F453" s="1">
        <v>43144</v>
      </c>
      <c r="G453" s="2">
        <v>178.85</v>
      </c>
      <c r="H453" s="2">
        <v>178.85</v>
      </c>
      <c r="I453" s="2">
        <v>0</v>
      </c>
      <c r="J453" s="2">
        <v>0</v>
      </c>
      <c r="K453" t="s">
        <v>1613</v>
      </c>
      <c r="L453" t="s">
        <v>4</v>
      </c>
      <c r="M453" t="s">
        <v>4</v>
      </c>
      <c r="N453" t="s">
        <v>4</v>
      </c>
      <c r="O453" t="s">
        <v>4</v>
      </c>
    </row>
    <row r="454" spans="1:15" ht="20.100000000000001" customHeight="1">
      <c r="A454" t="s">
        <v>1614</v>
      </c>
      <c r="B454" t="s">
        <v>0</v>
      </c>
      <c r="C454" t="s">
        <v>1</v>
      </c>
      <c r="D454" t="s">
        <v>218</v>
      </c>
      <c r="E454" t="s">
        <v>219</v>
      </c>
      <c r="F454" s="1">
        <v>43144</v>
      </c>
      <c r="G454" s="2">
        <v>357.69</v>
      </c>
      <c r="H454" s="2">
        <v>357.69</v>
      </c>
      <c r="I454" s="2">
        <v>0</v>
      </c>
      <c r="J454" s="2">
        <v>0</v>
      </c>
      <c r="K454" t="s">
        <v>1615</v>
      </c>
      <c r="L454" t="s">
        <v>4</v>
      </c>
      <c r="M454" t="s">
        <v>4</v>
      </c>
      <c r="N454" t="s">
        <v>4</v>
      </c>
      <c r="O454" t="s">
        <v>4</v>
      </c>
    </row>
    <row r="455" spans="1:15" ht="20.100000000000001" customHeight="1">
      <c r="A455" t="s">
        <v>1616</v>
      </c>
      <c r="B455" t="s">
        <v>0</v>
      </c>
      <c r="C455" t="s">
        <v>14</v>
      </c>
      <c r="D455" t="s">
        <v>291</v>
      </c>
      <c r="E455" t="s">
        <v>292</v>
      </c>
      <c r="F455" s="1">
        <v>43144</v>
      </c>
      <c r="G455" s="2">
        <v>458.73</v>
      </c>
      <c r="H455" s="2">
        <v>178.85</v>
      </c>
      <c r="I455" s="2">
        <v>0</v>
      </c>
      <c r="J455" s="2">
        <v>279.88</v>
      </c>
      <c r="K455" t="s">
        <v>1617</v>
      </c>
      <c r="L455" t="s">
        <v>4</v>
      </c>
      <c r="M455" t="s">
        <v>4</v>
      </c>
      <c r="N455" t="s">
        <v>4</v>
      </c>
      <c r="O455" t="s">
        <v>4</v>
      </c>
    </row>
    <row r="456" spans="1:15" ht="20.100000000000001" customHeight="1">
      <c r="A456" t="s">
        <v>1618</v>
      </c>
      <c r="B456" t="s">
        <v>13</v>
      </c>
      <c r="C456" t="s">
        <v>14</v>
      </c>
      <c r="D456" t="s">
        <v>42</v>
      </c>
      <c r="E456" t="s">
        <v>43</v>
      </c>
      <c r="F456" s="1">
        <v>43144</v>
      </c>
      <c r="G456" s="2">
        <v>178.85</v>
      </c>
      <c r="H456" s="2">
        <v>178.85</v>
      </c>
      <c r="I456" s="2">
        <v>0</v>
      </c>
      <c r="J456" s="2">
        <v>0</v>
      </c>
      <c r="K456" t="s">
        <v>764</v>
      </c>
      <c r="L456" t="s">
        <v>4</v>
      </c>
      <c r="M456" t="s">
        <v>4</v>
      </c>
      <c r="N456" t="s">
        <v>4</v>
      </c>
      <c r="O456" t="s">
        <v>4</v>
      </c>
    </row>
    <row r="457" spans="1:15" ht="20.100000000000001" customHeight="1">
      <c r="A457" t="s">
        <v>823</v>
      </c>
      <c r="B457" t="s">
        <v>46</v>
      </c>
      <c r="C457" t="s">
        <v>1</v>
      </c>
      <c r="D457" t="s">
        <v>198</v>
      </c>
      <c r="E457" t="s">
        <v>199</v>
      </c>
      <c r="F457" s="1">
        <v>43143</v>
      </c>
      <c r="G457" s="2">
        <v>106.53</v>
      </c>
      <c r="H457" s="2">
        <v>59.62</v>
      </c>
      <c r="I457" s="2">
        <v>0</v>
      </c>
      <c r="J457" s="2">
        <v>46.91</v>
      </c>
      <c r="K457" t="s">
        <v>824</v>
      </c>
      <c r="L457" t="s">
        <v>4</v>
      </c>
      <c r="M457" t="s">
        <v>4</v>
      </c>
      <c r="N457" t="s">
        <v>4</v>
      </c>
      <c r="O457" t="s">
        <v>4</v>
      </c>
    </row>
    <row r="458" spans="1:15" ht="20.100000000000001" customHeight="1">
      <c r="A458" t="s">
        <v>1567</v>
      </c>
      <c r="B458" t="s">
        <v>21</v>
      </c>
      <c r="C458" t="s">
        <v>14</v>
      </c>
      <c r="D458" t="s">
        <v>95</v>
      </c>
      <c r="E458" t="s">
        <v>96</v>
      </c>
      <c r="F458" s="1">
        <v>43143</v>
      </c>
      <c r="G458" s="2">
        <v>372.69</v>
      </c>
      <c r="H458" s="2">
        <v>238.46</v>
      </c>
      <c r="I458" s="2">
        <v>0</v>
      </c>
      <c r="J458" s="2">
        <v>134.22999999999999</v>
      </c>
      <c r="K458" t="s">
        <v>1568</v>
      </c>
      <c r="L458" t="s">
        <v>4</v>
      </c>
      <c r="M458" t="s">
        <v>4</v>
      </c>
      <c r="N458" t="s">
        <v>4</v>
      </c>
      <c r="O458" t="s">
        <v>4</v>
      </c>
    </row>
    <row r="459" spans="1:15" ht="20.100000000000001" customHeight="1">
      <c r="A459" t="s">
        <v>1569</v>
      </c>
      <c r="B459" t="s">
        <v>6</v>
      </c>
      <c r="C459" t="s">
        <v>14</v>
      </c>
      <c r="D459" t="s">
        <v>168</v>
      </c>
      <c r="E459" t="s">
        <v>169</v>
      </c>
      <c r="F459" s="1">
        <v>43143</v>
      </c>
      <c r="G459" s="2">
        <v>357.7</v>
      </c>
      <c r="H459" s="2">
        <v>357.7</v>
      </c>
      <c r="I459" s="2">
        <v>0</v>
      </c>
      <c r="J459" s="2">
        <v>0</v>
      </c>
      <c r="K459" t="s">
        <v>103</v>
      </c>
      <c r="L459" t="s">
        <v>4</v>
      </c>
      <c r="M459" t="s">
        <v>4</v>
      </c>
      <c r="N459" t="s">
        <v>4</v>
      </c>
      <c r="O459" t="s">
        <v>4</v>
      </c>
    </row>
    <row r="460" spans="1:15" ht="20.100000000000001" customHeight="1">
      <c r="A460" t="s">
        <v>1574</v>
      </c>
      <c r="B460" t="s">
        <v>46</v>
      </c>
      <c r="C460" t="s">
        <v>14</v>
      </c>
      <c r="D460" t="s">
        <v>198</v>
      </c>
      <c r="E460" t="s">
        <v>199</v>
      </c>
      <c r="F460" s="1">
        <v>43143</v>
      </c>
      <c r="G460" s="2">
        <v>298.08</v>
      </c>
      <c r="H460" s="2">
        <v>298.08</v>
      </c>
      <c r="I460" s="2">
        <v>0</v>
      </c>
      <c r="J460" s="2">
        <v>0</v>
      </c>
      <c r="K460" t="s">
        <v>1575</v>
      </c>
      <c r="L460" t="s">
        <v>4</v>
      </c>
      <c r="M460" t="s">
        <v>4</v>
      </c>
      <c r="N460" t="s">
        <v>4</v>
      </c>
      <c r="O460" t="s">
        <v>4</v>
      </c>
    </row>
    <row r="461" spans="1:15" ht="20.100000000000001" customHeight="1">
      <c r="A461" t="s">
        <v>1576</v>
      </c>
      <c r="B461" t="s">
        <v>13</v>
      </c>
      <c r="C461" t="s">
        <v>14</v>
      </c>
      <c r="D461" t="s">
        <v>24</v>
      </c>
      <c r="E461" t="s">
        <v>25</v>
      </c>
      <c r="F461" s="1">
        <v>43143</v>
      </c>
      <c r="G461" s="2">
        <v>238.46</v>
      </c>
      <c r="H461" s="2">
        <v>238.46</v>
      </c>
      <c r="I461" s="2">
        <v>0</v>
      </c>
      <c r="J461" s="2">
        <v>0</v>
      </c>
      <c r="K461" t="s">
        <v>1577</v>
      </c>
      <c r="L461" t="s">
        <v>4</v>
      </c>
      <c r="M461" t="s">
        <v>4</v>
      </c>
      <c r="N461" t="s">
        <v>4</v>
      </c>
      <c r="O461" t="s">
        <v>2022</v>
      </c>
    </row>
    <row r="462" spans="1:15" ht="20.100000000000001" customHeight="1">
      <c r="A462" t="s">
        <v>1580</v>
      </c>
      <c r="B462" t="s">
        <v>46</v>
      </c>
      <c r="C462" t="s">
        <v>1</v>
      </c>
      <c r="D462" t="s">
        <v>115</v>
      </c>
      <c r="E462" t="s">
        <v>116</v>
      </c>
      <c r="F462" s="1">
        <v>43143</v>
      </c>
      <c r="G462" s="2">
        <v>387.5</v>
      </c>
      <c r="H462" s="2">
        <v>387.5</v>
      </c>
      <c r="I462" s="2">
        <v>0</v>
      </c>
      <c r="J462" s="2">
        <v>0</v>
      </c>
      <c r="K462" t="s">
        <v>1581</v>
      </c>
      <c r="L462" t="s">
        <v>38</v>
      </c>
      <c r="M462" t="s">
        <v>4</v>
      </c>
      <c r="N462" t="s">
        <v>1582</v>
      </c>
      <c r="O462" t="s">
        <v>2023</v>
      </c>
    </row>
    <row r="463" spans="1:15" ht="20.100000000000001" customHeight="1">
      <c r="A463" t="s">
        <v>1583</v>
      </c>
      <c r="B463" t="s">
        <v>6</v>
      </c>
      <c r="C463" t="s">
        <v>1</v>
      </c>
      <c r="D463" t="s">
        <v>155</v>
      </c>
      <c r="E463" t="s">
        <v>156</v>
      </c>
      <c r="F463" s="1">
        <v>43143</v>
      </c>
      <c r="G463" s="2">
        <v>417.31</v>
      </c>
      <c r="H463" s="2">
        <v>417.31</v>
      </c>
      <c r="I463" s="2">
        <v>0</v>
      </c>
      <c r="J463" s="2">
        <v>0</v>
      </c>
      <c r="K463" t="s">
        <v>1584</v>
      </c>
      <c r="L463" t="s">
        <v>4</v>
      </c>
      <c r="M463" t="s">
        <v>4</v>
      </c>
      <c r="N463" t="s">
        <v>4</v>
      </c>
      <c r="O463" t="s">
        <v>4</v>
      </c>
    </row>
    <row r="464" spans="1:15">
      <c r="A464" t="s">
        <v>1585</v>
      </c>
      <c r="B464" t="s">
        <v>0</v>
      </c>
      <c r="C464" t="s">
        <v>1</v>
      </c>
      <c r="D464" t="s">
        <v>36</v>
      </c>
      <c r="E464" t="s">
        <v>37</v>
      </c>
      <c r="F464" s="1">
        <v>43143</v>
      </c>
      <c r="G464" s="2">
        <v>550.95000000000005</v>
      </c>
      <c r="H464" s="2">
        <v>536.54</v>
      </c>
      <c r="I464" s="2">
        <v>0</v>
      </c>
      <c r="J464" s="2">
        <v>14.41</v>
      </c>
      <c r="K464" t="s">
        <v>1586</v>
      </c>
      <c r="L464" t="s">
        <v>4</v>
      </c>
      <c r="M464" t="s">
        <v>4</v>
      </c>
      <c r="N464" t="s">
        <v>220</v>
      </c>
      <c r="O464" t="s">
        <v>4</v>
      </c>
    </row>
    <row r="465" spans="1:15" ht="20.100000000000001" customHeight="1">
      <c r="A465" t="s">
        <v>1587</v>
      </c>
      <c r="B465" t="s">
        <v>46</v>
      </c>
      <c r="C465" t="s">
        <v>14</v>
      </c>
      <c r="D465" t="s">
        <v>209</v>
      </c>
      <c r="E465" t="s">
        <v>210</v>
      </c>
      <c r="F465" s="1">
        <v>43143</v>
      </c>
      <c r="G465" s="2">
        <v>113.24</v>
      </c>
      <c r="H465" s="2">
        <v>89.42</v>
      </c>
      <c r="I465" s="2">
        <v>0</v>
      </c>
      <c r="J465" s="2">
        <v>23.82</v>
      </c>
      <c r="K465" t="s">
        <v>1588</v>
      </c>
      <c r="L465" t="s">
        <v>4</v>
      </c>
      <c r="M465" t="s">
        <v>4</v>
      </c>
      <c r="N465" t="s">
        <v>4</v>
      </c>
      <c r="O465" t="s">
        <v>2024</v>
      </c>
    </row>
    <row r="466" spans="1:15" ht="20.100000000000001" customHeight="1">
      <c r="A466" t="s">
        <v>1589</v>
      </c>
      <c r="B466" t="s">
        <v>6</v>
      </c>
      <c r="C466" t="s">
        <v>14</v>
      </c>
      <c r="D466" t="s">
        <v>555</v>
      </c>
      <c r="E466" t="s">
        <v>556</v>
      </c>
      <c r="F466" s="1">
        <v>43143</v>
      </c>
      <c r="G466" s="2">
        <v>298.08</v>
      </c>
      <c r="H466" s="2">
        <v>298.08</v>
      </c>
      <c r="I466" s="2">
        <v>0</v>
      </c>
      <c r="J466" s="2">
        <v>0</v>
      </c>
      <c r="K466" t="s">
        <v>1590</v>
      </c>
      <c r="L466" t="s">
        <v>4</v>
      </c>
      <c r="M466" t="s">
        <v>4</v>
      </c>
      <c r="N466" t="s">
        <v>4</v>
      </c>
      <c r="O466" t="s">
        <v>2025</v>
      </c>
    </row>
    <row r="467" spans="1:15" ht="20.100000000000001" customHeight="1">
      <c r="A467" t="s">
        <v>1570</v>
      </c>
      <c r="B467" t="s">
        <v>6</v>
      </c>
      <c r="C467" t="s">
        <v>1</v>
      </c>
      <c r="D467" t="s">
        <v>59</v>
      </c>
      <c r="E467" t="s">
        <v>60</v>
      </c>
      <c r="F467" s="1">
        <v>43143</v>
      </c>
      <c r="G467" s="2">
        <v>688.56</v>
      </c>
      <c r="H467" s="2">
        <v>476.92</v>
      </c>
      <c r="I467" s="2">
        <v>0</v>
      </c>
      <c r="J467" s="2">
        <v>211.64</v>
      </c>
      <c r="K467" t="s">
        <v>1571</v>
      </c>
      <c r="L467" t="s">
        <v>4</v>
      </c>
      <c r="M467" t="s">
        <v>4</v>
      </c>
      <c r="N467" t="s">
        <v>4</v>
      </c>
      <c r="O467" t="s">
        <v>4</v>
      </c>
    </row>
    <row r="468" spans="1:15" ht="20.100000000000001" customHeight="1">
      <c r="A468" t="s">
        <v>1578</v>
      </c>
      <c r="B468" t="s">
        <v>6</v>
      </c>
      <c r="C468" t="s">
        <v>14</v>
      </c>
      <c r="D468" t="s">
        <v>97</v>
      </c>
      <c r="E468" t="s">
        <v>98</v>
      </c>
      <c r="F468" s="1">
        <v>43143</v>
      </c>
      <c r="G468" s="2">
        <v>745.21</v>
      </c>
      <c r="H468" s="2">
        <v>715.39</v>
      </c>
      <c r="I468" s="2">
        <v>0</v>
      </c>
      <c r="J468" s="2">
        <v>29.82</v>
      </c>
      <c r="K468" t="s">
        <v>1579</v>
      </c>
      <c r="L468" t="s">
        <v>4</v>
      </c>
      <c r="M468" t="s">
        <v>4</v>
      </c>
      <c r="N468" t="s">
        <v>4</v>
      </c>
      <c r="O468" t="s">
        <v>4</v>
      </c>
    </row>
    <row r="469" spans="1:15" ht="20.100000000000001" customHeight="1">
      <c r="A469" t="s">
        <v>1555</v>
      </c>
      <c r="B469" t="s">
        <v>13</v>
      </c>
      <c r="C469" t="s">
        <v>14</v>
      </c>
      <c r="D469" t="s">
        <v>120</v>
      </c>
      <c r="E469" t="s">
        <v>121</v>
      </c>
      <c r="F469" s="1">
        <v>43142</v>
      </c>
      <c r="G469" s="2">
        <v>596.15</v>
      </c>
      <c r="H469" s="2">
        <v>596.15</v>
      </c>
      <c r="I469" s="2">
        <v>0</v>
      </c>
      <c r="J469" s="2">
        <v>0</v>
      </c>
      <c r="K469" t="s">
        <v>1556</v>
      </c>
      <c r="L469" t="s">
        <v>4</v>
      </c>
      <c r="M469" t="s">
        <v>4</v>
      </c>
      <c r="N469" t="s">
        <v>4</v>
      </c>
      <c r="O469" t="s">
        <v>4</v>
      </c>
    </row>
    <row r="470" spans="1:15" ht="20.100000000000001" customHeight="1">
      <c r="A470" t="s">
        <v>1557</v>
      </c>
      <c r="B470" t="s">
        <v>6</v>
      </c>
      <c r="C470" t="s">
        <v>1</v>
      </c>
      <c r="D470" t="s">
        <v>321</v>
      </c>
      <c r="E470" t="s">
        <v>322</v>
      </c>
      <c r="F470" s="1">
        <v>43142</v>
      </c>
      <c r="G470" s="2">
        <v>357.69</v>
      </c>
      <c r="H470" s="2">
        <v>357.69</v>
      </c>
      <c r="I470" s="2">
        <v>0</v>
      </c>
      <c r="J470" s="2">
        <v>0</v>
      </c>
      <c r="K470" t="s">
        <v>1558</v>
      </c>
      <c r="L470" t="s">
        <v>4</v>
      </c>
      <c r="M470" t="s">
        <v>4</v>
      </c>
      <c r="N470" t="s">
        <v>4</v>
      </c>
      <c r="O470" t="s">
        <v>4</v>
      </c>
    </row>
    <row r="471" spans="1:15" ht="20.100000000000001" customHeight="1">
      <c r="A471" t="s">
        <v>1559</v>
      </c>
      <c r="B471" t="s">
        <v>13</v>
      </c>
      <c r="C471" t="s">
        <v>14</v>
      </c>
      <c r="D471" t="s">
        <v>145</v>
      </c>
      <c r="E471" t="s">
        <v>146</v>
      </c>
      <c r="F471" s="1">
        <v>43142</v>
      </c>
      <c r="G471" s="2">
        <v>417.31</v>
      </c>
      <c r="H471" s="2">
        <v>417.31</v>
      </c>
      <c r="I471" s="2">
        <v>0</v>
      </c>
      <c r="J471" s="2">
        <v>0</v>
      </c>
      <c r="K471" t="s">
        <v>1560</v>
      </c>
      <c r="L471" t="s">
        <v>4</v>
      </c>
      <c r="M471" t="s">
        <v>4</v>
      </c>
      <c r="N471" t="s">
        <v>4</v>
      </c>
      <c r="O471" t="s">
        <v>4</v>
      </c>
    </row>
    <row r="472" spans="1:15" ht="20.100000000000001" customHeight="1">
      <c r="A472" t="s">
        <v>1561</v>
      </c>
      <c r="B472" t="s">
        <v>46</v>
      </c>
      <c r="C472" t="s">
        <v>14</v>
      </c>
      <c r="D472" t="s">
        <v>47</v>
      </c>
      <c r="E472" t="s">
        <v>48</v>
      </c>
      <c r="F472" s="1">
        <v>43142</v>
      </c>
      <c r="G472" s="2">
        <v>417.31</v>
      </c>
      <c r="H472" s="2">
        <v>417.31</v>
      </c>
      <c r="I472" s="2">
        <v>0</v>
      </c>
      <c r="J472" s="2">
        <v>0</v>
      </c>
      <c r="K472" t="s">
        <v>1562</v>
      </c>
      <c r="L472" t="s">
        <v>4</v>
      </c>
      <c r="M472" t="s">
        <v>4</v>
      </c>
      <c r="N472" t="s">
        <v>4</v>
      </c>
      <c r="O472" t="s">
        <v>4</v>
      </c>
    </row>
    <row r="473" spans="1:15" ht="20.100000000000001" customHeight="1">
      <c r="A473" t="s">
        <v>1563</v>
      </c>
      <c r="B473" t="s">
        <v>0</v>
      </c>
      <c r="C473" t="s">
        <v>14</v>
      </c>
      <c r="D473" t="s">
        <v>113</v>
      </c>
      <c r="E473" t="s">
        <v>114</v>
      </c>
      <c r="F473" s="1">
        <v>43142</v>
      </c>
      <c r="G473" s="2">
        <v>178.85</v>
      </c>
      <c r="H473" s="2">
        <v>178.85</v>
      </c>
      <c r="I473" s="2">
        <v>0</v>
      </c>
      <c r="J473" s="2">
        <v>0</v>
      </c>
      <c r="K473" t="s">
        <v>1564</v>
      </c>
      <c r="L473" t="s">
        <v>4</v>
      </c>
      <c r="M473" t="s">
        <v>4</v>
      </c>
      <c r="N473" t="s">
        <v>4</v>
      </c>
      <c r="O473" t="s">
        <v>4</v>
      </c>
    </row>
    <row r="474" spans="1:15" ht="20.100000000000001" customHeight="1">
      <c r="A474" t="s">
        <v>1565</v>
      </c>
      <c r="B474" t="s">
        <v>6</v>
      </c>
      <c r="C474" t="s">
        <v>14</v>
      </c>
      <c r="D474" t="s">
        <v>258</v>
      </c>
      <c r="E474" t="s">
        <v>259</v>
      </c>
      <c r="F474" s="1">
        <v>43142</v>
      </c>
      <c r="G474" s="2">
        <v>417.31</v>
      </c>
      <c r="H474" s="2">
        <v>417.31</v>
      </c>
      <c r="I474" s="2">
        <v>0</v>
      </c>
      <c r="J474" s="2">
        <v>0</v>
      </c>
      <c r="K474" t="s">
        <v>1566</v>
      </c>
      <c r="L474" t="s">
        <v>4</v>
      </c>
      <c r="M474" t="s">
        <v>4</v>
      </c>
      <c r="N474" t="s">
        <v>4</v>
      </c>
      <c r="O474" t="s">
        <v>4</v>
      </c>
    </row>
    <row r="475" spans="1:15" ht="20.100000000000001" customHeight="1">
      <c r="A475" t="s">
        <v>1543</v>
      </c>
      <c r="B475" t="s">
        <v>21</v>
      </c>
      <c r="C475" t="s">
        <v>1</v>
      </c>
      <c r="D475" t="s">
        <v>93</v>
      </c>
      <c r="E475" t="s">
        <v>94</v>
      </c>
      <c r="F475" s="1">
        <v>43141</v>
      </c>
      <c r="G475" s="2">
        <v>178.85</v>
      </c>
      <c r="H475" s="2">
        <v>178.85</v>
      </c>
      <c r="I475" s="2">
        <v>0</v>
      </c>
      <c r="J475" s="2">
        <v>0</v>
      </c>
      <c r="K475" t="s">
        <v>1544</v>
      </c>
      <c r="L475" t="s">
        <v>17</v>
      </c>
      <c r="M475" t="s">
        <v>61</v>
      </c>
      <c r="N475" t="s">
        <v>4</v>
      </c>
      <c r="O475" t="s">
        <v>4</v>
      </c>
    </row>
    <row r="476" spans="1:15" ht="20.100000000000001" customHeight="1">
      <c r="A476" t="s">
        <v>1546</v>
      </c>
      <c r="B476" t="s">
        <v>46</v>
      </c>
      <c r="C476" t="s">
        <v>14</v>
      </c>
      <c r="D476" t="s">
        <v>231</v>
      </c>
      <c r="E476" t="s">
        <v>232</v>
      </c>
      <c r="F476" s="1">
        <v>43141</v>
      </c>
      <c r="G476" s="2">
        <v>152.49</v>
      </c>
      <c r="H476" s="2">
        <v>119.23</v>
      </c>
      <c r="I476" s="2">
        <v>0</v>
      </c>
      <c r="J476" s="2">
        <v>33.26</v>
      </c>
      <c r="K476" t="s">
        <v>1547</v>
      </c>
      <c r="L476" t="s">
        <v>4</v>
      </c>
      <c r="M476" t="s">
        <v>4</v>
      </c>
      <c r="N476" t="s">
        <v>4</v>
      </c>
      <c r="O476" t="s">
        <v>4</v>
      </c>
    </row>
    <row r="477" spans="1:15" ht="20.100000000000001" customHeight="1">
      <c r="A477" t="s">
        <v>1548</v>
      </c>
      <c r="B477" t="s">
        <v>0</v>
      </c>
      <c r="C477" t="s">
        <v>14</v>
      </c>
      <c r="D477" t="s">
        <v>153</v>
      </c>
      <c r="E477" t="s">
        <v>154</v>
      </c>
      <c r="F477" s="1">
        <v>43141</v>
      </c>
      <c r="G477" s="2">
        <v>178.85</v>
      </c>
      <c r="H477" s="2">
        <v>178.85</v>
      </c>
      <c r="I477" s="2">
        <v>0</v>
      </c>
      <c r="J477" s="2">
        <v>0</v>
      </c>
      <c r="K477" t="s">
        <v>1532</v>
      </c>
      <c r="L477" t="s">
        <v>4</v>
      </c>
      <c r="M477" t="s">
        <v>4</v>
      </c>
      <c r="N477" t="s">
        <v>4</v>
      </c>
      <c r="O477" t="s">
        <v>4</v>
      </c>
    </row>
    <row r="478" spans="1:15" ht="20.100000000000001" customHeight="1">
      <c r="A478" t="s">
        <v>1549</v>
      </c>
      <c r="B478" t="s">
        <v>6</v>
      </c>
      <c r="C478" t="s">
        <v>1</v>
      </c>
      <c r="D478" t="s">
        <v>122</v>
      </c>
      <c r="E478" t="s">
        <v>123</v>
      </c>
      <c r="F478" s="1">
        <v>43141</v>
      </c>
      <c r="G478" s="2">
        <v>238.46</v>
      </c>
      <c r="H478" s="2">
        <v>238.46</v>
      </c>
      <c r="I478" s="2">
        <v>0</v>
      </c>
      <c r="J478" s="2">
        <v>0</v>
      </c>
      <c r="K478" t="s">
        <v>1550</v>
      </c>
      <c r="L478" t="s">
        <v>4</v>
      </c>
      <c r="M478" t="s">
        <v>4</v>
      </c>
      <c r="N478" t="s">
        <v>4</v>
      </c>
      <c r="O478" t="s">
        <v>4</v>
      </c>
    </row>
    <row r="479" spans="1:15">
      <c r="A479" t="s">
        <v>1551</v>
      </c>
      <c r="B479" t="s">
        <v>0</v>
      </c>
      <c r="C479" t="s">
        <v>1</v>
      </c>
      <c r="D479" t="s">
        <v>55</v>
      </c>
      <c r="E479" t="s">
        <v>56</v>
      </c>
      <c r="F479" s="1">
        <v>43141</v>
      </c>
      <c r="G479" s="2">
        <v>357.69</v>
      </c>
      <c r="H479" s="2">
        <v>357.69</v>
      </c>
      <c r="I479" s="2">
        <v>0</v>
      </c>
      <c r="J479" s="2">
        <v>0</v>
      </c>
      <c r="K479" t="s">
        <v>1552</v>
      </c>
      <c r="L479" t="s">
        <v>4</v>
      </c>
      <c r="M479" t="s">
        <v>4</v>
      </c>
      <c r="N479" t="s">
        <v>4</v>
      </c>
      <c r="O479" t="s">
        <v>4</v>
      </c>
    </row>
    <row r="480" spans="1:15" ht="20.100000000000001" customHeight="1">
      <c r="A480" t="s">
        <v>1553</v>
      </c>
      <c r="B480" t="s">
        <v>6</v>
      </c>
      <c r="C480" t="s">
        <v>14</v>
      </c>
      <c r="D480" t="s">
        <v>555</v>
      </c>
      <c r="E480" t="s">
        <v>556</v>
      </c>
      <c r="F480" s="1">
        <v>43141</v>
      </c>
      <c r="G480" s="2">
        <v>953.86</v>
      </c>
      <c r="H480" s="2">
        <v>953.86</v>
      </c>
      <c r="I480" s="2">
        <v>0</v>
      </c>
      <c r="J480" s="2">
        <v>0</v>
      </c>
      <c r="K480" t="s">
        <v>1554</v>
      </c>
      <c r="L480" t="s">
        <v>4</v>
      </c>
      <c r="M480" t="s">
        <v>4</v>
      </c>
      <c r="N480" t="s">
        <v>4</v>
      </c>
      <c r="O480" t="s">
        <v>4</v>
      </c>
    </row>
    <row r="481" spans="1:15" ht="20.100000000000001" customHeight="1">
      <c r="A481" t="s">
        <v>1545</v>
      </c>
      <c r="B481" t="s">
        <v>6</v>
      </c>
      <c r="C481" t="s">
        <v>1</v>
      </c>
      <c r="D481" t="s">
        <v>59</v>
      </c>
      <c r="E481" t="s">
        <v>60</v>
      </c>
      <c r="F481" s="1">
        <v>43141</v>
      </c>
      <c r="G481" s="2">
        <v>238.46</v>
      </c>
      <c r="H481" s="2">
        <v>238.46</v>
      </c>
      <c r="I481" s="2">
        <v>0</v>
      </c>
      <c r="J481" s="2">
        <v>0</v>
      </c>
      <c r="K481" t="s">
        <v>1514</v>
      </c>
      <c r="L481" t="s">
        <v>4</v>
      </c>
      <c r="M481" t="s">
        <v>4</v>
      </c>
      <c r="N481" t="s">
        <v>4</v>
      </c>
      <c r="O481" t="s">
        <v>4</v>
      </c>
    </row>
    <row r="482" spans="1:15" ht="20.100000000000001" hidden="1" customHeight="1">
      <c r="A482" t="s">
        <v>1066</v>
      </c>
      <c r="B482" t="s">
        <v>137</v>
      </c>
      <c r="C482" t="s">
        <v>215</v>
      </c>
      <c r="D482" t="s">
        <v>138</v>
      </c>
      <c r="E482" t="s">
        <v>139</v>
      </c>
      <c r="F482" s="1">
        <v>43140</v>
      </c>
      <c r="G482" s="2">
        <v>0</v>
      </c>
      <c r="H482" s="2">
        <v>0</v>
      </c>
      <c r="I482" s="2">
        <v>0</v>
      </c>
      <c r="J482" s="2">
        <v>0</v>
      </c>
      <c r="K482" t="s">
        <v>1067</v>
      </c>
      <c r="L482" t="s">
        <v>4</v>
      </c>
      <c r="M482" t="s">
        <v>4</v>
      </c>
      <c r="N482" t="s">
        <v>4</v>
      </c>
      <c r="O482" t="s">
        <v>4</v>
      </c>
    </row>
    <row r="483" spans="1:15" ht="20.100000000000001" customHeight="1">
      <c r="A483" t="s">
        <v>1517</v>
      </c>
      <c r="B483" t="s">
        <v>21</v>
      </c>
      <c r="C483" t="s">
        <v>1</v>
      </c>
      <c r="D483" t="s">
        <v>53</v>
      </c>
      <c r="E483" t="s">
        <v>54</v>
      </c>
      <c r="F483" s="1">
        <v>43140</v>
      </c>
      <c r="G483" s="2">
        <v>238.46</v>
      </c>
      <c r="H483" s="2">
        <v>238.46</v>
      </c>
      <c r="I483" s="2">
        <v>0</v>
      </c>
      <c r="J483" s="2">
        <v>0</v>
      </c>
      <c r="K483" t="s">
        <v>1518</v>
      </c>
      <c r="L483" t="s">
        <v>4</v>
      </c>
      <c r="M483" t="s">
        <v>4</v>
      </c>
      <c r="N483" t="s">
        <v>4</v>
      </c>
      <c r="O483" t="s">
        <v>4</v>
      </c>
    </row>
    <row r="484" spans="1:15" ht="20.100000000000001" customHeight="1">
      <c r="A484" t="s">
        <v>1519</v>
      </c>
      <c r="B484" t="s">
        <v>33</v>
      </c>
      <c r="C484" t="s">
        <v>14</v>
      </c>
      <c r="D484" t="s">
        <v>89</v>
      </c>
      <c r="E484" t="s">
        <v>90</v>
      </c>
      <c r="F484" s="1">
        <v>43140</v>
      </c>
      <c r="G484" s="2">
        <v>119.23</v>
      </c>
      <c r="H484" s="2">
        <v>119.23</v>
      </c>
      <c r="I484" s="2">
        <v>0</v>
      </c>
      <c r="J484" s="2">
        <v>0</v>
      </c>
      <c r="K484" t="s">
        <v>1520</v>
      </c>
      <c r="L484" t="s">
        <v>4</v>
      </c>
      <c r="M484" t="s">
        <v>4</v>
      </c>
      <c r="N484" t="s">
        <v>4</v>
      </c>
      <c r="O484" t="s">
        <v>4</v>
      </c>
    </row>
    <row r="485" spans="1:15" ht="20.100000000000001" customHeight="1">
      <c r="A485" t="s">
        <v>1523</v>
      </c>
      <c r="B485" t="s">
        <v>33</v>
      </c>
      <c r="C485" t="s">
        <v>14</v>
      </c>
      <c r="D485" t="s">
        <v>124</v>
      </c>
      <c r="E485" t="s">
        <v>125</v>
      </c>
      <c r="F485" s="1">
        <v>43140</v>
      </c>
      <c r="G485" s="2">
        <v>510.1</v>
      </c>
      <c r="H485" s="2">
        <v>357.7</v>
      </c>
      <c r="I485" s="2">
        <v>0</v>
      </c>
      <c r="J485" s="2">
        <v>152.4</v>
      </c>
      <c r="K485" t="s">
        <v>1524</v>
      </c>
      <c r="L485" t="s">
        <v>4</v>
      </c>
      <c r="M485" t="s">
        <v>4</v>
      </c>
      <c r="N485" t="s">
        <v>4</v>
      </c>
      <c r="O485" t="s">
        <v>2019</v>
      </c>
    </row>
    <row r="486" spans="1:15">
      <c r="A486" t="s">
        <v>1525</v>
      </c>
      <c r="B486" t="s">
        <v>0</v>
      </c>
      <c r="C486" t="s">
        <v>14</v>
      </c>
      <c r="D486" t="s">
        <v>113</v>
      </c>
      <c r="E486" t="s">
        <v>114</v>
      </c>
      <c r="F486" s="1">
        <v>43140</v>
      </c>
      <c r="G486" s="2">
        <v>119.23</v>
      </c>
      <c r="H486" s="2">
        <v>119.23</v>
      </c>
      <c r="I486" s="2">
        <v>0</v>
      </c>
      <c r="J486" s="2">
        <v>0</v>
      </c>
      <c r="K486" t="s">
        <v>1526</v>
      </c>
      <c r="L486" t="s">
        <v>4</v>
      </c>
      <c r="M486" t="s">
        <v>4</v>
      </c>
      <c r="N486" t="s">
        <v>4</v>
      </c>
      <c r="O486" t="s">
        <v>2020</v>
      </c>
    </row>
    <row r="487" spans="1:15" ht="20.100000000000001" customHeight="1">
      <c r="A487" t="s">
        <v>1529</v>
      </c>
      <c r="B487" t="s">
        <v>0</v>
      </c>
      <c r="C487" t="s">
        <v>14</v>
      </c>
      <c r="D487" t="s">
        <v>153</v>
      </c>
      <c r="E487" t="s">
        <v>154</v>
      </c>
      <c r="F487" s="1">
        <v>43140</v>
      </c>
      <c r="G487" s="2">
        <v>834.62</v>
      </c>
      <c r="H487" s="2">
        <v>834.62</v>
      </c>
      <c r="I487" s="2">
        <v>0</v>
      </c>
      <c r="J487" s="2">
        <v>0</v>
      </c>
      <c r="K487" t="s">
        <v>1530</v>
      </c>
      <c r="L487" t="s">
        <v>4</v>
      </c>
      <c r="M487" t="s">
        <v>4</v>
      </c>
      <c r="N487" t="s">
        <v>4</v>
      </c>
      <c r="O487" t="s">
        <v>4</v>
      </c>
    </row>
    <row r="488" spans="1:15" ht="20.100000000000001" customHeight="1">
      <c r="A488" t="s">
        <v>1531</v>
      </c>
      <c r="B488" t="s">
        <v>0</v>
      </c>
      <c r="C488" t="s">
        <v>14</v>
      </c>
      <c r="D488" t="s">
        <v>78</v>
      </c>
      <c r="E488" t="s">
        <v>79</v>
      </c>
      <c r="F488" s="1">
        <v>43140</v>
      </c>
      <c r="G488" s="2">
        <v>0</v>
      </c>
      <c r="H488" s="2">
        <v>0</v>
      </c>
      <c r="I488" s="2">
        <v>0</v>
      </c>
      <c r="J488" s="2">
        <v>0</v>
      </c>
      <c r="K488" t="s">
        <v>1532</v>
      </c>
      <c r="L488" t="s">
        <v>4</v>
      </c>
      <c r="M488" t="s">
        <v>4</v>
      </c>
      <c r="N488" t="s">
        <v>4</v>
      </c>
      <c r="O488" t="s">
        <v>4</v>
      </c>
    </row>
    <row r="489" spans="1:15" ht="20.100000000000001" customHeight="1">
      <c r="A489" t="s">
        <v>1533</v>
      </c>
      <c r="B489" t="s">
        <v>6</v>
      </c>
      <c r="C489" t="s">
        <v>1</v>
      </c>
      <c r="D489" t="s">
        <v>225</v>
      </c>
      <c r="E489" t="s">
        <v>226</v>
      </c>
      <c r="F489" s="1">
        <v>43140</v>
      </c>
      <c r="G489" s="2">
        <v>434.98</v>
      </c>
      <c r="H489" s="2">
        <v>238.46</v>
      </c>
      <c r="I489" s="2">
        <v>0</v>
      </c>
      <c r="J489" s="2">
        <v>196.52</v>
      </c>
      <c r="K489" t="s">
        <v>1534</v>
      </c>
      <c r="L489" t="s">
        <v>38</v>
      </c>
      <c r="M489" t="s">
        <v>18</v>
      </c>
      <c r="N489" t="s">
        <v>4</v>
      </c>
      <c r="O489" t="s">
        <v>4</v>
      </c>
    </row>
    <row r="490" spans="1:15" ht="20.100000000000001" customHeight="1">
      <c r="A490" t="s">
        <v>1535</v>
      </c>
      <c r="B490" t="s">
        <v>33</v>
      </c>
      <c r="C490" t="s">
        <v>1</v>
      </c>
      <c r="D490" t="s">
        <v>211</v>
      </c>
      <c r="E490" t="s">
        <v>212</v>
      </c>
      <c r="F490" s="1">
        <v>43140</v>
      </c>
      <c r="G490" s="2">
        <v>257.47000000000003</v>
      </c>
      <c r="H490" s="2">
        <v>238.46</v>
      </c>
      <c r="I490" s="2">
        <v>0</v>
      </c>
      <c r="J490" s="2">
        <v>19.010000000000002</v>
      </c>
      <c r="K490" t="s">
        <v>1536</v>
      </c>
      <c r="L490" t="s">
        <v>4</v>
      </c>
      <c r="M490" t="s">
        <v>4</v>
      </c>
      <c r="N490" t="s">
        <v>4</v>
      </c>
      <c r="O490" t="s">
        <v>4</v>
      </c>
    </row>
    <row r="491" spans="1:15" ht="20.100000000000001" customHeight="1">
      <c r="A491" t="s">
        <v>1537</v>
      </c>
      <c r="B491" t="s">
        <v>0</v>
      </c>
      <c r="C491" t="s">
        <v>1</v>
      </c>
      <c r="D491" t="s">
        <v>55</v>
      </c>
      <c r="E491" t="s">
        <v>56</v>
      </c>
      <c r="F491" s="1">
        <v>43140</v>
      </c>
      <c r="G491" s="2">
        <v>251.64</v>
      </c>
      <c r="H491" s="2">
        <v>238.46</v>
      </c>
      <c r="I491" s="2">
        <v>0</v>
      </c>
      <c r="J491" s="2">
        <v>13.18</v>
      </c>
      <c r="K491" t="s">
        <v>1538</v>
      </c>
      <c r="L491" t="s">
        <v>4</v>
      </c>
      <c r="M491" t="s">
        <v>4</v>
      </c>
      <c r="N491" t="s">
        <v>4</v>
      </c>
      <c r="O491" t="s">
        <v>4</v>
      </c>
    </row>
    <row r="492" spans="1:15" ht="20.100000000000001" customHeight="1">
      <c r="A492" t="s">
        <v>1539</v>
      </c>
      <c r="B492" t="s">
        <v>6</v>
      </c>
      <c r="C492" t="s">
        <v>14</v>
      </c>
      <c r="D492" t="s">
        <v>225</v>
      </c>
      <c r="E492" t="s">
        <v>226</v>
      </c>
      <c r="F492" s="1">
        <v>43140</v>
      </c>
      <c r="G492" s="2">
        <v>119.23</v>
      </c>
      <c r="H492" s="2">
        <v>119.23</v>
      </c>
      <c r="I492" s="2">
        <v>0</v>
      </c>
      <c r="J492" s="2">
        <v>0</v>
      </c>
      <c r="K492" t="s">
        <v>1540</v>
      </c>
      <c r="L492" t="s">
        <v>69</v>
      </c>
      <c r="M492" t="s">
        <v>52</v>
      </c>
      <c r="N492" t="s">
        <v>4</v>
      </c>
      <c r="O492" t="s">
        <v>1343</v>
      </c>
    </row>
    <row r="493" spans="1:15" ht="20.100000000000001" customHeight="1">
      <c r="A493" t="s">
        <v>1541</v>
      </c>
      <c r="B493" t="s">
        <v>6</v>
      </c>
      <c r="C493" t="s">
        <v>14</v>
      </c>
      <c r="D493" t="s">
        <v>555</v>
      </c>
      <c r="E493" t="s">
        <v>556</v>
      </c>
      <c r="F493" s="1">
        <v>43140</v>
      </c>
      <c r="G493" s="2">
        <v>119.23</v>
      </c>
      <c r="H493" s="2">
        <v>119.23</v>
      </c>
      <c r="I493" s="2">
        <v>0</v>
      </c>
      <c r="J493" s="2">
        <v>0</v>
      </c>
      <c r="K493" t="s">
        <v>1542</v>
      </c>
      <c r="L493" t="s">
        <v>4</v>
      </c>
      <c r="M493" t="s">
        <v>4</v>
      </c>
      <c r="N493" t="s">
        <v>4</v>
      </c>
      <c r="O493" t="s">
        <v>4</v>
      </c>
    </row>
    <row r="494" spans="1:15" ht="20.100000000000001" customHeight="1">
      <c r="A494" t="s">
        <v>1521</v>
      </c>
      <c r="B494" t="s">
        <v>6</v>
      </c>
      <c r="C494" t="s">
        <v>1</v>
      </c>
      <c r="D494" t="s">
        <v>59</v>
      </c>
      <c r="E494" t="s">
        <v>60</v>
      </c>
      <c r="F494" s="1">
        <v>43140</v>
      </c>
      <c r="G494" s="2">
        <v>919.68</v>
      </c>
      <c r="H494" s="2">
        <v>357.69</v>
      </c>
      <c r="I494" s="2">
        <v>0</v>
      </c>
      <c r="J494" s="2">
        <v>561.99</v>
      </c>
      <c r="K494" t="s">
        <v>1522</v>
      </c>
      <c r="L494" t="s">
        <v>4</v>
      </c>
      <c r="M494" t="s">
        <v>4</v>
      </c>
      <c r="N494" t="s">
        <v>4</v>
      </c>
      <c r="O494" t="s">
        <v>4</v>
      </c>
    </row>
    <row r="495" spans="1:15" ht="20.100000000000001" customHeight="1">
      <c r="A495" t="s">
        <v>1527</v>
      </c>
      <c r="B495" t="s">
        <v>6</v>
      </c>
      <c r="C495" t="s">
        <v>1</v>
      </c>
      <c r="D495" t="s">
        <v>59</v>
      </c>
      <c r="E495" t="s">
        <v>60</v>
      </c>
      <c r="F495" s="1">
        <v>43140</v>
      </c>
      <c r="G495" s="2">
        <v>59.62</v>
      </c>
      <c r="H495" s="2">
        <v>59.62</v>
      </c>
      <c r="I495" s="2">
        <v>0</v>
      </c>
      <c r="J495" s="2">
        <v>0</v>
      </c>
      <c r="K495" t="s">
        <v>1528</v>
      </c>
      <c r="L495" t="s">
        <v>69</v>
      </c>
      <c r="M495" t="s">
        <v>52</v>
      </c>
      <c r="N495" t="s">
        <v>4</v>
      </c>
      <c r="O495" t="s">
        <v>2021</v>
      </c>
    </row>
    <row r="496" spans="1:15" ht="20.100000000000001" customHeight="1">
      <c r="A496" t="s">
        <v>1491</v>
      </c>
      <c r="B496" t="s">
        <v>136</v>
      </c>
      <c r="C496" t="s">
        <v>14</v>
      </c>
      <c r="D496" t="s">
        <v>264</v>
      </c>
      <c r="E496" t="s">
        <v>265</v>
      </c>
      <c r="F496" s="1">
        <v>43139</v>
      </c>
      <c r="G496" s="2">
        <v>421.84</v>
      </c>
      <c r="H496" s="2">
        <v>119.23</v>
      </c>
      <c r="I496" s="2">
        <v>0</v>
      </c>
      <c r="J496" s="2">
        <v>302.61</v>
      </c>
      <c r="K496" t="s">
        <v>1492</v>
      </c>
      <c r="L496" t="s">
        <v>4</v>
      </c>
      <c r="M496" t="s">
        <v>4</v>
      </c>
      <c r="N496" t="s">
        <v>4</v>
      </c>
      <c r="O496" t="s">
        <v>4</v>
      </c>
    </row>
    <row r="497" spans="1:15" ht="20.100000000000001" customHeight="1">
      <c r="A497" t="s">
        <v>1493</v>
      </c>
      <c r="B497" t="s">
        <v>33</v>
      </c>
      <c r="C497" t="s">
        <v>14</v>
      </c>
      <c r="D497" t="s">
        <v>34</v>
      </c>
      <c r="E497" t="s">
        <v>35</v>
      </c>
      <c r="F497" s="1">
        <v>43139</v>
      </c>
      <c r="G497" s="2">
        <v>59.62</v>
      </c>
      <c r="H497" s="2">
        <v>59.62</v>
      </c>
      <c r="I497" s="2">
        <v>0</v>
      </c>
      <c r="J497" s="2">
        <v>0</v>
      </c>
      <c r="K497" t="s">
        <v>1494</v>
      </c>
      <c r="L497" t="s">
        <v>4</v>
      </c>
      <c r="M497" t="s">
        <v>4</v>
      </c>
      <c r="N497" t="s">
        <v>4</v>
      </c>
      <c r="O497" t="s">
        <v>2015</v>
      </c>
    </row>
    <row r="498" spans="1:15" ht="20.100000000000001" hidden="1" customHeight="1">
      <c r="A498" t="s">
        <v>1495</v>
      </c>
      <c r="B498" t="s">
        <v>137</v>
      </c>
      <c r="C498" t="s">
        <v>7</v>
      </c>
      <c r="D498" t="s">
        <v>138</v>
      </c>
      <c r="E498" t="s">
        <v>139</v>
      </c>
      <c r="F498" s="1">
        <v>43139</v>
      </c>
      <c r="G498" s="2">
        <v>91.22</v>
      </c>
      <c r="H498" s="2">
        <v>91.22</v>
      </c>
      <c r="I498" s="2">
        <v>0</v>
      </c>
      <c r="J498" s="2">
        <v>0</v>
      </c>
      <c r="K498" t="s">
        <v>1496</v>
      </c>
      <c r="L498" t="s">
        <v>245</v>
      </c>
      <c r="M498" t="s">
        <v>12</v>
      </c>
      <c r="N498" t="s">
        <v>4</v>
      </c>
      <c r="O498" t="s">
        <v>4</v>
      </c>
    </row>
    <row r="499" spans="1:15" ht="20.100000000000001" customHeight="1">
      <c r="A499" t="s">
        <v>1497</v>
      </c>
      <c r="B499" t="s">
        <v>6</v>
      </c>
      <c r="C499" t="s">
        <v>1</v>
      </c>
      <c r="D499" t="s">
        <v>168</v>
      </c>
      <c r="E499" t="s">
        <v>169</v>
      </c>
      <c r="F499" s="1">
        <v>43139</v>
      </c>
      <c r="G499" s="2">
        <v>178.85</v>
      </c>
      <c r="H499" s="2">
        <v>178.85</v>
      </c>
      <c r="I499" s="2">
        <v>0</v>
      </c>
      <c r="J499" s="2">
        <v>0</v>
      </c>
      <c r="K499" t="s">
        <v>1498</v>
      </c>
      <c r="L499" t="s">
        <v>4</v>
      </c>
      <c r="M499" t="s">
        <v>4</v>
      </c>
      <c r="N499" t="s">
        <v>4</v>
      </c>
      <c r="O499" t="s">
        <v>4</v>
      </c>
    </row>
    <row r="500" spans="1:15" ht="20.100000000000001" customHeight="1">
      <c r="A500" t="s">
        <v>1499</v>
      </c>
      <c r="B500" t="s">
        <v>0</v>
      </c>
      <c r="C500" t="s">
        <v>14</v>
      </c>
      <c r="D500" t="s">
        <v>99</v>
      </c>
      <c r="E500" t="s">
        <v>100</v>
      </c>
      <c r="F500" s="1">
        <v>43139</v>
      </c>
      <c r="G500" s="2">
        <v>89.42</v>
      </c>
      <c r="H500" s="2">
        <v>89.42</v>
      </c>
      <c r="I500" s="2">
        <v>0</v>
      </c>
      <c r="J500" s="2">
        <v>0</v>
      </c>
      <c r="K500" t="s">
        <v>1500</v>
      </c>
      <c r="L500" t="s">
        <v>4</v>
      </c>
      <c r="M500" t="s">
        <v>4</v>
      </c>
      <c r="N500" t="s">
        <v>4</v>
      </c>
      <c r="O500" t="s">
        <v>2016</v>
      </c>
    </row>
    <row r="501" spans="1:15" ht="20.100000000000001" customHeight="1">
      <c r="A501" t="s">
        <v>1501</v>
      </c>
      <c r="B501" t="s">
        <v>33</v>
      </c>
      <c r="C501" t="s">
        <v>14</v>
      </c>
      <c r="D501" t="s">
        <v>151</v>
      </c>
      <c r="E501" t="s">
        <v>152</v>
      </c>
      <c r="F501" s="1">
        <v>43139</v>
      </c>
      <c r="G501" s="2">
        <v>417.31</v>
      </c>
      <c r="H501" s="2">
        <v>417.31</v>
      </c>
      <c r="I501" s="2">
        <v>0</v>
      </c>
      <c r="J501" s="2">
        <v>0</v>
      </c>
      <c r="K501" t="s">
        <v>1502</v>
      </c>
      <c r="L501" t="s">
        <v>4</v>
      </c>
      <c r="M501" t="s">
        <v>4</v>
      </c>
      <c r="N501" t="s">
        <v>4</v>
      </c>
      <c r="O501" t="s">
        <v>4</v>
      </c>
    </row>
    <row r="502" spans="1:15">
      <c r="A502" t="s">
        <v>1505</v>
      </c>
      <c r="B502" t="s">
        <v>6</v>
      </c>
      <c r="C502" t="s">
        <v>14</v>
      </c>
      <c r="D502" t="s">
        <v>722</v>
      </c>
      <c r="E502" t="s">
        <v>723</v>
      </c>
      <c r="F502" s="1">
        <v>43139</v>
      </c>
      <c r="G502" s="2">
        <v>238.46</v>
      </c>
      <c r="H502" s="2">
        <v>238.46</v>
      </c>
      <c r="I502" s="2">
        <v>0</v>
      </c>
      <c r="J502" s="2">
        <v>0</v>
      </c>
      <c r="K502" t="s">
        <v>1506</v>
      </c>
      <c r="L502" t="s">
        <v>4</v>
      </c>
      <c r="M502" t="s">
        <v>4</v>
      </c>
      <c r="N502" t="s">
        <v>4</v>
      </c>
      <c r="O502" t="s">
        <v>4</v>
      </c>
    </row>
    <row r="503" spans="1:15" ht="20.100000000000001" customHeight="1">
      <c r="A503" t="s">
        <v>1507</v>
      </c>
      <c r="B503" t="s">
        <v>33</v>
      </c>
      <c r="C503" t="s">
        <v>14</v>
      </c>
      <c r="D503" t="s">
        <v>266</v>
      </c>
      <c r="E503" t="s">
        <v>267</v>
      </c>
      <c r="F503" s="1">
        <v>43139</v>
      </c>
      <c r="G503" s="2">
        <v>0</v>
      </c>
      <c r="H503" s="2">
        <v>0</v>
      </c>
      <c r="I503" s="2">
        <v>0</v>
      </c>
      <c r="J503" s="2">
        <v>0</v>
      </c>
      <c r="K503" t="s">
        <v>1508</v>
      </c>
      <c r="L503" t="s">
        <v>4</v>
      </c>
      <c r="M503" t="s">
        <v>4</v>
      </c>
      <c r="N503" t="s">
        <v>4</v>
      </c>
      <c r="O503" t="s">
        <v>4</v>
      </c>
    </row>
    <row r="504" spans="1:15" ht="20.100000000000001" customHeight="1">
      <c r="A504" t="s">
        <v>1509</v>
      </c>
      <c r="B504" t="s">
        <v>33</v>
      </c>
      <c r="C504" t="s">
        <v>14</v>
      </c>
      <c r="D504" t="s">
        <v>149</v>
      </c>
      <c r="E504" t="s">
        <v>150</v>
      </c>
      <c r="F504" s="1">
        <v>43139</v>
      </c>
      <c r="G504" s="2">
        <v>59.62</v>
      </c>
      <c r="H504" s="2">
        <v>59.62</v>
      </c>
      <c r="I504" s="2">
        <v>0</v>
      </c>
      <c r="J504" s="2">
        <v>0</v>
      </c>
      <c r="K504" t="s">
        <v>1510</v>
      </c>
      <c r="L504" t="s">
        <v>4</v>
      </c>
      <c r="M504" t="s">
        <v>4</v>
      </c>
      <c r="N504" t="s">
        <v>4</v>
      </c>
      <c r="O504" t="s">
        <v>4</v>
      </c>
    </row>
    <row r="505" spans="1:15" ht="20.100000000000001" customHeight="1">
      <c r="A505" t="s">
        <v>1511</v>
      </c>
      <c r="B505" t="s">
        <v>0</v>
      </c>
      <c r="C505" t="s">
        <v>14</v>
      </c>
      <c r="D505" t="s">
        <v>55</v>
      </c>
      <c r="E505" t="s">
        <v>56</v>
      </c>
      <c r="F505" s="1">
        <v>43139</v>
      </c>
      <c r="G505" s="2">
        <v>119.23</v>
      </c>
      <c r="H505" s="2">
        <v>119.23</v>
      </c>
      <c r="I505" s="2">
        <v>0</v>
      </c>
      <c r="J505" s="2">
        <v>0</v>
      </c>
      <c r="K505" t="s">
        <v>1512</v>
      </c>
      <c r="L505" t="s">
        <v>4</v>
      </c>
      <c r="M505" t="s">
        <v>4</v>
      </c>
      <c r="N505" t="s">
        <v>4</v>
      </c>
      <c r="O505" t="s">
        <v>4</v>
      </c>
    </row>
    <row r="506" spans="1:15" ht="20.100000000000001" customHeight="1">
      <c r="A506" t="s">
        <v>1515</v>
      </c>
      <c r="B506" t="s">
        <v>46</v>
      </c>
      <c r="C506" t="s">
        <v>1</v>
      </c>
      <c r="D506" t="s">
        <v>47</v>
      </c>
      <c r="E506" t="s">
        <v>48</v>
      </c>
      <c r="F506" s="1">
        <v>43139</v>
      </c>
      <c r="G506" s="2">
        <v>379.75</v>
      </c>
      <c r="H506" s="2">
        <v>357.69</v>
      </c>
      <c r="I506" s="2">
        <v>0</v>
      </c>
      <c r="J506" s="2">
        <v>22.06</v>
      </c>
      <c r="K506" t="s">
        <v>1516</v>
      </c>
      <c r="L506" t="s">
        <v>69</v>
      </c>
      <c r="M506" t="s">
        <v>18</v>
      </c>
      <c r="N506" t="s">
        <v>4</v>
      </c>
      <c r="O506" t="s">
        <v>4</v>
      </c>
    </row>
    <row r="507" spans="1:15" ht="20.100000000000001" customHeight="1">
      <c r="A507" t="s">
        <v>1503</v>
      </c>
      <c r="B507" t="s">
        <v>6</v>
      </c>
      <c r="C507" t="s">
        <v>1</v>
      </c>
      <c r="D507" t="s">
        <v>59</v>
      </c>
      <c r="E507" t="s">
        <v>60</v>
      </c>
      <c r="F507" s="1">
        <v>43139</v>
      </c>
      <c r="G507" s="2">
        <v>178.85</v>
      </c>
      <c r="H507" s="2">
        <v>178.85</v>
      </c>
      <c r="I507" s="2">
        <v>0</v>
      </c>
      <c r="J507" s="2">
        <v>0</v>
      </c>
      <c r="K507" t="s">
        <v>1504</v>
      </c>
      <c r="L507" t="s">
        <v>4</v>
      </c>
      <c r="M507" t="s">
        <v>4</v>
      </c>
      <c r="N507" t="s">
        <v>4</v>
      </c>
      <c r="O507" t="s">
        <v>4</v>
      </c>
    </row>
    <row r="508" spans="1:15" ht="20.100000000000001" customHeight="1">
      <c r="A508" t="s">
        <v>1513</v>
      </c>
      <c r="B508" t="s">
        <v>6</v>
      </c>
      <c r="C508" t="s">
        <v>1</v>
      </c>
      <c r="D508" t="s">
        <v>59</v>
      </c>
      <c r="E508" t="s">
        <v>60</v>
      </c>
      <c r="F508" s="1">
        <v>43139</v>
      </c>
      <c r="G508" s="2">
        <v>793.61</v>
      </c>
      <c r="H508" s="2">
        <v>357.69</v>
      </c>
      <c r="I508" s="2">
        <v>0</v>
      </c>
      <c r="J508" s="2">
        <v>435.92</v>
      </c>
      <c r="K508" t="s">
        <v>1514</v>
      </c>
      <c r="L508" t="s">
        <v>51</v>
      </c>
      <c r="M508" t="s">
        <v>4</v>
      </c>
      <c r="N508" t="s">
        <v>4</v>
      </c>
      <c r="O508" t="s">
        <v>4</v>
      </c>
    </row>
    <row r="509" spans="1:15" ht="20.100000000000001" customHeight="1">
      <c r="A509" t="s">
        <v>1442</v>
      </c>
      <c r="B509" t="s">
        <v>6</v>
      </c>
      <c r="C509" t="s">
        <v>14</v>
      </c>
      <c r="D509" t="s">
        <v>314</v>
      </c>
      <c r="E509" t="s">
        <v>315</v>
      </c>
      <c r="F509" s="1">
        <v>43138</v>
      </c>
      <c r="G509" s="2">
        <v>125.13</v>
      </c>
      <c r="H509" s="2">
        <v>119.23</v>
      </c>
      <c r="I509" s="2">
        <v>0</v>
      </c>
      <c r="J509" s="2">
        <v>5.9</v>
      </c>
      <c r="K509" t="s">
        <v>1443</v>
      </c>
      <c r="L509" t="s">
        <v>4</v>
      </c>
      <c r="M509" t="s">
        <v>4</v>
      </c>
      <c r="N509" t="s">
        <v>4</v>
      </c>
      <c r="O509" t="s">
        <v>4</v>
      </c>
    </row>
    <row r="510" spans="1:15" ht="20.100000000000001" customHeight="1">
      <c r="A510" t="s">
        <v>1445</v>
      </c>
      <c r="B510" t="s">
        <v>33</v>
      </c>
      <c r="C510" t="s">
        <v>14</v>
      </c>
      <c r="D510" t="s">
        <v>74</v>
      </c>
      <c r="E510" t="s">
        <v>75</v>
      </c>
      <c r="F510" s="1">
        <v>43138</v>
      </c>
      <c r="G510" s="2">
        <v>178.85</v>
      </c>
      <c r="H510" s="2">
        <v>178.85</v>
      </c>
      <c r="I510" s="2">
        <v>0</v>
      </c>
      <c r="J510" s="2">
        <v>0</v>
      </c>
      <c r="K510" t="s">
        <v>1446</v>
      </c>
      <c r="L510" t="s">
        <v>4</v>
      </c>
      <c r="M510" t="s">
        <v>4</v>
      </c>
      <c r="N510" t="s">
        <v>4</v>
      </c>
      <c r="O510" t="s">
        <v>4</v>
      </c>
    </row>
    <row r="511" spans="1:15" ht="20.100000000000001" customHeight="1">
      <c r="A511" t="s">
        <v>1447</v>
      </c>
      <c r="B511" t="s">
        <v>46</v>
      </c>
      <c r="C511" t="s">
        <v>14</v>
      </c>
      <c r="D511" t="s">
        <v>115</v>
      </c>
      <c r="E511" t="s">
        <v>116</v>
      </c>
      <c r="F511" s="1">
        <v>43138</v>
      </c>
      <c r="G511" s="2">
        <v>128.34</v>
      </c>
      <c r="H511" s="2">
        <v>119.23</v>
      </c>
      <c r="I511" s="2">
        <v>0</v>
      </c>
      <c r="J511" s="2">
        <v>9.11</v>
      </c>
      <c r="K511" t="s">
        <v>1448</v>
      </c>
      <c r="L511" t="s">
        <v>4</v>
      </c>
      <c r="M511" t="s">
        <v>4</v>
      </c>
      <c r="N511" t="s">
        <v>4</v>
      </c>
      <c r="O511" t="s">
        <v>4</v>
      </c>
    </row>
    <row r="512" spans="1:15">
      <c r="A512" t="s">
        <v>1449</v>
      </c>
      <c r="B512" t="s">
        <v>0</v>
      </c>
      <c r="C512" t="s">
        <v>14</v>
      </c>
      <c r="D512" t="s">
        <v>113</v>
      </c>
      <c r="E512" t="s">
        <v>114</v>
      </c>
      <c r="F512" s="1">
        <v>43138</v>
      </c>
      <c r="G512" s="2">
        <v>89.42</v>
      </c>
      <c r="H512" s="2">
        <v>89.42</v>
      </c>
      <c r="I512" s="2">
        <v>0</v>
      </c>
      <c r="J512" s="2">
        <v>0</v>
      </c>
      <c r="K512" t="s">
        <v>1450</v>
      </c>
      <c r="L512" t="s">
        <v>4</v>
      </c>
      <c r="M512" t="s">
        <v>4</v>
      </c>
      <c r="N512" t="s">
        <v>4</v>
      </c>
      <c r="O512" t="s">
        <v>2004</v>
      </c>
    </row>
    <row r="513" spans="1:15" ht="20.100000000000001" customHeight="1">
      <c r="A513" t="s">
        <v>1451</v>
      </c>
      <c r="B513" t="s">
        <v>46</v>
      </c>
      <c r="C513" t="s">
        <v>14</v>
      </c>
      <c r="D513" t="s">
        <v>198</v>
      </c>
      <c r="E513" t="s">
        <v>199</v>
      </c>
      <c r="F513" s="1">
        <v>43138</v>
      </c>
      <c r="G513" s="2">
        <v>149.04</v>
      </c>
      <c r="H513" s="2">
        <v>149.04</v>
      </c>
      <c r="I513" s="2">
        <v>0</v>
      </c>
      <c r="J513" s="2">
        <v>0</v>
      </c>
      <c r="K513" t="s">
        <v>1452</v>
      </c>
      <c r="L513" t="s">
        <v>4</v>
      </c>
      <c r="M513" t="s">
        <v>4</v>
      </c>
      <c r="N513" t="s">
        <v>4</v>
      </c>
      <c r="O513" t="s">
        <v>2005</v>
      </c>
    </row>
    <row r="514" spans="1:15" ht="20.100000000000001" customHeight="1">
      <c r="A514" t="s">
        <v>1453</v>
      </c>
      <c r="B514" t="s">
        <v>6</v>
      </c>
      <c r="C514" t="s">
        <v>1</v>
      </c>
      <c r="D514" t="s">
        <v>227</v>
      </c>
      <c r="E514" t="s">
        <v>228</v>
      </c>
      <c r="F514" s="1">
        <v>43138</v>
      </c>
      <c r="G514" s="2">
        <v>322.79000000000002</v>
      </c>
      <c r="H514" s="2">
        <v>119.23</v>
      </c>
      <c r="I514" s="2">
        <v>0</v>
      </c>
      <c r="J514" s="2">
        <v>203.56</v>
      </c>
      <c r="K514" t="s">
        <v>377</v>
      </c>
      <c r="L514" t="s">
        <v>4</v>
      </c>
      <c r="M514" t="s">
        <v>4</v>
      </c>
      <c r="N514" t="s">
        <v>4</v>
      </c>
      <c r="O514" t="s">
        <v>4</v>
      </c>
    </row>
    <row r="515" spans="1:15" ht="20.100000000000001" customHeight="1">
      <c r="A515" t="s">
        <v>1454</v>
      </c>
      <c r="B515" t="s">
        <v>21</v>
      </c>
      <c r="C515" t="s">
        <v>1</v>
      </c>
      <c r="D515" t="s">
        <v>22</v>
      </c>
      <c r="E515" t="s">
        <v>23</v>
      </c>
      <c r="F515" s="1">
        <v>43138</v>
      </c>
      <c r="G515" s="2">
        <v>186.85</v>
      </c>
      <c r="H515" s="2">
        <v>178.85</v>
      </c>
      <c r="I515" s="2">
        <v>0</v>
      </c>
      <c r="J515" s="2">
        <v>8</v>
      </c>
      <c r="K515" t="s">
        <v>1455</v>
      </c>
      <c r="L515" t="s">
        <v>4</v>
      </c>
      <c r="M515" t="s">
        <v>4</v>
      </c>
      <c r="N515" t="s">
        <v>4</v>
      </c>
      <c r="O515" t="s">
        <v>4</v>
      </c>
    </row>
    <row r="516" spans="1:15" ht="20.100000000000001" customHeight="1">
      <c r="A516" t="s">
        <v>1456</v>
      </c>
      <c r="B516" t="s">
        <v>6</v>
      </c>
      <c r="C516" t="s">
        <v>1</v>
      </c>
      <c r="D516" t="s">
        <v>258</v>
      </c>
      <c r="E516" t="s">
        <v>259</v>
      </c>
      <c r="F516" s="1">
        <v>43138</v>
      </c>
      <c r="G516" s="2">
        <v>119.23</v>
      </c>
      <c r="H516" s="2">
        <v>119.23</v>
      </c>
      <c r="I516" s="2">
        <v>0</v>
      </c>
      <c r="J516" s="2">
        <v>0</v>
      </c>
      <c r="K516" t="s">
        <v>737</v>
      </c>
      <c r="L516" t="s">
        <v>191</v>
      </c>
      <c r="M516" t="s">
        <v>18</v>
      </c>
      <c r="N516" t="s">
        <v>4</v>
      </c>
      <c r="O516" t="s">
        <v>4</v>
      </c>
    </row>
    <row r="517" spans="1:15" ht="20.100000000000001" customHeight="1">
      <c r="A517" t="s">
        <v>1457</v>
      </c>
      <c r="B517" t="s">
        <v>13</v>
      </c>
      <c r="C517" t="s">
        <v>1</v>
      </c>
      <c r="D517" t="s">
        <v>42</v>
      </c>
      <c r="E517" t="s">
        <v>43</v>
      </c>
      <c r="F517" s="1">
        <v>43138</v>
      </c>
      <c r="G517" s="2">
        <v>185.06</v>
      </c>
      <c r="H517" s="2">
        <v>119.23</v>
      </c>
      <c r="I517" s="2">
        <v>0</v>
      </c>
      <c r="J517" s="2">
        <v>65.83</v>
      </c>
      <c r="K517" t="s">
        <v>253</v>
      </c>
      <c r="L517" t="s">
        <v>65</v>
      </c>
      <c r="M517" t="s">
        <v>18</v>
      </c>
      <c r="N517" t="s">
        <v>4</v>
      </c>
      <c r="O517" t="s">
        <v>4</v>
      </c>
    </row>
    <row r="518" spans="1:15" ht="20.100000000000001" customHeight="1">
      <c r="A518" t="s">
        <v>1458</v>
      </c>
      <c r="B518" t="s">
        <v>33</v>
      </c>
      <c r="C518" t="s">
        <v>14</v>
      </c>
      <c r="D518" t="s">
        <v>34</v>
      </c>
      <c r="E518" t="s">
        <v>35</v>
      </c>
      <c r="F518" s="1">
        <v>43138</v>
      </c>
      <c r="G518" s="2">
        <v>119.23</v>
      </c>
      <c r="H518" s="2">
        <v>119.23</v>
      </c>
      <c r="I518" s="2">
        <v>0</v>
      </c>
      <c r="J518" s="2">
        <v>0</v>
      </c>
      <c r="K518" t="s">
        <v>1459</v>
      </c>
      <c r="L518" t="s">
        <v>4</v>
      </c>
      <c r="M518" t="s">
        <v>4</v>
      </c>
      <c r="N518" t="s">
        <v>4</v>
      </c>
      <c r="O518" t="s">
        <v>2006</v>
      </c>
    </row>
    <row r="519" spans="1:15" ht="20.100000000000001" customHeight="1">
      <c r="A519" t="s">
        <v>1460</v>
      </c>
      <c r="B519" t="s">
        <v>6</v>
      </c>
      <c r="C519" t="s">
        <v>1</v>
      </c>
      <c r="D519" t="s">
        <v>343</v>
      </c>
      <c r="E519" t="s">
        <v>344</v>
      </c>
      <c r="F519" s="1">
        <v>43138</v>
      </c>
      <c r="G519" s="2">
        <v>493.38</v>
      </c>
      <c r="H519" s="2">
        <v>476.93</v>
      </c>
      <c r="I519" s="2">
        <v>0</v>
      </c>
      <c r="J519" s="2">
        <v>16.45</v>
      </c>
      <c r="K519" t="s">
        <v>1461</v>
      </c>
      <c r="L519" t="s">
        <v>17</v>
      </c>
      <c r="M519" t="s">
        <v>18</v>
      </c>
      <c r="N519" t="s">
        <v>536</v>
      </c>
      <c r="O519" t="s">
        <v>4</v>
      </c>
    </row>
    <row r="520" spans="1:15" ht="20.100000000000001" customHeight="1">
      <c r="A520" t="s">
        <v>1462</v>
      </c>
      <c r="B520" t="s">
        <v>0</v>
      </c>
      <c r="C520" t="s">
        <v>14</v>
      </c>
      <c r="D520" t="s">
        <v>36</v>
      </c>
      <c r="E520" t="s">
        <v>37</v>
      </c>
      <c r="F520" s="1">
        <v>43138</v>
      </c>
      <c r="G520" s="2">
        <v>0</v>
      </c>
      <c r="H520" s="2">
        <v>0</v>
      </c>
      <c r="I520" s="2">
        <v>0</v>
      </c>
      <c r="J520" s="2">
        <v>0</v>
      </c>
      <c r="K520" t="s">
        <v>1463</v>
      </c>
      <c r="L520" t="s">
        <v>4</v>
      </c>
      <c r="M520" t="s">
        <v>4</v>
      </c>
      <c r="N520" t="s">
        <v>4</v>
      </c>
      <c r="O520" t="s">
        <v>4</v>
      </c>
    </row>
    <row r="521" spans="1:15" ht="20.100000000000001" customHeight="1">
      <c r="A521" t="s">
        <v>1464</v>
      </c>
      <c r="B521" t="s">
        <v>6</v>
      </c>
      <c r="C521" t="s">
        <v>14</v>
      </c>
      <c r="D521" t="s">
        <v>314</v>
      </c>
      <c r="E521" t="s">
        <v>315</v>
      </c>
      <c r="F521" s="1">
        <v>43138</v>
      </c>
      <c r="G521" s="2">
        <v>327.89</v>
      </c>
      <c r="H521" s="2">
        <v>327.89</v>
      </c>
      <c r="I521" s="2">
        <v>0</v>
      </c>
      <c r="J521" s="2">
        <v>0</v>
      </c>
      <c r="K521" t="s">
        <v>1465</v>
      </c>
      <c r="L521" t="s">
        <v>4</v>
      </c>
      <c r="M521" t="s">
        <v>4</v>
      </c>
      <c r="N521" t="s">
        <v>4</v>
      </c>
      <c r="O521" t="s">
        <v>2007</v>
      </c>
    </row>
    <row r="522" spans="1:15" ht="20.100000000000001" customHeight="1">
      <c r="A522" t="s">
        <v>1468</v>
      </c>
      <c r="B522" t="s">
        <v>33</v>
      </c>
      <c r="C522" t="s">
        <v>14</v>
      </c>
      <c r="D522" t="s">
        <v>74</v>
      </c>
      <c r="E522" t="s">
        <v>75</v>
      </c>
      <c r="F522" s="1">
        <v>43138</v>
      </c>
      <c r="G522" s="2">
        <v>29.81</v>
      </c>
      <c r="H522" s="2">
        <v>29.81</v>
      </c>
      <c r="I522" s="2">
        <v>0</v>
      </c>
      <c r="J522" s="2">
        <v>0</v>
      </c>
      <c r="K522" t="s">
        <v>1469</v>
      </c>
      <c r="L522" t="s">
        <v>4</v>
      </c>
      <c r="M522" t="s">
        <v>4</v>
      </c>
      <c r="N522" t="s">
        <v>4</v>
      </c>
      <c r="O522" t="s">
        <v>2008</v>
      </c>
    </row>
    <row r="523" spans="1:15" ht="20.100000000000001" customHeight="1">
      <c r="A523" t="s">
        <v>1470</v>
      </c>
      <c r="B523" t="s">
        <v>33</v>
      </c>
      <c r="C523" t="s">
        <v>14</v>
      </c>
      <c r="D523" t="s">
        <v>74</v>
      </c>
      <c r="E523" t="s">
        <v>75</v>
      </c>
      <c r="F523" s="1">
        <v>43138</v>
      </c>
      <c r="G523" s="2">
        <v>91.75</v>
      </c>
      <c r="H523" s="2">
        <v>0</v>
      </c>
      <c r="I523" s="2">
        <v>91.75</v>
      </c>
      <c r="J523" s="2">
        <v>0</v>
      </c>
      <c r="K523" t="s">
        <v>1471</v>
      </c>
      <c r="L523" t="s">
        <v>4</v>
      </c>
      <c r="M523" t="s">
        <v>4</v>
      </c>
      <c r="N523" t="s">
        <v>4</v>
      </c>
      <c r="O523" t="s">
        <v>2009</v>
      </c>
    </row>
    <row r="524" spans="1:15" ht="20.100000000000001" hidden="1" customHeight="1">
      <c r="A524" t="s">
        <v>1472</v>
      </c>
      <c r="B524" t="s">
        <v>727</v>
      </c>
      <c r="C524" t="s">
        <v>5</v>
      </c>
      <c r="D524" t="s">
        <v>728</v>
      </c>
      <c r="E524" t="s">
        <v>729</v>
      </c>
      <c r="F524" s="1">
        <v>43138</v>
      </c>
      <c r="G524" s="2">
        <v>238.46</v>
      </c>
      <c r="H524" s="2">
        <v>238.46</v>
      </c>
      <c r="I524" s="2">
        <v>0</v>
      </c>
      <c r="J524" s="2">
        <v>0</v>
      </c>
      <c r="K524" t="s">
        <v>1473</v>
      </c>
      <c r="L524" t="s">
        <v>4</v>
      </c>
      <c r="M524" t="s">
        <v>4</v>
      </c>
      <c r="N524" t="s">
        <v>4</v>
      </c>
      <c r="O524" t="s">
        <v>4</v>
      </c>
    </row>
    <row r="525" spans="1:15" ht="20.100000000000001" customHeight="1">
      <c r="A525" t="s">
        <v>1474</v>
      </c>
      <c r="B525" t="s">
        <v>6</v>
      </c>
      <c r="C525" t="s">
        <v>1</v>
      </c>
      <c r="D525" t="s">
        <v>57</v>
      </c>
      <c r="E525" t="s">
        <v>58</v>
      </c>
      <c r="F525" s="1">
        <v>43138</v>
      </c>
      <c r="G525" s="2">
        <v>656.82</v>
      </c>
      <c r="H525" s="2">
        <v>655.77</v>
      </c>
      <c r="I525" s="2">
        <v>0</v>
      </c>
      <c r="J525" s="2">
        <v>1.05</v>
      </c>
      <c r="K525" t="s">
        <v>1475</v>
      </c>
      <c r="L525" t="s">
        <v>69</v>
      </c>
      <c r="M525" t="s">
        <v>289</v>
      </c>
      <c r="N525" t="s">
        <v>4</v>
      </c>
      <c r="O525" t="s">
        <v>4</v>
      </c>
    </row>
    <row r="526" spans="1:15" ht="20.100000000000001" hidden="1" customHeight="1">
      <c r="A526" t="s">
        <v>1476</v>
      </c>
      <c r="B526" t="s">
        <v>137</v>
      </c>
      <c r="C526" t="s">
        <v>7</v>
      </c>
      <c r="D526" t="s">
        <v>138</v>
      </c>
      <c r="E526" t="s">
        <v>139</v>
      </c>
      <c r="F526" s="1">
        <v>43138</v>
      </c>
      <c r="G526" s="2">
        <v>136.83000000000001</v>
      </c>
      <c r="H526" s="2">
        <v>136.83000000000001</v>
      </c>
      <c r="I526" s="2">
        <v>0</v>
      </c>
      <c r="J526" s="2">
        <v>0</v>
      </c>
      <c r="K526" t="s">
        <v>1477</v>
      </c>
      <c r="L526" t="s">
        <v>303</v>
      </c>
      <c r="M526" t="s">
        <v>333</v>
      </c>
      <c r="N526" t="s">
        <v>4</v>
      </c>
      <c r="O526" t="s">
        <v>4</v>
      </c>
    </row>
    <row r="527" spans="1:15" ht="20.100000000000001" customHeight="1">
      <c r="A527" t="s">
        <v>1478</v>
      </c>
      <c r="B527" t="s">
        <v>46</v>
      </c>
      <c r="C527" t="s">
        <v>1</v>
      </c>
      <c r="D527" t="s">
        <v>47</v>
      </c>
      <c r="E527" t="s">
        <v>48</v>
      </c>
      <c r="F527" s="1">
        <v>43138</v>
      </c>
      <c r="G527" s="2">
        <v>119.23</v>
      </c>
      <c r="H527" s="2">
        <v>119.23</v>
      </c>
      <c r="I527" s="2">
        <v>0</v>
      </c>
      <c r="J527" s="2">
        <v>0</v>
      </c>
      <c r="K527" t="s">
        <v>1479</v>
      </c>
      <c r="L527" t="s">
        <v>4</v>
      </c>
      <c r="M527" t="s">
        <v>65</v>
      </c>
      <c r="N527" t="s">
        <v>4</v>
      </c>
      <c r="O527" t="s">
        <v>4</v>
      </c>
    </row>
    <row r="528" spans="1:15" ht="20.100000000000001" customHeight="1">
      <c r="A528" t="s">
        <v>1480</v>
      </c>
      <c r="B528" t="s">
        <v>0</v>
      </c>
      <c r="C528" t="s">
        <v>1</v>
      </c>
      <c r="D528" t="s">
        <v>55</v>
      </c>
      <c r="E528" t="s">
        <v>56</v>
      </c>
      <c r="F528" s="1">
        <v>43138</v>
      </c>
      <c r="G528" s="2">
        <v>681.1</v>
      </c>
      <c r="H528" s="2">
        <v>178.85</v>
      </c>
      <c r="I528" s="2">
        <v>0</v>
      </c>
      <c r="J528" s="2">
        <v>502.25</v>
      </c>
      <c r="K528" t="s">
        <v>1481</v>
      </c>
      <c r="L528" t="s">
        <v>64</v>
      </c>
      <c r="M528" t="s">
        <v>18</v>
      </c>
      <c r="N528" t="s">
        <v>65</v>
      </c>
      <c r="O528" t="s">
        <v>2010</v>
      </c>
    </row>
    <row r="529" spans="1:15" ht="20.100000000000001" customHeight="1">
      <c r="A529" t="s">
        <v>1482</v>
      </c>
      <c r="B529" t="s">
        <v>6</v>
      </c>
      <c r="C529" t="s">
        <v>14</v>
      </c>
      <c r="D529" t="s">
        <v>19</v>
      </c>
      <c r="E529" t="s">
        <v>20</v>
      </c>
      <c r="F529" s="1">
        <v>43138</v>
      </c>
      <c r="G529" s="2">
        <v>447.11</v>
      </c>
      <c r="H529" s="2">
        <v>447.11</v>
      </c>
      <c r="I529" s="2">
        <v>0</v>
      </c>
      <c r="J529" s="2">
        <v>0</v>
      </c>
      <c r="K529" t="s">
        <v>1483</v>
      </c>
      <c r="L529" t="s">
        <v>4</v>
      </c>
      <c r="M529" t="s">
        <v>4</v>
      </c>
      <c r="N529" t="s">
        <v>4</v>
      </c>
      <c r="O529" t="s">
        <v>2011</v>
      </c>
    </row>
    <row r="530" spans="1:15" ht="20.100000000000001" customHeight="1">
      <c r="A530" t="s">
        <v>1484</v>
      </c>
      <c r="B530" t="s">
        <v>46</v>
      </c>
      <c r="C530" t="s">
        <v>1</v>
      </c>
      <c r="D530" t="s">
        <v>47</v>
      </c>
      <c r="E530" t="s">
        <v>48</v>
      </c>
      <c r="F530" s="1">
        <v>43138</v>
      </c>
      <c r="G530" s="2">
        <v>1980.31</v>
      </c>
      <c r="H530" s="2">
        <v>600.32000000000005</v>
      </c>
      <c r="I530" s="2">
        <v>0</v>
      </c>
      <c r="J530" s="2">
        <v>1379.99</v>
      </c>
      <c r="K530" t="s">
        <v>589</v>
      </c>
      <c r="L530" t="s">
        <v>50</v>
      </c>
      <c r="M530" t="s">
        <v>18</v>
      </c>
      <c r="N530" t="s">
        <v>4</v>
      </c>
      <c r="O530" t="s">
        <v>2012</v>
      </c>
    </row>
    <row r="531" spans="1:15" ht="20.100000000000001" customHeight="1">
      <c r="A531" t="s">
        <v>1485</v>
      </c>
      <c r="B531" t="s">
        <v>6</v>
      </c>
      <c r="C531" t="s">
        <v>1</v>
      </c>
      <c r="D531" t="s">
        <v>227</v>
      </c>
      <c r="E531" t="s">
        <v>228</v>
      </c>
      <c r="F531" s="1">
        <v>43138</v>
      </c>
      <c r="G531" s="2">
        <v>345.96</v>
      </c>
      <c r="H531" s="2">
        <v>178.85</v>
      </c>
      <c r="I531" s="2">
        <v>45.67</v>
      </c>
      <c r="J531" s="2">
        <v>121.44</v>
      </c>
      <c r="K531" t="s">
        <v>1486</v>
      </c>
      <c r="L531" t="s">
        <v>51</v>
      </c>
      <c r="M531" t="s">
        <v>18</v>
      </c>
      <c r="N531" t="s">
        <v>4</v>
      </c>
      <c r="O531" t="s">
        <v>2013</v>
      </c>
    </row>
    <row r="532" spans="1:15" ht="20.100000000000001" customHeight="1">
      <c r="A532" t="s">
        <v>1487</v>
      </c>
      <c r="B532" t="s">
        <v>46</v>
      </c>
      <c r="C532" t="s">
        <v>14</v>
      </c>
      <c r="D532" t="s">
        <v>47</v>
      </c>
      <c r="E532" t="s">
        <v>48</v>
      </c>
      <c r="F532" s="1">
        <v>43138</v>
      </c>
      <c r="G532" s="2">
        <v>238.46</v>
      </c>
      <c r="H532" s="2">
        <v>238.46</v>
      </c>
      <c r="I532" s="2">
        <v>0</v>
      </c>
      <c r="J532" s="2">
        <v>0</v>
      </c>
      <c r="K532" t="s">
        <v>1488</v>
      </c>
      <c r="L532" t="s">
        <v>4</v>
      </c>
      <c r="M532" t="s">
        <v>4</v>
      </c>
      <c r="N532" t="s">
        <v>4</v>
      </c>
      <c r="O532" t="s">
        <v>2014</v>
      </c>
    </row>
    <row r="533" spans="1:15" ht="20.100000000000001" customHeight="1">
      <c r="A533" t="s">
        <v>1489</v>
      </c>
      <c r="B533" t="s">
        <v>30</v>
      </c>
      <c r="C533" t="s">
        <v>1</v>
      </c>
      <c r="D533" t="s">
        <v>207</v>
      </c>
      <c r="E533" t="s">
        <v>208</v>
      </c>
      <c r="F533" s="1">
        <v>43138</v>
      </c>
      <c r="G533" s="2">
        <v>775</v>
      </c>
      <c r="H533" s="2">
        <v>775</v>
      </c>
      <c r="I533" s="2">
        <v>0</v>
      </c>
      <c r="J533" s="2">
        <v>0</v>
      </c>
      <c r="K533" t="s">
        <v>1490</v>
      </c>
      <c r="L533" t="s">
        <v>4</v>
      </c>
      <c r="M533" t="s">
        <v>4</v>
      </c>
      <c r="N533" t="s">
        <v>4</v>
      </c>
      <c r="O533" t="s">
        <v>4</v>
      </c>
    </row>
    <row r="534" spans="1:15" ht="20.100000000000001" customHeight="1">
      <c r="A534" t="s">
        <v>1444</v>
      </c>
      <c r="B534" t="s">
        <v>6</v>
      </c>
      <c r="C534" t="s">
        <v>1</v>
      </c>
      <c r="D534" t="s">
        <v>97</v>
      </c>
      <c r="E534" t="s">
        <v>98</v>
      </c>
      <c r="F534" s="1">
        <v>43138</v>
      </c>
      <c r="G534" s="2">
        <v>383.58</v>
      </c>
      <c r="H534" s="2">
        <v>238.46</v>
      </c>
      <c r="I534" s="2">
        <v>0</v>
      </c>
      <c r="J534" s="2">
        <v>145.12</v>
      </c>
      <c r="K534" t="s">
        <v>117</v>
      </c>
      <c r="L534" t="s">
        <v>4</v>
      </c>
      <c r="M534" t="s">
        <v>4</v>
      </c>
      <c r="N534" t="s">
        <v>4</v>
      </c>
      <c r="O534" t="s">
        <v>4</v>
      </c>
    </row>
    <row r="535" spans="1:15" ht="20.100000000000001" customHeight="1">
      <c r="A535" t="s">
        <v>1466</v>
      </c>
      <c r="B535" t="s">
        <v>6</v>
      </c>
      <c r="C535" t="s">
        <v>1</v>
      </c>
      <c r="D535" t="s">
        <v>97</v>
      </c>
      <c r="E535" t="s">
        <v>98</v>
      </c>
      <c r="F535" s="1">
        <v>43138</v>
      </c>
      <c r="G535" s="2">
        <v>298.08</v>
      </c>
      <c r="H535" s="2">
        <v>298.08</v>
      </c>
      <c r="I535" s="2">
        <v>0</v>
      </c>
      <c r="J535" s="2">
        <v>0</v>
      </c>
      <c r="K535" t="s">
        <v>1467</v>
      </c>
      <c r="L535" t="s">
        <v>4</v>
      </c>
      <c r="M535" t="s">
        <v>4</v>
      </c>
      <c r="N535" t="s">
        <v>4</v>
      </c>
      <c r="O535" t="s">
        <v>4</v>
      </c>
    </row>
    <row r="536" spans="1:15" ht="20.100000000000001" customHeight="1">
      <c r="A536" t="s">
        <v>1409</v>
      </c>
      <c r="B536" t="s">
        <v>33</v>
      </c>
      <c r="C536" t="s">
        <v>14</v>
      </c>
      <c r="D536" t="s">
        <v>149</v>
      </c>
      <c r="E536" t="s">
        <v>150</v>
      </c>
      <c r="F536" s="1">
        <v>43137</v>
      </c>
      <c r="G536" s="2">
        <v>268.27</v>
      </c>
      <c r="H536" s="2">
        <v>268.27</v>
      </c>
      <c r="I536" s="2">
        <v>0</v>
      </c>
      <c r="J536" s="2">
        <v>0</v>
      </c>
      <c r="K536" t="s">
        <v>1410</v>
      </c>
      <c r="L536" t="s">
        <v>4</v>
      </c>
      <c r="M536" t="s">
        <v>4</v>
      </c>
      <c r="N536" t="s">
        <v>4</v>
      </c>
      <c r="O536" t="s">
        <v>4</v>
      </c>
    </row>
    <row r="537" spans="1:15" ht="20.100000000000001" customHeight="1">
      <c r="A537" t="s">
        <v>1411</v>
      </c>
      <c r="B537" t="s">
        <v>21</v>
      </c>
      <c r="C537" t="s">
        <v>1</v>
      </c>
      <c r="D537" t="s">
        <v>53</v>
      </c>
      <c r="E537" t="s">
        <v>54</v>
      </c>
      <c r="F537" s="1">
        <v>43137</v>
      </c>
      <c r="G537" s="2">
        <v>132.03</v>
      </c>
      <c r="H537" s="2">
        <v>119.23</v>
      </c>
      <c r="I537" s="2">
        <v>12.8</v>
      </c>
      <c r="J537" s="2">
        <v>0</v>
      </c>
      <c r="K537" t="s">
        <v>1412</v>
      </c>
      <c r="L537" t="s">
        <v>4</v>
      </c>
      <c r="M537" t="s">
        <v>61</v>
      </c>
      <c r="N537" t="s">
        <v>1412</v>
      </c>
      <c r="O537" t="s">
        <v>4</v>
      </c>
    </row>
    <row r="538" spans="1:15" ht="20.100000000000001" customHeight="1">
      <c r="A538" t="s">
        <v>1413</v>
      </c>
      <c r="B538" t="s">
        <v>21</v>
      </c>
      <c r="C538" t="s">
        <v>1</v>
      </c>
      <c r="D538" t="s">
        <v>53</v>
      </c>
      <c r="E538" t="s">
        <v>54</v>
      </c>
      <c r="F538" s="1">
        <v>43137</v>
      </c>
      <c r="G538" s="2">
        <v>178.85</v>
      </c>
      <c r="H538" s="2">
        <v>178.85</v>
      </c>
      <c r="I538" s="2">
        <v>0</v>
      </c>
      <c r="J538" s="2">
        <v>0</v>
      </c>
      <c r="K538" t="s">
        <v>1414</v>
      </c>
      <c r="L538" t="s">
        <v>17</v>
      </c>
      <c r="M538" t="s">
        <v>18</v>
      </c>
      <c r="N538" t="s">
        <v>4</v>
      </c>
      <c r="O538" t="s">
        <v>4</v>
      </c>
    </row>
    <row r="539" spans="1:15" ht="20.100000000000001" customHeight="1">
      <c r="A539" t="s">
        <v>1415</v>
      </c>
      <c r="B539" t="s">
        <v>21</v>
      </c>
      <c r="C539" t="s">
        <v>1</v>
      </c>
      <c r="D539" t="s">
        <v>53</v>
      </c>
      <c r="E539" t="s">
        <v>54</v>
      </c>
      <c r="F539" s="1">
        <v>43137</v>
      </c>
      <c r="G539" s="2">
        <v>238.46</v>
      </c>
      <c r="H539" s="2">
        <v>238.46</v>
      </c>
      <c r="I539" s="2">
        <v>0</v>
      </c>
      <c r="J539" s="2">
        <v>0</v>
      </c>
      <c r="K539" t="s">
        <v>1416</v>
      </c>
      <c r="L539" t="s">
        <v>17</v>
      </c>
      <c r="M539" t="s">
        <v>18</v>
      </c>
      <c r="N539" t="s">
        <v>4</v>
      </c>
      <c r="O539" t="s">
        <v>4</v>
      </c>
    </row>
    <row r="540" spans="1:15">
      <c r="A540" t="s">
        <v>1417</v>
      </c>
      <c r="B540" t="s">
        <v>21</v>
      </c>
      <c r="C540" t="s">
        <v>1</v>
      </c>
      <c r="D540" t="s">
        <v>76</v>
      </c>
      <c r="E540" t="s">
        <v>77</v>
      </c>
      <c r="F540" s="1">
        <v>43137</v>
      </c>
      <c r="G540" s="2">
        <v>927.68</v>
      </c>
      <c r="H540" s="2">
        <v>927.68</v>
      </c>
      <c r="I540" s="2">
        <v>0</v>
      </c>
      <c r="J540" s="2">
        <v>0</v>
      </c>
      <c r="K540" t="s">
        <v>1418</v>
      </c>
      <c r="L540" t="s">
        <v>38</v>
      </c>
      <c r="M540" t="s">
        <v>4</v>
      </c>
      <c r="N540" t="s">
        <v>1419</v>
      </c>
      <c r="O540" t="s">
        <v>2002</v>
      </c>
    </row>
    <row r="541" spans="1:15" ht="20.100000000000001" customHeight="1">
      <c r="A541" t="s">
        <v>1422</v>
      </c>
      <c r="B541" t="s">
        <v>0</v>
      </c>
      <c r="C541" t="s">
        <v>14</v>
      </c>
      <c r="D541" t="s">
        <v>299</v>
      </c>
      <c r="E541" t="s">
        <v>300</v>
      </c>
      <c r="F541" s="1">
        <v>43137</v>
      </c>
      <c r="G541" s="2">
        <v>476.93</v>
      </c>
      <c r="H541" s="2">
        <v>476.93</v>
      </c>
      <c r="I541" s="2">
        <v>0</v>
      </c>
      <c r="J541" s="2">
        <v>0</v>
      </c>
      <c r="K541" t="s">
        <v>1423</v>
      </c>
      <c r="L541" t="s">
        <v>4</v>
      </c>
      <c r="M541" t="s">
        <v>4</v>
      </c>
      <c r="N541" t="s">
        <v>4</v>
      </c>
      <c r="O541" t="s">
        <v>4</v>
      </c>
    </row>
    <row r="542" spans="1:15">
      <c r="A542" t="s">
        <v>1424</v>
      </c>
      <c r="B542" t="s">
        <v>13</v>
      </c>
      <c r="C542" t="s">
        <v>14</v>
      </c>
      <c r="D542" t="s">
        <v>42</v>
      </c>
      <c r="E542" t="s">
        <v>43</v>
      </c>
      <c r="F542" s="1">
        <v>43137</v>
      </c>
      <c r="G542" s="2">
        <v>357.69</v>
      </c>
      <c r="H542" s="2">
        <v>357.69</v>
      </c>
      <c r="I542" s="2">
        <v>0</v>
      </c>
      <c r="J542" s="2">
        <v>0</v>
      </c>
      <c r="K542" t="s">
        <v>1425</v>
      </c>
      <c r="L542" t="s">
        <v>4</v>
      </c>
      <c r="M542" t="s">
        <v>4</v>
      </c>
      <c r="N542" t="s">
        <v>4</v>
      </c>
      <c r="O542" t="s">
        <v>4</v>
      </c>
    </row>
    <row r="543" spans="1:15" ht="20.100000000000001" customHeight="1">
      <c r="A543" t="s">
        <v>1426</v>
      </c>
      <c r="B543" t="s">
        <v>30</v>
      </c>
      <c r="C543" t="s">
        <v>1</v>
      </c>
      <c r="D543" t="s">
        <v>207</v>
      </c>
      <c r="E543" t="s">
        <v>208</v>
      </c>
      <c r="F543" s="1">
        <v>43137</v>
      </c>
      <c r="G543" s="2">
        <v>2815.36</v>
      </c>
      <c r="H543" s="2">
        <v>1311.55</v>
      </c>
      <c r="I543" s="2">
        <v>0</v>
      </c>
      <c r="J543" s="2">
        <v>1503.81</v>
      </c>
      <c r="K543" t="s">
        <v>1427</v>
      </c>
      <c r="L543" t="s">
        <v>191</v>
      </c>
      <c r="M543" t="s">
        <v>18</v>
      </c>
      <c r="N543" t="s">
        <v>4</v>
      </c>
      <c r="O543" t="s">
        <v>2003</v>
      </c>
    </row>
    <row r="544" spans="1:15" ht="20.100000000000001" customHeight="1">
      <c r="A544" t="s">
        <v>1431</v>
      </c>
      <c r="B544" t="s">
        <v>0</v>
      </c>
      <c r="C544" t="s">
        <v>14</v>
      </c>
      <c r="D544" t="s">
        <v>378</v>
      </c>
      <c r="E544" t="s">
        <v>379</v>
      </c>
      <c r="F544" s="1">
        <v>43137</v>
      </c>
      <c r="G544" s="2">
        <v>178.85</v>
      </c>
      <c r="H544" s="2">
        <v>178.85</v>
      </c>
      <c r="I544" s="2">
        <v>0</v>
      </c>
      <c r="J544" s="2">
        <v>0</v>
      </c>
      <c r="K544" t="s">
        <v>1432</v>
      </c>
      <c r="L544" t="s">
        <v>4</v>
      </c>
      <c r="M544" t="s">
        <v>4</v>
      </c>
      <c r="N544" t="s">
        <v>4</v>
      </c>
      <c r="O544" t="s">
        <v>4</v>
      </c>
    </row>
    <row r="545" spans="1:15" ht="20.100000000000001" customHeight="1">
      <c r="A545" t="s">
        <v>1433</v>
      </c>
      <c r="B545" t="s">
        <v>33</v>
      </c>
      <c r="C545" t="s">
        <v>14</v>
      </c>
      <c r="D545" t="s">
        <v>124</v>
      </c>
      <c r="E545" t="s">
        <v>125</v>
      </c>
      <c r="F545" s="1">
        <v>43137</v>
      </c>
      <c r="G545" s="2">
        <v>0</v>
      </c>
      <c r="H545" s="2">
        <v>0</v>
      </c>
      <c r="I545" s="2">
        <v>0</v>
      </c>
      <c r="J545" s="2">
        <v>0</v>
      </c>
      <c r="K545" t="s">
        <v>1434</v>
      </c>
      <c r="L545" t="s">
        <v>4</v>
      </c>
      <c r="M545" t="s">
        <v>4</v>
      </c>
      <c r="N545" t="s">
        <v>1435</v>
      </c>
      <c r="O545" t="s">
        <v>1435</v>
      </c>
    </row>
    <row r="546" spans="1:15" ht="20.100000000000001" customHeight="1">
      <c r="A546" t="s">
        <v>1436</v>
      </c>
      <c r="B546" t="s">
        <v>33</v>
      </c>
      <c r="C546" t="s">
        <v>14</v>
      </c>
      <c r="D546" t="s">
        <v>74</v>
      </c>
      <c r="E546" t="s">
        <v>75</v>
      </c>
      <c r="F546" s="1">
        <v>43137</v>
      </c>
      <c r="G546" s="2">
        <v>298.08</v>
      </c>
      <c r="H546" s="2">
        <v>298.08</v>
      </c>
      <c r="I546" s="2">
        <v>0</v>
      </c>
      <c r="J546" s="2">
        <v>0</v>
      </c>
      <c r="K546" t="s">
        <v>1437</v>
      </c>
      <c r="L546" t="s">
        <v>4</v>
      </c>
      <c r="M546" t="s">
        <v>4</v>
      </c>
      <c r="N546" t="s">
        <v>4</v>
      </c>
      <c r="O546" t="s">
        <v>4</v>
      </c>
    </row>
    <row r="547" spans="1:15" ht="20.100000000000001" customHeight="1">
      <c r="A547" t="s">
        <v>1438</v>
      </c>
      <c r="B547" t="s">
        <v>0</v>
      </c>
      <c r="C547" t="s">
        <v>1</v>
      </c>
      <c r="D547" t="s">
        <v>2</v>
      </c>
      <c r="E547" t="s">
        <v>3</v>
      </c>
      <c r="F547" s="1">
        <v>43137</v>
      </c>
      <c r="G547" s="2">
        <v>2086.2800000000002</v>
      </c>
      <c r="H547" s="2">
        <v>178.85</v>
      </c>
      <c r="I547" s="2">
        <v>0</v>
      </c>
      <c r="J547" s="2">
        <v>1907.43</v>
      </c>
      <c r="K547" t="s">
        <v>1439</v>
      </c>
      <c r="L547" t="s">
        <v>38</v>
      </c>
      <c r="M547" t="s">
        <v>18</v>
      </c>
      <c r="N547" t="s">
        <v>4</v>
      </c>
      <c r="O547" t="s">
        <v>4</v>
      </c>
    </row>
    <row r="548" spans="1:15" ht="20.100000000000001" customHeight="1">
      <c r="A548" t="s">
        <v>1440</v>
      </c>
      <c r="B548" t="s">
        <v>6</v>
      </c>
      <c r="C548" t="s">
        <v>14</v>
      </c>
      <c r="D548" t="s">
        <v>205</v>
      </c>
      <c r="E548" t="s">
        <v>206</v>
      </c>
      <c r="F548" s="1">
        <v>43137</v>
      </c>
      <c r="G548" s="2">
        <v>198.52</v>
      </c>
      <c r="H548" s="2">
        <v>178.85</v>
      </c>
      <c r="I548" s="2">
        <v>0</v>
      </c>
      <c r="J548" s="2">
        <v>19.670000000000002</v>
      </c>
      <c r="K548" t="s">
        <v>1441</v>
      </c>
      <c r="L548" t="s">
        <v>4</v>
      </c>
      <c r="M548" t="s">
        <v>4</v>
      </c>
      <c r="N548" t="s">
        <v>4</v>
      </c>
      <c r="O548" t="s">
        <v>4</v>
      </c>
    </row>
    <row r="549" spans="1:15" ht="20.100000000000001" customHeight="1">
      <c r="A549" t="s">
        <v>1420</v>
      </c>
      <c r="B549" t="s">
        <v>6</v>
      </c>
      <c r="C549" t="s">
        <v>1</v>
      </c>
      <c r="D549" t="s">
        <v>130</v>
      </c>
      <c r="E549" t="s">
        <v>131</v>
      </c>
      <c r="F549" s="1">
        <v>43137</v>
      </c>
      <c r="G549" s="2">
        <v>141.15</v>
      </c>
      <c r="H549" s="2">
        <v>119.23</v>
      </c>
      <c r="I549" s="2">
        <v>0</v>
      </c>
      <c r="J549" s="2">
        <v>21.92</v>
      </c>
      <c r="K549" t="s">
        <v>1421</v>
      </c>
      <c r="L549" t="s">
        <v>4</v>
      </c>
      <c r="M549" t="s">
        <v>4</v>
      </c>
      <c r="N549" t="s">
        <v>4</v>
      </c>
      <c r="O549" t="s">
        <v>4</v>
      </c>
    </row>
    <row r="550" spans="1:15" ht="20.100000000000001" customHeight="1">
      <c r="A550" t="s">
        <v>1428</v>
      </c>
      <c r="B550" t="s">
        <v>6</v>
      </c>
      <c r="C550" t="s">
        <v>1</v>
      </c>
      <c r="D550" t="s">
        <v>97</v>
      </c>
      <c r="E550" t="s">
        <v>98</v>
      </c>
      <c r="F550" s="1">
        <v>43137</v>
      </c>
      <c r="G550" s="2">
        <v>298.08</v>
      </c>
      <c r="H550" s="2">
        <v>298.08</v>
      </c>
      <c r="I550" s="2">
        <v>0</v>
      </c>
      <c r="J550" s="2">
        <v>0</v>
      </c>
      <c r="K550" t="s">
        <v>272</v>
      </c>
      <c r="L550" t="s">
        <v>4</v>
      </c>
      <c r="M550" t="s">
        <v>4</v>
      </c>
      <c r="N550" t="s">
        <v>4</v>
      </c>
      <c r="O550" t="s">
        <v>4</v>
      </c>
    </row>
    <row r="551" spans="1:15" ht="20.100000000000001" customHeight="1">
      <c r="A551" t="s">
        <v>1429</v>
      </c>
      <c r="B551" t="s">
        <v>6</v>
      </c>
      <c r="C551" t="s">
        <v>1</v>
      </c>
      <c r="D551" t="s">
        <v>126</v>
      </c>
      <c r="E551" t="s">
        <v>127</v>
      </c>
      <c r="F551" s="1">
        <v>43137</v>
      </c>
      <c r="G551" s="2">
        <v>357.69</v>
      </c>
      <c r="H551" s="2">
        <v>357.69</v>
      </c>
      <c r="I551" s="2">
        <v>0</v>
      </c>
      <c r="J551" s="2">
        <v>0</v>
      </c>
      <c r="K551" t="s">
        <v>1430</v>
      </c>
      <c r="L551" t="s">
        <v>4</v>
      </c>
      <c r="M551" t="s">
        <v>4</v>
      </c>
      <c r="N551" t="s">
        <v>4</v>
      </c>
      <c r="O551" t="s">
        <v>4</v>
      </c>
    </row>
    <row r="552" spans="1:15" ht="20.100000000000001" customHeight="1">
      <c r="A552" t="s">
        <v>1388</v>
      </c>
      <c r="B552" t="s">
        <v>0</v>
      </c>
      <c r="C552" t="s">
        <v>14</v>
      </c>
      <c r="D552" t="s">
        <v>113</v>
      </c>
      <c r="E552" t="s">
        <v>114</v>
      </c>
      <c r="F552" s="1">
        <v>43136</v>
      </c>
      <c r="G552" s="2">
        <v>89.42</v>
      </c>
      <c r="H552" s="2">
        <v>89.42</v>
      </c>
      <c r="I552" s="2">
        <v>0</v>
      </c>
      <c r="J552" s="2">
        <v>0</v>
      </c>
      <c r="K552" t="s">
        <v>1389</v>
      </c>
      <c r="L552" t="s">
        <v>4</v>
      </c>
      <c r="M552" t="s">
        <v>4</v>
      </c>
      <c r="N552" t="s">
        <v>4</v>
      </c>
      <c r="O552" t="s">
        <v>1995</v>
      </c>
    </row>
    <row r="553" spans="1:15" ht="20.100000000000001" customHeight="1">
      <c r="A553" t="s">
        <v>1390</v>
      </c>
      <c r="B553" t="s">
        <v>33</v>
      </c>
      <c r="C553" t="s">
        <v>14</v>
      </c>
      <c r="D553" t="s">
        <v>74</v>
      </c>
      <c r="E553" t="s">
        <v>75</v>
      </c>
      <c r="F553" s="1">
        <v>43136</v>
      </c>
      <c r="G553" s="2">
        <v>116.42</v>
      </c>
      <c r="H553" s="2">
        <v>89.42</v>
      </c>
      <c r="I553" s="2">
        <v>0</v>
      </c>
      <c r="J553" s="2">
        <v>27</v>
      </c>
      <c r="K553" t="s">
        <v>1391</v>
      </c>
      <c r="L553" t="s">
        <v>4</v>
      </c>
      <c r="M553" t="s">
        <v>4</v>
      </c>
      <c r="N553" t="s">
        <v>4</v>
      </c>
      <c r="O553" t="s">
        <v>1996</v>
      </c>
    </row>
    <row r="554" spans="1:15" ht="20.100000000000001" customHeight="1">
      <c r="A554" t="s">
        <v>1394</v>
      </c>
      <c r="B554" t="s">
        <v>0</v>
      </c>
      <c r="C554" t="s">
        <v>14</v>
      </c>
      <c r="D554" t="s">
        <v>378</v>
      </c>
      <c r="E554" t="s">
        <v>379</v>
      </c>
      <c r="F554" s="1">
        <v>43136</v>
      </c>
      <c r="G554" s="2">
        <v>268.27</v>
      </c>
      <c r="H554" s="2">
        <v>268.27</v>
      </c>
      <c r="I554" s="2">
        <v>0</v>
      </c>
      <c r="J554" s="2">
        <v>0</v>
      </c>
      <c r="K554" t="s">
        <v>1395</v>
      </c>
      <c r="L554" t="s">
        <v>4</v>
      </c>
      <c r="M554" t="s">
        <v>4</v>
      </c>
      <c r="N554" t="s">
        <v>4</v>
      </c>
      <c r="O554" t="s">
        <v>1997</v>
      </c>
    </row>
    <row r="555" spans="1:15" ht="20.100000000000001" customHeight="1">
      <c r="A555" t="s">
        <v>1396</v>
      </c>
      <c r="B555" t="s">
        <v>0</v>
      </c>
      <c r="C555" t="s">
        <v>14</v>
      </c>
      <c r="D555" t="s">
        <v>378</v>
      </c>
      <c r="E555" t="s">
        <v>379</v>
      </c>
      <c r="F555" s="1">
        <v>43136</v>
      </c>
      <c r="G555" s="2">
        <v>119.23</v>
      </c>
      <c r="H555" s="2">
        <v>119.23</v>
      </c>
      <c r="I555" s="2">
        <v>0</v>
      </c>
      <c r="J555" s="2">
        <v>0</v>
      </c>
      <c r="K555" t="s">
        <v>510</v>
      </c>
      <c r="L555" t="s">
        <v>4</v>
      </c>
      <c r="M555" t="s">
        <v>4</v>
      </c>
      <c r="N555" t="s">
        <v>4</v>
      </c>
      <c r="O555" t="s">
        <v>1998</v>
      </c>
    </row>
    <row r="556" spans="1:15" ht="20.100000000000001" customHeight="1">
      <c r="A556" t="s">
        <v>1397</v>
      </c>
      <c r="B556" t="s">
        <v>0</v>
      </c>
      <c r="C556" t="s">
        <v>1</v>
      </c>
      <c r="D556" t="s">
        <v>80</v>
      </c>
      <c r="E556" t="s">
        <v>81</v>
      </c>
      <c r="F556" s="1">
        <v>43136</v>
      </c>
      <c r="G556" s="2">
        <v>158.84</v>
      </c>
      <c r="H556" s="2">
        <v>119.23</v>
      </c>
      <c r="I556" s="2">
        <v>0</v>
      </c>
      <c r="J556" s="2">
        <v>39.61</v>
      </c>
      <c r="K556" t="s">
        <v>1398</v>
      </c>
      <c r="L556" t="s">
        <v>65</v>
      </c>
      <c r="M556" t="s">
        <v>18</v>
      </c>
      <c r="N556" t="s">
        <v>4</v>
      </c>
      <c r="O556" t="s">
        <v>4</v>
      </c>
    </row>
    <row r="557" spans="1:15" ht="20.100000000000001" customHeight="1">
      <c r="A557" t="s">
        <v>1399</v>
      </c>
      <c r="B557" t="s">
        <v>0</v>
      </c>
      <c r="C557" t="s">
        <v>14</v>
      </c>
      <c r="D557" t="s">
        <v>153</v>
      </c>
      <c r="E557" t="s">
        <v>154</v>
      </c>
      <c r="F557" s="1">
        <v>43136</v>
      </c>
      <c r="G557" s="2">
        <v>149.47</v>
      </c>
      <c r="H557" s="2">
        <v>119.23</v>
      </c>
      <c r="I557" s="2">
        <v>0</v>
      </c>
      <c r="J557" s="2">
        <v>30.24</v>
      </c>
      <c r="K557" t="s">
        <v>1400</v>
      </c>
      <c r="L557" t="s">
        <v>4</v>
      </c>
      <c r="M557" t="s">
        <v>4</v>
      </c>
      <c r="N557" t="s">
        <v>4</v>
      </c>
      <c r="O557" t="s">
        <v>4</v>
      </c>
    </row>
    <row r="558" spans="1:15" ht="20.100000000000001" customHeight="1">
      <c r="A558" t="s">
        <v>1401</v>
      </c>
      <c r="B558" t="s">
        <v>13</v>
      </c>
      <c r="C558" t="s">
        <v>14</v>
      </c>
      <c r="D558" t="s">
        <v>279</v>
      </c>
      <c r="E558" t="s">
        <v>280</v>
      </c>
      <c r="F558" s="1">
        <v>43136</v>
      </c>
      <c r="G558" s="2">
        <v>382.37</v>
      </c>
      <c r="H558" s="2">
        <v>268.27</v>
      </c>
      <c r="I558" s="2">
        <v>0</v>
      </c>
      <c r="J558" s="2">
        <v>114.1</v>
      </c>
      <c r="K558" t="s">
        <v>1402</v>
      </c>
      <c r="L558" t="s">
        <v>4</v>
      </c>
      <c r="M558" t="s">
        <v>4</v>
      </c>
      <c r="N558" t="s">
        <v>4</v>
      </c>
      <c r="O558" t="s">
        <v>1999</v>
      </c>
    </row>
    <row r="559" spans="1:15" ht="20.100000000000001" customHeight="1">
      <c r="A559" t="s">
        <v>1403</v>
      </c>
      <c r="B559" t="s">
        <v>6</v>
      </c>
      <c r="C559" t="s">
        <v>1</v>
      </c>
      <c r="D559" t="s">
        <v>258</v>
      </c>
      <c r="E559" t="s">
        <v>259</v>
      </c>
      <c r="F559" s="1">
        <v>43136</v>
      </c>
      <c r="G559" s="2">
        <v>2166.8200000000002</v>
      </c>
      <c r="H559" s="2">
        <v>1073.0899999999999</v>
      </c>
      <c r="I559" s="2">
        <v>0</v>
      </c>
      <c r="J559" s="2">
        <v>1093.73</v>
      </c>
      <c r="K559" t="s">
        <v>1404</v>
      </c>
      <c r="L559" t="s">
        <v>38</v>
      </c>
      <c r="M559" t="s">
        <v>61</v>
      </c>
      <c r="N559" t="s">
        <v>4</v>
      </c>
      <c r="O559" t="s">
        <v>2000</v>
      </c>
    </row>
    <row r="560" spans="1:15" ht="20.100000000000001" hidden="1" customHeight="1">
      <c r="A560" t="s">
        <v>1405</v>
      </c>
      <c r="B560" t="s">
        <v>6</v>
      </c>
      <c r="C560" t="s">
        <v>5</v>
      </c>
      <c r="D560" t="s">
        <v>346</v>
      </c>
      <c r="E560" t="s">
        <v>347</v>
      </c>
      <c r="F560" s="1">
        <v>43136</v>
      </c>
      <c r="G560" s="2">
        <v>0</v>
      </c>
      <c r="H560" s="2">
        <v>0</v>
      </c>
      <c r="I560" s="2">
        <v>0</v>
      </c>
      <c r="J560" s="2">
        <v>0</v>
      </c>
      <c r="K560" t="s">
        <v>1406</v>
      </c>
      <c r="L560" t="s">
        <v>4</v>
      </c>
      <c r="M560" t="s">
        <v>4</v>
      </c>
      <c r="N560" t="s">
        <v>4</v>
      </c>
      <c r="O560" t="s">
        <v>4</v>
      </c>
    </row>
    <row r="561" spans="1:15" ht="20.100000000000001" customHeight="1">
      <c r="A561" t="s">
        <v>1407</v>
      </c>
      <c r="B561" t="s">
        <v>21</v>
      </c>
      <c r="C561" t="s">
        <v>14</v>
      </c>
      <c r="D561" t="s">
        <v>95</v>
      </c>
      <c r="E561" t="s">
        <v>96</v>
      </c>
      <c r="F561" s="1">
        <v>43136</v>
      </c>
      <c r="G561" s="2">
        <v>119.23</v>
      </c>
      <c r="H561" s="2">
        <v>119.23</v>
      </c>
      <c r="I561" s="2">
        <v>0</v>
      </c>
      <c r="J561" s="2">
        <v>0</v>
      </c>
      <c r="K561" t="s">
        <v>1408</v>
      </c>
      <c r="L561" t="s">
        <v>4</v>
      </c>
      <c r="M561" t="s">
        <v>4</v>
      </c>
      <c r="N561" t="s">
        <v>4</v>
      </c>
      <c r="O561" t="s">
        <v>2001</v>
      </c>
    </row>
    <row r="562" spans="1:15" ht="20.100000000000001" customHeight="1">
      <c r="A562" t="s">
        <v>1386</v>
      </c>
      <c r="B562" t="s">
        <v>6</v>
      </c>
      <c r="C562" t="s">
        <v>1</v>
      </c>
      <c r="D562" t="s">
        <v>59</v>
      </c>
      <c r="E562" t="s">
        <v>60</v>
      </c>
      <c r="F562" s="1">
        <v>43136</v>
      </c>
      <c r="G562" s="2">
        <v>953.85</v>
      </c>
      <c r="H562" s="2">
        <v>953.85</v>
      </c>
      <c r="I562" s="2">
        <v>0</v>
      </c>
      <c r="J562" s="2">
        <v>0</v>
      </c>
      <c r="K562" t="s">
        <v>1387</v>
      </c>
      <c r="L562" t="s">
        <v>4</v>
      </c>
      <c r="M562" t="s">
        <v>4</v>
      </c>
      <c r="N562" t="s">
        <v>242</v>
      </c>
      <c r="O562" t="s">
        <v>4</v>
      </c>
    </row>
    <row r="563" spans="1:15" ht="20.100000000000001" customHeight="1">
      <c r="A563" t="s">
        <v>1392</v>
      </c>
      <c r="B563" t="s">
        <v>6</v>
      </c>
      <c r="C563" t="s">
        <v>1</v>
      </c>
      <c r="D563" t="s">
        <v>97</v>
      </c>
      <c r="E563" t="s">
        <v>98</v>
      </c>
      <c r="F563" s="1">
        <v>43136</v>
      </c>
      <c r="G563" s="2">
        <v>642.15</v>
      </c>
      <c r="H563" s="2">
        <v>178.85</v>
      </c>
      <c r="I563" s="2">
        <v>0</v>
      </c>
      <c r="J563" s="2">
        <v>463.3</v>
      </c>
      <c r="K563" t="s">
        <v>1393</v>
      </c>
      <c r="L563" t="s">
        <v>4</v>
      </c>
      <c r="M563" t="s">
        <v>4</v>
      </c>
      <c r="N563" t="s">
        <v>4</v>
      </c>
      <c r="O563" t="s">
        <v>4</v>
      </c>
    </row>
    <row r="564" spans="1:15" ht="20.100000000000001" customHeight="1">
      <c r="A564" t="s">
        <v>1384</v>
      </c>
      <c r="B564" t="s">
        <v>6</v>
      </c>
      <c r="C564" t="s">
        <v>14</v>
      </c>
      <c r="D564" t="s">
        <v>97</v>
      </c>
      <c r="E564" t="s">
        <v>98</v>
      </c>
      <c r="F564" s="1">
        <v>43135</v>
      </c>
      <c r="G564" s="2">
        <v>474.91</v>
      </c>
      <c r="H564" s="2">
        <v>417.31</v>
      </c>
      <c r="I564" s="2">
        <v>0</v>
      </c>
      <c r="J564" s="2">
        <v>57.6</v>
      </c>
      <c r="K564" t="s">
        <v>1385</v>
      </c>
      <c r="L564" t="s">
        <v>4</v>
      </c>
      <c r="M564" t="s">
        <v>4</v>
      </c>
      <c r="N564" t="s">
        <v>4</v>
      </c>
      <c r="O564" t="s">
        <v>4</v>
      </c>
    </row>
    <row r="565" spans="1:15" ht="20.100000000000001" customHeight="1">
      <c r="A565" t="s">
        <v>1372</v>
      </c>
      <c r="B565" t="s">
        <v>46</v>
      </c>
      <c r="C565" t="s">
        <v>14</v>
      </c>
      <c r="D565" t="s">
        <v>47</v>
      </c>
      <c r="E565" t="s">
        <v>48</v>
      </c>
      <c r="F565" s="1">
        <v>43134</v>
      </c>
      <c r="G565" s="2">
        <v>586.23</v>
      </c>
      <c r="H565" s="2">
        <v>238.46</v>
      </c>
      <c r="I565" s="2">
        <v>92.88</v>
      </c>
      <c r="J565" s="2">
        <v>254.89</v>
      </c>
      <c r="K565" t="s">
        <v>1373</v>
      </c>
      <c r="L565" t="s">
        <v>4</v>
      </c>
      <c r="M565" t="s">
        <v>4</v>
      </c>
      <c r="N565" t="s">
        <v>4</v>
      </c>
      <c r="O565" t="s">
        <v>4</v>
      </c>
    </row>
    <row r="566" spans="1:15" ht="20.100000000000001" customHeight="1">
      <c r="A566" t="s">
        <v>1374</v>
      </c>
      <c r="B566" t="s">
        <v>46</v>
      </c>
      <c r="C566" t="s">
        <v>1</v>
      </c>
      <c r="D566" t="s">
        <v>115</v>
      </c>
      <c r="E566" t="s">
        <v>116</v>
      </c>
      <c r="F566" s="1">
        <v>43134</v>
      </c>
      <c r="G566" s="2">
        <v>119.23</v>
      </c>
      <c r="H566" s="2">
        <v>119.23</v>
      </c>
      <c r="I566" s="2">
        <v>0</v>
      </c>
      <c r="J566" s="2">
        <v>0</v>
      </c>
      <c r="K566" t="s">
        <v>1375</v>
      </c>
      <c r="L566" t="s">
        <v>4</v>
      </c>
      <c r="M566" t="s">
        <v>4</v>
      </c>
      <c r="N566" t="s">
        <v>4</v>
      </c>
      <c r="O566" t="s">
        <v>4</v>
      </c>
    </row>
    <row r="567" spans="1:15" ht="20.100000000000001" customHeight="1">
      <c r="A567" t="s">
        <v>1376</v>
      </c>
      <c r="B567" t="s">
        <v>0</v>
      </c>
      <c r="C567" t="s">
        <v>1</v>
      </c>
      <c r="D567" t="s">
        <v>611</v>
      </c>
      <c r="E567" t="s">
        <v>612</v>
      </c>
      <c r="F567" s="1">
        <v>43134</v>
      </c>
      <c r="G567" s="2">
        <v>119.23</v>
      </c>
      <c r="H567" s="2">
        <v>119.23</v>
      </c>
      <c r="I567" s="2">
        <v>0</v>
      </c>
      <c r="J567" s="2">
        <v>0</v>
      </c>
      <c r="K567" t="s">
        <v>1377</v>
      </c>
      <c r="L567" t="s">
        <v>4</v>
      </c>
      <c r="M567" t="s">
        <v>4</v>
      </c>
      <c r="N567" t="s">
        <v>4</v>
      </c>
      <c r="O567" t="s">
        <v>4</v>
      </c>
    </row>
    <row r="568" spans="1:15" ht="20.100000000000001" customHeight="1">
      <c r="A568" t="s">
        <v>1378</v>
      </c>
      <c r="B568" t="s">
        <v>21</v>
      </c>
      <c r="C568" t="s">
        <v>1</v>
      </c>
      <c r="D568" t="s">
        <v>53</v>
      </c>
      <c r="E568" t="s">
        <v>54</v>
      </c>
      <c r="F568" s="1">
        <v>43134</v>
      </c>
      <c r="G568" s="2">
        <v>957.86</v>
      </c>
      <c r="H568" s="2">
        <v>953.86</v>
      </c>
      <c r="I568" s="2">
        <v>0</v>
      </c>
      <c r="J568" s="2">
        <v>4</v>
      </c>
      <c r="K568" t="s">
        <v>1379</v>
      </c>
      <c r="L568" t="s">
        <v>4</v>
      </c>
      <c r="M568" t="s">
        <v>4</v>
      </c>
      <c r="N568" t="s">
        <v>4</v>
      </c>
      <c r="O568" t="s">
        <v>4</v>
      </c>
    </row>
    <row r="569" spans="1:15" ht="20.100000000000001" customHeight="1">
      <c r="A569" t="s">
        <v>1380</v>
      </c>
      <c r="B569" t="s">
        <v>21</v>
      </c>
      <c r="C569" t="s">
        <v>1</v>
      </c>
      <c r="D569" t="s">
        <v>95</v>
      </c>
      <c r="E569" t="s">
        <v>96</v>
      </c>
      <c r="F569" s="1">
        <v>43134</v>
      </c>
      <c r="G569" s="2">
        <v>715.38</v>
      </c>
      <c r="H569" s="2">
        <v>715.38</v>
      </c>
      <c r="I569" s="2">
        <v>0</v>
      </c>
      <c r="J569" s="2">
        <v>0</v>
      </c>
      <c r="K569" t="s">
        <v>1381</v>
      </c>
      <c r="L569" t="s">
        <v>4</v>
      </c>
      <c r="M569" t="s">
        <v>4</v>
      </c>
      <c r="N569" t="s">
        <v>4</v>
      </c>
      <c r="O569" t="s">
        <v>4</v>
      </c>
    </row>
    <row r="570" spans="1:15" ht="20.100000000000001" customHeight="1">
      <c r="A570" t="s">
        <v>1382</v>
      </c>
      <c r="B570" t="s">
        <v>0</v>
      </c>
      <c r="C570" t="s">
        <v>1</v>
      </c>
      <c r="D570" t="s">
        <v>254</v>
      </c>
      <c r="E570" t="s">
        <v>255</v>
      </c>
      <c r="F570" s="1">
        <v>43134</v>
      </c>
      <c r="G570" s="2">
        <v>556.65</v>
      </c>
      <c r="H570" s="2">
        <v>476.92</v>
      </c>
      <c r="I570" s="2">
        <v>0</v>
      </c>
      <c r="J570" s="2">
        <v>79.73</v>
      </c>
      <c r="K570" t="s">
        <v>1383</v>
      </c>
      <c r="L570" t="s">
        <v>4</v>
      </c>
      <c r="M570" t="s">
        <v>4</v>
      </c>
      <c r="N570" t="s">
        <v>4</v>
      </c>
      <c r="O570" t="s">
        <v>4</v>
      </c>
    </row>
    <row r="571" spans="1:15" ht="20.100000000000001" customHeight="1">
      <c r="A571" t="s">
        <v>1352</v>
      </c>
      <c r="B571" t="s">
        <v>6</v>
      </c>
      <c r="C571" t="s">
        <v>14</v>
      </c>
      <c r="D571" t="s">
        <v>57</v>
      </c>
      <c r="E571" t="s">
        <v>58</v>
      </c>
      <c r="F571" s="1">
        <v>43133</v>
      </c>
      <c r="G571" s="2">
        <v>119.23</v>
      </c>
      <c r="H571" s="2">
        <v>119.23</v>
      </c>
      <c r="I571" s="2">
        <v>0</v>
      </c>
      <c r="J571" s="2">
        <v>0</v>
      </c>
      <c r="K571" t="s">
        <v>744</v>
      </c>
      <c r="L571" t="s">
        <v>4</v>
      </c>
      <c r="M571" t="s">
        <v>4</v>
      </c>
      <c r="N571" t="s">
        <v>4</v>
      </c>
      <c r="O571" t="s">
        <v>4</v>
      </c>
    </row>
    <row r="572" spans="1:15" ht="20.100000000000001" customHeight="1">
      <c r="A572" t="s">
        <v>1353</v>
      </c>
      <c r="B572" t="s">
        <v>33</v>
      </c>
      <c r="C572" t="s">
        <v>14</v>
      </c>
      <c r="D572" t="s">
        <v>34</v>
      </c>
      <c r="E572" t="s">
        <v>35</v>
      </c>
      <c r="F572" s="1">
        <v>43133</v>
      </c>
      <c r="G572" s="2">
        <v>30454.2</v>
      </c>
      <c r="H572" s="2">
        <v>953.85</v>
      </c>
      <c r="I572" s="2">
        <v>29500.35</v>
      </c>
      <c r="J572" s="2">
        <v>0</v>
      </c>
      <c r="K572" t="s">
        <v>1354</v>
      </c>
      <c r="L572" t="s">
        <v>4</v>
      </c>
      <c r="M572" t="s">
        <v>4</v>
      </c>
      <c r="N572" t="s">
        <v>1355</v>
      </c>
      <c r="O572" t="s">
        <v>1993</v>
      </c>
    </row>
    <row r="573" spans="1:15" ht="20.100000000000001" customHeight="1">
      <c r="A573" t="s">
        <v>1356</v>
      </c>
      <c r="B573" t="s">
        <v>0</v>
      </c>
      <c r="C573" t="s">
        <v>14</v>
      </c>
      <c r="D573" t="s">
        <v>299</v>
      </c>
      <c r="E573" t="s">
        <v>300</v>
      </c>
      <c r="F573" s="1">
        <v>43133</v>
      </c>
      <c r="G573" s="2">
        <v>59.62</v>
      </c>
      <c r="H573" s="2">
        <v>59.62</v>
      </c>
      <c r="I573" s="2">
        <v>0</v>
      </c>
      <c r="J573" s="2">
        <v>0</v>
      </c>
      <c r="K573" t="s">
        <v>1357</v>
      </c>
      <c r="L573" t="s">
        <v>4</v>
      </c>
      <c r="M573" t="s">
        <v>4</v>
      </c>
      <c r="N573" t="s">
        <v>4</v>
      </c>
      <c r="O573" t="s">
        <v>4</v>
      </c>
    </row>
    <row r="574" spans="1:15" ht="20.100000000000001" customHeight="1">
      <c r="A574" t="s">
        <v>1358</v>
      </c>
      <c r="B574" t="s">
        <v>0</v>
      </c>
      <c r="C574" t="s">
        <v>14</v>
      </c>
      <c r="D574" t="s">
        <v>128</v>
      </c>
      <c r="E574" t="s">
        <v>129</v>
      </c>
      <c r="F574" s="1">
        <v>43133</v>
      </c>
      <c r="G574" s="2">
        <v>89.42</v>
      </c>
      <c r="H574" s="2">
        <v>89.42</v>
      </c>
      <c r="I574" s="2">
        <v>0</v>
      </c>
      <c r="J574" s="2">
        <v>0</v>
      </c>
      <c r="K574" t="s">
        <v>1359</v>
      </c>
      <c r="L574" t="s">
        <v>4</v>
      </c>
      <c r="M574" t="s">
        <v>4</v>
      </c>
      <c r="N574" t="s">
        <v>4</v>
      </c>
      <c r="O574" t="s">
        <v>1994</v>
      </c>
    </row>
    <row r="575" spans="1:15" ht="20.100000000000001" hidden="1" customHeight="1">
      <c r="A575" t="s">
        <v>1360</v>
      </c>
      <c r="B575" t="s">
        <v>0</v>
      </c>
      <c r="C575" t="s">
        <v>5</v>
      </c>
      <c r="D575" t="s">
        <v>218</v>
      </c>
      <c r="E575" t="s">
        <v>219</v>
      </c>
      <c r="F575" s="1">
        <v>43133</v>
      </c>
      <c r="G575" s="2">
        <v>0</v>
      </c>
      <c r="H575" s="2">
        <v>0</v>
      </c>
      <c r="I575" s="2">
        <v>0</v>
      </c>
      <c r="J575" s="2">
        <v>0</v>
      </c>
      <c r="K575" t="s">
        <v>1361</v>
      </c>
      <c r="L575" t="s">
        <v>4</v>
      </c>
      <c r="M575" t="s">
        <v>4</v>
      </c>
      <c r="N575" t="s">
        <v>4</v>
      </c>
      <c r="O575" t="s">
        <v>4</v>
      </c>
    </row>
    <row r="576" spans="1:15" ht="20.100000000000001" hidden="1" customHeight="1">
      <c r="A576" t="s">
        <v>1362</v>
      </c>
      <c r="B576" t="s">
        <v>6</v>
      </c>
      <c r="C576" t="s">
        <v>7</v>
      </c>
      <c r="D576" t="s">
        <v>186</v>
      </c>
      <c r="E576" t="s">
        <v>187</v>
      </c>
      <c r="F576" s="1">
        <v>43133</v>
      </c>
      <c r="G576" s="2">
        <v>91.22</v>
      </c>
      <c r="H576" s="2">
        <v>91.22</v>
      </c>
      <c r="I576" s="2">
        <v>0</v>
      </c>
      <c r="J576" s="2">
        <v>0</v>
      </c>
      <c r="K576" t="s">
        <v>1363</v>
      </c>
      <c r="L576" t="s">
        <v>17</v>
      </c>
      <c r="M576" t="s">
        <v>61</v>
      </c>
      <c r="N576" t="s">
        <v>4</v>
      </c>
      <c r="O576" t="s">
        <v>4</v>
      </c>
    </row>
    <row r="577" spans="1:15" ht="20.100000000000001" customHeight="1">
      <c r="A577" t="s">
        <v>1364</v>
      </c>
      <c r="B577" t="s">
        <v>0</v>
      </c>
      <c r="C577" t="s">
        <v>1</v>
      </c>
      <c r="D577" t="s">
        <v>341</v>
      </c>
      <c r="E577" t="s">
        <v>342</v>
      </c>
      <c r="F577" s="1">
        <v>43133</v>
      </c>
      <c r="G577" s="2">
        <v>296.60000000000002</v>
      </c>
      <c r="H577" s="2">
        <v>208.66</v>
      </c>
      <c r="I577" s="2">
        <v>0</v>
      </c>
      <c r="J577" s="2">
        <v>87.94</v>
      </c>
      <c r="K577" t="s">
        <v>1365</v>
      </c>
      <c r="L577" t="s">
        <v>4</v>
      </c>
      <c r="M577" t="s">
        <v>4</v>
      </c>
      <c r="N577" t="s">
        <v>4</v>
      </c>
      <c r="O577" t="s">
        <v>4</v>
      </c>
    </row>
    <row r="578" spans="1:15" ht="20.100000000000001" customHeight="1">
      <c r="A578" t="s">
        <v>1366</v>
      </c>
      <c r="B578" t="s">
        <v>6</v>
      </c>
      <c r="C578" t="s">
        <v>14</v>
      </c>
      <c r="D578" t="s">
        <v>225</v>
      </c>
      <c r="E578" t="s">
        <v>226</v>
      </c>
      <c r="F578" s="1">
        <v>43133</v>
      </c>
      <c r="G578" s="2">
        <v>89.42</v>
      </c>
      <c r="H578" s="2">
        <v>89.42</v>
      </c>
      <c r="I578" s="2">
        <v>0</v>
      </c>
      <c r="J578" s="2">
        <v>0</v>
      </c>
      <c r="K578" t="s">
        <v>1367</v>
      </c>
      <c r="L578" t="s">
        <v>4</v>
      </c>
      <c r="M578" t="s">
        <v>4</v>
      </c>
      <c r="N578" t="s">
        <v>4</v>
      </c>
      <c r="O578" t="s">
        <v>4</v>
      </c>
    </row>
    <row r="579" spans="1:15" ht="20.100000000000001" customHeight="1">
      <c r="A579" t="s">
        <v>1368</v>
      </c>
      <c r="B579" t="s">
        <v>0</v>
      </c>
      <c r="C579" t="s">
        <v>14</v>
      </c>
      <c r="D579" t="s">
        <v>78</v>
      </c>
      <c r="E579" t="s">
        <v>79</v>
      </c>
      <c r="F579" s="1">
        <v>43133</v>
      </c>
      <c r="G579" s="2">
        <v>245.62</v>
      </c>
      <c r="H579" s="2">
        <v>89.42</v>
      </c>
      <c r="I579" s="2">
        <v>0</v>
      </c>
      <c r="J579" s="2">
        <v>156.19999999999999</v>
      </c>
      <c r="K579" t="s">
        <v>1369</v>
      </c>
      <c r="L579" t="s">
        <v>4</v>
      </c>
      <c r="M579" t="s">
        <v>4</v>
      </c>
      <c r="N579" t="s">
        <v>4</v>
      </c>
      <c r="O579" t="s">
        <v>4</v>
      </c>
    </row>
    <row r="580" spans="1:15" ht="20.100000000000001" customHeight="1">
      <c r="A580" t="s">
        <v>1370</v>
      </c>
      <c r="B580" t="s">
        <v>21</v>
      </c>
      <c r="C580" t="s">
        <v>14</v>
      </c>
      <c r="D580" t="s">
        <v>95</v>
      </c>
      <c r="E580" t="s">
        <v>96</v>
      </c>
      <c r="F580" s="1">
        <v>43133</v>
      </c>
      <c r="G580" s="2">
        <v>119.23</v>
      </c>
      <c r="H580" s="2">
        <v>119.23</v>
      </c>
      <c r="I580" s="2">
        <v>0</v>
      </c>
      <c r="J580" s="2">
        <v>0</v>
      </c>
      <c r="K580" t="s">
        <v>1371</v>
      </c>
      <c r="L580" t="s">
        <v>4</v>
      </c>
      <c r="M580" t="s">
        <v>4</v>
      </c>
      <c r="N580" t="s">
        <v>4</v>
      </c>
      <c r="O580" t="s">
        <v>4</v>
      </c>
    </row>
    <row r="581" spans="1:15" ht="20.100000000000001" customHeight="1">
      <c r="A581" t="s">
        <v>1333</v>
      </c>
      <c r="B581" t="s">
        <v>33</v>
      </c>
      <c r="C581" t="s">
        <v>14</v>
      </c>
      <c r="D581" t="s">
        <v>159</v>
      </c>
      <c r="E581" t="s">
        <v>160</v>
      </c>
      <c r="F581" s="1">
        <v>43132</v>
      </c>
      <c r="G581" s="2">
        <v>119.23</v>
      </c>
      <c r="H581" s="2">
        <v>119.23</v>
      </c>
      <c r="I581" s="2">
        <v>0</v>
      </c>
      <c r="J581" s="2">
        <v>0</v>
      </c>
      <c r="K581" t="s">
        <v>1334</v>
      </c>
      <c r="L581" t="s">
        <v>4</v>
      </c>
      <c r="M581" t="s">
        <v>4</v>
      </c>
      <c r="N581" t="s">
        <v>4</v>
      </c>
      <c r="O581" t="s">
        <v>4</v>
      </c>
    </row>
    <row r="582" spans="1:15" ht="20.100000000000001" customHeight="1">
      <c r="A582" t="s">
        <v>1337</v>
      </c>
      <c r="B582" t="s">
        <v>6</v>
      </c>
      <c r="C582" t="s">
        <v>1</v>
      </c>
      <c r="D582" t="s">
        <v>122</v>
      </c>
      <c r="E582" t="s">
        <v>123</v>
      </c>
      <c r="F582" s="1">
        <v>43132</v>
      </c>
      <c r="G582" s="2">
        <v>265.68</v>
      </c>
      <c r="H582" s="2">
        <v>238.46</v>
      </c>
      <c r="I582" s="2">
        <v>0</v>
      </c>
      <c r="J582" s="2">
        <v>27.22</v>
      </c>
      <c r="K582" t="s">
        <v>1338</v>
      </c>
      <c r="L582" t="s">
        <v>17</v>
      </c>
      <c r="M582" t="s">
        <v>61</v>
      </c>
      <c r="N582" t="s">
        <v>4</v>
      </c>
      <c r="O582" t="s">
        <v>4</v>
      </c>
    </row>
    <row r="583" spans="1:15" ht="20.100000000000001" customHeight="1">
      <c r="A583" t="s">
        <v>1339</v>
      </c>
      <c r="B583" t="s">
        <v>21</v>
      </c>
      <c r="C583" t="s">
        <v>1</v>
      </c>
      <c r="D583" t="s">
        <v>31</v>
      </c>
      <c r="E583" t="s">
        <v>32</v>
      </c>
      <c r="F583" s="1">
        <v>43132</v>
      </c>
      <c r="G583" s="2">
        <v>339.71</v>
      </c>
      <c r="H583" s="2">
        <v>119.23</v>
      </c>
      <c r="I583" s="2">
        <v>0</v>
      </c>
      <c r="J583" s="2">
        <v>220.48</v>
      </c>
      <c r="K583" t="s">
        <v>1340</v>
      </c>
      <c r="L583" t="s">
        <v>38</v>
      </c>
      <c r="M583" t="s">
        <v>61</v>
      </c>
      <c r="N583" t="s">
        <v>4</v>
      </c>
      <c r="O583" t="s">
        <v>4</v>
      </c>
    </row>
    <row r="584" spans="1:15" ht="20.100000000000001" customHeight="1">
      <c r="A584" t="s">
        <v>1341</v>
      </c>
      <c r="B584" t="s">
        <v>33</v>
      </c>
      <c r="C584" t="s">
        <v>14</v>
      </c>
      <c r="D584" t="s">
        <v>124</v>
      </c>
      <c r="E584" t="s">
        <v>125</v>
      </c>
      <c r="F584" s="1">
        <v>43132</v>
      </c>
      <c r="G584" s="2">
        <v>0</v>
      </c>
      <c r="H584" s="2">
        <v>0</v>
      </c>
      <c r="I584" s="2">
        <v>0</v>
      </c>
      <c r="J584" s="2">
        <v>0</v>
      </c>
      <c r="K584" t="s">
        <v>1342</v>
      </c>
      <c r="L584" t="s">
        <v>17</v>
      </c>
      <c r="M584" t="s">
        <v>18</v>
      </c>
      <c r="N584" t="s">
        <v>1343</v>
      </c>
      <c r="O584" t="s">
        <v>4</v>
      </c>
    </row>
    <row r="585" spans="1:15" ht="20.100000000000001" customHeight="1">
      <c r="A585" t="s">
        <v>1341</v>
      </c>
      <c r="B585" t="s">
        <v>33</v>
      </c>
      <c r="C585" t="s">
        <v>14</v>
      </c>
      <c r="D585" t="s">
        <v>124</v>
      </c>
      <c r="E585" t="s">
        <v>125</v>
      </c>
      <c r="F585" s="1">
        <v>43132</v>
      </c>
      <c r="G585" s="2">
        <v>0</v>
      </c>
      <c r="H585" s="2">
        <v>0</v>
      </c>
      <c r="I585" s="2">
        <v>0</v>
      </c>
      <c r="J585" s="2">
        <v>0</v>
      </c>
      <c r="K585" t="s">
        <v>1342</v>
      </c>
      <c r="L585" t="s">
        <v>17</v>
      </c>
      <c r="M585" t="s">
        <v>464</v>
      </c>
      <c r="N585" t="s">
        <v>1343</v>
      </c>
      <c r="O585" t="s">
        <v>4</v>
      </c>
    </row>
    <row r="586" spans="1:15" ht="20.100000000000001" customHeight="1">
      <c r="A586" t="s">
        <v>1341</v>
      </c>
      <c r="B586" t="s">
        <v>33</v>
      </c>
      <c r="C586" t="s">
        <v>14</v>
      </c>
      <c r="D586" t="s">
        <v>124</v>
      </c>
      <c r="E586" t="s">
        <v>125</v>
      </c>
      <c r="F586" s="1">
        <v>43132</v>
      </c>
      <c r="G586" s="2">
        <v>0</v>
      </c>
      <c r="H586" s="2">
        <v>0</v>
      </c>
      <c r="I586" s="2">
        <v>0</v>
      </c>
      <c r="J586" s="2">
        <v>0</v>
      </c>
      <c r="K586" t="s">
        <v>1342</v>
      </c>
      <c r="L586" t="s">
        <v>17</v>
      </c>
      <c r="M586" t="s">
        <v>18</v>
      </c>
      <c r="N586" t="s">
        <v>4</v>
      </c>
      <c r="O586" t="s">
        <v>4</v>
      </c>
    </row>
    <row r="587" spans="1:15" ht="20.100000000000001" customHeight="1">
      <c r="A587" t="s">
        <v>1341</v>
      </c>
      <c r="B587" t="s">
        <v>33</v>
      </c>
      <c r="C587" t="s">
        <v>14</v>
      </c>
      <c r="D587" t="s">
        <v>124</v>
      </c>
      <c r="E587" t="s">
        <v>125</v>
      </c>
      <c r="F587" s="1">
        <v>43132</v>
      </c>
      <c r="G587" s="2">
        <v>0</v>
      </c>
      <c r="H587" s="2">
        <v>0</v>
      </c>
      <c r="I587" s="2">
        <v>0</v>
      </c>
      <c r="J587" s="2">
        <v>0</v>
      </c>
      <c r="K587" t="s">
        <v>1342</v>
      </c>
      <c r="L587" t="s">
        <v>17</v>
      </c>
      <c r="M587" t="s">
        <v>4</v>
      </c>
      <c r="N587" t="s">
        <v>4</v>
      </c>
      <c r="O587" t="s">
        <v>4</v>
      </c>
    </row>
    <row r="588" spans="1:15" ht="20.100000000000001" customHeight="1">
      <c r="A588" t="s">
        <v>1344</v>
      </c>
      <c r="B588" t="s">
        <v>0</v>
      </c>
      <c r="C588" t="s">
        <v>1</v>
      </c>
      <c r="D588" t="s">
        <v>147</v>
      </c>
      <c r="E588" t="s">
        <v>148</v>
      </c>
      <c r="F588" s="1">
        <v>43132</v>
      </c>
      <c r="G588" s="2">
        <v>223.62</v>
      </c>
      <c r="H588" s="2">
        <v>208.66</v>
      </c>
      <c r="I588" s="2">
        <v>0</v>
      </c>
      <c r="J588" s="2">
        <v>14.96</v>
      </c>
      <c r="K588" t="s">
        <v>1345</v>
      </c>
      <c r="L588" t="s">
        <v>4</v>
      </c>
      <c r="M588" t="s">
        <v>4</v>
      </c>
      <c r="N588" t="s">
        <v>4</v>
      </c>
      <c r="O588" t="s">
        <v>4</v>
      </c>
    </row>
    <row r="589" spans="1:15" ht="20.100000000000001" hidden="1" customHeight="1">
      <c r="A589" t="s">
        <v>1346</v>
      </c>
      <c r="B589" t="s">
        <v>6</v>
      </c>
      <c r="C589" t="s">
        <v>481</v>
      </c>
      <c r="D589" t="s">
        <v>308</v>
      </c>
      <c r="E589" t="s">
        <v>309</v>
      </c>
      <c r="F589" s="1">
        <v>43132</v>
      </c>
      <c r="G589" s="2">
        <v>181.97</v>
      </c>
      <c r="H589" s="2">
        <v>181.97</v>
      </c>
      <c r="I589" s="2">
        <v>0</v>
      </c>
      <c r="J589" s="2">
        <v>0</v>
      </c>
      <c r="K589" t="s">
        <v>1347</v>
      </c>
      <c r="L589" t="s">
        <v>4</v>
      </c>
      <c r="M589" t="s">
        <v>4</v>
      </c>
      <c r="N589" t="s">
        <v>4</v>
      </c>
      <c r="O589" t="s">
        <v>4</v>
      </c>
    </row>
    <row r="590" spans="1:15" ht="20.100000000000001" customHeight="1">
      <c r="A590" t="s">
        <v>1350</v>
      </c>
      <c r="B590" t="s">
        <v>21</v>
      </c>
      <c r="C590" t="s">
        <v>14</v>
      </c>
      <c r="D590" t="s">
        <v>31</v>
      </c>
      <c r="E590" t="s">
        <v>32</v>
      </c>
      <c r="F590" s="1">
        <v>43132</v>
      </c>
      <c r="G590" s="2">
        <v>476.93</v>
      </c>
      <c r="H590" s="2">
        <v>476.93</v>
      </c>
      <c r="I590" s="2">
        <v>0</v>
      </c>
      <c r="J590" s="2">
        <v>0</v>
      </c>
      <c r="K590" t="s">
        <v>1351</v>
      </c>
      <c r="L590" t="s">
        <v>4</v>
      </c>
      <c r="M590" t="s">
        <v>4</v>
      </c>
      <c r="N590" t="s">
        <v>4</v>
      </c>
      <c r="O590" t="s">
        <v>4</v>
      </c>
    </row>
    <row r="591" spans="1:15" ht="20.100000000000001" customHeight="1">
      <c r="A591" t="s">
        <v>1335</v>
      </c>
      <c r="B591" t="s">
        <v>6</v>
      </c>
      <c r="C591" t="s">
        <v>1</v>
      </c>
      <c r="D591" t="s">
        <v>126</v>
      </c>
      <c r="E591" t="s">
        <v>127</v>
      </c>
      <c r="F591" s="1">
        <v>43132</v>
      </c>
      <c r="G591" s="2">
        <v>207.2</v>
      </c>
      <c r="H591" s="2">
        <v>178.85</v>
      </c>
      <c r="I591" s="2">
        <v>0</v>
      </c>
      <c r="J591" s="2">
        <v>28.35</v>
      </c>
      <c r="K591" t="s">
        <v>1336</v>
      </c>
      <c r="L591" t="s">
        <v>4</v>
      </c>
      <c r="M591" t="s">
        <v>4</v>
      </c>
      <c r="N591" t="s">
        <v>4</v>
      </c>
      <c r="O591" t="s">
        <v>4</v>
      </c>
    </row>
    <row r="592" spans="1:15" ht="20.100000000000001" customHeight="1">
      <c r="A592" t="s">
        <v>1348</v>
      </c>
      <c r="B592" t="s">
        <v>6</v>
      </c>
      <c r="C592" t="s">
        <v>1</v>
      </c>
      <c r="D592" t="s">
        <v>130</v>
      </c>
      <c r="E592" t="s">
        <v>131</v>
      </c>
      <c r="F592" s="1">
        <v>43132</v>
      </c>
      <c r="G592" s="2">
        <v>922.96</v>
      </c>
      <c r="H592" s="2">
        <v>238.46</v>
      </c>
      <c r="I592" s="2">
        <v>0</v>
      </c>
      <c r="J592" s="2">
        <v>684.5</v>
      </c>
      <c r="K592" t="s">
        <v>1349</v>
      </c>
      <c r="L592" t="s">
        <v>4</v>
      </c>
      <c r="M592" t="s">
        <v>4</v>
      </c>
      <c r="N592" t="s">
        <v>4</v>
      </c>
      <c r="O592" t="s">
        <v>4</v>
      </c>
    </row>
    <row r="593" spans="1:15" ht="20.100000000000001" customHeight="1">
      <c r="A593" t="s">
        <v>834</v>
      </c>
      <c r="B593" t="s">
        <v>136</v>
      </c>
      <c r="C593" t="s">
        <v>14</v>
      </c>
      <c r="D593" t="s">
        <v>323</v>
      </c>
      <c r="E593" t="s">
        <v>239</v>
      </c>
      <c r="F593" s="1">
        <v>43131</v>
      </c>
      <c r="G593" s="2">
        <v>780.76</v>
      </c>
      <c r="H593" s="2">
        <v>775</v>
      </c>
      <c r="I593" s="2">
        <v>0</v>
      </c>
      <c r="J593" s="2">
        <v>5.76</v>
      </c>
      <c r="K593" t="s">
        <v>835</v>
      </c>
      <c r="L593" t="s">
        <v>69</v>
      </c>
      <c r="M593" t="s">
        <v>4</v>
      </c>
      <c r="N593" t="s">
        <v>836</v>
      </c>
      <c r="O593" t="s">
        <v>1930</v>
      </c>
    </row>
    <row r="594" spans="1:15" ht="20.100000000000001" customHeight="1">
      <c r="A594" t="s">
        <v>1283</v>
      </c>
      <c r="B594" t="s">
        <v>33</v>
      </c>
      <c r="C594" t="s">
        <v>14</v>
      </c>
      <c r="D594" t="s">
        <v>281</v>
      </c>
      <c r="E594" t="s">
        <v>282</v>
      </c>
      <c r="F594" s="1">
        <v>43131</v>
      </c>
      <c r="G594" s="2">
        <v>2813.73</v>
      </c>
      <c r="H594" s="2">
        <v>119.23</v>
      </c>
      <c r="I594" s="2">
        <v>2694.5</v>
      </c>
      <c r="J594" s="2">
        <v>0</v>
      </c>
      <c r="K594" t="s">
        <v>1284</v>
      </c>
      <c r="L594" t="s">
        <v>4</v>
      </c>
      <c r="M594" t="s">
        <v>4</v>
      </c>
      <c r="N594" t="s">
        <v>4</v>
      </c>
      <c r="O594" t="s">
        <v>4</v>
      </c>
    </row>
    <row r="595" spans="1:15" ht="20.100000000000001" customHeight="1">
      <c r="A595" t="s">
        <v>1313</v>
      </c>
      <c r="B595" t="s">
        <v>6</v>
      </c>
      <c r="C595" t="s">
        <v>14</v>
      </c>
      <c r="D595" t="s">
        <v>256</v>
      </c>
      <c r="E595" t="s">
        <v>257</v>
      </c>
      <c r="F595" s="1">
        <v>43131</v>
      </c>
      <c r="G595" s="2">
        <v>178.85</v>
      </c>
      <c r="H595" s="2">
        <v>178.85</v>
      </c>
      <c r="I595" s="2">
        <v>0</v>
      </c>
      <c r="J595" s="2">
        <v>0</v>
      </c>
      <c r="K595" t="s">
        <v>1314</v>
      </c>
      <c r="L595" t="s">
        <v>4</v>
      </c>
      <c r="M595" t="s">
        <v>4</v>
      </c>
      <c r="N595" t="s">
        <v>4</v>
      </c>
      <c r="O595" t="s">
        <v>4</v>
      </c>
    </row>
    <row r="596" spans="1:15" ht="20.100000000000001" customHeight="1">
      <c r="A596" t="s">
        <v>1315</v>
      </c>
      <c r="B596" t="s">
        <v>0</v>
      </c>
      <c r="C596" t="s">
        <v>1</v>
      </c>
      <c r="D596" t="s">
        <v>306</v>
      </c>
      <c r="E596" t="s">
        <v>307</v>
      </c>
      <c r="F596" s="1">
        <v>43131</v>
      </c>
      <c r="G596" s="2">
        <v>238.46</v>
      </c>
      <c r="H596" s="2">
        <v>238.46</v>
      </c>
      <c r="I596" s="2">
        <v>0</v>
      </c>
      <c r="J596" s="2">
        <v>0</v>
      </c>
      <c r="K596" t="s">
        <v>1316</v>
      </c>
      <c r="L596" t="s">
        <v>51</v>
      </c>
      <c r="M596" t="s">
        <v>18</v>
      </c>
      <c r="N596" t="s">
        <v>1317</v>
      </c>
      <c r="O596" t="s">
        <v>1989</v>
      </c>
    </row>
    <row r="597" spans="1:15" ht="20.100000000000001" customHeight="1">
      <c r="A597" t="s">
        <v>1318</v>
      </c>
      <c r="B597" t="s">
        <v>30</v>
      </c>
      <c r="C597" t="s">
        <v>14</v>
      </c>
      <c r="D597" t="s">
        <v>207</v>
      </c>
      <c r="E597" t="s">
        <v>208</v>
      </c>
      <c r="F597" s="1">
        <v>43131</v>
      </c>
      <c r="G597" s="2">
        <v>59.62</v>
      </c>
      <c r="H597" s="2">
        <v>59.62</v>
      </c>
      <c r="I597" s="2">
        <v>0</v>
      </c>
      <c r="J597" s="2">
        <v>0</v>
      </c>
      <c r="K597" t="s">
        <v>1319</v>
      </c>
      <c r="L597" t="s">
        <v>4</v>
      </c>
      <c r="M597" t="s">
        <v>4</v>
      </c>
      <c r="N597" t="s">
        <v>4</v>
      </c>
      <c r="O597" t="s">
        <v>4</v>
      </c>
    </row>
    <row r="598" spans="1:15" ht="20.100000000000001" customHeight="1">
      <c r="A598" t="s">
        <v>1320</v>
      </c>
      <c r="B598" t="s">
        <v>21</v>
      </c>
      <c r="C598" t="s">
        <v>1</v>
      </c>
      <c r="D598" t="s">
        <v>31</v>
      </c>
      <c r="E598" t="s">
        <v>32</v>
      </c>
      <c r="F598" s="1">
        <v>43131</v>
      </c>
      <c r="G598" s="2">
        <v>2534.5500000000002</v>
      </c>
      <c r="H598" s="2">
        <v>1192.3</v>
      </c>
      <c r="I598" s="2">
        <v>0</v>
      </c>
      <c r="J598" s="2">
        <v>1342.25</v>
      </c>
      <c r="K598" t="s">
        <v>1321</v>
      </c>
      <c r="L598" t="s">
        <v>4</v>
      </c>
      <c r="M598" t="s">
        <v>4</v>
      </c>
      <c r="N598" t="s">
        <v>4</v>
      </c>
      <c r="O598" t="s">
        <v>1990</v>
      </c>
    </row>
    <row r="599" spans="1:15" ht="20.100000000000001" customHeight="1">
      <c r="A599" t="s">
        <v>1322</v>
      </c>
      <c r="B599" t="s">
        <v>13</v>
      </c>
      <c r="C599" t="s">
        <v>1</v>
      </c>
      <c r="D599" t="s">
        <v>279</v>
      </c>
      <c r="E599" t="s">
        <v>280</v>
      </c>
      <c r="F599" s="1">
        <v>43131</v>
      </c>
      <c r="G599" s="2">
        <v>307.41000000000003</v>
      </c>
      <c r="H599" s="2">
        <v>0</v>
      </c>
      <c r="I599" s="2">
        <v>0</v>
      </c>
      <c r="J599" s="2">
        <v>307.41000000000003</v>
      </c>
      <c r="K599" t="s">
        <v>1323</v>
      </c>
      <c r="L599" t="s">
        <v>4</v>
      </c>
      <c r="M599" t="s">
        <v>4</v>
      </c>
      <c r="N599" t="s">
        <v>4</v>
      </c>
      <c r="O599" t="s">
        <v>4</v>
      </c>
    </row>
    <row r="600" spans="1:15" ht="20.100000000000001" customHeight="1">
      <c r="A600" t="s">
        <v>1324</v>
      </c>
      <c r="B600" t="s">
        <v>6</v>
      </c>
      <c r="C600" t="s">
        <v>1</v>
      </c>
      <c r="D600" t="s">
        <v>227</v>
      </c>
      <c r="E600" t="s">
        <v>228</v>
      </c>
      <c r="F600" s="1">
        <v>43131</v>
      </c>
      <c r="G600" s="2">
        <v>119.23</v>
      </c>
      <c r="H600" s="2">
        <v>119.23</v>
      </c>
      <c r="I600" s="2">
        <v>0</v>
      </c>
      <c r="J600" s="2">
        <v>0</v>
      </c>
      <c r="K600" t="s">
        <v>1325</v>
      </c>
      <c r="L600" t="s">
        <v>4</v>
      </c>
      <c r="M600" t="s">
        <v>4</v>
      </c>
      <c r="N600" t="s">
        <v>4</v>
      </c>
      <c r="O600" t="s">
        <v>4</v>
      </c>
    </row>
    <row r="601" spans="1:15" ht="20.100000000000001" customHeight="1">
      <c r="A601" t="s">
        <v>1326</v>
      </c>
      <c r="B601" t="s">
        <v>13</v>
      </c>
      <c r="C601" t="s">
        <v>14</v>
      </c>
      <c r="D601" t="s">
        <v>279</v>
      </c>
      <c r="E601" t="s">
        <v>280</v>
      </c>
      <c r="F601" s="1">
        <v>43131</v>
      </c>
      <c r="G601" s="2">
        <v>178.84</v>
      </c>
      <c r="H601" s="2">
        <v>178.84</v>
      </c>
      <c r="I601" s="2">
        <v>0</v>
      </c>
      <c r="J601" s="2">
        <v>0</v>
      </c>
      <c r="K601" t="s">
        <v>1327</v>
      </c>
      <c r="L601" t="s">
        <v>4</v>
      </c>
      <c r="M601" t="s">
        <v>4</v>
      </c>
      <c r="N601" t="s">
        <v>4</v>
      </c>
      <c r="O601" t="s">
        <v>1991</v>
      </c>
    </row>
    <row r="602" spans="1:15" ht="20.100000000000001" customHeight="1">
      <c r="A602" t="s">
        <v>1328</v>
      </c>
      <c r="B602" t="s">
        <v>46</v>
      </c>
      <c r="C602" t="s">
        <v>14</v>
      </c>
      <c r="D602" t="s">
        <v>231</v>
      </c>
      <c r="E602" t="s">
        <v>232</v>
      </c>
      <c r="F602" s="1">
        <v>43131</v>
      </c>
      <c r="G602" s="2">
        <v>281.18</v>
      </c>
      <c r="H602" s="2">
        <v>178.85</v>
      </c>
      <c r="I602" s="2">
        <v>0</v>
      </c>
      <c r="J602" s="2">
        <v>102.33</v>
      </c>
      <c r="K602" t="s">
        <v>1329</v>
      </c>
      <c r="L602" t="s">
        <v>4</v>
      </c>
      <c r="M602" t="s">
        <v>4</v>
      </c>
      <c r="N602" t="s">
        <v>4</v>
      </c>
      <c r="O602" t="s">
        <v>4</v>
      </c>
    </row>
    <row r="603" spans="1:15" ht="20.100000000000001" customHeight="1">
      <c r="A603" t="s">
        <v>1330</v>
      </c>
      <c r="B603" t="s">
        <v>6</v>
      </c>
      <c r="C603" t="s">
        <v>14</v>
      </c>
      <c r="D603" t="s">
        <v>59</v>
      </c>
      <c r="E603" t="s">
        <v>60</v>
      </c>
      <c r="F603" s="1">
        <v>43131</v>
      </c>
      <c r="G603" s="2">
        <v>119.23</v>
      </c>
      <c r="H603" s="2">
        <v>119.23</v>
      </c>
      <c r="I603" s="2">
        <v>0</v>
      </c>
      <c r="J603" s="2">
        <v>0</v>
      </c>
      <c r="K603" t="s">
        <v>1331</v>
      </c>
      <c r="L603" t="s">
        <v>51</v>
      </c>
      <c r="M603" t="s">
        <v>52</v>
      </c>
      <c r="N603" t="s">
        <v>1332</v>
      </c>
      <c r="O603" t="s">
        <v>1992</v>
      </c>
    </row>
    <row r="604" spans="1:15">
      <c r="A604" t="s">
        <v>821</v>
      </c>
      <c r="B604" t="s">
        <v>13</v>
      </c>
      <c r="C604" t="s">
        <v>14</v>
      </c>
      <c r="D604" t="s">
        <v>24</v>
      </c>
      <c r="E604" t="s">
        <v>25</v>
      </c>
      <c r="F604" s="1">
        <v>43130</v>
      </c>
      <c r="G604" s="2">
        <v>0</v>
      </c>
      <c r="H604" s="2">
        <v>0</v>
      </c>
      <c r="I604" s="2">
        <v>0</v>
      </c>
      <c r="J604" s="2">
        <v>0</v>
      </c>
      <c r="K604" t="s">
        <v>822</v>
      </c>
      <c r="L604" t="s">
        <v>4</v>
      </c>
      <c r="M604" t="s">
        <v>4</v>
      </c>
      <c r="N604" t="s">
        <v>4</v>
      </c>
      <c r="O604" t="s">
        <v>4</v>
      </c>
    </row>
    <row r="605" spans="1:15" ht="20.100000000000001" customHeight="1">
      <c r="A605" t="s">
        <v>1292</v>
      </c>
      <c r="B605" t="s">
        <v>0</v>
      </c>
      <c r="C605" t="s">
        <v>1</v>
      </c>
      <c r="D605" t="s">
        <v>175</v>
      </c>
      <c r="E605" t="s">
        <v>176</v>
      </c>
      <c r="F605" s="1">
        <v>43130</v>
      </c>
      <c r="G605" s="2">
        <v>545.48</v>
      </c>
      <c r="H605" s="2">
        <v>238.46</v>
      </c>
      <c r="I605" s="2">
        <v>0</v>
      </c>
      <c r="J605" s="2">
        <v>307.02</v>
      </c>
      <c r="K605" t="s">
        <v>1293</v>
      </c>
      <c r="L605" t="s">
        <v>4</v>
      </c>
      <c r="M605" t="s">
        <v>4</v>
      </c>
      <c r="N605" t="s">
        <v>4</v>
      </c>
      <c r="O605" t="s">
        <v>4</v>
      </c>
    </row>
    <row r="606" spans="1:15" ht="20.100000000000001" customHeight="1">
      <c r="A606" t="s">
        <v>1294</v>
      </c>
      <c r="B606" t="s">
        <v>21</v>
      </c>
      <c r="C606" t="s">
        <v>14</v>
      </c>
      <c r="D606" t="s">
        <v>53</v>
      </c>
      <c r="E606" t="s">
        <v>54</v>
      </c>
      <c r="F606" s="1">
        <v>43130</v>
      </c>
      <c r="G606" s="2">
        <v>430.86</v>
      </c>
      <c r="H606" s="2">
        <v>178.85</v>
      </c>
      <c r="I606" s="2">
        <v>0</v>
      </c>
      <c r="J606" s="2">
        <v>252.01</v>
      </c>
      <c r="K606" t="s">
        <v>1295</v>
      </c>
      <c r="L606" t="s">
        <v>4</v>
      </c>
      <c r="M606" t="s">
        <v>4</v>
      </c>
      <c r="N606" t="s">
        <v>4</v>
      </c>
      <c r="O606" t="s">
        <v>4</v>
      </c>
    </row>
    <row r="607" spans="1:15" ht="20.100000000000001" customHeight="1">
      <c r="A607" t="s">
        <v>1296</v>
      </c>
      <c r="B607" t="s">
        <v>6</v>
      </c>
      <c r="C607" t="s">
        <v>1</v>
      </c>
      <c r="D607" t="s">
        <v>122</v>
      </c>
      <c r="E607" t="s">
        <v>123</v>
      </c>
      <c r="F607" s="1">
        <v>43130</v>
      </c>
      <c r="G607" s="2">
        <v>285.27</v>
      </c>
      <c r="H607" s="2">
        <v>238.46</v>
      </c>
      <c r="I607" s="2">
        <v>0</v>
      </c>
      <c r="J607" s="2">
        <v>46.81</v>
      </c>
      <c r="K607" t="s">
        <v>1297</v>
      </c>
      <c r="L607" t="s">
        <v>64</v>
      </c>
      <c r="M607" t="s">
        <v>18</v>
      </c>
      <c r="N607" t="s">
        <v>4</v>
      </c>
      <c r="O607" t="s">
        <v>1986</v>
      </c>
    </row>
    <row r="608" spans="1:15" ht="20.100000000000001" customHeight="1">
      <c r="A608" t="s">
        <v>1300</v>
      </c>
      <c r="B608" t="s">
        <v>33</v>
      </c>
      <c r="C608" t="s">
        <v>14</v>
      </c>
      <c r="D608" t="s">
        <v>266</v>
      </c>
      <c r="E608" t="s">
        <v>267</v>
      </c>
      <c r="F608" s="1">
        <v>43130</v>
      </c>
      <c r="G608" s="2">
        <v>119.23</v>
      </c>
      <c r="H608" s="2">
        <v>119.23</v>
      </c>
      <c r="I608" s="2">
        <v>0</v>
      </c>
      <c r="J608" s="2">
        <v>0</v>
      </c>
      <c r="K608" t="s">
        <v>1301</v>
      </c>
      <c r="L608" t="s">
        <v>4</v>
      </c>
      <c r="M608" t="s">
        <v>4</v>
      </c>
      <c r="N608" t="s">
        <v>4</v>
      </c>
      <c r="O608" t="s">
        <v>4</v>
      </c>
    </row>
    <row r="609" spans="1:15" ht="20.100000000000001" customHeight="1">
      <c r="A609" t="s">
        <v>1302</v>
      </c>
      <c r="B609" t="s">
        <v>0</v>
      </c>
      <c r="C609" t="s">
        <v>14</v>
      </c>
      <c r="D609" t="s">
        <v>99</v>
      </c>
      <c r="E609" t="s">
        <v>100</v>
      </c>
      <c r="F609" s="1">
        <v>43130</v>
      </c>
      <c r="G609" s="2">
        <v>238.46</v>
      </c>
      <c r="H609" s="2">
        <v>238.46</v>
      </c>
      <c r="I609" s="2">
        <v>0</v>
      </c>
      <c r="J609" s="2">
        <v>0</v>
      </c>
      <c r="K609" t="s">
        <v>1185</v>
      </c>
      <c r="L609" t="s">
        <v>4</v>
      </c>
      <c r="M609" t="s">
        <v>4</v>
      </c>
      <c r="N609" t="s">
        <v>4</v>
      </c>
      <c r="O609" t="s">
        <v>4</v>
      </c>
    </row>
    <row r="610" spans="1:15" ht="20.100000000000001" customHeight="1">
      <c r="A610" t="s">
        <v>1303</v>
      </c>
      <c r="B610" t="s">
        <v>0</v>
      </c>
      <c r="C610" t="s">
        <v>14</v>
      </c>
      <c r="D610" t="s">
        <v>78</v>
      </c>
      <c r="E610" t="s">
        <v>79</v>
      </c>
      <c r="F610" s="1">
        <v>43130</v>
      </c>
      <c r="G610" s="2">
        <v>119.23</v>
      </c>
      <c r="H610" s="2">
        <v>119.23</v>
      </c>
      <c r="I610" s="2">
        <v>0</v>
      </c>
      <c r="J610" s="2">
        <v>0</v>
      </c>
      <c r="K610" t="s">
        <v>1304</v>
      </c>
      <c r="L610" t="s">
        <v>4</v>
      </c>
      <c r="M610" t="s">
        <v>4</v>
      </c>
      <c r="N610" t="s">
        <v>4</v>
      </c>
      <c r="O610" t="s">
        <v>4</v>
      </c>
    </row>
    <row r="611" spans="1:15" ht="20.100000000000001" customHeight="1">
      <c r="A611" t="s">
        <v>1305</v>
      </c>
      <c r="B611" t="s">
        <v>33</v>
      </c>
      <c r="C611" t="s">
        <v>14</v>
      </c>
      <c r="D611" t="s">
        <v>164</v>
      </c>
      <c r="E611" t="s">
        <v>165</v>
      </c>
      <c r="F611" s="1">
        <v>43130</v>
      </c>
      <c r="G611" s="2">
        <v>357.69</v>
      </c>
      <c r="H611" s="2">
        <v>357.69</v>
      </c>
      <c r="I611" s="2">
        <v>0</v>
      </c>
      <c r="J611" s="2">
        <v>0</v>
      </c>
      <c r="K611" t="s">
        <v>1306</v>
      </c>
      <c r="L611" t="s">
        <v>4</v>
      </c>
      <c r="M611" t="s">
        <v>4</v>
      </c>
      <c r="N611" t="s">
        <v>4</v>
      </c>
      <c r="O611" t="s">
        <v>1987</v>
      </c>
    </row>
    <row r="612" spans="1:15" ht="20.100000000000001" customHeight="1">
      <c r="A612" t="s">
        <v>1309</v>
      </c>
      <c r="B612" t="s">
        <v>6</v>
      </c>
      <c r="C612" t="s">
        <v>14</v>
      </c>
      <c r="D612" t="s">
        <v>555</v>
      </c>
      <c r="E612" t="s">
        <v>556</v>
      </c>
      <c r="F612" s="1">
        <v>43130</v>
      </c>
      <c r="G612" s="2">
        <v>298.08</v>
      </c>
      <c r="H612" s="2">
        <v>298.08</v>
      </c>
      <c r="I612" s="2">
        <v>0</v>
      </c>
      <c r="J612" s="2">
        <v>0</v>
      </c>
      <c r="K612" t="s">
        <v>1310</v>
      </c>
      <c r="L612" t="s">
        <v>4</v>
      </c>
      <c r="M612" t="s">
        <v>4</v>
      </c>
      <c r="N612" t="s">
        <v>4</v>
      </c>
      <c r="O612" t="s">
        <v>4</v>
      </c>
    </row>
    <row r="613" spans="1:15" ht="20.100000000000001" customHeight="1">
      <c r="A613" t="s">
        <v>1311</v>
      </c>
      <c r="B613" t="s">
        <v>6</v>
      </c>
      <c r="C613" t="s">
        <v>14</v>
      </c>
      <c r="D613" t="s">
        <v>256</v>
      </c>
      <c r="E613" t="s">
        <v>257</v>
      </c>
      <c r="F613" s="1">
        <v>43130</v>
      </c>
      <c r="G613" s="2">
        <v>476.93</v>
      </c>
      <c r="H613" s="2">
        <v>476.93</v>
      </c>
      <c r="I613" s="2">
        <v>0</v>
      </c>
      <c r="J613" s="2">
        <v>0</v>
      </c>
      <c r="K613" t="s">
        <v>1312</v>
      </c>
      <c r="L613" t="s">
        <v>4</v>
      </c>
      <c r="M613" t="s">
        <v>4</v>
      </c>
      <c r="N613" t="s">
        <v>4</v>
      </c>
      <c r="O613" t="s">
        <v>4</v>
      </c>
    </row>
    <row r="614" spans="1:15" ht="20.100000000000001" customHeight="1">
      <c r="A614" t="s">
        <v>1298</v>
      </c>
      <c r="B614" t="s">
        <v>6</v>
      </c>
      <c r="C614" t="s">
        <v>1</v>
      </c>
      <c r="D614" t="s">
        <v>59</v>
      </c>
      <c r="E614" t="s">
        <v>60</v>
      </c>
      <c r="F614" s="1">
        <v>43130</v>
      </c>
      <c r="G614" s="2">
        <v>836.71</v>
      </c>
      <c r="H614" s="2">
        <v>506.74</v>
      </c>
      <c r="I614" s="2">
        <v>0</v>
      </c>
      <c r="J614" s="2">
        <v>329.97</v>
      </c>
      <c r="K614" t="s">
        <v>1299</v>
      </c>
      <c r="L614" t="s">
        <v>64</v>
      </c>
      <c r="M614" t="s">
        <v>65</v>
      </c>
      <c r="N614" t="s">
        <v>4</v>
      </c>
      <c r="O614" t="s">
        <v>4</v>
      </c>
    </row>
    <row r="615" spans="1:15">
      <c r="A615" t="s">
        <v>1307</v>
      </c>
      <c r="B615" t="s">
        <v>6</v>
      </c>
      <c r="C615" t="s">
        <v>14</v>
      </c>
      <c r="D615" t="s">
        <v>130</v>
      </c>
      <c r="E615" t="s">
        <v>131</v>
      </c>
      <c r="F615" s="1">
        <v>43130</v>
      </c>
      <c r="G615" s="2">
        <v>119.23</v>
      </c>
      <c r="H615" s="2">
        <v>119.23</v>
      </c>
      <c r="I615" s="2">
        <v>0</v>
      </c>
      <c r="J615" s="2">
        <v>0</v>
      </c>
      <c r="K615" t="s">
        <v>1308</v>
      </c>
      <c r="L615" t="s">
        <v>17</v>
      </c>
      <c r="M615" t="s">
        <v>18</v>
      </c>
      <c r="N615" t="s">
        <v>4</v>
      </c>
      <c r="O615" t="s">
        <v>1988</v>
      </c>
    </row>
    <row r="616" spans="1:15" ht="20.100000000000001" customHeight="1">
      <c r="A616" t="s">
        <v>1270</v>
      </c>
      <c r="B616" t="s">
        <v>33</v>
      </c>
      <c r="C616" t="s">
        <v>1</v>
      </c>
      <c r="D616" t="s">
        <v>164</v>
      </c>
      <c r="E616" t="s">
        <v>165</v>
      </c>
      <c r="F616" s="1">
        <v>43129</v>
      </c>
      <c r="G616" s="2">
        <v>238.46</v>
      </c>
      <c r="H616" s="2">
        <v>238.46</v>
      </c>
      <c r="I616" s="2">
        <v>0</v>
      </c>
      <c r="J616" s="2">
        <v>0</v>
      </c>
      <c r="K616" t="s">
        <v>1271</v>
      </c>
      <c r="L616" t="s">
        <v>4</v>
      </c>
      <c r="M616" t="s">
        <v>4</v>
      </c>
      <c r="N616" t="s">
        <v>4</v>
      </c>
      <c r="O616" t="s">
        <v>4</v>
      </c>
    </row>
    <row r="617" spans="1:15" ht="20.100000000000001" customHeight="1">
      <c r="A617" t="s">
        <v>1274</v>
      </c>
      <c r="B617" t="s">
        <v>0</v>
      </c>
      <c r="C617" t="s">
        <v>1</v>
      </c>
      <c r="D617" t="s">
        <v>254</v>
      </c>
      <c r="E617" t="s">
        <v>255</v>
      </c>
      <c r="F617" s="1">
        <v>43129</v>
      </c>
      <c r="G617" s="2">
        <v>831.28</v>
      </c>
      <c r="H617" s="2">
        <v>357.69</v>
      </c>
      <c r="I617" s="2">
        <v>0</v>
      </c>
      <c r="J617" s="2">
        <v>473.59</v>
      </c>
      <c r="K617" t="s">
        <v>1275</v>
      </c>
      <c r="L617" t="s">
        <v>17</v>
      </c>
      <c r="M617" t="s">
        <v>277</v>
      </c>
      <c r="N617" t="s">
        <v>1276</v>
      </c>
      <c r="O617" t="s">
        <v>4</v>
      </c>
    </row>
    <row r="618" spans="1:15" ht="20.100000000000001" customHeight="1">
      <c r="A618" t="s">
        <v>1277</v>
      </c>
      <c r="B618" t="s">
        <v>33</v>
      </c>
      <c r="C618" t="s">
        <v>1</v>
      </c>
      <c r="D618" t="s">
        <v>164</v>
      </c>
      <c r="E618" t="s">
        <v>165</v>
      </c>
      <c r="F618" s="1">
        <v>43129</v>
      </c>
      <c r="G618" s="2">
        <v>238.46</v>
      </c>
      <c r="H618" s="2">
        <v>238.46</v>
      </c>
      <c r="I618" s="2">
        <v>0</v>
      </c>
      <c r="J618" s="2">
        <v>0</v>
      </c>
      <c r="K618" t="s">
        <v>1278</v>
      </c>
      <c r="L618" t="s">
        <v>4</v>
      </c>
      <c r="M618" t="s">
        <v>4</v>
      </c>
      <c r="N618" t="s">
        <v>4</v>
      </c>
      <c r="O618" t="s">
        <v>4</v>
      </c>
    </row>
    <row r="619" spans="1:15" ht="20.100000000000001" customHeight="1">
      <c r="A619" t="s">
        <v>1279</v>
      </c>
      <c r="B619" t="s">
        <v>30</v>
      </c>
      <c r="C619" t="s">
        <v>1</v>
      </c>
      <c r="D619" t="s">
        <v>207</v>
      </c>
      <c r="E619" t="s">
        <v>208</v>
      </c>
      <c r="F619" s="1">
        <v>43129</v>
      </c>
      <c r="G619" s="2">
        <v>419.53</v>
      </c>
      <c r="H619" s="2">
        <v>417.31</v>
      </c>
      <c r="I619" s="2">
        <v>2.2200000000000002</v>
      </c>
      <c r="J619" s="2">
        <v>0</v>
      </c>
      <c r="K619" t="s">
        <v>1280</v>
      </c>
      <c r="L619" t="s">
        <v>4</v>
      </c>
      <c r="M619" t="s">
        <v>4</v>
      </c>
      <c r="N619" t="s">
        <v>4</v>
      </c>
      <c r="O619" t="s">
        <v>4</v>
      </c>
    </row>
    <row r="620" spans="1:15" ht="20.100000000000001" customHeight="1">
      <c r="A620" t="s">
        <v>1281</v>
      </c>
      <c r="B620" t="s">
        <v>33</v>
      </c>
      <c r="C620" t="s">
        <v>14</v>
      </c>
      <c r="D620" t="s">
        <v>109</v>
      </c>
      <c r="E620" t="s">
        <v>110</v>
      </c>
      <c r="F620" s="1">
        <v>43129</v>
      </c>
      <c r="G620" s="2">
        <v>127.33</v>
      </c>
      <c r="H620" s="2">
        <v>119.23</v>
      </c>
      <c r="I620" s="2">
        <v>0</v>
      </c>
      <c r="J620" s="2">
        <v>8.1</v>
      </c>
      <c r="K620" t="s">
        <v>1282</v>
      </c>
      <c r="L620" t="s">
        <v>4</v>
      </c>
      <c r="M620" t="s">
        <v>4</v>
      </c>
      <c r="N620" t="s">
        <v>4</v>
      </c>
      <c r="O620" t="s">
        <v>4</v>
      </c>
    </row>
    <row r="621" spans="1:15" ht="20.100000000000001" customHeight="1">
      <c r="A621" t="s">
        <v>1285</v>
      </c>
      <c r="B621" t="s">
        <v>0</v>
      </c>
      <c r="C621" t="s">
        <v>14</v>
      </c>
      <c r="D621" t="s">
        <v>161</v>
      </c>
      <c r="E621" t="s">
        <v>162</v>
      </c>
      <c r="F621" s="1">
        <v>43129</v>
      </c>
      <c r="G621" s="2">
        <v>89.42</v>
      </c>
      <c r="H621" s="2">
        <v>89.42</v>
      </c>
      <c r="I621" s="2">
        <v>0</v>
      </c>
      <c r="J621" s="2">
        <v>0</v>
      </c>
      <c r="K621" t="s">
        <v>1286</v>
      </c>
      <c r="L621" t="s">
        <v>4</v>
      </c>
      <c r="M621" t="s">
        <v>4</v>
      </c>
      <c r="N621" t="s">
        <v>4</v>
      </c>
      <c r="O621" t="s">
        <v>4</v>
      </c>
    </row>
    <row r="622" spans="1:15" ht="20.100000000000001" customHeight="1">
      <c r="A622" t="s">
        <v>1287</v>
      </c>
      <c r="B622" t="s">
        <v>33</v>
      </c>
      <c r="C622" t="s">
        <v>14</v>
      </c>
      <c r="D622" t="s">
        <v>74</v>
      </c>
      <c r="E622" t="s">
        <v>75</v>
      </c>
      <c r="F622" s="1">
        <v>43129</v>
      </c>
      <c r="G622" s="2">
        <v>95.32</v>
      </c>
      <c r="H622" s="2">
        <v>89.42</v>
      </c>
      <c r="I622" s="2">
        <v>0</v>
      </c>
      <c r="J622" s="2">
        <v>5.9</v>
      </c>
      <c r="K622" t="s">
        <v>1288</v>
      </c>
      <c r="L622" t="s">
        <v>4</v>
      </c>
      <c r="M622" t="s">
        <v>4</v>
      </c>
      <c r="N622" t="s">
        <v>4</v>
      </c>
      <c r="O622" t="s">
        <v>1985</v>
      </c>
    </row>
    <row r="623" spans="1:15" ht="20.100000000000001" customHeight="1">
      <c r="A623" t="s">
        <v>1289</v>
      </c>
      <c r="B623" t="s">
        <v>21</v>
      </c>
      <c r="C623" t="s">
        <v>14</v>
      </c>
      <c r="D623" t="s">
        <v>76</v>
      </c>
      <c r="E623" t="s">
        <v>77</v>
      </c>
      <c r="F623" s="1">
        <v>43129</v>
      </c>
      <c r="G623" s="2">
        <v>59.62</v>
      </c>
      <c r="H623" s="2">
        <v>59.62</v>
      </c>
      <c r="I623" s="2">
        <v>0</v>
      </c>
      <c r="J623" s="2">
        <v>0</v>
      </c>
      <c r="K623" t="s">
        <v>1290</v>
      </c>
      <c r="L623" t="s">
        <v>4</v>
      </c>
      <c r="M623" t="s">
        <v>4</v>
      </c>
      <c r="N623" t="s">
        <v>4</v>
      </c>
      <c r="O623" t="s">
        <v>216</v>
      </c>
    </row>
    <row r="624" spans="1:15" ht="20.100000000000001" customHeight="1">
      <c r="A624" t="s">
        <v>1291</v>
      </c>
      <c r="B624" t="s">
        <v>46</v>
      </c>
      <c r="C624" t="s">
        <v>1</v>
      </c>
      <c r="D624" t="s">
        <v>198</v>
      </c>
      <c r="E624" t="s">
        <v>199</v>
      </c>
      <c r="F624" s="1">
        <v>43129</v>
      </c>
      <c r="G624" s="2">
        <v>238.46</v>
      </c>
      <c r="H624" s="2">
        <v>238.46</v>
      </c>
      <c r="I624" s="2">
        <v>0</v>
      </c>
      <c r="J624" s="2">
        <v>0</v>
      </c>
      <c r="K624" t="s">
        <v>496</v>
      </c>
      <c r="L624" t="s">
        <v>191</v>
      </c>
      <c r="M624" t="s">
        <v>65</v>
      </c>
      <c r="N624" t="s">
        <v>4</v>
      </c>
      <c r="O624" t="s">
        <v>4</v>
      </c>
    </row>
    <row r="625" spans="1:15" ht="20.100000000000001" customHeight="1">
      <c r="A625" t="s">
        <v>1272</v>
      </c>
      <c r="B625" t="s">
        <v>6</v>
      </c>
      <c r="C625" t="s">
        <v>14</v>
      </c>
      <c r="D625" t="s">
        <v>130</v>
      </c>
      <c r="E625" t="s">
        <v>131</v>
      </c>
      <c r="F625" s="1">
        <v>43129</v>
      </c>
      <c r="G625" s="2">
        <v>153.22999999999999</v>
      </c>
      <c r="H625" s="2">
        <v>119.23</v>
      </c>
      <c r="I625" s="2">
        <v>0</v>
      </c>
      <c r="J625" s="2">
        <v>34</v>
      </c>
      <c r="K625" t="s">
        <v>1273</v>
      </c>
      <c r="L625" t="s">
        <v>4</v>
      </c>
      <c r="M625" t="s">
        <v>4</v>
      </c>
      <c r="N625" t="s">
        <v>4</v>
      </c>
      <c r="O625" t="s">
        <v>4</v>
      </c>
    </row>
    <row r="626" spans="1:15">
      <c r="A626" t="s">
        <v>1268</v>
      </c>
      <c r="B626" t="s">
        <v>46</v>
      </c>
      <c r="C626" t="s">
        <v>1</v>
      </c>
      <c r="D626" t="s">
        <v>62</v>
      </c>
      <c r="E626" t="s">
        <v>63</v>
      </c>
      <c r="F626" s="1">
        <v>43128</v>
      </c>
      <c r="G626" s="2">
        <v>529.15</v>
      </c>
      <c r="H626" s="2">
        <v>476.93</v>
      </c>
      <c r="I626" s="2">
        <v>0</v>
      </c>
      <c r="J626" s="2">
        <v>52.22</v>
      </c>
      <c r="K626" t="s">
        <v>1269</v>
      </c>
      <c r="L626" t="s">
        <v>4</v>
      </c>
      <c r="M626" t="s">
        <v>4</v>
      </c>
      <c r="N626" t="s">
        <v>4</v>
      </c>
      <c r="O626" t="s">
        <v>4</v>
      </c>
    </row>
    <row r="627" spans="1:15" ht="20.100000000000001" customHeight="1">
      <c r="A627" t="s">
        <v>1264</v>
      </c>
      <c r="B627" t="s">
        <v>6</v>
      </c>
      <c r="C627" t="s">
        <v>14</v>
      </c>
      <c r="D627" t="s">
        <v>122</v>
      </c>
      <c r="E627" t="s">
        <v>123</v>
      </c>
      <c r="F627" s="1">
        <v>43127</v>
      </c>
      <c r="G627" s="2">
        <v>1659.14</v>
      </c>
      <c r="H627" s="2">
        <v>1311.54</v>
      </c>
      <c r="I627" s="2">
        <v>0</v>
      </c>
      <c r="J627" s="2">
        <v>347.6</v>
      </c>
      <c r="K627" t="s">
        <v>1265</v>
      </c>
      <c r="L627" t="s">
        <v>4</v>
      </c>
      <c r="M627" t="s">
        <v>4</v>
      </c>
      <c r="N627" t="s">
        <v>4</v>
      </c>
      <c r="O627" t="s">
        <v>4</v>
      </c>
    </row>
    <row r="628" spans="1:15" ht="20.100000000000001" customHeight="1">
      <c r="A628" t="s">
        <v>1266</v>
      </c>
      <c r="B628" t="s">
        <v>0</v>
      </c>
      <c r="C628" t="s">
        <v>14</v>
      </c>
      <c r="D628" t="s">
        <v>330</v>
      </c>
      <c r="E628" t="s">
        <v>331</v>
      </c>
      <c r="F628" s="1">
        <v>43127</v>
      </c>
      <c r="G628" s="2">
        <v>194.53</v>
      </c>
      <c r="H628" s="2">
        <v>178.85</v>
      </c>
      <c r="I628" s="2">
        <v>0</v>
      </c>
      <c r="J628" s="2">
        <v>15.68</v>
      </c>
      <c r="K628" t="s">
        <v>1267</v>
      </c>
      <c r="L628" t="s">
        <v>4</v>
      </c>
      <c r="M628" t="s">
        <v>4</v>
      </c>
      <c r="N628" t="s">
        <v>4</v>
      </c>
      <c r="O628" t="s">
        <v>4</v>
      </c>
    </row>
    <row r="629" spans="1:15" ht="20.100000000000001" customHeight="1">
      <c r="A629" t="s">
        <v>1252</v>
      </c>
      <c r="B629" t="s">
        <v>21</v>
      </c>
      <c r="C629" t="s">
        <v>14</v>
      </c>
      <c r="D629" t="s">
        <v>95</v>
      </c>
      <c r="E629" t="s">
        <v>96</v>
      </c>
      <c r="F629" s="1">
        <v>43126</v>
      </c>
      <c r="G629" s="2">
        <v>178.85</v>
      </c>
      <c r="H629" s="2">
        <v>178.85</v>
      </c>
      <c r="I629" s="2">
        <v>0</v>
      </c>
      <c r="J629" s="2">
        <v>0</v>
      </c>
      <c r="K629" t="s">
        <v>1253</v>
      </c>
      <c r="L629" t="s">
        <v>4</v>
      </c>
      <c r="M629" t="s">
        <v>4</v>
      </c>
      <c r="N629" t="s">
        <v>4</v>
      </c>
      <c r="O629" t="s">
        <v>4</v>
      </c>
    </row>
    <row r="630" spans="1:15" ht="20.100000000000001" customHeight="1">
      <c r="A630" t="s">
        <v>1254</v>
      </c>
      <c r="B630" t="s">
        <v>0</v>
      </c>
      <c r="C630" t="s">
        <v>14</v>
      </c>
      <c r="D630" t="s">
        <v>26</v>
      </c>
      <c r="E630" t="s">
        <v>27</v>
      </c>
      <c r="F630" s="1">
        <v>43126</v>
      </c>
      <c r="G630" s="2">
        <v>178.85</v>
      </c>
      <c r="H630" s="2">
        <v>178.85</v>
      </c>
      <c r="I630" s="2">
        <v>0</v>
      </c>
      <c r="J630" s="2">
        <v>0</v>
      </c>
      <c r="K630" t="s">
        <v>1255</v>
      </c>
      <c r="L630" t="s">
        <v>4</v>
      </c>
      <c r="M630" t="s">
        <v>4</v>
      </c>
      <c r="N630" t="s">
        <v>4</v>
      </c>
      <c r="O630" t="s">
        <v>4</v>
      </c>
    </row>
    <row r="631" spans="1:15" ht="20.100000000000001" customHeight="1">
      <c r="A631" t="s">
        <v>1256</v>
      </c>
      <c r="B631" t="s">
        <v>0</v>
      </c>
      <c r="C631" t="s">
        <v>1</v>
      </c>
      <c r="D631" t="s">
        <v>55</v>
      </c>
      <c r="E631" t="s">
        <v>56</v>
      </c>
      <c r="F631" s="1">
        <v>43126</v>
      </c>
      <c r="G631" s="2">
        <v>0</v>
      </c>
      <c r="H631" s="2">
        <v>0</v>
      </c>
      <c r="I631" s="2">
        <v>0</v>
      </c>
      <c r="J631" s="2">
        <v>0</v>
      </c>
      <c r="K631" t="s">
        <v>1257</v>
      </c>
      <c r="L631" t="s">
        <v>4</v>
      </c>
      <c r="M631" t="s">
        <v>4</v>
      </c>
      <c r="N631" t="s">
        <v>4</v>
      </c>
      <c r="O631" t="s">
        <v>4</v>
      </c>
    </row>
    <row r="632" spans="1:15" ht="20.100000000000001" customHeight="1">
      <c r="A632" t="s">
        <v>1258</v>
      </c>
      <c r="B632" t="s">
        <v>0</v>
      </c>
      <c r="C632" t="s">
        <v>1</v>
      </c>
      <c r="D632" t="s">
        <v>254</v>
      </c>
      <c r="E632" t="s">
        <v>255</v>
      </c>
      <c r="F632" s="1">
        <v>43126</v>
      </c>
      <c r="G632" s="2">
        <v>298.08</v>
      </c>
      <c r="H632" s="2">
        <v>298.08</v>
      </c>
      <c r="I632" s="2">
        <v>0</v>
      </c>
      <c r="J632" s="2">
        <v>0</v>
      </c>
      <c r="K632" t="s">
        <v>1259</v>
      </c>
      <c r="L632" t="s">
        <v>51</v>
      </c>
      <c r="M632" t="s">
        <v>18</v>
      </c>
      <c r="N632" t="s">
        <v>4</v>
      </c>
      <c r="O632" t="s">
        <v>4</v>
      </c>
    </row>
    <row r="633" spans="1:15" ht="20.100000000000001" customHeight="1">
      <c r="A633" t="s">
        <v>1260</v>
      </c>
      <c r="B633" t="s">
        <v>33</v>
      </c>
      <c r="C633" t="s">
        <v>14</v>
      </c>
      <c r="D633" t="s">
        <v>266</v>
      </c>
      <c r="E633" t="s">
        <v>267</v>
      </c>
      <c r="F633" s="1">
        <v>43126</v>
      </c>
      <c r="G633" s="2">
        <v>178.85</v>
      </c>
      <c r="H633" s="2">
        <v>178.85</v>
      </c>
      <c r="I633" s="2">
        <v>0</v>
      </c>
      <c r="J633" s="2">
        <v>0</v>
      </c>
      <c r="K633" t="s">
        <v>1261</v>
      </c>
      <c r="L633" t="s">
        <v>51</v>
      </c>
      <c r="M633" t="s">
        <v>4</v>
      </c>
      <c r="N633" t="s">
        <v>4</v>
      </c>
      <c r="O633" t="s">
        <v>1984</v>
      </c>
    </row>
    <row r="634" spans="1:15" ht="20.100000000000001" customHeight="1">
      <c r="A634" t="s">
        <v>1262</v>
      </c>
      <c r="B634" t="s">
        <v>13</v>
      </c>
      <c r="C634" t="s">
        <v>14</v>
      </c>
      <c r="D634" t="s">
        <v>42</v>
      </c>
      <c r="E634" t="s">
        <v>43</v>
      </c>
      <c r="F634" s="1">
        <v>43126</v>
      </c>
      <c r="G634" s="2">
        <v>221.59</v>
      </c>
      <c r="H634" s="2">
        <v>178.85</v>
      </c>
      <c r="I634" s="2">
        <v>0</v>
      </c>
      <c r="J634" s="2">
        <v>42.74</v>
      </c>
      <c r="K634" t="s">
        <v>1263</v>
      </c>
      <c r="L634" t="s">
        <v>4</v>
      </c>
      <c r="M634" t="s">
        <v>4</v>
      </c>
      <c r="N634" t="s">
        <v>4</v>
      </c>
      <c r="O634" t="s">
        <v>4</v>
      </c>
    </row>
    <row r="635" spans="1:15" ht="20.100000000000001" hidden="1" customHeight="1">
      <c r="A635" t="s">
        <v>1203</v>
      </c>
      <c r="B635" t="s">
        <v>0</v>
      </c>
      <c r="C635" t="s">
        <v>283</v>
      </c>
      <c r="D635" t="s">
        <v>78</v>
      </c>
      <c r="E635" t="s">
        <v>79</v>
      </c>
      <c r="F635" s="1">
        <v>43125</v>
      </c>
      <c r="G635" s="2">
        <v>0</v>
      </c>
      <c r="H635" s="2">
        <v>0</v>
      </c>
      <c r="I635" s="2">
        <v>0</v>
      </c>
      <c r="J635" s="2">
        <v>0</v>
      </c>
      <c r="K635" t="s">
        <v>1204</v>
      </c>
      <c r="L635" t="s">
        <v>4</v>
      </c>
      <c r="M635" t="s">
        <v>4</v>
      </c>
      <c r="N635" t="s">
        <v>4</v>
      </c>
      <c r="O635" t="s">
        <v>4</v>
      </c>
    </row>
    <row r="636" spans="1:15" ht="20.100000000000001" customHeight="1">
      <c r="A636" t="s">
        <v>1218</v>
      </c>
      <c r="B636" t="s">
        <v>46</v>
      </c>
      <c r="C636" t="s">
        <v>1</v>
      </c>
      <c r="D636" t="s">
        <v>115</v>
      </c>
      <c r="E636" t="s">
        <v>116</v>
      </c>
      <c r="F636" s="1">
        <v>43125</v>
      </c>
      <c r="G636" s="2">
        <v>371.76</v>
      </c>
      <c r="H636" s="2">
        <v>298.08</v>
      </c>
      <c r="I636" s="2">
        <v>0</v>
      </c>
      <c r="J636" s="2">
        <v>73.680000000000007</v>
      </c>
      <c r="K636" t="s">
        <v>1219</v>
      </c>
      <c r="L636" t="s">
        <v>4</v>
      </c>
      <c r="M636" t="s">
        <v>4</v>
      </c>
      <c r="N636" t="s">
        <v>4</v>
      </c>
      <c r="O636" t="s">
        <v>1981</v>
      </c>
    </row>
    <row r="637" spans="1:15" ht="20.100000000000001" customHeight="1">
      <c r="A637" t="s">
        <v>1220</v>
      </c>
      <c r="B637" t="s">
        <v>0</v>
      </c>
      <c r="C637" t="s">
        <v>14</v>
      </c>
      <c r="D637" t="s">
        <v>172</v>
      </c>
      <c r="E637" t="s">
        <v>173</v>
      </c>
      <c r="F637" s="1">
        <v>43125</v>
      </c>
      <c r="G637" s="2">
        <v>178.85</v>
      </c>
      <c r="H637" s="2">
        <v>178.85</v>
      </c>
      <c r="I637" s="2">
        <v>0</v>
      </c>
      <c r="J637" s="2">
        <v>0</v>
      </c>
      <c r="K637" t="s">
        <v>1221</v>
      </c>
      <c r="L637" t="s">
        <v>4</v>
      </c>
      <c r="M637" t="s">
        <v>4</v>
      </c>
      <c r="N637" t="s">
        <v>4</v>
      </c>
      <c r="O637" t="s">
        <v>4</v>
      </c>
    </row>
    <row r="638" spans="1:15">
      <c r="A638" t="s">
        <v>1222</v>
      </c>
      <c r="B638" t="s">
        <v>0</v>
      </c>
      <c r="C638" t="s">
        <v>14</v>
      </c>
      <c r="D638" t="s">
        <v>175</v>
      </c>
      <c r="E638" t="s">
        <v>176</v>
      </c>
      <c r="F638" s="1">
        <v>43125</v>
      </c>
      <c r="G638" s="2">
        <v>0</v>
      </c>
      <c r="H638" s="2">
        <v>0</v>
      </c>
      <c r="I638" s="2">
        <v>0</v>
      </c>
      <c r="J638" s="2">
        <v>0</v>
      </c>
      <c r="K638" t="s">
        <v>1223</v>
      </c>
      <c r="L638" t="s">
        <v>4</v>
      </c>
      <c r="M638" t="s">
        <v>4</v>
      </c>
      <c r="N638" t="s">
        <v>4</v>
      </c>
      <c r="O638" t="s">
        <v>4</v>
      </c>
    </row>
    <row r="639" spans="1:15" ht="20.100000000000001" customHeight="1">
      <c r="A639" t="s">
        <v>1224</v>
      </c>
      <c r="B639" t="s">
        <v>0</v>
      </c>
      <c r="C639" t="s">
        <v>1</v>
      </c>
      <c r="D639" t="s">
        <v>611</v>
      </c>
      <c r="E639" t="s">
        <v>612</v>
      </c>
      <c r="F639" s="1">
        <v>43125</v>
      </c>
      <c r="G639" s="2">
        <v>268.27</v>
      </c>
      <c r="H639" s="2">
        <v>268.27</v>
      </c>
      <c r="I639" s="2">
        <v>0</v>
      </c>
      <c r="J639" s="2">
        <v>0</v>
      </c>
      <c r="K639" t="s">
        <v>1225</v>
      </c>
      <c r="L639" t="s">
        <v>4</v>
      </c>
      <c r="M639" t="s">
        <v>4</v>
      </c>
      <c r="N639" t="s">
        <v>4</v>
      </c>
      <c r="O639" t="s">
        <v>4</v>
      </c>
    </row>
    <row r="640" spans="1:15" ht="20.100000000000001" customHeight="1">
      <c r="A640" t="s">
        <v>1226</v>
      </c>
      <c r="B640" t="s">
        <v>6</v>
      </c>
      <c r="C640" t="s">
        <v>1</v>
      </c>
      <c r="D640" t="s">
        <v>104</v>
      </c>
      <c r="E640" t="s">
        <v>105</v>
      </c>
      <c r="F640" s="1">
        <v>43125</v>
      </c>
      <c r="G640" s="2">
        <v>241.83</v>
      </c>
      <c r="H640" s="2">
        <v>239.51</v>
      </c>
      <c r="I640" s="2">
        <v>0</v>
      </c>
      <c r="J640" s="2">
        <v>2.3199999999999998</v>
      </c>
      <c r="K640" t="s">
        <v>1227</v>
      </c>
      <c r="L640" t="s">
        <v>4</v>
      </c>
      <c r="M640" t="s">
        <v>4</v>
      </c>
      <c r="N640" t="s">
        <v>4</v>
      </c>
      <c r="O640" t="s">
        <v>4</v>
      </c>
    </row>
    <row r="641" spans="1:15" ht="20.100000000000001" customHeight="1">
      <c r="A641" t="s">
        <v>1228</v>
      </c>
      <c r="B641" t="s">
        <v>13</v>
      </c>
      <c r="C641" t="s">
        <v>1</v>
      </c>
      <c r="D641" t="s">
        <v>279</v>
      </c>
      <c r="E641" t="s">
        <v>280</v>
      </c>
      <c r="F641" s="1">
        <v>43125</v>
      </c>
      <c r="G641" s="2">
        <v>357.69</v>
      </c>
      <c r="H641" s="2">
        <v>357.69</v>
      </c>
      <c r="I641" s="2">
        <v>0</v>
      </c>
      <c r="J641" s="2">
        <v>0</v>
      </c>
      <c r="K641" t="s">
        <v>1229</v>
      </c>
      <c r="L641" t="s">
        <v>382</v>
      </c>
      <c r="M641" t="s">
        <v>4</v>
      </c>
      <c r="N641" t="s">
        <v>1230</v>
      </c>
      <c r="O641" t="s">
        <v>4</v>
      </c>
    </row>
    <row r="642" spans="1:15" ht="20.100000000000001" customHeight="1">
      <c r="A642" t="s">
        <v>1231</v>
      </c>
      <c r="B642" t="s">
        <v>13</v>
      </c>
      <c r="C642" t="s">
        <v>1</v>
      </c>
      <c r="D642" t="s">
        <v>24</v>
      </c>
      <c r="E642" t="s">
        <v>25</v>
      </c>
      <c r="F642" s="1">
        <v>43125</v>
      </c>
      <c r="G642" s="2">
        <v>1391.51</v>
      </c>
      <c r="H642" s="2">
        <v>357.69</v>
      </c>
      <c r="I642" s="2">
        <v>30.36</v>
      </c>
      <c r="J642" s="2">
        <v>1003.46</v>
      </c>
      <c r="K642" t="s">
        <v>1232</v>
      </c>
      <c r="L642" t="s">
        <v>4</v>
      </c>
      <c r="M642" t="s">
        <v>4</v>
      </c>
      <c r="N642" t="s">
        <v>4</v>
      </c>
      <c r="O642" t="s">
        <v>4</v>
      </c>
    </row>
    <row r="643" spans="1:15" ht="20.100000000000001" customHeight="1">
      <c r="A643" t="s">
        <v>1233</v>
      </c>
      <c r="B643" t="s">
        <v>6</v>
      </c>
      <c r="C643" t="s">
        <v>14</v>
      </c>
      <c r="D643" t="s">
        <v>308</v>
      </c>
      <c r="E643" t="s">
        <v>309</v>
      </c>
      <c r="F643" s="1">
        <v>43125</v>
      </c>
      <c r="G643" s="2">
        <v>476.93</v>
      </c>
      <c r="H643" s="2">
        <v>476.93</v>
      </c>
      <c r="I643" s="2">
        <v>0</v>
      </c>
      <c r="J643" s="2">
        <v>0</v>
      </c>
      <c r="K643" t="s">
        <v>1234</v>
      </c>
      <c r="L643" t="s">
        <v>4</v>
      </c>
      <c r="M643" t="s">
        <v>4</v>
      </c>
      <c r="N643" t="s">
        <v>4</v>
      </c>
      <c r="O643" t="s">
        <v>4</v>
      </c>
    </row>
    <row r="644" spans="1:15" ht="20.100000000000001" customHeight="1">
      <c r="A644" t="s">
        <v>1235</v>
      </c>
      <c r="B644" t="s">
        <v>0</v>
      </c>
      <c r="C644" t="s">
        <v>1</v>
      </c>
      <c r="D644" t="s">
        <v>297</v>
      </c>
      <c r="E644" t="s">
        <v>298</v>
      </c>
      <c r="F644" s="1">
        <v>43125</v>
      </c>
      <c r="G644" s="2">
        <v>1294.79</v>
      </c>
      <c r="H644" s="2">
        <v>1178.6500000000001</v>
      </c>
      <c r="I644" s="2">
        <v>34.200000000000003</v>
      </c>
      <c r="J644" s="2">
        <v>81.94</v>
      </c>
      <c r="K644" t="s">
        <v>234</v>
      </c>
      <c r="L644" t="s">
        <v>4</v>
      </c>
      <c r="M644" t="s">
        <v>4</v>
      </c>
      <c r="N644" t="s">
        <v>4</v>
      </c>
      <c r="O644" t="s">
        <v>4</v>
      </c>
    </row>
    <row r="645" spans="1:15" ht="20.100000000000001" customHeight="1">
      <c r="A645" t="s">
        <v>1236</v>
      </c>
      <c r="B645" t="s">
        <v>6</v>
      </c>
      <c r="C645" t="s">
        <v>14</v>
      </c>
      <c r="D645" t="s">
        <v>227</v>
      </c>
      <c r="E645" t="s">
        <v>228</v>
      </c>
      <c r="F645" s="1">
        <v>43125</v>
      </c>
      <c r="G645" s="2">
        <v>3542.71</v>
      </c>
      <c r="H645" s="2">
        <v>1132.71</v>
      </c>
      <c r="I645" s="2">
        <v>0</v>
      </c>
      <c r="J645" s="2">
        <v>2410</v>
      </c>
      <c r="K645" t="s">
        <v>1237</v>
      </c>
      <c r="L645" t="s">
        <v>4</v>
      </c>
      <c r="M645" t="s">
        <v>4</v>
      </c>
      <c r="N645" t="s">
        <v>4</v>
      </c>
      <c r="O645" t="s">
        <v>4</v>
      </c>
    </row>
    <row r="646" spans="1:15" ht="20.100000000000001" customHeight="1">
      <c r="A646" t="s">
        <v>1238</v>
      </c>
      <c r="B646" t="s">
        <v>13</v>
      </c>
      <c r="C646" t="s">
        <v>14</v>
      </c>
      <c r="D646" t="s">
        <v>42</v>
      </c>
      <c r="E646" t="s">
        <v>43</v>
      </c>
      <c r="F646" s="1">
        <v>43125</v>
      </c>
      <c r="G646" s="2">
        <v>357.69</v>
      </c>
      <c r="H646" s="2">
        <v>357.69</v>
      </c>
      <c r="I646" s="2">
        <v>0</v>
      </c>
      <c r="J646" s="2">
        <v>0</v>
      </c>
      <c r="K646" t="s">
        <v>103</v>
      </c>
      <c r="L646" t="s">
        <v>4</v>
      </c>
      <c r="M646" t="s">
        <v>4</v>
      </c>
      <c r="N646" t="s">
        <v>4</v>
      </c>
      <c r="O646" t="s">
        <v>4</v>
      </c>
    </row>
    <row r="647" spans="1:15" ht="20.100000000000001" customHeight="1">
      <c r="A647" t="s">
        <v>1239</v>
      </c>
      <c r="B647" t="s">
        <v>13</v>
      </c>
      <c r="C647" t="s">
        <v>14</v>
      </c>
      <c r="D647" t="s">
        <v>145</v>
      </c>
      <c r="E647" t="s">
        <v>146</v>
      </c>
      <c r="F647" s="1">
        <v>43125</v>
      </c>
      <c r="G647" s="2">
        <v>119.23</v>
      </c>
      <c r="H647" s="2">
        <v>119.23</v>
      </c>
      <c r="I647" s="2">
        <v>0</v>
      </c>
      <c r="J647" s="2">
        <v>0</v>
      </c>
      <c r="K647" t="s">
        <v>549</v>
      </c>
      <c r="L647" t="s">
        <v>4</v>
      </c>
      <c r="M647" t="s">
        <v>4</v>
      </c>
      <c r="N647" t="s">
        <v>4</v>
      </c>
      <c r="O647" t="s">
        <v>4</v>
      </c>
    </row>
    <row r="648" spans="1:15" ht="20.100000000000001" customHeight="1">
      <c r="A648" t="s">
        <v>1240</v>
      </c>
      <c r="B648" t="s">
        <v>6</v>
      </c>
      <c r="C648" t="s">
        <v>14</v>
      </c>
      <c r="D648" t="s">
        <v>321</v>
      </c>
      <c r="E648" t="s">
        <v>322</v>
      </c>
      <c r="F648" s="1">
        <v>43125</v>
      </c>
      <c r="G648" s="2">
        <v>178.85</v>
      </c>
      <c r="H648" s="2">
        <v>178.85</v>
      </c>
      <c r="I648" s="2">
        <v>0</v>
      </c>
      <c r="J648" s="2">
        <v>0</v>
      </c>
      <c r="K648" t="s">
        <v>1241</v>
      </c>
      <c r="L648" t="s">
        <v>4</v>
      </c>
      <c r="M648" t="s">
        <v>4</v>
      </c>
      <c r="N648" t="s">
        <v>4</v>
      </c>
      <c r="O648" t="s">
        <v>4</v>
      </c>
    </row>
    <row r="649" spans="1:15" ht="20.100000000000001" customHeight="1">
      <c r="A649" t="s">
        <v>1242</v>
      </c>
      <c r="B649" t="s">
        <v>0</v>
      </c>
      <c r="C649" t="s">
        <v>14</v>
      </c>
      <c r="D649" t="s">
        <v>78</v>
      </c>
      <c r="E649" t="s">
        <v>79</v>
      </c>
      <c r="F649" s="1">
        <v>43125</v>
      </c>
      <c r="G649" s="2">
        <v>119.23</v>
      </c>
      <c r="H649" s="2">
        <v>119.23</v>
      </c>
      <c r="I649" s="2">
        <v>0</v>
      </c>
      <c r="J649" s="2">
        <v>0</v>
      </c>
      <c r="K649" t="s">
        <v>1243</v>
      </c>
      <c r="L649" t="s">
        <v>4</v>
      </c>
      <c r="M649" t="s">
        <v>4</v>
      </c>
      <c r="N649" t="s">
        <v>4</v>
      </c>
      <c r="O649" t="s">
        <v>4</v>
      </c>
    </row>
    <row r="650" spans="1:15" ht="20.100000000000001" customHeight="1">
      <c r="A650" t="s">
        <v>1244</v>
      </c>
      <c r="B650" t="s">
        <v>0</v>
      </c>
      <c r="C650" t="s">
        <v>1</v>
      </c>
      <c r="D650" t="s">
        <v>78</v>
      </c>
      <c r="E650" t="s">
        <v>79</v>
      </c>
      <c r="F650" s="1">
        <v>43125</v>
      </c>
      <c r="G650" s="2">
        <v>119.23</v>
      </c>
      <c r="H650" s="2">
        <v>119.23</v>
      </c>
      <c r="I650" s="2">
        <v>0</v>
      </c>
      <c r="J650" s="2">
        <v>0</v>
      </c>
      <c r="K650" t="s">
        <v>1245</v>
      </c>
      <c r="L650" t="s">
        <v>17</v>
      </c>
      <c r="M650" t="s">
        <v>18</v>
      </c>
      <c r="N650" t="s">
        <v>4</v>
      </c>
      <c r="O650" t="s">
        <v>4</v>
      </c>
    </row>
    <row r="651" spans="1:15" ht="20.100000000000001" customHeight="1">
      <c r="A651" t="s">
        <v>1246</v>
      </c>
      <c r="B651" t="s">
        <v>46</v>
      </c>
      <c r="C651" t="s">
        <v>1</v>
      </c>
      <c r="D651" t="s">
        <v>115</v>
      </c>
      <c r="E651" t="s">
        <v>116</v>
      </c>
      <c r="F651" s="1">
        <v>43125</v>
      </c>
      <c r="G651" s="2">
        <v>677.24</v>
      </c>
      <c r="H651" s="2">
        <v>447.11</v>
      </c>
      <c r="I651" s="2">
        <v>0</v>
      </c>
      <c r="J651" s="2">
        <v>230.13</v>
      </c>
      <c r="K651" t="s">
        <v>1247</v>
      </c>
      <c r="L651" t="s">
        <v>38</v>
      </c>
      <c r="M651" t="s">
        <v>4</v>
      </c>
      <c r="N651" t="s">
        <v>4</v>
      </c>
      <c r="O651" t="s">
        <v>1982</v>
      </c>
    </row>
    <row r="652" spans="1:15" ht="20.100000000000001" customHeight="1">
      <c r="A652" t="s">
        <v>1246</v>
      </c>
      <c r="B652" t="s">
        <v>46</v>
      </c>
      <c r="C652" t="s">
        <v>1</v>
      </c>
      <c r="D652" t="s">
        <v>115</v>
      </c>
      <c r="E652" t="s">
        <v>116</v>
      </c>
      <c r="F652" s="1">
        <v>43125</v>
      </c>
      <c r="G652" s="2">
        <v>677.24</v>
      </c>
      <c r="H652" s="2">
        <v>447.11</v>
      </c>
      <c r="I652" s="2">
        <v>0</v>
      </c>
      <c r="J652" s="2">
        <v>230.13</v>
      </c>
      <c r="K652" t="s">
        <v>1247</v>
      </c>
      <c r="L652" t="s">
        <v>38</v>
      </c>
      <c r="M652" t="s">
        <v>4</v>
      </c>
      <c r="N652" t="s">
        <v>4</v>
      </c>
      <c r="O652" t="s">
        <v>1983</v>
      </c>
    </row>
    <row r="653" spans="1:15" ht="20.100000000000001" customHeight="1">
      <c r="A653" t="s">
        <v>1248</v>
      </c>
      <c r="B653" t="s">
        <v>13</v>
      </c>
      <c r="C653" t="s">
        <v>14</v>
      </c>
      <c r="D653" t="s">
        <v>145</v>
      </c>
      <c r="E653" t="s">
        <v>146</v>
      </c>
      <c r="F653" s="1">
        <v>43125</v>
      </c>
      <c r="G653" s="2">
        <v>178.85</v>
      </c>
      <c r="H653" s="2">
        <v>178.85</v>
      </c>
      <c r="I653" s="2">
        <v>0</v>
      </c>
      <c r="J653" s="2">
        <v>0</v>
      </c>
      <c r="K653" t="s">
        <v>1249</v>
      </c>
      <c r="L653" t="s">
        <v>4</v>
      </c>
      <c r="M653" t="s">
        <v>4</v>
      </c>
      <c r="N653" t="s">
        <v>4</v>
      </c>
      <c r="O653" t="s">
        <v>4</v>
      </c>
    </row>
    <row r="654" spans="1:15" ht="20.100000000000001" customHeight="1">
      <c r="A654" t="s">
        <v>1250</v>
      </c>
      <c r="B654" t="s">
        <v>21</v>
      </c>
      <c r="C654" t="s">
        <v>1</v>
      </c>
      <c r="D654" t="s">
        <v>93</v>
      </c>
      <c r="E654" t="s">
        <v>94</v>
      </c>
      <c r="F654" s="1">
        <v>43125</v>
      </c>
      <c r="G654" s="2">
        <v>4914.3500000000004</v>
      </c>
      <c r="H654" s="2">
        <v>3402.26</v>
      </c>
      <c r="I654" s="2">
        <v>0</v>
      </c>
      <c r="J654" s="2">
        <v>1512.09</v>
      </c>
      <c r="K654" t="s">
        <v>1251</v>
      </c>
      <c r="L654" t="s">
        <v>4</v>
      </c>
      <c r="M654" t="s">
        <v>4</v>
      </c>
      <c r="N654" t="s">
        <v>4</v>
      </c>
      <c r="O654" t="s">
        <v>4</v>
      </c>
    </row>
    <row r="655" spans="1:15" ht="20.100000000000001" hidden="1" customHeight="1">
      <c r="A655" t="s">
        <v>1181</v>
      </c>
      <c r="B655" t="s">
        <v>6</v>
      </c>
      <c r="C655" t="s">
        <v>11</v>
      </c>
      <c r="D655" t="s">
        <v>308</v>
      </c>
      <c r="E655" t="s">
        <v>309</v>
      </c>
      <c r="F655" s="1">
        <v>43124</v>
      </c>
      <c r="G655" s="2">
        <v>63.89</v>
      </c>
      <c r="H655" s="2">
        <v>0</v>
      </c>
      <c r="I655" s="2">
        <v>0</v>
      </c>
      <c r="J655" s="2">
        <v>63.89</v>
      </c>
      <c r="K655" t="s">
        <v>447</v>
      </c>
      <c r="L655" t="s">
        <v>192</v>
      </c>
      <c r="M655" t="s">
        <v>61</v>
      </c>
      <c r="N655" t="s">
        <v>371</v>
      </c>
      <c r="O655" t="s">
        <v>1976</v>
      </c>
    </row>
    <row r="656" spans="1:15" ht="20.100000000000001" customHeight="1">
      <c r="A656" t="s">
        <v>1192</v>
      </c>
      <c r="B656" t="s">
        <v>0</v>
      </c>
      <c r="C656" t="s">
        <v>14</v>
      </c>
      <c r="D656" t="s">
        <v>113</v>
      </c>
      <c r="E656" t="s">
        <v>114</v>
      </c>
      <c r="F656" s="1">
        <v>43124</v>
      </c>
      <c r="G656" s="2">
        <v>298.08</v>
      </c>
      <c r="H656" s="2">
        <v>298.08</v>
      </c>
      <c r="I656" s="2">
        <v>0</v>
      </c>
      <c r="J656" s="2">
        <v>0</v>
      </c>
      <c r="K656" t="s">
        <v>1193</v>
      </c>
      <c r="L656" t="s">
        <v>84</v>
      </c>
      <c r="M656" t="s">
        <v>61</v>
      </c>
      <c r="N656" t="s">
        <v>1194</v>
      </c>
      <c r="O656" t="s">
        <v>1979</v>
      </c>
    </row>
    <row r="657" spans="1:15" ht="20.100000000000001" customHeight="1">
      <c r="A657" t="s">
        <v>1195</v>
      </c>
      <c r="B657" t="s">
        <v>6</v>
      </c>
      <c r="C657" t="s">
        <v>14</v>
      </c>
      <c r="D657" t="s">
        <v>8</v>
      </c>
      <c r="E657" t="s">
        <v>9</v>
      </c>
      <c r="F657" s="1">
        <v>43124</v>
      </c>
      <c r="G657" s="2">
        <v>128.13999999999999</v>
      </c>
      <c r="H657" s="2">
        <v>119.23</v>
      </c>
      <c r="I657" s="2">
        <v>0</v>
      </c>
      <c r="J657" s="2">
        <v>8.91</v>
      </c>
      <c r="K657" t="s">
        <v>293</v>
      </c>
      <c r="L657" t="s">
        <v>4</v>
      </c>
      <c r="M657" t="s">
        <v>4</v>
      </c>
      <c r="N657" t="s">
        <v>4</v>
      </c>
      <c r="O657" t="s">
        <v>4</v>
      </c>
    </row>
    <row r="658" spans="1:15" ht="20.100000000000001" customHeight="1">
      <c r="A658" t="s">
        <v>1196</v>
      </c>
      <c r="B658" t="s">
        <v>6</v>
      </c>
      <c r="C658" t="s">
        <v>1</v>
      </c>
      <c r="D658" t="s">
        <v>256</v>
      </c>
      <c r="E658" t="s">
        <v>257</v>
      </c>
      <c r="F658" s="1">
        <v>43124</v>
      </c>
      <c r="G658" s="2">
        <v>827.38</v>
      </c>
      <c r="H658" s="2">
        <v>268.27</v>
      </c>
      <c r="I658" s="2">
        <v>0</v>
      </c>
      <c r="J658" s="2">
        <v>559.11</v>
      </c>
      <c r="K658" t="s">
        <v>237</v>
      </c>
      <c r="L658" t="s">
        <v>4</v>
      </c>
      <c r="M658" t="s">
        <v>4</v>
      </c>
      <c r="N658" t="s">
        <v>4</v>
      </c>
      <c r="O658" t="s">
        <v>4</v>
      </c>
    </row>
    <row r="659" spans="1:15" ht="20.100000000000001" customHeight="1">
      <c r="A659" t="s">
        <v>1197</v>
      </c>
      <c r="B659" t="s">
        <v>33</v>
      </c>
      <c r="C659" t="s">
        <v>14</v>
      </c>
      <c r="D659" t="s">
        <v>74</v>
      </c>
      <c r="E659" t="s">
        <v>75</v>
      </c>
      <c r="F659" s="1">
        <v>43124</v>
      </c>
      <c r="G659" s="2">
        <v>119.23</v>
      </c>
      <c r="H659" s="2">
        <v>119.23</v>
      </c>
      <c r="I659" s="2">
        <v>0</v>
      </c>
      <c r="J659" s="2">
        <v>0</v>
      </c>
      <c r="K659" t="s">
        <v>478</v>
      </c>
      <c r="L659" t="s">
        <v>4</v>
      </c>
      <c r="M659" t="s">
        <v>4</v>
      </c>
      <c r="N659" t="s">
        <v>4</v>
      </c>
      <c r="O659" t="s">
        <v>4</v>
      </c>
    </row>
    <row r="660" spans="1:15" ht="20.100000000000001" customHeight="1">
      <c r="A660" t="s">
        <v>1198</v>
      </c>
      <c r="B660" t="s">
        <v>6</v>
      </c>
      <c r="C660" t="s">
        <v>14</v>
      </c>
      <c r="D660" t="s">
        <v>19</v>
      </c>
      <c r="E660" t="s">
        <v>20</v>
      </c>
      <c r="F660" s="1">
        <v>43124</v>
      </c>
      <c r="G660" s="2">
        <v>1025.8699999999999</v>
      </c>
      <c r="H660" s="2">
        <v>953.85</v>
      </c>
      <c r="I660" s="2">
        <v>0</v>
      </c>
      <c r="J660" s="2">
        <v>72.02</v>
      </c>
      <c r="K660" t="s">
        <v>1199</v>
      </c>
      <c r="L660" t="s">
        <v>4</v>
      </c>
      <c r="M660" t="s">
        <v>4</v>
      </c>
      <c r="N660" t="s">
        <v>4</v>
      </c>
      <c r="O660" t="s">
        <v>4</v>
      </c>
    </row>
    <row r="661" spans="1:15" ht="20.100000000000001" customHeight="1">
      <c r="A661" t="s">
        <v>1201</v>
      </c>
      <c r="B661" t="s">
        <v>33</v>
      </c>
      <c r="C661" t="s">
        <v>1</v>
      </c>
      <c r="D661" t="s">
        <v>34</v>
      </c>
      <c r="E661" t="s">
        <v>35</v>
      </c>
      <c r="F661" s="1">
        <v>43124</v>
      </c>
      <c r="G661" s="2">
        <v>6022.5</v>
      </c>
      <c r="H661" s="2">
        <v>3520.98</v>
      </c>
      <c r="I661" s="2">
        <v>2450.09</v>
      </c>
      <c r="J661" s="2">
        <v>51.43</v>
      </c>
      <c r="K661" t="s">
        <v>1202</v>
      </c>
      <c r="L661" t="s">
        <v>69</v>
      </c>
      <c r="M661" t="s">
        <v>61</v>
      </c>
      <c r="N661" t="s">
        <v>4</v>
      </c>
      <c r="O661" t="s">
        <v>4</v>
      </c>
    </row>
    <row r="662" spans="1:15" ht="20.100000000000001" customHeight="1">
      <c r="A662" t="s">
        <v>1205</v>
      </c>
      <c r="B662" t="s">
        <v>6</v>
      </c>
      <c r="C662" t="s">
        <v>1</v>
      </c>
      <c r="D662" t="s">
        <v>366</v>
      </c>
      <c r="E662" t="s">
        <v>367</v>
      </c>
      <c r="F662" s="1">
        <v>43124</v>
      </c>
      <c r="G662" s="2">
        <v>338.18</v>
      </c>
      <c r="H662" s="2">
        <v>238.46</v>
      </c>
      <c r="I662" s="2">
        <v>0</v>
      </c>
      <c r="J662" s="2">
        <v>99.72</v>
      </c>
      <c r="K662" t="s">
        <v>638</v>
      </c>
      <c r="L662" t="s">
        <v>4</v>
      </c>
      <c r="M662" t="s">
        <v>4</v>
      </c>
      <c r="N662" t="s">
        <v>4</v>
      </c>
      <c r="O662" t="s">
        <v>4</v>
      </c>
    </row>
    <row r="663" spans="1:15" ht="20.100000000000001" customHeight="1">
      <c r="A663" t="s">
        <v>1206</v>
      </c>
      <c r="B663" t="s">
        <v>13</v>
      </c>
      <c r="C663" t="s">
        <v>1</v>
      </c>
      <c r="D663" t="s">
        <v>15</v>
      </c>
      <c r="E663" t="s">
        <v>16</v>
      </c>
      <c r="F663" s="1">
        <v>43124</v>
      </c>
      <c r="G663" s="2">
        <v>1022.11</v>
      </c>
      <c r="H663" s="2">
        <v>357.69</v>
      </c>
      <c r="I663" s="2">
        <v>0</v>
      </c>
      <c r="J663" s="2">
        <v>664.42</v>
      </c>
      <c r="K663" t="s">
        <v>1207</v>
      </c>
      <c r="L663" t="s">
        <v>4</v>
      </c>
      <c r="M663" t="s">
        <v>4</v>
      </c>
      <c r="N663" t="s">
        <v>4</v>
      </c>
      <c r="O663" t="s">
        <v>4</v>
      </c>
    </row>
    <row r="664" spans="1:15" ht="20.100000000000001" customHeight="1">
      <c r="A664" t="s">
        <v>1208</v>
      </c>
      <c r="B664" t="s">
        <v>6</v>
      </c>
      <c r="C664" t="s">
        <v>1</v>
      </c>
      <c r="D664" t="s">
        <v>227</v>
      </c>
      <c r="E664" t="s">
        <v>228</v>
      </c>
      <c r="F664" s="1">
        <v>43124</v>
      </c>
      <c r="G664" s="2">
        <v>238.46</v>
      </c>
      <c r="H664" s="2">
        <v>238.46</v>
      </c>
      <c r="I664" s="2">
        <v>0</v>
      </c>
      <c r="J664" s="2">
        <v>0</v>
      </c>
      <c r="K664" t="s">
        <v>1209</v>
      </c>
      <c r="L664" t="s">
        <v>17</v>
      </c>
      <c r="M664" t="s">
        <v>4</v>
      </c>
      <c r="N664" t="s">
        <v>1210</v>
      </c>
      <c r="O664" t="s">
        <v>4</v>
      </c>
    </row>
    <row r="665" spans="1:15" ht="20.100000000000001" customHeight="1">
      <c r="A665" t="s">
        <v>1211</v>
      </c>
      <c r="B665" t="s">
        <v>33</v>
      </c>
      <c r="C665" t="s">
        <v>14</v>
      </c>
      <c r="D665" t="s">
        <v>149</v>
      </c>
      <c r="E665" t="s">
        <v>150</v>
      </c>
      <c r="F665" s="1">
        <v>43124</v>
      </c>
      <c r="G665" s="2">
        <v>0</v>
      </c>
      <c r="H665" s="2">
        <v>0</v>
      </c>
      <c r="I665" s="2">
        <v>0</v>
      </c>
      <c r="J665" s="2">
        <v>0</v>
      </c>
      <c r="K665" t="s">
        <v>1212</v>
      </c>
      <c r="L665" t="s">
        <v>4</v>
      </c>
      <c r="M665" t="s">
        <v>4</v>
      </c>
      <c r="N665" t="s">
        <v>4</v>
      </c>
      <c r="O665" t="s">
        <v>4</v>
      </c>
    </row>
    <row r="666" spans="1:15" ht="20.100000000000001" customHeight="1">
      <c r="A666" t="s">
        <v>1213</v>
      </c>
      <c r="B666" t="s">
        <v>0</v>
      </c>
      <c r="C666" t="s">
        <v>14</v>
      </c>
      <c r="D666" t="s">
        <v>113</v>
      </c>
      <c r="E666" t="s">
        <v>114</v>
      </c>
      <c r="F666" s="1">
        <v>43124</v>
      </c>
      <c r="G666" s="2">
        <v>119.23</v>
      </c>
      <c r="H666" s="2">
        <v>119.23</v>
      </c>
      <c r="I666" s="2">
        <v>0</v>
      </c>
      <c r="J666" s="2">
        <v>0</v>
      </c>
      <c r="K666" t="s">
        <v>1214</v>
      </c>
      <c r="L666" t="s">
        <v>4</v>
      </c>
      <c r="M666" t="s">
        <v>4</v>
      </c>
      <c r="N666" t="s">
        <v>4</v>
      </c>
      <c r="O666" t="s">
        <v>4</v>
      </c>
    </row>
    <row r="667" spans="1:15" ht="20.100000000000001" customHeight="1">
      <c r="A667" t="s">
        <v>1215</v>
      </c>
      <c r="B667" t="s">
        <v>0</v>
      </c>
      <c r="C667" t="s">
        <v>14</v>
      </c>
      <c r="D667" t="s">
        <v>99</v>
      </c>
      <c r="E667" t="s">
        <v>100</v>
      </c>
      <c r="F667" s="1">
        <v>43124</v>
      </c>
      <c r="G667" s="2">
        <v>715.39</v>
      </c>
      <c r="H667" s="2">
        <v>715.39</v>
      </c>
      <c r="I667" s="2">
        <v>0</v>
      </c>
      <c r="J667" s="2">
        <v>0</v>
      </c>
      <c r="K667" t="s">
        <v>1185</v>
      </c>
      <c r="L667" t="s">
        <v>4</v>
      </c>
      <c r="M667" t="s">
        <v>4</v>
      </c>
      <c r="N667" t="s">
        <v>4</v>
      </c>
      <c r="O667" t="s">
        <v>4</v>
      </c>
    </row>
    <row r="668" spans="1:15" ht="20.100000000000001" customHeight="1">
      <c r="A668" t="s">
        <v>1216</v>
      </c>
      <c r="B668" t="s">
        <v>46</v>
      </c>
      <c r="C668" t="s">
        <v>1</v>
      </c>
      <c r="D668" t="s">
        <v>47</v>
      </c>
      <c r="E668" t="s">
        <v>48</v>
      </c>
      <c r="F668" s="1">
        <v>43124</v>
      </c>
      <c r="G668" s="2">
        <v>1099.76</v>
      </c>
      <c r="H668" s="2">
        <v>387.5</v>
      </c>
      <c r="I668" s="2">
        <v>0</v>
      </c>
      <c r="J668" s="2">
        <v>712.26</v>
      </c>
      <c r="K668" t="s">
        <v>1217</v>
      </c>
      <c r="L668" t="s">
        <v>17</v>
      </c>
      <c r="M668" t="s">
        <v>61</v>
      </c>
      <c r="N668" t="s">
        <v>4</v>
      </c>
      <c r="O668" t="s">
        <v>1980</v>
      </c>
    </row>
    <row r="669" spans="1:15" ht="20.100000000000001" customHeight="1">
      <c r="A669" t="s">
        <v>1200</v>
      </c>
      <c r="B669" t="s">
        <v>6</v>
      </c>
      <c r="C669" t="s">
        <v>1</v>
      </c>
      <c r="D669" t="s">
        <v>97</v>
      </c>
      <c r="E669" t="s">
        <v>98</v>
      </c>
      <c r="F669" s="1">
        <v>43124</v>
      </c>
      <c r="G669" s="2">
        <v>390.86</v>
      </c>
      <c r="H669" s="2">
        <v>238.46</v>
      </c>
      <c r="I669" s="2">
        <v>0</v>
      </c>
      <c r="J669" s="2">
        <v>152.4</v>
      </c>
      <c r="K669" t="s">
        <v>288</v>
      </c>
      <c r="L669" t="s">
        <v>4</v>
      </c>
      <c r="M669" t="s">
        <v>4</v>
      </c>
      <c r="N669" t="s">
        <v>4</v>
      </c>
      <c r="O669" t="s">
        <v>4</v>
      </c>
    </row>
    <row r="670" spans="1:15" ht="20.100000000000001" customHeight="1">
      <c r="A670" t="s">
        <v>1175</v>
      </c>
      <c r="B670" t="s">
        <v>33</v>
      </c>
      <c r="C670" t="s">
        <v>14</v>
      </c>
      <c r="D670" t="s">
        <v>281</v>
      </c>
      <c r="E670" t="s">
        <v>282</v>
      </c>
      <c r="F670" s="1">
        <v>43123</v>
      </c>
      <c r="G670" s="2">
        <v>119.23</v>
      </c>
      <c r="H670" s="2">
        <v>119.23</v>
      </c>
      <c r="I670" s="2">
        <v>0</v>
      </c>
      <c r="J670" s="2">
        <v>0</v>
      </c>
      <c r="K670" t="s">
        <v>1176</v>
      </c>
      <c r="L670" t="s">
        <v>4</v>
      </c>
      <c r="M670" t="s">
        <v>4</v>
      </c>
      <c r="N670" t="s">
        <v>4</v>
      </c>
      <c r="O670" t="s">
        <v>4</v>
      </c>
    </row>
    <row r="671" spans="1:15" ht="20.100000000000001" customHeight="1">
      <c r="A671" t="s">
        <v>1177</v>
      </c>
      <c r="B671" t="s">
        <v>33</v>
      </c>
      <c r="C671" t="s">
        <v>14</v>
      </c>
      <c r="D671" t="s">
        <v>151</v>
      </c>
      <c r="E671" t="s">
        <v>152</v>
      </c>
      <c r="F671" s="1">
        <v>43123</v>
      </c>
      <c r="G671" s="2">
        <v>476.93</v>
      </c>
      <c r="H671" s="2">
        <v>476.93</v>
      </c>
      <c r="I671" s="2">
        <v>0</v>
      </c>
      <c r="J671" s="2">
        <v>0</v>
      </c>
      <c r="K671" t="s">
        <v>1178</v>
      </c>
      <c r="L671" t="s">
        <v>4</v>
      </c>
      <c r="M671" t="s">
        <v>4</v>
      </c>
      <c r="N671" t="s">
        <v>4</v>
      </c>
      <c r="O671" t="s">
        <v>4</v>
      </c>
    </row>
    <row r="672" spans="1:15" ht="20.100000000000001" customHeight="1">
      <c r="A672" t="s">
        <v>1179</v>
      </c>
      <c r="B672" t="s">
        <v>21</v>
      </c>
      <c r="C672" t="s">
        <v>1</v>
      </c>
      <c r="D672" t="s">
        <v>22</v>
      </c>
      <c r="E672" t="s">
        <v>23</v>
      </c>
      <c r="F672" s="1">
        <v>43123</v>
      </c>
      <c r="G672" s="2">
        <v>246.46</v>
      </c>
      <c r="H672" s="2">
        <v>238.46</v>
      </c>
      <c r="I672" s="2">
        <v>0</v>
      </c>
      <c r="J672" s="2">
        <v>8</v>
      </c>
      <c r="K672" t="s">
        <v>1180</v>
      </c>
      <c r="L672" t="s">
        <v>4</v>
      </c>
      <c r="M672" t="s">
        <v>4</v>
      </c>
      <c r="N672" t="s">
        <v>4</v>
      </c>
      <c r="O672" t="s">
        <v>4</v>
      </c>
    </row>
    <row r="673" spans="1:15" ht="20.100000000000001" customHeight="1">
      <c r="A673" t="s">
        <v>1182</v>
      </c>
      <c r="B673" t="s">
        <v>33</v>
      </c>
      <c r="C673" t="s">
        <v>14</v>
      </c>
      <c r="D673" t="s">
        <v>89</v>
      </c>
      <c r="E673" t="s">
        <v>90</v>
      </c>
      <c r="F673" s="1">
        <v>43123</v>
      </c>
      <c r="G673" s="2">
        <v>119.23</v>
      </c>
      <c r="H673" s="2">
        <v>119.23</v>
      </c>
      <c r="I673" s="2">
        <v>0</v>
      </c>
      <c r="J673" s="2">
        <v>0</v>
      </c>
      <c r="K673" t="s">
        <v>1183</v>
      </c>
      <c r="L673" t="s">
        <v>4</v>
      </c>
      <c r="M673" t="s">
        <v>4</v>
      </c>
      <c r="N673" t="s">
        <v>4</v>
      </c>
      <c r="O673" t="s">
        <v>4</v>
      </c>
    </row>
    <row r="674" spans="1:15" ht="20.100000000000001" customHeight="1">
      <c r="A674" t="s">
        <v>1184</v>
      </c>
      <c r="B674" t="s">
        <v>0</v>
      </c>
      <c r="C674" t="s">
        <v>14</v>
      </c>
      <c r="D674" t="s">
        <v>99</v>
      </c>
      <c r="E674" t="s">
        <v>100</v>
      </c>
      <c r="F674" s="1">
        <v>43123</v>
      </c>
      <c r="G674" s="2">
        <v>1192.31</v>
      </c>
      <c r="H674" s="2">
        <v>1192.31</v>
      </c>
      <c r="I674" s="2">
        <v>0</v>
      </c>
      <c r="J674" s="2">
        <v>0</v>
      </c>
      <c r="K674" t="s">
        <v>1185</v>
      </c>
      <c r="L674" t="s">
        <v>4</v>
      </c>
      <c r="M674" t="s">
        <v>4</v>
      </c>
      <c r="N674" t="s">
        <v>4</v>
      </c>
      <c r="O674" t="s">
        <v>4</v>
      </c>
    </row>
    <row r="675" spans="1:15" ht="20.100000000000001" customHeight="1">
      <c r="A675" t="s">
        <v>1186</v>
      </c>
      <c r="B675" t="s">
        <v>6</v>
      </c>
      <c r="C675" t="s">
        <v>1</v>
      </c>
      <c r="D675" t="s">
        <v>314</v>
      </c>
      <c r="E675" t="s">
        <v>315</v>
      </c>
      <c r="F675" s="1">
        <v>43123</v>
      </c>
      <c r="G675" s="2">
        <v>1642.14</v>
      </c>
      <c r="H675" s="2">
        <v>1609.63</v>
      </c>
      <c r="I675" s="2">
        <v>0</v>
      </c>
      <c r="J675" s="2">
        <v>32.51</v>
      </c>
      <c r="K675" t="s">
        <v>1187</v>
      </c>
      <c r="L675" t="s">
        <v>38</v>
      </c>
      <c r="M675" t="s">
        <v>61</v>
      </c>
      <c r="N675" t="s">
        <v>4</v>
      </c>
      <c r="O675" t="s">
        <v>1977</v>
      </c>
    </row>
    <row r="676" spans="1:15" ht="20.100000000000001" customHeight="1">
      <c r="A676" t="s">
        <v>1186</v>
      </c>
      <c r="B676" t="s">
        <v>6</v>
      </c>
      <c r="C676" t="s">
        <v>1</v>
      </c>
      <c r="D676" t="s">
        <v>314</v>
      </c>
      <c r="E676" t="s">
        <v>315</v>
      </c>
      <c r="F676" s="1">
        <v>43123</v>
      </c>
      <c r="G676" s="2">
        <v>1642.14</v>
      </c>
      <c r="H676" s="2">
        <v>1609.63</v>
      </c>
      <c r="I676" s="2">
        <v>0</v>
      </c>
      <c r="J676" s="2">
        <v>32.51</v>
      </c>
      <c r="K676" t="s">
        <v>1187</v>
      </c>
      <c r="L676" t="s">
        <v>38</v>
      </c>
      <c r="M676" t="s">
        <v>4</v>
      </c>
      <c r="N676" t="s">
        <v>4</v>
      </c>
      <c r="O676" t="s">
        <v>1978</v>
      </c>
    </row>
    <row r="677" spans="1:15" ht="20.100000000000001" customHeight="1">
      <c r="A677" t="s">
        <v>1188</v>
      </c>
      <c r="B677" t="s">
        <v>0</v>
      </c>
      <c r="C677" t="s">
        <v>14</v>
      </c>
      <c r="D677" t="s">
        <v>299</v>
      </c>
      <c r="E677" t="s">
        <v>300</v>
      </c>
      <c r="F677" s="1">
        <v>43123</v>
      </c>
      <c r="G677" s="2">
        <v>178.85</v>
      </c>
      <c r="H677" s="2">
        <v>178.85</v>
      </c>
      <c r="I677" s="2">
        <v>0</v>
      </c>
      <c r="J677" s="2">
        <v>0</v>
      </c>
      <c r="K677" t="s">
        <v>1189</v>
      </c>
      <c r="L677" t="s">
        <v>4</v>
      </c>
      <c r="M677" t="s">
        <v>4</v>
      </c>
      <c r="N677" t="s">
        <v>4</v>
      </c>
      <c r="O677" t="s">
        <v>4</v>
      </c>
    </row>
    <row r="678" spans="1:15" ht="20.100000000000001" customHeight="1">
      <c r="A678" t="s">
        <v>1190</v>
      </c>
      <c r="B678" t="s">
        <v>21</v>
      </c>
      <c r="C678" t="s">
        <v>14</v>
      </c>
      <c r="D678" t="s">
        <v>93</v>
      </c>
      <c r="E678" t="s">
        <v>94</v>
      </c>
      <c r="F678" s="1">
        <v>43123</v>
      </c>
      <c r="G678" s="2">
        <v>119.23</v>
      </c>
      <c r="H678" s="2">
        <v>119.23</v>
      </c>
      <c r="I678" s="2">
        <v>0</v>
      </c>
      <c r="J678" s="2">
        <v>0</v>
      </c>
      <c r="K678" t="s">
        <v>1191</v>
      </c>
      <c r="L678" t="s">
        <v>4</v>
      </c>
      <c r="M678" t="s">
        <v>4</v>
      </c>
      <c r="N678" t="s">
        <v>4</v>
      </c>
      <c r="O678" t="s">
        <v>4</v>
      </c>
    </row>
    <row r="679" spans="1:15">
      <c r="A679" t="s">
        <v>1148</v>
      </c>
      <c r="B679" t="s">
        <v>46</v>
      </c>
      <c r="C679" t="s">
        <v>14</v>
      </c>
      <c r="D679" t="s">
        <v>1149</v>
      </c>
      <c r="E679" t="s">
        <v>1150</v>
      </c>
      <c r="F679" s="1">
        <v>43122</v>
      </c>
      <c r="G679" s="2">
        <v>109.51</v>
      </c>
      <c r="H679" s="2">
        <v>89.42</v>
      </c>
      <c r="I679" s="2">
        <v>0</v>
      </c>
      <c r="J679" s="2">
        <v>20.09</v>
      </c>
      <c r="K679" t="s">
        <v>1151</v>
      </c>
      <c r="L679" t="s">
        <v>4</v>
      </c>
      <c r="M679" t="s">
        <v>4</v>
      </c>
      <c r="N679" t="s">
        <v>4</v>
      </c>
      <c r="O679" t="s">
        <v>1972</v>
      </c>
    </row>
    <row r="680" spans="1:15">
      <c r="A680" t="s">
        <v>1152</v>
      </c>
      <c r="B680" t="s">
        <v>33</v>
      </c>
      <c r="C680" t="s">
        <v>14</v>
      </c>
      <c r="D680" t="s">
        <v>82</v>
      </c>
      <c r="E680" t="s">
        <v>83</v>
      </c>
      <c r="F680" s="1">
        <v>43122</v>
      </c>
      <c r="G680" s="2">
        <v>119.23</v>
      </c>
      <c r="H680" s="2">
        <v>119.23</v>
      </c>
      <c r="I680" s="2">
        <v>0</v>
      </c>
      <c r="J680" s="2">
        <v>0</v>
      </c>
      <c r="K680" t="s">
        <v>1153</v>
      </c>
      <c r="L680" t="s">
        <v>4</v>
      </c>
      <c r="M680" t="s">
        <v>4</v>
      </c>
      <c r="N680" t="s">
        <v>4</v>
      </c>
      <c r="O680" t="s">
        <v>1973</v>
      </c>
    </row>
    <row r="681" spans="1:15" ht="20.100000000000001" customHeight="1">
      <c r="A681" t="s">
        <v>1154</v>
      </c>
      <c r="B681" t="s">
        <v>46</v>
      </c>
      <c r="C681" t="s">
        <v>1</v>
      </c>
      <c r="D681" t="s">
        <v>209</v>
      </c>
      <c r="E681" t="s">
        <v>210</v>
      </c>
      <c r="F681" s="1">
        <v>43122</v>
      </c>
      <c r="G681" s="2">
        <v>636.4</v>
      </c>
      <c r="H681" s="2">
        <v>655.77</v>
      </c>
      <c r="I681" s="2">
        <v>15.08</v>
      </c>
      <c r="J681" s="2">
        <v>-34.450000000000003</v>
      </c>
      <c r="K681" t="s">
        <v>1155</v>
      </c>
      <c r="L681" t="s">
        <v>4</v>
      </c>
      <c r="M681" t="s">
        <v>61</v>
      </c>
      <c r="N681" t="s">
        <v>4</v>
      </c>
      <c r="O681" t="s">
        <v>4</v>
      </c>
    </row>
    <row r="682" spans="1:15" ht="20.100000000000001" customHeight="1">
      <c r="A682" t="s">
        <v>1156</v>
      </c>
      <c r="B682" t="s">
        <v>13</v>
      </c>
      <c r="C682" t="s">
        <v>1</v>
      </c>
      <c r="D682" t="s">
        <v>15</v>
      </c>
      <c r="E682" t="s">
        <v>16</v>
      </c>
      <c r="F682" s="1">
        <v>43122</v>
      </c>
      <c r="G682" s="2">
        <v>778.8</v>
      </c>
      <c r="H682" s="2">
        <v>536.54999999999995</v>
      </c>
      <c r="I682" s="2">
        <v>0</v>
      </c>
      <c r="J682" s="2">
        <v>242.25</v>
      </c>
      <c r="K682" t="s">
        <v>1157</v>
      </c>
      <c r="L682" t="s">
        <v>4</v>
      </c>
      <c r="M682" t="s">
        <v>4</v>
      </c>
      <c r="N682" t="s">
        <v>4</v>
      </c>
      <c r="O682" t="s">
        <v>4</v>
      </c>
    </row>
    <row r="683" spans="1:15" ht="20.100000000000001" customHeight="1">
      <c r="A683" t="s">
        <v>1158</v>
      </c>
      <c r="B683" t="s">
        <v>0</v>
      </c>
      <c r="C683" t="s">
        <v>1</v>
      </c>
      <c r="D683" t="s">
        <v>44</v>
      </c>
      <c r="E683" t="s">
        <v>45</v>
      </c>
      <c r="F683" s="1">
        <v>43122</v>
      </c>
      <c r="G683" s="2">
        <v>178.85</v>
      </c>
      <c r="H683" s="2">
        <v>178.85</v>
      </c>
      <c r="I683" s="2">
        <v>0</v>
      </c>
      <c r="J683" s="2">
        <v>0</v>
      </c>
      <c r="K683" t="s">
        <v>1159</v>
      </c>
      <c r="L683" t="s">
        <v>4</v>
      </c>
      <c r="M683" t="s">
        <v>61</v>
      </c>
      <c r="N683" t="s">
        <v>4</v>
      </c>
      <c r="O683" t="s">
        <v>4</v>
      </c>
    </row>
    <row r="684" spans="1:15" ht="20.100000000000001" customHeight="1">
      <c r="A684" t="s">
        <v>1160</v>
      </c>
      <c r="B684" t="s">
        <v>33</v>
      </c>
      <c r="C684" t="s">
        <v>14</v>
      </c>
      <c r="D684" t="s">
        <v>111</v>
      </c>
      <c r="E684" t="s">
        <v>112</v>
      </c>
      <c r="F684" s="1">
        <v>43122</v>
      </c>
      <c r="G684" s="2">
        <v>89.42</v>
      </c>
      <c r="H684" s="2">
        <v>89.42</v>
      </c>
      <c r="I684" s="2">
        <v>0</v>
      </c>
      <c r="J684" s="2">
        <v>0</v>
      </c>
      <c r="K684" t="s">
        <v>1161</v>
      </c>
      <c r="L684" t="s">
        <v>4</v>
      </c>
      <c r="M684" t="s">
        <v>4</v>
      </c>
      <c r="N684" t="s">
        <v>4</v>
      </c>
      <c r="O684" t="s">
        <v>1974</v>
      </c>
    </row>
    <row r="685" spans="1:15" ht="20.100000000000001" customHeight="1">
      <c r="A685" t="s">
        <v>1162</v>
      </c>
      <c r="B685" t="s">
        <v>33</v>
      </c>
      <c r="C685" t="s">
        <v>1</v>
      </c>
      <c r="D685" t="s">
        <v>34</v>
      </c>
      <c r="E685" t="s">
        <v>35</v>
      </c>
      <c r="F685" s="1">
        <v>43122</v>
      </c>
      <c r="G685" s="2">
        <v>911.33</v>
      </c>
      <c r="H685" s="2">
        <v>894.24</v>
      </c>
      <c r="I685" s="2">
        <v>0</v>
      </c>
      <c r="J685" s="2">
        <v>17.09</v>
      </c>
      <c r="K685" t="s">
        <v>1163</v>
      </c>
      <c r="L685" t="s">
        <v>84</v>
      </c>
      <c r="M685" t="s">
        <v>4</v>
      </c>
      <c r="N685" t="s">
        <v>4</v>
      </c>
      <c r="O685" t="s">
        <v>4</v>
      </c>
    </row>
    <row r="686" spans="1:15" ht="20.100000000000001" customHeight="1">
      <c r="A686" t="s">
        <v>1164</v>
      </c>
      <c r="B686" t="s">
        <v>13</v>
      </c>
      <c r="C686" t="s">
        <v>14</v>
      </c>
      <c r="D686" t="s">
        <v>15</v>
      </c>
      <c r="E686" t="s">
        <v>16</v>
      </c>
      <c r="F686" s="1">
        <v>43122</v>
      </c>
      <c r="G686" s="2">
        <v>298.08</v>
      </c>
      <c r="H686" s="2">
        <v>298.08</v>
      </c>
      <c r="I686" s="2">
        <v>0</v>
      </c>
      <c r="J686" s="2">
        <v>0</v>
      </c>
      <c r="K686" t="s">
        <v>1165</v>
      </c>
      <c r="L686" t="s">
        <v>4</v>
      </c>
      <c r="M686" t="s">
        <v>4</v>
      </c>
      <c r="N686" t="s">
        <v>4</v>
      </c>
      <c r="O686" t="s">
        <v>4</v>
      </c>
    </row>
    <row r="687" spans="1:15" ht="20.100000000000001" customHeight="1">
      <c r="A687" t="s">
        <v>1166</v>
      </c>
      <c r="B687" t="s">
        <v>46</v>
      </c>
      <c r="C687" t="s">
        <v>14</v>
      </c>
      <c r="D687" t="s">
        <v>62</v>
      </c>
      <c r="E687" t="s">
        <v>63</v>
      </c>
      <c r="F687" s="1">
        <v>43122</v>
      </c>
      <c r="G687" s="2">
        <v>423.99</v>
      </c>
      <c r="H687" s="2">
        <v>178.85</v>
      </c>
      <c r="I687" s="2">
        <v>0</v>
      </c>
      <c r="J687" s="2">
        <v>245.14</v>
      </c>
      <c r="K687" t="s">
        <v>1167</v>
      </c>
      <c r="L687" t="s">
        <v>4</v>
      </c>
      <c r="M687" t="s">
        <v>4</v>
      </c>
      <c r="N687" t="s">
        <v>4</v>
      </c>
      <c r="O687" t="s">
        <v>4</v>
      </c>
    </row>
    <row r="688" spans="1:15" ht="20.100000000000001" hidden="1" customHeight="1">
      <c r="A688" t="s">
        <v>1168</v>
      </c>
      <c r="B688" t="s">
        <v>30</v>
      </c>
      <c r="C688" t="s">
        <v>283</v>
      </c>
      <c r="D688" t="s">
        <v>270</v>
      </c>
      <c r="E688" t="s">
        <v>271</v>
      </c>
      <c r="F688" s="1">
        <v>43122</v>
      </c>
      <c r="G688" s="2">
        <v>0</v>
      </c>
      <c r="H688" s="2">
        <v>0</v>
      </c>
      <c r="I688" s="2">
        <v>0</v>
      </c>
      <c r="J688" s="2">
        <v>0</v>
      </c>
      <c r="K688" t="s">
        <v>1169</v>
      </c>
      <c r="L688" t="s">
        <v>4</v>
      </c>
      <c r="M688" t="s">
        <v>4</v>
      </c>
      <c r="N688" t="s">
        <v>4</v>
      </c>
      <c r="O688" t="s">
        <v>4</v>
      </c>
    </row>
    <row r="689" spans="1:15" ht="20.100000000000001" customHeight="1">
      <c r="A689" t="s">
        <v>1170</v>
      </c>
      <c r="B689" t="s">
        <v>30</v>
      </c>
      <c r="C689" t="s">
        <v>1</v>
      </c>
      <c r="D689" t="s">
        <v>207</v>
      </c>
      <c r="E689" t="s">
        <v>208</v>
      </c>
      <c r="F689" s="1">
        <v>43122</v>
      </c>
      <c r="G689" s="2">
        <v>178.85</v>
      </c>
      <c r="H689" s="2">
        <v>178.85</v>
      </c>
      <c r="I689" s="2">
        <v>0</v>
      </c>
      <c r="J689" s="2">
        <v>0</v>
      </c>
      <c r="K689" t="s">
        <v>1171</v>
      </c>
      <c r="L689" t="s">
        <v>17</v>
      </c>
      <c r="M689" t="s">
        <v>277</v>
      </c>
      <c r="N689" t="s">
        <v>1172</v>
      </c>
      <c r="O689" t="s">
        <v>1975</v>
      </c>
    </row>
    <row r="690" spans="1:15" ht="20.100000000000001" customHeight="1">
      <c r="A690" t="s">
        <v>1173</v>
      </c>
      <c r="B690" t="s">
        <v>0</v>
      </c>
      <c r="C690" t="s">
        <v>1</v>
      </c>
      <c r="D690" t="s">
        <v>341</v>
      </c>
      <c r="E690" t="s">
        <v>342</v>
      </c>
      <c r="F690" s="1">
        <v>43122</v>
      </c>
      <c r="G690" s="2">
        <v>268.66000000000003</v>
      </c>
      <c r="H690" s="2">
        <v>238.46</v>
      </c>
      <c r="I690" s="2">
        <v>0</v>
      </c>
      <c r="J690" s="2">
        <v>30.2</v>
      </c>
      <c r="K690" t="s">
        <v>1174</v>
      </c>
      <c r="L690" t="s">
        <v>4</v>
      </c>
      <c r="M690" t="s">
        <v>4</v>
      </c>
      <c r="N690" t="s">
        <v>4</v>
      </c>
      <c r="O690" t="s">
        <v>4</v>
      </c>
    </row>
    <row r="691" spans="1:15">
      <c r="A691" t="s">
        <v>1139</v>
      </c>
      <c r="B691" t="s">
        <v>33</v>
      </c>
      <c r="C691" t="s">
        <v>1</v>
      </c>
      <c r="D691" t="s">
        <v>82</v>
      </c>
      <c r="E691" t="s">
        <v>83</v>
      </c>
      <c r="F691" s="1">
        <v>43121</v>
      </c>
      <c r="G691" s="2">
        <v>3027.21</v>
      </c>
      <c r="H691" s="2">
        <v>1788.46</v>
      </c>
      <c r="I691" s="2">
        <v>0</v>
      </c>
      <c r="J691" s="2">
        <v>1238.75</v>
      </c>
      <c r="K691" t="s">
        <v>1140</v>
      </c>
      <c r="L691" t="s">
        <v>4</v>
      </c>
      <c r="M691" t="s">
        <v>4</v>
      </c>
      <c r="N691" t="s">
        <v>4</v>
      </c>
      <c r="O691" t="s">
        <v>4</v>
      </c>
    </row>
    <row r="692" spans="1:15" ht="20.100000000000001" customHeight="1">
      <c r="A692" t="s">
        <v>1141</v>
      </c>
      <c r="B692" t="s">
        <v>21</v>
      </c>
      <c r="C692" t="s">
        <v>1</v>
      </c>
      <c r="D692" t="s">
        <v>93</v>
      </c>
      <c r="E692" t="s">
        <v>94</v>
      </c>
      <c r="F692" s="1">
        <v>43121</v>
      </c>
      <c r="G692" s="2">
        <v>510.07</v>
      </c>
      <c r="H692" s="2">
        <v>476.92</v>
      </c>
      <c r="I692" s="2">
        <v>0</v>
      </c>
      <c r="J692" s="2">
        <v>33.15</v>
      </c>
      <c r="K692" t="s">
        <v>1142</v>
      </c>
      <c r="L692" t="s">
        <v>4</v>
      </c>
      <c r="M692" t="s">
        <v>4</v>
      </c>
      <c r="N692" t="s">
        <v>4</v>
      </c>
      <c r="O692" t="s">
        <v>4</v>
      </c>
    </row>
    <row r="693" spans="1:15" ht="20.100000000000001" customHeight="1">
      <c r="A693" t="s">
        <v>1143</v>
      </c>
      <c r="B693" t="s">
        <v>46</v>
      </c>
      <c r="C693" t="s">
        <v>14</v>
      </c>
      <c r="D693" t="s">
        <v>62</v>
      </c>
      <c r="E693" t="s">
        <v>63</v>
      </c>
      <c r="F693" s="1">
        <v>43121</v>
      </c>
      <c r="G693" s="2">
        <v>238.46</v>
      </c>
      <c r="H693" s="2">
        <v>238.46</v>
      </c>
      <c r="I693" s="2">
        <v>0</v>
      </c>
      <c r="J693" s="2">
        <v>0</v>
      </c>
      <c r="K693" t="s">
        <v>1144</v>
      </c>
      <c r="L693" t="s">
        <v>4</v>
      </c>
      <c r="M693" t="s">
        <v>4</v>
      </c>
      <c r="N693" t="s">
        <v>4</v>
      </c>
      <c r="O693" t="s">
        <v>4</v>
      </c>
    </row>
    <row r="694" spans="1:15" ht="20.100000000000001" customHeight="1">
      <c r="A694" t="s">
        <v>1145</v>
      </c>
      <c r="B694" t="s">
        <v>0</v>
      </c>
      <c r="C694" t="s">
        <v>14</v>
      </c>
      <c r="D694" t="s">
        <v>330</v>
      </c>
      <c r="E694" t="s">
        <v>331</v>
      </c>
      <c r="F694" s="1">
        <v>43121</v>
      </c>
      <c r="G694" s="2">
        <v>953.85</v>
      </c>
      <c r="H694" s="2">
        <v>953.85</v>
      </c>
      <c r="I694" s="2">
        <v>0</v>
      </c>
      <c r="J694" s="2">
        <v>0</v>
      </c>
      <c r="K694" t="s">
        <v>1146</v>
      </c>
      <c r="L694" t="s">
        <v>4</v>
      </c>
      <c r="M694" t="s">
        <v>4</v>
      </c>
      <c r="N694" t="s">
        <v>4</v>
      </c>
      <c r="O694" t="s">
        <v>4</v>
      </c>
    </row>
    <row r="695" spans="1:15" ht="20.100000000000001" customHeight="1">
      <c r="A695" t="s">
        <v>1147</v>
      </c>
      <c r="B695" t="s">
        <v>6</v>
      </c>
      <c r="C695" t="s">
        <v>1</v>
      </c>
      <c r="D695" t="s">
        <v>177</v>
      </c>
      <c r="E695" t="s">
        <v>178</v>
      </c>
      <c r="F695" s="1">
        <v>43121</v>
      </c>
      <c r="G695" s="2">
        <v>476.92</v>
      </c>
      <c r="H695" s="2">
        <v>476.92</v>
      </c>
      <c r="I695" s="2">
        <v>0</v>
      </c>
      <c r="J695" s="2">
        <v>0</v>
      </c>
      <c r="K695" t="s">
        <v>288</v>
      </c>
      <c r="L695" t="s">
        <v>4</v>
      </c>
      <c r="M695" t="s">
        <v>4</v>
      </c>
      <c r="N695" t="s">
        <v>4</v>
      </c>
      <c r="O695" t="s">
        <v>4</v>
      </c>
    </row>
    <row r="696" spans="1:15" ht="20.100000000000001" customHeight="1">
      <c r="A696" t="s">
        <v>825</v>
      </c>
      <c r="B696" t="s">
        <v>33</v>
      </c>
      <c r="C696" t="s">
        <v>14</v>
      </c>
      <c r="D696" t="s">
        <v>281</v>
      </c>
      <c r="E696" t="s">
        <v>282</v>
      </c>
      <c r="F696" s="1">
        <v>43120</v>
      </c>
      <c r="G696" s="2">
        <v>610.33000000000004</v>
      </c>
      <c r="H696" s="2">
        <v>596.16</v>
      </c>
      <c r="I696" s="2">
        <v>14.17</v>
      </c>
      <c r="J696" s="2">
        <v>0</v>
      </c>
      <c r="K696" t="s">
        <v>826</v>
      </c>
      <c r="L696" t="s">
        <v>4</v>
      </c>
      <c r="M696" t="s">
        <v>4</v>
      </c>
      <c r="N696" t="s">
        <v>4</v>
      </c>
      <c r="O696" t="s">
        <v>4</v>
      </c>
    </row>
    <row r="697" spans="1:15" ht="20.100000000000001" customHeight="1">
      <c r="A697" t="s">
        <v>1127</v>
      </c>
      <c r="B697" t="s">
        <v>46</v>
      </c>
      <c r="C697" t="s">
        <v>1</v>
      </c>
      <c r="D697" t="s">
        <v>115</v>
      </c>
      <c r="E697" t="s">
        <v>116</v>
      </c>
      <c r="F697" s="1">
        <v>43120</v>
      </c>
      <c r="G697" s="2">
        <v>341.35</v>
      </c>
      <c r="H697" s="2">
        <v>119.23</v>
      </c>
      <c r="I697" s="2">
        <v>0</v>
      </c>
      <c r="J697" s="2">
        <v>222.12</v>
      </c>
      <c r="K697" t="s">
        <v>1128</v>
      </c>
      <c r="L697" t="s">
        <v>50</v>
      </c>
      <c r="M697" t="s">
        <v>4</v>
      </c>
      <c r="N697" t="s">
        <v>4</v>
      </c>
      <c r="O697" t="s">
        <v>1970</v>
      </c>
    </row>
    <row r="698" spans="1:15" ht="20.100000000000001" customHeight="1">
      <c r="A698" t="s">
        <v>1129</v>
      </c>
      <c r="B698" t="s">
        <v>6</v>
      </c>
      <c r="C698" t="s">
        <v>1</v>
      </c>
      <c r="D698" t="s">
        <v>256</v>
      </c>
      <c r="E698" t="s">
        <v>257</v>
      </c>
      <c r="F698" s="1">
        <v>43120</v>
      </c>
      <c r="G698" s="2">
        <v>197.05</v>
      </c>
      <c r="H698" s="2">
        <v>178.85</v>
      </c>
      <c r="I698" s="2">
        <v>0</v>
      </c>
      <c r="J698" s="2">
        <v>18.2</v>
      </c>
      <c r="K698" t="s">
        <v>1130</v>
      </c>
      <c r="L698" t="s">
        <v>4</v>
      </c>
      <c r="M698" t="s">
        <v>4</v>
      </c>
      <c r="N698" t="s">
        <v>4</v>
      </c>
      <c r="O698" t="s">
        <v>4</v>
      </c>
    </row>
    <row r="699" spans="1:15" ht="20.100000000000001" customHeight="1">
      <c r="A699" t="s">
        <v>1131</v>
      </c>
      <c r="B699" t="s">
        <v>0</v>
      </c>
      <c r="C699" t="s">
        <v>1</v>
      </c>
      <c r="D699" t="s">
        <v>254</v>
      </c>
      <c r="E699" t="s">
        <v>255</v>
      </c>
      <c r="F699" s="1">
        <v>43120</v>
      </c>
      <c r="G699" s="2">
        <v>298.08</v>
      </c>
      <c r="H699" s="2">
        <v>298.08</v>
      </c>
      <c r="I699" s="2">
        <v>0</v>
      </c>
      <c r="J699" s="2">
        <v>0</v>
      </c>
      <c r="K699" t="s">
        <v>1132</v>
      </c>
      <c r="L699" t="s">
        <v>4</v>
      </c>
      <c r="M699" t="s">
        <v>4</v>
      </c>
      <c r="N699" t="s">
        <v>4</v>
      </c>
      <c r="O699" t="s">
        <v>4</v>
      </c>
    </row>
    <row r="700" spans="1:15" ht="20.100000000000001" customHeight="1">
      <c r="A700" t="s">
        <v>1133</v>
      </c>
      <c r="B700" t="s">
        <v>6</v>
      </c>
      <c r="C700" t="s">
        <v>14</v>
      </c>
      <c r="D700" t="s">
        <v>555</v>
      </c>
      <c r="E700" t="s">
        <v>556</v>
      </c>
      <c r="F700" s="1">
        <v>43120</v>
      </c>
      <c r="G700" s="2">
        <v>715.38</v>
      </c>
      <c r="H700" s="2">
        <v>715.38</v>
      </c>
      <c r="I700" s="2">
        <v>0</v>
      </c>
      <c r="J700" s="2">
        <v>0</v>
      </c>
      <c r="K700" t="s">
        <v>1134</v>
      </c>
      <c r="L700" t="s">
        <v>4</v>
      </c>
      <c r="M700" t="s">
        <v>4</v>
      </c>
      <c r="N700" t="s">
        <v>4</v>
      </c>
      <c r="O700" t="s">
        <v>1971</v>
      </c>
    </row>
    <row r="701" spans="1:15" ht="20.100000000000001" customHeight="1">
      <c r="A701" t="s">
        <v>1135</v>
      </c>
      <c r="B701" t="s">
        <v>0</v>
      </c>
      <c r="C701" t="s">
        <v>1</v>
      </c>
      <c r="D701" t="s">
        <v>389</v>
      </c>
      <c r="E701" t="s">
        <v>390</v>
      </c>
      <c r="F701" s="1">
        <v>43120</v>
      </c>
      <c r="G701" s="2">
        <v>445.31</v>
      </c>
      <c r="H701" s="2">
        <v>298.08</v>
      </c>
      <c r="I701" s="2">
        <v>0</v>
      </c>
      <c r="J701" s="2">
        <v>147.22999999999999</v>
      </c>
      <c r="K701" t="s">
        <v>1136</v>
      </c>
      <c r="L701" t="s">
        <v>4</v>
      </c>
      <c r="M701" t="s">
        <v>4</v>
      </c>
      <c r="N701" t="s">
        <v>4</v>
      </c>
      <c r="O701" t="s">
        <v>4</v>
      </c>
    </row>
    <row r="702" spans="1:15" ht="20.100000000000001" customHeight="1">
      <c r="A702" t="s">
        <v>1137</v>
      </c>
      <c r="B702" t="s">
        <v>21</v>
      </c>
      <c r="C702" t="s">
        <v>14</v>
      </c>
      <c r="D702" t="s">
        <v>95</v>
      </c>
      <c r="E702" t="s">
        <v>96</v>
      </c>
      <c r="F702" s="1">
        <v>43120</v>
      </c>
      <c r="G702" s="2">
        <v>476.92</v>
      </c>
      <c r="H702" s="2">
        <v>476.92</v>
      </c>
      <c r="I702" s="2">
        <v>0</v>
      </c>
      <c r="J702" s="2">
        <v>0</v>
      </c>
      <c r="K702" t="s">
        <v>1138</v>
      </c>
      <c r="L702" t="s">
        <v>4</v>
      </c>
      <c r="M702" t="s">
        <v>4</v>
      </c>
      <c r="N702" t="s">
        <v>4</v>
      </c>
      <c r="O702" t="s">
        <v>4</v>
      </c>
    </row>
    <row r="703" spans="1:15" ht="20.100000000000001" hidden="1" customHeight="1">
      <c r="A703" t="s">
        <v>974</v>
      </c>
      <c r="B703" t="s">
        <v>137</v>
      </c>
      <c r="C703" t="s">
        <v>5</v>
      </c>
      <c r="D703" t="s">
        <v>138</v>
      </c>
      <c r="E703" t="s">
        <v>139</v>
      </c>
      <c r="F703" s="1">
        <v>43119</v>
      </c>
      <c r="G703" s="2">
        <v>333.5</v>
      </c>
      <c r="H703" s="2">
        <v>0</v>
      </c>
      <c r="I703" s="2">
        <v>333.5</v>
      </c>
      <c r="J703" s="2">
        <v>0</v>
      </c>
      <c r="K703" t="s">
        <v>975</v>
      </c>
      <c r="L703" t="s">
        <v>4</v>
      </c>
      <c r="M703" t="s">
        <v>4</v>
      </c>
      <c r="N703" t="s">
        <v>4</v>
      </c>
      <c r="O703" t="s">
        <v>4</v>
      </c>
    </row>
    <row r="704" spans="1:15" ht="20.100000000000001" customHeight="1">
      <c r="A704" t="s">
        <v>1106</v>
      </c>
      <c r="B704" t="s">
        <v>6</v>
      </c>
      <c r="C704" t="s">
        <v>14</v>
      </c>
      <c r="D704" t="s">
        <v>57</v>
      </c>
      <c r="E704" t="s">
        <v>58</v>
      </c>
      <c r="F704" s="1">
        <v>43119</v>
      </c>
      <c r="G704" s="2">
        <v>357.7</v>
      </c>
      <c r="H704" s="2">
        <v>357.7</v>
      </c>
      <c r="I704" s="2">
        <v>0</v>
      </c>
      <c r="J704" s="2">
        <v>0</v>
      </c>
      <c r="K704" t="s">
        <v>1107</v>
      </c>
      <c r="L704" t="s">
        <v>4</v>
      </c>
      <c r="M704" t="s">
        <v>4</v>
      </c>
      <c r="N704" t="s">
        <v>4</v>
      </c>
      <c r="O704" t="s">
        <v>4</v>
      </c>
    </row>
    <row r="705" spans="1:15" ht="20.100000000000001" customHeight="1">
      <c r="A705" t="s">
        <v>1108</v>
      </c>
      <c r="B705" t="s">
        <v>6</v>
      </c>
      <c r="C705" t="s">
        <v>14</v>
      </c>
      <c r="D705" t="s">
        <v>122</v>
      </c>
      <c r="E705" t="s">
        <v>123</v>
      </c>
      <c r="F705" s="1">
        <v>43119</v>
      </c>
      <c r="G705" s="2">
        <v>202.59</v>
      </c>
      <c r="H705" s="2">
        <v>178.85</v>
      </c>
      <c r="I705" s="2">
        <v>0</v>
      </c>
      <c r="J705" s="2">
        <v>23.74</v>
      </c>
      <c r="K705" t="s">
        <v>1109</v>
      </c>
      <c r="L705" t="s">
        <v>69</v>
      </c>
      <c r="M705" t="s">
        <v>277</v>
      </c>
      <c r="N705" t="s">
        <v>1110</v>
      </c>
      <c r="O705" t="s">
        <v>1969</v>
      </c>
    </row>
    <row r="706" spans="1:15" ht="20.100000000000001" customHeight="1">
      <c r="A706" t="s">
        <v>1111</v>
      </c>
      <c r="B706" t="s">
        <v>33</v>
      </c>
      <c r="C706" t="s">
        <v>14</v>
      </c>
      <c r="D706" t="s">
        <v>34</v>
      </c>
      <c r="E706" t="s">
        <v>35</v>
      </c>
      <c r="F706" s="1">
        <v>43119</v>
      </c>
      <c r="G706" s="2">
        <v>298.08</v>
      </c>
      <c r="H706" s="2">
        <v>298.08</v>
      </c>
      <c r="I706" s="2">
        <v>0</v>
      </c>
      <c r="J706" s="2">
        <v>0</v>
      </c>
      <c r="K706" t="s">
        <v>1112</v>
      </c>
      <c r="L706" t="s">
        <v>4</v>
      </c>
      <c r="M706" t="s">
        <v>4</v>
      </c>
      <c r="N706" t="s">
        <v>4</v>
      </c>
      <c r="O706" t="s">
        <v>4</v>
      </c>
    </row>
    <row r="707" spans="1:15" ht="20.100000000000001" customHeight="1">
      <c r="A707" t="s">
        <v>1113</v>
      </c>
      <c r="B707" t="s">
        <v>0</v>
      </c>
      <c r="C707" t="s">
        <v>14</v>
      </c>
      <c r="D707" t="s">
        <v>44</v>
      </c>
      <c r="E707" t="s">
        <v>45</v>
      </c>
      <c r="F707" s="1">
        <v>43119</v>
      </c>
      <c r="G707" s="2">
        <v>1547.54</v>
      </c>
      <c r="H707" s="2">
        <v>536.54</v>
      </c>
      <c r="I707" s="2">
        <v>0</v>
      </c>
      <c r="J707" s="2">
        <v>1011</v>
      </c>
      <c r="K707" t="s">
        <v>1114</v>
      </c>
      <c r="L707" t="s">
        <v>4</v>
      </c>
      <c r="M707" t="s">
        <v>4</v>
      </c>
      <c r="N707" t="s">
        <v>4</v>
      </c>
      <c r="O707" t="s">
        <v>4</v>
      </c>
    </row>
    <row r="708" spans="1:15" ht="20.100000000000001" customHeight="1">
      <c r="A708" t="s">
        <v>1115</v>
      </c>
      <c r="B708" t="s">
        <v>13</v>
      </c>
      <c r="C708" t="s">
        <v>14</v>
      </c>
      <c r="D708" t="s">
        <v>145</v>
      </c>
      <c r="E708" t="s">
        <v>146</v>
      </c>
      <c r="F708" s="1">
        <v>43119</v>
      </c>
      <c r="G708" s="2">
        <v>238.46</v>
      </c>
      <c r="H708" s="2">
        <v>238.46</v>
      </c>
      <c r="I708" s="2">
        <v>0</v>
      </c>
      <c r="J708" s="2">
        <v>0</v>
      </c>
      <c r="K708" t="s">
        <v>1116</v>
      </c>
      <c r="L708" t="s">
        <v>4</v>
      </c>
      <c r="M708" t="s">
        <v>4</v>
      </c>
      <c r="N708" t="s">
        <v>4</v>
      </c>
      <c r="O708" t="s">
        <v>4</v>
      </c>
    </row>
    <row r="709" spans="1:15" ht="20.100000000000001" customHeight="1">
      <c r="A709" t="s">
        <v>1117</v>
      </c>
      <c r="B709" t="s">
        <v>6</v>
      </c>
      <c r="C709" t="s">
        <v>1</v>
      </c>
      <c r="D709" t="s">
        <v>168</v>
      </c>
      <c r="E709" t="s">
        <v>169</v>
      </c>
      <c r="F709" s="1">
        <v>43119</v>
      </c>
      <c r="G709" s="2">
        <v>565.39</v>
      </c>
      <c r="H709" s="2">
        <v>536.54</v>
      </c>
      <c r="I709" s="2">
        <v>0</v>
      </c>
      <c r="J709" s="2">
        <v>28.85</v>
      </c>
      <c r="K709" t="s">
        <v>1118</v>
      </c>
      <c r="L709" t="s">
        <v>4</v>
      </c>
      <c r="M709" t="s">
        <v>4</v>
      </c>
      <c r="N709" t="s">
        <v>4</v>
      </c>
      <c r="O709" t="s">
        <v>4</v>
      </c>
    </row>
    <row r="710" spans="1:15" ht="20.100000000000001" customHeight="1">
      <c r="A710" t="s">
        <v>1119</v>
      </c>
      <c r="B710" t="s">
        <v>6</v>
      </c>
      <c r="C710" t="s">
        <v>1</v>
      </c>
      <c r="D710" t="s">
        <v>189</v>
      </c>
      <c r="E710" t="s">
        <v>190</v>
      </c>
      <c r="F710" s="1">
        <v>43119</v>
      </c>
      <c r="G710" s="2">
        <v>290.45</v>
      </c>
      <c r="H710" s="2">
        <v>238.46</v>
      </c>
      <c r="I710" s="2">
        <v>0</v>
      </c>
      <c r="J710" s="2">
        <v>51.99</v>
      </c>
      <c r="K710" t="s">
        <v>1120</v>
      </c>
      <c r="L710" t="s">
        <v>4</v>
      </c>
      <c r="M710" t="s">
        <v>4</v>
      </c>
      <c r="N710" t="s">
        <v>4</v>
      </c>
      <c r="O710" t="s">
        <v>4</v>
      </c>
    </row>
    <row r="711" spans="1:15" ht="20.100000000000001" customHeight="1">
      <c r="A711" t="s">
        <v>1121</v>
      </c>
      <c r="B711" t="s">
        <v>0</v>
      </c>
      <c r="C711" t="s">
        <v>14</v>
      </c>
      <c r="D711" t="s">
        <v>330</v>
      </c>
      <c r="E711" t="s">
        <v>331</v>
      </c>
      <c r="F711" s="1">
        <v>43119</v>
      </c>
      <c r="G711" s="2">
        <v>1742.65</v>
      </c>
      <c r="H711" s="2">
        <v>1728.86</v>
      </c>
      <c r="I711" s="2">
        <v>0</v>
      </c>
      <c r="J711" s="2">
        <v>13.79</v>
      </c>
      <c r="K711" t="s">
        <v>1005</v>
      </c>
      <c r="L711" t="s">
        <v>4</v>
      </c>
      <c r="M711" t="s">
        <v>4</v>
      </c>
      <c r="N711" t="s">
        <v>4</v>
      </c>
      <c r="O711" t="s">
        <v>4</v>
      </c>
    </row>
    <row r="712" spans="1:15" ht="20.100000000000001" customHeight="1">
      <c r="A712" t="s">
        <v>1122</v>
      </c>
      <c r="B712" t="s">
        <v>6</v>
      </c>
      <c r="C712" t="s">
        <v>1</v>
      </c>
      <c r="D712" t="s">
        <v>122</v>
      </c>
      <c r="E712" t="s">
        <v>123</v>
      </c>
      <c r="F712" s="1">
        <v>43119</v>
      </c>
      <c r="G712" s="2">
        <v>415.96</v>
      </c>
      <c r="H712" s="2">
        <v>298.08</v>
      </c>
      <c r="I712" s="2">
        <v>0</v>
      </c>
      <c r="J712" s="2">
        <v>117.88</v>
      </c>
      <c r="K712" t="s">
        <v>1123</v>
      </c>
      <c r="L712" t="s">
        <v>17</v>
      </c>
      <c r="M712" t="s">
        <v>4</v>
      </c>
      <c r="N712" t="s">
        <v>1124</v>
      </c>
      <c r="O712" t="s">
        <v>4</v>
      </c>
    </row>
    <row r="713" spans="1:15" ht="20.100000000000001" customHeight="1">
      <c r="A713" t="s">
        <v>1125</v>
      </c>
      <c r="B713" t="s">
        <v>0</v>
      </c>
      <c r="C713" t="s">
        <v>14</v>
      </c>
      <c r="D713" t="s">
        <v>389</v>
      </c>
      <c r="E713" t="s">
        <v>390</v>
      </c>
      <c r="F713" s="1">
        <v>43119</v>
      </c>
      <c r="G713" s="2">
        <v>221.59</v>
      </c>
      <c r="H713" s="2">
        <v>178.85</v>
      </c>
      <c r="I713" s="2">
        <v>0</v>
      </c>
      <c r="J713" s="2">
        <v>42.74</v>
      </c>
      <c r="K713" t="s">
        <v>1126</v>
      </c>
      <c r="L713" t="s">
        <v>4</v>
      </c>
      <c r="M713" t="s">
        <v>4</v>
      </c>
      <c r="N713" t="s">
        <v>4</v>
      </c>
      <c r="O713" t="s">
        <v>4</v>
      </c>
    </row>
    <row r="714" spans="1:15" ht="20.100000000000001" customHeight="1">
      <c r="A714" t="s">
        <v>1078</v>
      </c>
      <c r="B714" t="s">
        <v>6</v>
      </c>
      <c r="C714" t="s">
        <v>14</v>
      </c>
      <c r="D714" t="s">
        <v>339</v>
      </c>
      <c r="E714" t="s">
        <v>340</v>
      </c>
      <c r="F714" s="1">
        <v>43118</v>
      </c>
      <c r="G714" s="2">
        <v>171.35</v>
      </c>
      <c r="H714" s="2">
        <v>119.23</v>
      </c>
      <c r="I714" s="2">
        <v>0</v>
      </c>
      <c r="J714" s="2">
        <v>52.12</v>
      </c>
      <c r="K714" t="s">
        <v>1079</v>
      </c>
      <c r="L714" t="s">
        <v>4</v>
      </c>
      <c r="M714" t="s">
        <v>4</v>
      </c>
      <c r="N714" t="s">
        <v>4</v>
      </c>
      <c r="O714" t="s">
        <v>4</v>
      </c>
    </row>
    <row r="715" spans="1:15" ht="20.100000000000001" customHeight="1">
      <c r="A715" t="s">
        <v>1080</v>
      </c>
      <c r="B715" t="s">
        <v>0</v>
      </c>
      <c r="C715" t="s">
        <v>14</v>
      </c>
      <c r="D715" t="s">
        <v>330</v>
      </c>
      <c r="E715" t="s">
        <v>331</v>
      </c>
      <c r="F715" s="1">
        <v>43118</v>
      </c>
      <c r="G715" s="2">
        <v>59.62</v>
      </c>
      <c r="H715" s="2">
        <v>59.62</v>
      </c>
      <c r="I715" s="2">
        <v>0</v>
      </c>
      <c r="J715" s="2">
        <v>0</v>
      </c>
      <c r="K715" t="s">
        <v>1050</v>
      </c>
      <c r="L715" t="s">
        <v>4</v>
      </c>
      <c r="M715" t="s">
        <v>4</v>
      </c>
      <c r="N715" t="s">
        <v>4</v>
      </c>
      <c r="O715" t="s">
        <v>4</v>
      </c>
    </row>
    <row r="716" spans="1:15" ht="20.100000000000001" customHeight="1">
      <c r="A716" t="s">
        <v>1081</v>
      </c>
      <c r="B716" t="s">
        <v>6</v>
      </c>
      <c r="C716" t="s">
        <v>14</v>
      </c>
      <c r="D716" t="s">
        <v>227</v>
      </c>
      <c r="E716" t="s">
        <v>228</v>
      </c>
      <c r="F716" s="1">
        <v>43118</v>
      </c>
      <c r="G716" s="2">
        <v>2469.62</v>
      </c>
      <c r="H716" s="2">
        <v>59.62</v>
      </c>
      <c r="I716" s="2">
        <v>0</v>
      </c>
      <c r="J716" s="2">
        <v>2410</v>
      </c>
      <c r="K716" t="s">
        <v>1082</v>
      </c>
      <c r="L716" t="s">
        <v>4</v>
      </c>
      <c r="M716" t="s">
        <v>4</v>
      </c>
      <c r="N716" t="s">
        <v>4</v>
      </c>
      <c r="O716" t="s">
        <v>4</v>
      </c>
    </row>
    <row r="717" spans="1:15" ht="20.100000000000001" customHeight="1">
      <c r="A717" t="s">
        <v>1083</v>
      </c>
      <c r="B717" t="s">
        <v>13</v>
      </c>
      <c r="C717" t="s">
        <v>1</v>
      </c>
      <c r="D717" t="s">
        <v>24</v>
      </c>
      <c r="E717" t="s">
        <v>25</v>
      </c>
      <c r="F717" s="1">
        <v>43118</v>
      </c>
      <c r="G717" s="2">
        <v>588.58000000000004</v>
      </c>
      <c r="H717" s="2">
        <v>537.58000000000004</v>
      </c>
      <c r="I717" s="2">
        <v>0</v>
      </c>
      <c r="J717" s="2">
        <v>51</v>
      </c>
      <c r="K717" t="s">
        <v>1084</v>
      </c>
      <c r="L717" t="s">
        <v>191</v>
      </c>
      <c r="M717" t="s">
        <v>61</v>
      </c>
      <c r="N717" t="s">
        <v>4</v>
      </c>
      <c r="O717" t="s">
        <v>4</v>
      </c>
    </row>
    <row r="718" spans="1:15" ht="20.100000000000001" customHeight="1">
      <c r="A718" t="s">
        <v>1085</v>
      </c>
      <c r="B718" t="s">
        <v>6</v>
      </c>
      <c r="C718" t="s">
        <v>1</v>
      </c>
      <c r="D718" t="s">
        <v>225</v>
      </c>
      <c r="E718" t="s">
        <v>226</v>
      </c>
      <c r="F718" s="1">
        <v>43118</v>
      </c>
      <c r="G718" s="2">
        <v>518.05999999999995</v>
      </c>
      <c r="H718" s="2">
        <v>476.93</v>
      </c>
      <c r="I718" s="2">
        <v>0</v>
      </c>
      <c r="J718" s="2">
        <v>41.13</v>
      </c>
      <c r="K718" t="s">
        <v>106</v>
      </c>
      <c r="L718" t="s">
        <v>38</v>
      </c>
      <c r="M718" t="s">
        <v>18</v>
      </c>
      <c r="N718" t="s">
        <v>4</v>
      </c>
      <c r="O718" t="s">
        <v>4</v>
      </c>
    </row>
    <row r="719" spans="1:15" ht="20.100000000000001" customHeight="1">
      <c r="A719" t="s">
        <v>1086</v>
      </c>
      <c r="B719" t="s">
        <v>6</v>
      </c>
      <c r="C719" t="s">
        <v>14</v>
      </c>
      <c r="D719" t="s">
        <v>314</v>
      </c>
      <c r="E719" t="s">
        <v>315</v>
      </c>
      <c r="F719" s="1">
        <v>43118</v>
      </c>
      <c r="G719" s="2">
        <v>238.46</v>
      </c>
      <c r="H719" s="2">
        <v>238.46</v>
      </c>
      <c r="I719" s="2">
        <v>0</v>
      </c>
      <c r="J719" s="2">
        <v>0</v>
      </c>
      <c r="K719" t="s">
        <v>1087</v>
      </c>
      <c r="L719" t="s">
        <v>51</v>
      </c>
      <c r="M719" t="s">
        <v>52</v>
      </c>
      <c r="N719" t="s">
        <v>4</v>
      </c>
      <c r="O719" t="s">
        <v>1965</v>
      </c>
    </row>
    <row r="720" spans="1:15" ht="20.100000000000001" customHeight="1">
      <c r="A720" t="s">
        <v>1088</v>
      </c>
      <c r="B720" t="s">
        <v>0</v>
      </c>
      <c r="C720" t="s">
        <v>14</v>
      </c>
      <c r="D720" t="s">
        <v>387</v>
      </c>
      <c r="E720" t="s">
        <v>388</v>
      </c>
      <c r="F720" s="1">
        <v>43118</v>
      </c>
      <c r="G720" s="2">
        <v>178.85</v>
      </c>
      <c r="H720" s="2">
        <v>178.85</v>
      </c>
      <c r="I720" s="2">
        <v>0</v>
      </c>
      <c r="J720" s="2">
        <v>0</v>
      </c>
      <c r="K720" t="s">
        <v>1089</v>
      </c>
      <c r="L720" t="s">
        <v>4</v>
      </c>
      <c r="M720" t="s">
        <v>4</v>
      </c>
      <c r="N720" t="s">
        <v>4</v>
      </c>
      <c r="O720" t="s">
        <v>4</v>
      </c>
    </row>
    <row r="721" spans="1:15" ht="20.100000000000001" customHeight="1">
      <c r="A721" t="s">
        <v>1090</v>
      </c>
      <c r="B721" t="s">
        <v>21</v>
      </c>
      <c r="C721" t="s">
        <v>14</v>
      </c>
      <c r="D721" t="s">
        <v>577</v>
      </c>
      <c r="E721" t="s">
        <v>578</v>
      </c>
      <c r="F721" s="1">
        <v>43118</v>
      </c>
      <c r="G721" s="2">
        <v>238.46</v>
      </c>
      <c r="H721" s="2">
        <v>238.46</v>
      </c>
      <c r="I721" s="2">
        <v>0</v>
      </c>
      <c r="J721" s="2">
        <v>0</v>
      </c>
      <c r="K721" t="s">
        <v>1091</v>
      </c>
      <c r="L721" t="s">
        <v>4</v>
      </c>
      <c r="M721" t="s">
        <v>4</v>
      </c>
      <c r="N721" t="s">
        <v>4</v>
      </c>
      <c r="O721" t="s">
        <v>4</v>
      </c>
    </row>
    <row r="722" spans="1:15" ht="20.100000000000001" customHeight="1">
      <c r="A722" t="s">
        <v>1092</v>
      </c>
      <c r="B722" t="s">
        <v>0</v>
      </c>
      <c r="C722" t="s">
        <v>14</v>
      </c>
      <c r="D722" t="s">
        <v>175</v>
      </c>
      <c r="E722" t="s">
        <v>176</v>
      </c>
      <c r="F722" s="1">
        <v>43118</v>
      </c>
      <c r="G722" s="2">
        <v>0</v>
      </c>
      <c r="H722" s="2">
        <v>0</v>
      </c>
      <c r="I722" s="2">
        <v>0</v>
      </c>
      <c r="J722" s="2">
        <v>0</v>
      </c>
      <c r="K722" t="s">
        <v>1093</v>
      </c>
      <c r="L722" t="s">
        <v>4</v>
      </c>
      <c r="M722" t="s">
        <v>4</v>
      </c>
      <c r="N722" t="s">
        <v>4</v>
      </c>
      <c r="O722" t="s">
        <v>4</v>
      </c>
    </row>
    <row r="723" spans="1:15" ht="20.100000000000001" customHeight="1">
      <c r="A723" t="s">
        <v>1094</v>
      </c>
      <c r="B723" t="s">
        <v>0</v>
      </c>
      <c r="C723" t="s">
        <v>1</v>
      </c>
      <c r="D723" t="s">
        <v>262</v>
      </c>
      <c r="E723" t="s">
        <v>263</v>
      </c>
      <c r="F723" s="1">
        <v>43118</v>
      </c>
      <c r="G723" s="2">
        <v>221.07</v>
      </c>
      <c r="H723" s="2">
        <v>178.85</v>
      </c>
      <c r="I723" s="2">
        <v>0</v>
      </c>
      <c r="J723" s="2">
        <v>42.22</v>
      </c>
      <c r="K723" t="s">
        <v>1095</v>
      </c>
      <c r="L723" t="s">
        <v>51</v>
      </c>
      <c r="M723" t="s">
        <v>18</v>
      </c>
      <c r="N723" t="s">
        <v>4</v>
      </c>
      <c r="O723" t="s">
        <v>1966</v>
      </c>
    </row>
    <row r="724" spans="1:15" ht="20.100000000000001" customHeight="1">
      <c r="A724" t="s">
        <v>1096</v>
      </c>
      <c r="B724" t="s">
        <v>0</v>
      </c>
      <c r="C724" t="s">
        <v>14</v>
      </c>
      <c r="D724" t="s">
        <v>306</v>
      </c>
      <c r="E724" t="s">
        <v>307</v>
      </c>
      <c r="F724" s="1">
        <v>43118</v>
      </c>
      <c r="G724" s="2">
        <v>178.85</v>
      </c>
      <c r="H724" s="2">
        <v>178.85</v>
      </c>
      <c r="I724" s="2">
        <v>0</v>
      </c>
      <c r="J724" s="2">
        <v>0</v>
      </c>
      <c r="K724" t="s">
        <v>216</v>
      </c>
      <c r="L724" t="s">
        <v>4</v>
      </c>
      <c r="M724" t="s">
        <v>4</v>
      </c>
      <c r="N724" t="s">
        <v>4</v>
      </c>
      <c r="O724" t="s">
        <v>4</v>
      </c>
    </row>
    <row r="725" spans="1:15" ht="20.100000000000001" customHeight="1">
      <c r="A725" t="s">
        <v>1097</v>
      </c>
      <c r="B725" t="s">
        <v>6</v>
      </c>
      <c r="C725" t="s">
        <v>1</v>
      </c>
      <c r="D725" t="s">
        <v>366</v>
      </c>
      <c r="E725" t="s">
        <v>367</v>
      </c>
      <c r="F725" s="1">
        <v>43118</v>
      </c>
      <c r="G725" s="2">
        <v>214.09</v>
      </c>
      <c r="H725" s="2">
        <v>119.23</v>
      </c>
      <c r="I725" s="2">
        <v>0</v>
      </c>
      <c r="J725" s="2">
        <v>94.86</v>
      </c>
      <c r="K725" t="s">
        <v>1098</v>
      </c>
      <c r="L725" t="s">
        <v>51</v>
      </c>
      <c r="M725" t="s">
        <v>4</v>
      </c>
      <c r="N725" t="s">
        <v>1099</v>
      </c>
      <c r="O725" t="s">
        <v>4</v>
      </c>
    </row>
    <row r="726" spans="1:15" ht="20.100000000000001" customHeight="1">
      <c r="A726" t="s">
        <v>1102</v>
      </c>
      <c r="B726" t="s">
        <v>13</v>
      </c>
      <c r="C726" t="s">
        <v>14</v>
      </c>
      <c r="D726" t="s">
        <v>24</v>
      </c>
      <c r="E726" t="s">
        <v>25</v>
      </c>
      <c r="F726" s="1">
        <v>43118</v>
      </c>
      <c r="G726" s="2">
        <v>118.77</v>
      </c>
      <c r="H726" s="2">
        <v>89.42</v>
      </c>
      <c r="I726" s="2">
        <v>0</v>
      </c>
      <c r="J726" s="2">
        <v>29.35</v>
      </c>
      <c r="K726" t="s">
        <v>1103</v>
      </c>
      <c r="L726" t="s">
        <v>4</v>
      </c>
      <c r="M726" t="s">
        <v>4</v>
      </c>
      <c r="N726" t="s">
        <v>4</v>
      </c>
      <c r="O726" t="s">
        <v>1968</v>
      </c>
    </row>
    <row r="727" spans="1:15" ht="20.100000000000001" customHeight="1">
      <c r="A727" t="s">
        <v>1104</v>
      </c>
      <c r="B727" t="s">
        <v>46</v>
      </c>
      <c r="C727" t="s">
        <v>1</v>
      </c>
      <c r="D727" t="s">
        <v>231</v>
      </c>
      <c r="E727" t="s">
        <v>232</v>
      </c>
      <c r="F727" s="1">
        <v>43118</v>
      </c>
      <c r="G727" s="2">
        <v>1303.6300000000001</v>
      </c>
      <c r="H727" s="2">
        <v>655.77</v>
      </c>
      <c r="I727" s="2">
        <v>0</v>
      </c>
      <c r="J727" s="2">
        <v>647.86</v>
      </c>
      <c r="K727" t="s">
        <v>1105</v>
      </c>
      <c r="L727" t="s">
        <v>4</v>
      </c>
      <c r="M727" t="s">
        <v>4</v>
      </c>
      <c r="N727" t="s">
        <v>4</v>
      </c>
      <c r="O727" t="s">
        <v>4</v>
      </c>
    </row>
    <row r="728" spans="1:15" ht="20.100000000000001" customHeight="1">
      <c r="A728" t="s">
        <v>1100</v>
      </c>
      <c r="B728" t="s">
        <v>6</v>
      </c>
      <c r="C728" t="s">
        <v>14</v>
      </c>
      <c r="D728" t="s">
        <v>126</v>
      </c>
      <c r="E728" t="s">
        <v>127</v>
      </c>
      <c r="F728" s="1">
        <v>43118</v>
      </c>
      <c r="G728" s="2">
        <v>216.85</v>
      </c>
      <c r="H728" s="2">
        <v>178.85</v>
      </c>
      <c r="I728" s="2">
        <v>0</v>
      </c>
      <c r="J728" s="2">
        <v>38</v>
      </c>
      <c r="K728" t="s">
        <v>1101</v>
      </c>
      <c r="L728" t="s">
        <v>4</v>
      </c>
      <c r="M728" t="s">
        <v>4</v>
      </c>
      <c r="N728" t="s">
        <v>4</v>
      </c>
      <c r="O728" t="s">
        <v>1967</v>
      </c>
    </row>
    <row r="729" spans="1:15" ht="20.100000000000001" customHeight="1">
      <c r="A729" t="s">
        <v>1063</v>
      </c>
      <c r="B729" t="s">
        <v>6</v>
      </c>
      <c r="C729" t="s">
        <v>1</v>
      </c>
      <c r="D729" t="s">
        <v>168</v>
      </c>
      <c r="E729" t="s">
        <v>169</v>
      </c>
      <c r="F729" s="1">
        <v>43117</v>
      </c>
      <c r="G729" s="2">
        <v>622.17999999999995</v>
      </c>
      <c r="H729" s="2">
        <v>537.59</v>
      </c>
      <c r="I729" s="2">
        <v>0</v>
      </c>
      <c r="J729" s="2">
        <v>84.59</v>
      </c>
      <c r="K729" t="s">
        <v>1064</v>
      </c>
      <c r="L729" t="s">
        <v>51</v>
      </c>
      <c r="M729" t="s">
        <v>18</v>
      </c>
      <c r="N729" t="s">
        <v>4</v>
      </c>
      <c r="O729" t="s">
        <v>4</v>
      </c>
    </row>
    <row r="730" spans="1:15" ht="20.100000000000001" customHeight="1">
      <c r="A730" t="s">
        <v>1065</v>
      </c>
      <c r="B730" t="s">
        <v>0</v>
      </c>
      <c r="C730" t="s">
        <v>14</v>
      </c>
      <c r="D730" t="s">
        <v>330</v>
      </c>
      <c r="E730" t="s">
        <v>331</v>
      </c>
      <c r="F730" s="1">
        <v>43117</v>
      </c>
      <c r="G730" s="2">
        <v>427.97</v>
      </c>
      <c r="H730" s="2">
        <v>387.51</v>
      </c>
      <c r="I730" s="2">
        <v>0</v>
      </c>
      <c r="J730" s="2">
        <v>40.46</v>
      </c>
      <c r="K730" t="s">
        <v>1005</v>
      </c>
      <c r="L730" t="s">
        <v>4</v>
      </c>
      <c r="M730" t="s">
        <v>4</v>
      </c>
      <c r="N730" t="s">
        <v>4</v>
      </c>
      <c r="O730" t="s">
        <v>4</v>
      </c>
    </row>
    <row r="731" spans="1:15" ht="20.100000000000001" hidden="1" customHeight="1">
      <c r="A731" t="s">
        <v>1068</v>
      </c>
      <c r="B731" t="s">
        <v>137</v>
      </c>
      <c r="C731" t="s">
        <v>5</v>
      </c>
      <c r="D731" t="s">
        <v>138</v>
      </c>
      <c r="E731" t="s">
        <v>139</v>
      </c>
      <c r="F731" s="1">
        <v>43117</v>
      </c>
      <c r="G731" s="2">
        <v>0</v>
      </c>
      <c r="H731" s="2">
        <v>0</v>
      </c>
      <c r="I731" s="2">
        <v>0</v>
      </c>
      <c r="J731" s="2">
        <v>0</v>
      </c>
      <c r="K731" t="s">
        <v>1069</v>
      </c>
      <c r="L731" t="s">
        <v>4</v>
      </c>
      <c r="M731" t="s">
        <v>4</v>
      </c>
      <c r="N731" t="s">
        <v>4</v>
      </c>
      <c r="O731" t="s">
        <v>4</v>
      </c>
    </row>
    <row r="732" spans="1:15" ht="20.100000000000001" customHeight="1">
      <c r="A732" t="s">
        <v>1070</v>
      </c>
      <c r="B732" t="s">
        <v>6</v>
      </c>
      <c r="C732" t="s">
        <v>14</v>
      </c>
      <c r="D732" t="s">
        <v>168</v>
      </c>
      <c r="E732" t="s">
        <v>169</v>
      </c>
      <c r="F732" s="1">
        <v>43117</v>
      </c>
      <c r="G732" s="2">
        <v>178.85</v>
      </c>
      <c r="H732" s="2">
        <v>178.85</v>
      </c>
      <c r="I732" s="2">
        <v>0</v>
      </c>
      <c r="J732" s="2">
        <v>0</v>
      </c>
      <c r="K732" t="s">
        <v>1071</v>
      </c>
      <c r="L732" t="s">
        <v>4</v>
      </c>
      <c r="M732" t="s">
        <v>4</v>
      </c>
      <c r="N732" t="s">
        <v>4</v>
      </c>
      <c r="O732" t="s">
        <v>4</v>
      </c>
    </row>
    <row r="733" spans="1:15" ht="20.100000000000001" customHeight="1">
      <c r="A733" t="s">
        <v>1072</v>
      </c>
      <c r="B733" t="s">
        <v>46</v>
      </c>
      <c r="C733" t="s">
        <v>14</v>
      </c>
      <c r="D733" t="s">
        <v>115</v>
      </c>
      <c r="E733" t="s">
        <v>116</v>
      </c>
      <c r="F733" s="1">
        <v>43117</v>
      </c>
      <c r="G733" s="2">
        <v>186.03</v>
      </c>
      <c r="H733" s="2">
        <v>119.23</v>
      </c>
      <c r="I733" s="2">
        <v>0</v>
      </c>
      <c r="J733" s="2">
        <v>66.8</v>
      </c>
      <c r="K733" t="s">
        <v>1073</v>
      </c>
      <c r="L733" t="s">
        <v>4</v>
      </c>
      <c r="M733" t="s">
        <v>4</v>
      </c>
      <c r="N733" t="s">
        <v>4</v>
      </c>
      <c r="O733" t="s">
        <v>4</v>
      </c>
    </row>
    <row r="734" spans="1:15" ht="20.100000000000001" hidden="1" customHeight="1">
      <c r="A734" t="s">
        <v>1074</v>
      </c>
      <c r="B734" t="s">
        <v>136</v>
      </c>
      <c r="C734" t="s">
        <v>5</v>
      </c>
      <c r="D734" t="s">
        <v>1001</v>
      </c>
      <c r="E734" t="s">
        <v>1002</v>
      </c>
      <c r="F734" s="1">
        <v>43117</v>
      </c>
      <c r="G734" s="2">
        <v>439.45</v>
      </c>
      <c r="H734" s="2">
        <v>0</v>
      </c>
      <c r="I734" s="2">
        <v>439.45</v>
      </c>
      <c r="J734" s="2">
        <v>0</v>
      </c>
      <c r="K734" t="s">
        <v>1075</v>
      </c>
      <c r="L734" t="s">
        <v>4</v>
      </c>
      <c r="M734" t="s">
        <v>4</v>
      </c>
      <c r="N734" t="s">
        <v>4</v>
      </c>
      <c r="O734" t="s">
        <v>4</v>
      </c>
    </row>
    <row r="735" spans="1:15" ht="20.100000000000001" hidden="1" customHeight="1">
      <c r="A735" t="s">
        <v>1076</v>
      </c>
      <c r="B735" t="s">
        <v>0</v>
      </c>
      <c r="C735" t="s">
        <v>283</v>
      </c>
      <c r="D735" t="s">
        <v>175</v>
      </c>
      <c r="E735" t="s">
        <v>176</v>
      </c>
      <c r="F735" s="1">
        <v>43117</v>
      </c>
      <c r="G735" s="2">
        <v>0</v>
      </c>
      <c r="H735" s="2">
        <v>0</v>
      </c>
      <c r="I735" s="2">
        <v>0</v>
      </c>
      <c r="J735" s="2">
        <v>0</v>
      </c>
      <c r="K735" t="s">
        <v>1077</v>
      </c>
      <c r="L735" t="s">
        <v>4</v>
      </c>
      <c r="M735" t="s">
        <v>4</v>
      </c>
      <c r="N735" t="s">
        <v>4</v>
      </c>
      <c r="O735" t="s">
        <v>4</v>
      </c>
    </row>
    <row r="736" spans="1:15" ht="20.100000000000001" customHeight="1">
      <c r="A736" t="s">
        <v>1047</v>
      </c>
      <c r="B736" t="s">
        <v>6</v>
      </c>
      <c r="C736" t="s">
        <v>14</v>
      </c>
      <c r="D736" t="s">
        <v>555</v>
      </c>
      <c r="E736" t="s">
        <v>556</v>
      </c>
      <c r="F736" s="1">
        <v>43116</v>
      </c>
      <c r="G736" s="2">
        <v>119.23</v>
      </c>
      <c r="H736" s="2">
        <v>119.23</v>
      </c>
      <c r="I736" s="2">
        <v>0</v>
      </c>
      <c r="J736" s="2">
        <v>0</v>
      </c>
      <c r="K736" t="s">
        <v>1048</v>
      </c>
      <c r="L736" t="s">
        <v>4</v>
      </c>
      <c r="M736" t="s">
        <v>4</v>
      </c>
      <c r="N736" t="s">
        <v>4</v>
      </c>
      <c r="O736" t="s">
        <v>4</v>
      </c>
    </row>
    <row r="737" spans="1:15" ht="20.100000000000001" customHeight="1">
      <c r="A737" t="s">
        <v>1049</v>
      </c>
      <c r="B737" t="s">
        <v>0</v>
      </c>
      <c r="C737" t="s">
        <v>14</v>
      </c>
      <c r="D737" t="s">
        <v>330</v>
      </c>
      <c r="E737" t="s">
        <v>331</v>
      </c>
      <c r="F737" s="1">
        <v>43116</v>
      </c>
      <c r="G737" s="2">
        <v>178.85</v>
      </c>
      <c r="H737" s="2">
        <v>178.85</v>
      </c>
      <c r="I737" s="2">
        <v>0</v>
      </c>
      <c r="J737" s="2">
        <v>0</v>
      </c>
      <c r="K737" t="s">
        <v>1050</v>
      </c>
      <c r="L737" t="s">
        <v>4</v>
      </c>
      <c r="M737" t="s">
        <v>4</v>
      </c>
      <c r="N737" t="s">
        <v>4</v>
      </c>
      <c r="O737" t="s">
        <v>4</v>
      </c>
    </row>
    <row r="738" spans="1:15" ht="20.100000000000001" customHeight="1">
      <c r="A738" t="s">
        <v>1051</v>
      </c>
      <c r="B738" t="s">
        <v>0</v>
      </c>
      <c r="C738" t="s">
        <v>14</v>
      </c>
      <c r="D738" t="s">
        <v>299</v>
      </c>
      <c r="E738" t="s">
        <v>300</v>
      </c>
      <c r="F738" s="1">
        <v>43116</v>
      </c>
      <c r="G738" s="2">
        <v>119.23</v>
      </c>
      <c r="H738" s="2">
        <v>119.23</v>
      </c>
      <c r="I738" s="2">
        <v>0</v>
      </c>
      <c r="J738" s="2">
        <v>0</v>
      </c>
      <c r="K738" t="s">
        <v>401</v>
      </c>
      <c r="L738" t="s">
        <v>4</v>
      </c>
      <c r="M738" t="s">
        <v>4</v>
      </c>
      <c r="N738" t="s">
        <v>4</v>
      </c>
      <c r="O738" t="s">
        <v>4</v>
      </c>
    </row>
    <row r="739" spans="1:15" ht="20.100000000000001" customHeight="1">
      <c r="A739" t="s">
        <v>1057</v>
      </c>
      <c r="B739" t="s">
        <v>33</v>
      </c>
      <c r="C739" t="s">
        <v>14</v>
      </c>
      <c r="D739" t="s">
        <v>124</v>
      </c>
      <c r="E739" t="s">
        <v>125</v>
      </c>
      <c r="F739" s="1">
        <v>43116</v>
      </c>
      <c r="G739" s="2">
        <v>0</v>
      </c>
      <c r="H739" s="2">
        <v>0</v>
      </c>
      <c r="I739" s="2">
        <v>0</v>
      </c>
      <c r="J739" s="2">
        <v>0</v>
      </c>
      <c r="K739" t="s">
        <v>1058</v>
      </c>
      <c r="L739" t="s">
        <v>4</v>
      </c>
      <c r="M739" t="s">
        <v>4</v>
      </c>
      <c r="N739" t="s">
        <v>4</v>
      </c>
      <c r="O739" t="s">
        <v>4</v>
      </c>
    </row>
    <row r="740" spans="1:15" ht="20.100000000000001" customHeight="1">
      <c r="A740" t="s">
        <v>1059</v>
      </c>
      <c r="B740" t="s">
        <v>0</v>
      </c>
      <c r="C740" t="s">
        <v>14</v>
      </c>
      <c r="D740" t="s">
        <v>286</v>
      </c>
      <c r="E740" t="s">
        <v>287</v>
      </c>
      <c r="F740" s="1">
        <v>43116</v>
      </c>
      <c r="G740" s="2">
        <v>119.23</v>
      </c>
      <c r="H740" s="2">
        <v>119.23</v>
      </c>
      <c r="I740" s="2">
        <v>0</v>
      </c>
      <c r="J740" s="2">
        <v>0</v>
      </c>
      <c r="K740" t="s">
        <v>1060</v>
      </c>
      <c r="L740" t="s">
        <v>4</v>
      </c>
      <c r="M740" t="s">
        <v>4</v>
      </c>
      <c r="N740" t="s">
        <v>4</v>
      </c>
      <c r="O740" t="s">
        <v>1963</v>
      </c>
    </row>
    <row r="741" spans="1:15" ht="20.100000000000001" customHeight="1">
      <c r="A741" t="s">
        <v>1061</v>
      </c>
      <c r="B741" t="s">
        <v>6</v>
      </c>
      <c r="C741" t="s">
        <v>14</v>
      </c>
      <c r="D741" t="s">
        <v>314</v>
      </c>
      <c r="E741" t="s">
        <v>315</v>
      </c>
      <c r="F741" s="1">
        <v>43116</v>
      </c>
      <c r="G741" s="2">
        <v>238.46</v>
      </c>
      <c r="H741" s="2">
        <v>238.46</v>
      </c>
      <c r="I741" s="2">
        <v>0</v>
      </c>
      <c r="J741" s="2">
        <v>0</v>
      </c>
      <c r="K741" t="s">
        <v>1062</v>
      </c>
      <c r="L741" t="s">
        <v>4</v>
      </c>
      <c r="M741" t="s">
        <v>4</v>
      </c>
      <c r="N741" t="s">
        <v>4</v>
      </c>
      <c r="O741" t="s">
        <v>1964</v>
      </c>
    </row>
    <row r="742" spans="1:15" ht="20.100000000000001" customHeight="1">
      <c r="A742" t="s">
        <v>1052</v>
      </c>
      <c r="B742" t="s">
        <v>6</v>
      </c>
      <c r="C742" t="s">
        <v>14</v>
      </c>
      <c r="D742" t="s">
        <v>97</v>
      </c>
      <c r="E742" t="s">
        <v>98</v>
      </c>
      <c r="F742" s="1">
        <v>43116</v>
      </c>
      <c r="G742" s="2">
        <v>178.85</v>
      </c>
      <c r="H742" s="2">
        <v>178.85</v>
      </c>
      <c r="I742" s="2">
        <v>0</v>
      </c>
      <c r="J742" s="2">
        <v>0</v>
      </c>
      <c r="K742" t="s">
        <v>1053</v>
      </c>
      <c r="L742" t="s">
        <v>4</v>
      </c>
      <c r="M742" t="s">
        <v>4</v>
      </c>
      <c r="N742" t="s">
        <v>4</v>
      </c>
      <c r="O742" t="s">
        <v>4</v>
      </c>
    </row>
    <row r="743" spans="1:15" ht="20.100000000000001" customHeight="1">
      <c r="A743" t="s">
        <v>1054</v>
      </c>
      <c r="B743" t="s">
        <v>6</v>
      </c>
      <c r="C743" t="s">
        <v>1</v>
      </c>
      <c r="D743" t="s">
        <v>126</v>
      </c>
      <c r="E743" t="s">
        <v>127</v>
      </c>
      <c r="F743" s="1">
        <v>43116</v>
      </c>
      <c r="G743" s="2">
        <v>345.43</v>
      </c>
      <c r="H743" s="2">
        <v>238.46</v>
      </c>
      <c r="I743" s="2">
        <v>0</v>
      </c>
      <c r="J743" s="2">
        <v>106.97</v>
      </c>
      <c r="K743" t="s">
        <v>1055</v>
      </c>
      <c r="L743" t="s">
        <v>17</v>
      </c>
      <c r="M743" t="s">
        <v>4</v>
      </c>
      <c r="N743" t="s">
        <v>1056</v>
      </c>
      <c r="O743" t="s">
        <v>4</v>
      </c>
    </row>
    <row r="744" spans="1:15" ht="20.100000000000001" customHeight="1">
      <c r="A744" t="s">
        <v>1024</v>
      </c>
      <c r="B744" t="s">
        <v>33</v>
      </c>
      <c r="C744" t="s">
        <v>14</v>
      </c>
      <c r="D744" t="s">
        <v>143</v>
      </c>
      <c r="E744" t="s">
        <v>144</v>
      </c>
      <c r="F744" s="1">
        <v>43115</v>
      </c>
      <c r="G744" s="2">
        <v>417.31</v>
      </c>
      <c r="H744" s="2">
        <v>417.31</v>
      </c>
      <c r="I744" s="2">
        <v>0</v>
      </c>
      <c r="J744" s="2">
        <v>0</v>
      </c>
      <c r="K744" t="s">
        <v>1025</v>
      </c>
      <c r="L744" t="s">
        <v>4</v>
      </c>
      <c r="M744" t="s">
        <v>4</v>
      </c>
      <c r="N744" t="s">
        <v>4</v>
      </c>
      <c r="O744" t="s">
        <v>4</v>
      </c>
    </row>
    <row r="745" spans="1:15" ht="20.100000000000001" customHeight="1">
      <c r="A745" t="s">
        <v>1026</v>
      </c>
      <c r="B745" t="s">
        <v>0</v>
      </c>
      <c r="C745" t="s">
        <v>14</v>
      </c>
      <c r="D745" t="s">
        <v>330</v>
      </c>
      <c r="E745" t="s">
        <v>331</v>
      </c>
      <c r="F745" s="1">
        <v>43115</v>
      </c>
      <c r="G745" s="2">
        <v>834.62</v>
      </c>
      <c r="H745" s="2">
        <v>834.62</v>
      </c>
      <c r="I745" s="2">
        <v>0</v>
      </c>
      <c r="J745" s="2">
        <v>0</v>
      </c>
      <c r="K745" t="s">
        <v>964</v>
      </c>
      <c r="L745" t="s">
        <v>51</v>
      </c>
      <c r="M745" t="s">
        <v>277</v>
      </c>
      <c r="N745" t="s">
        <v>4</v>
      </c>
      <c r="O745" t="s">
        <v>4</v>
      </c>
    </row>
    <row r="746" spans="1:15" ht="20.100000000000001" customHeight="1">
      <c r="A746" t="s">
        <v>1027</v>
      </c>
      <c r="B746" t="s">
        <v>21</v>
      </c>
      <c r="C746" t="s">
        <v>1</v>
      </c>
      <c r="D746" t="s">
        <v>53</v>
      </c>
      <c r="E746" t="s">
        <v>54</v>
      </c>
      <c r="F746" s="1">
        <v>43115</v>
      </c>
      <c r="G746" s="2">
        <v>216.4</v>
      </c>
      <c r="H746" s="2">
        <v>119.23</v>
      </c>
      <c r="I746" s="2">
        <v>0</v>
      </c>
      <c r="J746" s="2">
        <v>97.17</v>
      </c>
      <c r="K746" t="s">
        <v>1028</v>
      </c>
      <c r="L746" t="s">
        <v>51</v>
      </c>
      <c r="M746" t="s">
        <v>18</v>
      </c>
      <c r="N746" t="s">
        <v>1029</v>
      </c>
      <c r="O746" t="s">
        <v>4</v>
      </c>
    </row>
    <row r="747" spans="1:15" ht="20.100000000000001" customHeight="1">
      <c r="A747" t="s">
        <v>1030</v>
      </c>
      <c r="B747" t="s">
        <v>6</v>
      </c>
      <c r="C747" t="s">
        <v>14</v>
      </c>
      <c r="D747" t="s">
        <v>227</v>
      </c>
      <c r="E747" t="s">
        <v>228</v>
      </c>
      <c r="F747" s="1">
        <v>43115</v>
      </c>
      <c r="G747" s="2">
        <v>178.85</v>
      </c>
      <c r="H747" s="2">
        <v>178.85</v>
      </c>
      <c r="I747" s="2">
        <v>0</v>
      </c>
      <c r="J747" s="2">
        <v>0</v>
      </c>
      <c r="K747" t="s">
        <v>1031</v>
      </c>
      <c r="L747" t="s">
        <v>4</v>
      </c>
      <c r="M747" t="s">
        <v>4</v>
      </c>
      <c r="N747" t="s">
        <v>4</v>
      </c>
      <c r="O747" t="s">
        <v>4</v>
      </c>
    </row>
    <row r="748" spans="1:15">
      <c r="A748" t="s">
        <v>1032</v>
      </c>
      <c r="B748" t="s">
        <v>0</v>
      </c>
      <c r="C748" t="s">
        <v>14</v>
      </c>
      <c r="D748" t="s">
        <v>286</v>
      </c>
      <c r="E748" t="s">
        <v>287</v>
      </c>
      <c r="F748" s="1">
        <v>43115</v>
      </c>
      <c r="G748" s="2">
        <v>119.23</v>
      </c>
      <c r="H748" s="2">
        <v>119.23</v>
      </c>
      <c r="I748" s="2">
        <v>0</v>
      </c>
      <c r="J748" s="2">
        <v>0</v>
      </c>
      <c r="K748" t="s">
        <v>617</v>
      </c>
      <c r="L748" t="s">
        <v>4</v>
      </c>
      <c r="M748" t="s">
        <v>4</v>
      </c>
      <c r="N748" t="s">
        <v>4</v>
      </c>
      <c r="O748" t="s">
        <v>4</v>
      </c>
    </row>
    <row r="749" spans="1:15" ht="20.100000000000001" customHeight="1">
      <c r="A749" t="s">
        <v>1033</v>
      </c>
      <c r="B749" t="s">
        <v>10</v>
      </c>
      <c r="C749" t="s">
        <v>1</v>
      </c>
      <c r="D749" t="s">
        <v>240</v>
      </c>
      <c r="E749" t="s">
        <v>241</v>
      </c>
      <c r="F749" s="1">
        <v>43115</v>
      </c>
      <c r="G749" s="2">
        <v>1012.48</v>
      </c>
      <c r="H749" s="2">
        <v>953.86</v>
      </c>
      <c r="I749" s="2">
        <v>0</v>
      </c>
      <c r="J749" s="2">
        <v>58.62</v>
      </c>
      <c r="K749" t="s">
        <v>1034</v>
      </c>
      <c r="L749" t="s">
        <v>191</v>
      </c>
      <c r="M749" t="s">
        <v>4</v>
      </c>
      <c r="N749" t="s">
        <v>1035</v>
      </c>
      <c r="O749" t="s">
        <v>4</v>
      </c>
    </row>
    <row r="750" spans="1:15" ht="20.100000000000001" customHeight="1">
      <c r="A750" t="s">
        <v>1033</v>
      </c>
      <c r="B750" t="s">
        <v>10</v>
      </c>
      <c r="C750" t="s">
        <v>1</v>
      </c>
      <c r="D750" t="s">
        <v>240</v>
      </c>
      <c r="E750" t="s">
        <v>241</v>
      </c>
      <c r="F750" s="1">
        <v>43115</v>
      </c>
      <c r="G750" s="2">
        <v>1012.48</v>
      </c>
      <c r="H750" s="2">
        <v>953.86</v>
      </c>
      <c r="I750" s="2">
        <v>0</v>
      </c>
      <c r="J750" s="2">
        <v>58.62</v>
      </c>
      <c r="K750" t="s">
        <v>1034</v>
      </c>
      <c r="L750" t="s">
        <v>4</v>
      </c>
      <c r="M750" t="s">
        <v>4</v>
      </c>
      <c r="N750" t="s">
        <v>1036</v>
      </c>
      <c r="O750" t="s">
        <v>4</v>
      </c>
    </row>
    <row r="751" spans="1:15" ht="20.100000000000001" customHeight="1">
      <c r="A751" t="s">
        <v>1037</v>
      </c>
      <c r="B751" t="s">
        <v>33</v>
      </c>
      <c r="C751" t="s">
        <v>1</v>
      </c>
      <c r="D751" t="s">
        <v>89</v>
      </c>
      <c r="E751" t="s">
        <v>90</v>
      </c>
      <c r="F751" s="1">
        <v>43115</v>
      </c>
      <c r="G751" s="2">
        <v>2172.36</v>
      </c>
      <c r="H751" s="2">
        <v>119.24</v>
      </c>
      <c r="I751" s="2">
        <v>2053.12</v>
      </c>
      <c r="J751" s="2">
        <v>0</v>
      </c>
      <c r="K751" t="s">
        <v>1038</v>
      </c>
      <c r="L751" t="s">
        <v>4</v>
      </c>
      <c r="M751" t="s">
        <v>4</v>
      </c>
      <c r="N751" t="s">
        <v>4</v>
      </c>
      <c r="O751" t="s">
        <v>4</v>
      </c>
    </row>
    <row r="752" spans="1:15" ht="20.100000000000001" customHeight="1">
      <c r="A752" t="s">
        <v>1041</v>
      </c>
      <c r="B752" t="s">
        <v>6</v>
      </c>
      <c r="C752" t="s">
        <v>14</v>
      </c>
      <c r="D752" t="s">
        <v>555</v>
      </c>
      <c r="E752" t="s">
        <v>556</v>
      </c>
      <c r="F752" s="1">
        <v>43115</v>
      </c>
      <c r="G752" s="2">
        <v>149.04</v>
      </c>
      <c r="H752" s="2">
        <v>149.04</v>
      </c>
      <c r="I752" s="2">
        <v>0</v>
      </c>
      <c r="J752" s="2">
        <v>0</v>
      </c>
      <c r="K752" t="s">
        <v>1042</v>
      </c>
      <c r="L752" t="s">
        <v>4</v>
      </c>
      <c r="M752" t="s">
        <v>4</v>
      </c>
      <c r="N752" t="s">
        <v>4</v>
      </c>
      <c r="O752" t="s">
        <v>1962</v>
      </c>
    </row>
    <row r="753" spans="1:15" ht="20.100000000000001" customHeight="1">
      <c r="A753" t="s">
        <v>1043</v>
      </c>
      <c r="B753" t="s">
        <v>6</v>
      </c>
      <c r="C753" t="s">
        <v>1</v>
      </c>
      <c r="D753" t="s">
        <v>227</v>
      </c>
      <c r="E753" t="s">
        <v>228</v>
      </c>
      <c r="F753" s="1">
        <v>43115</v>
      </c>
      <c r="G753" s="2">
        <v>1119.45</v>
      </c>
      <c r="H753" s="2">
        <v>357.69</v>
      </c>
      <c r="I753" s="2">
        <v>0</v>
      </c>
      <c r="J753" s="2">
        <v>761.76</v>
      </c>
      <c r="K753" t="s">
        <v>1044</v>
      </c>
      <c r="L753" t="s">
        <v>4</v>
      </c>
      <c r="M753" t="s">
        <v>4</v>
      </c>
      <c r="N753" t="s">
        <v>4</v>
      </c>
      <c r="O753" t="s">
        <v>4</v>
      </c>
    </row>
    <row r="754" spans="1:15" ht="20.100000000000001" customHeight="1">
      <c r="A754" t="s">
        <v>1045</v>
      </c>
      <c r="B754" t="s">
        <v>33</v>
      </c>
      <c r="C754" t="s">
        <v>1</v>
      </c>
      <c r="D754" t="s">
        <v>164</v>
      </c>
      <c r="E754" t="s">
        <v>165</v>
      </c>
      <c r="F754" s="1">
        <v>43115</v>
      </c>
      <c r="G754" s="2">
        <v>596.16</v>
      </c>
      <c r="H754" s="2">
        <v>596.16</v>
      </c>
      <c r="I754" s="2">
        <v>0</v>
      </c>
      <c r="J754" s="2">
        <v>0</v>
      </c>
      <c r="K754" t="s">
        <v>1046</v>
      </c>
      <c r="L754" t="s">
        <v>4</v>
      </c>
      <c r="M754" t="s">
        <v>4</v>
      </c>
      <c r="N754" t="s">
        <v>4</v>
      </c>
      <c r="O754" t="s">
        <v>4</v>
      </c>
    </row>
    <row r="755" spans="1:15" ht="20.100000000000001" customHeight="1">
      <c r="A755" t="s">
        <v>1022</v>
      </c>
      <c r="B755" t="s">
        <v>6</v>
      </c>
      <c r="C755" t="s">
        <v>1</v>
      </c>
      <c r="D755" t="s">
        <v>59</v>
      </c>
      <c r="E755" t="s">
        <v>60</v>
      </c>
      <c r="F755" s="1">
        <v>43115</v>
      </c>
      <c r="G755" s="2">
        <v>591.95000000000005</v>
      </c>
      <c r="H755" s="2">
        <v>238.46</v>
      </c>
      <c r="I755" s="2">
        <v>0</v>
      </c>
      <c r="J755" s="2">
        <v>353.49</v>
      </c>
      <c r="K755" t="s">
        <v>1023</v>
      </c>
      <c r="L755" t="s">
        <v>4</v>
      </c>
      <c r="M755" t="s">
        <v>4</v>
      </c>
      <c r="N755" t="s">
        <v>4</v>
      </c>
      <c r="O755" t="s">
        <v>4</v>
      </c>
    </row>
    <row r="756" spans="1:15" ht="20.100000000000001" customHeight="1">
      <c r="A756" t="s">
        <v>1039</v>
      </c>
      <c r="B756" t="s">
        <v>6</v>
      </c>
      <c r="C756" t="s">
        <v>1</v>
      </c>
      <c r="D756" t="s">
        <v>97</v>
      </c>
      <c r="E756" t="s">
        <v>98</v>
      </c>
      <c r="F756" s="1">
        <v>43115</v>
      </c>
      <c r="G756" s="2">
        <v>357.69</v>
      </c>
      <c r="H756" s="2">
        <v>357.69</v>
      </c>
      <c r="I756" s="2">
        <v>0</v>
      </c>
      <c r="J756" s="2">
        <v>0</v>
      </c>
      <c r="K756" t="s">
        <v>1040</v>
      </c>
      <c r="L756" t="s">
        <v>4</v>
      </c>
      <c r="M756" t="s">
        <v>4</v>
      </c>
      <c r="N756" t="s">
        <v>4</v>
      </c>
      <c r="O756" t="s">
        <v>4</v>
      </c>
    </row>
    <row r="757" spans="1:15" ht="20.100000000000001" customHeight="1">
      <c r="A757" t="s">
        <v>1018</v>
      </c>
      <c r="B757" t="s">
        <v>6</v>
      </c>
      <c r="C757" t="s">
        <v>1</v>
      </c>
      <c r="D757" t="s">
        <v>314</v>
      </c>
      <c r="E757" t="s">
        <v>315</v>
      </c>
      <c r="F757" s="1">
        <v>43114</v>
      </c>
      <c r="G757" s="2">
        <v>1311.55</v>
      </c>
      <c r="H757" s="2">
        <v>1311.55</v>
      </c>
      <c r="I757" s="2">
        <v>0</v>
      </c>
      <c r="J757" s="2">
        <v>0</v>
      </c>
      <c r="K757" t="s">
        <v>1019</v>
      </c>
      <c r="L757" t="s">
        <v>51</v>
      </c>
      <c r="M757" t="s">
        <v>4</v>
      </c>
      <c r="N757" t="s">
        <v>4</v>
      </c>
      <c r="O757" t="s">
        <v>1961</v>
      </c>
    </row>
    <row r="758" spans="1:15" ht="20.100000000000001" customHeight="1">
      <c r="A758" t="s">
        <v>1020</v>
      </c>
      <c r="B758" t="s">
        <v>0</v>
      </c>
      <c r="C758" t="s">
        <v>14</v>
      </c>
      <c r="D758" t="s">
        <v>254</v>
      </c>
      <c r="E758" t="s">
        <v>255</v>
      </c>
      <c r="F758" s="1">
        <v>43114</v>
      </c>
      <c r="G758" s="2">
        <v>476.92</v>
      </c>
      <c r="H758" s="2">
        <v>476.92</v>
      </c>
      <c r="I758" s="2">
        <v>0</v>
      </c>
      <c r="J758" s="2">
        <v>0</v>
      </c>
      <c r="K758" t="s">
        <v>1021</v>
      </c>
      <c r="L758" t="s">
        <v>4</v>
      </c>
      <c r="M758" t="s">
        <v>4</v>
      </c>
      <c r="N758" t="s">
        <v>4</v>
      </c>
      <c r="O758" t="s">
        <v>4</v>
      </c>
    </row>
    <row r="759" spans="1:15" ht="20.100000000000001" customHeight="1">
      <c r="A759" t="s">
        <v>1008</v>
      </c>
      <c r="B759" t="s">
        <v>33</v>
      </c>
      <c r="C759" t="s">
        <v>14</v>
      </c>
      <c r="D759" t="s">
        <v>89</v>
      </c>
      <c r="E759" t="s">
        <v>90</v>
      </c>
      <c r="F759" s="1">
        <v>43113</v>
      </c>
      <c r="G759" s="2">
        <v>119.23</v>
      </c>
      <c r="H759" s="2">
        <v>119.23</v>
      </c>
      <c r="I759" s="2">
        <v>0</v>
      </c>
      <c r="J759" s="2">
        <v>0</v>
      </c>
      <c r="K759" t="s">
        <v>1009</v>
      </c>
      <c r="L759" t="s">
        <v>4</v>
      </c>
      <c r="M759" t="s">
        <v>4</v>
      </c>
      <c r="N759" t="s">
        <v>4</v>
      </c>
      <c r="O759" t="s">
        <v>4</v>
      </c>
    </row>
    <row r="760" spans="1:15" ht="20.100000000000001" customHeight="1">
      <c r="A760" t="s">
        <v>1010</v>
      </c>
      <c r="B760" t="s">
        <v>46</v>
      </c>
      <c r="C760" t="s">
        <v>14</v>
      </c>
      <c r="D760" t="s">
        <v>62</v>
      </c>
      <c r="E760" t="s">
        <v>63</v>
      </c>
      <c r="F760" s="1">
        <v>43113</v>
      </c>
      <c r="G760" s="2">
        <v>189.76</v>
      </c>
      <c r="H760" s="2">
        <v>178.85</v>
      </c>
      <c r="I760" s="2">
        <v>0</v>
      </c>
      <c r="J760" s="2">
        <v>10.91</v>
      </c>
      <c r="K760" t="s">
        <v>1011</v>
      </c>
      <c r="L760" t="s">
        <v>4</v>
      </c>
      <c r="M760" t="s">
        <v>4</v>
      </c>
      <c r="N760" t="s">
        <v>4</v>
      </c>
      <c r="O760" t="s">
        <v>4</v>
      </c>
    </row>
    <row r="761" spans="1:15">
      <c r="A761" t="s">
        <v>1014</v>
      </c>
      <c r="B761" t="s">
        <v>0</v>
      </c>
      <c r="C761" t="s">
        <v>1</v>
      </c>
      <c r="D761" t="s">
        <v>273</v>
      </c>
      <c r="E761" t="s">
        <v>274</v>
      </c>
      <c r="F761" s="1">
        <v>43113</v>
      </c>
      <c r="G761" s="2">
        <v>343.2</v>
      </c>
      <c r="H761" s="2">
        <v>238.46</v>
      </c>
      <c r="I761" s="2">
        <v>0</v>
      </c>
      <c r="J761" s="2">
        <v>104.74</v>
      </c>
      <c r="K761" t="s">
        <v>1015</v>
      </c>
      <c r="L761" t="s">
        <v>4</v>
      </c>
      <c r="M761" t="s">
        <v>4</v>
      </c>
      <c r="N761" t="s">
        <v>4</v>
      </c>
      <c r="O761" t="s">
        <v>4</v>
      </c>
    </row>
    <row r="762" spans="1:15" ht="20.100000000000001" customHeight="1">
      <c r="A762" t="s">
        <v>1012</v>
      </c>
      <c r="B762" t="s">
        <v>6</v>
      </c>
      <c r="C762" t="s">
        <v>14</v>
      </c>
      <c r="D762" t="s">
        <v>97</v>
      </c>
      <c r="E762" t="s">
        <v>98</v>
      </c>
      <c r="F762" s="1">
        <v>43113</v>
      </c>
      <c r="G762" s="2">
        <v>238.46</v>
      </c>
      <c r="H762" s="2">
        <v>238.46</v>
      </c>
      <c r="I762" s="2">
        <v>0</v>
      </c>
      <c r="J762" s="2">
        <v>0</v>
      </c>
      <c r="K762" t="s">
        <v>1013</v>
      </c>
      <c r="L762" t="s">
        <v>4</v>
      </c>
      <c r="M762" t="s">
        <v>4</v>
      </c>
      <c r="N762" t="s">
        <v>4</v>
      </c>
      <c r="O762" t="s">
        <v>4</v>
      </c>
    </row>
    <row r="763" spans="1:15" ht="20.100000000000001" customHeight="1">
      <c r="A763" t="s">
        <v>1016</v>
      </c>
      <c r="B763" t="s">
        <v>6</v>
      </c>
      <c r="C763" t="s">
        <v>14</v>
      </c>
      <c r="D763" t="s">
        <v>97</v>
      </c>
      <c r="E763" t="s">
        <v>98</v>
      </c>
      <c r="F763" s="1">
        <v>43113</v>
      </c>
      <c r="G763" s="2">
        <v>238.46</v>
      </c>
      <c r="H763" s="2">
        <v>238.46</v>
      </c>
      <c r="I763" s="2">
        <v>0</v>
      </c>
      <c r="J763" s="2">
        <v>0</v>
      </c>
      <c r="K763" t="s">
        <v>1017</v>
      </c>
      <c r="L763" t="s">
        <v>4</v>
      </c>
      <c r="M763" t="s">
        <v>4</v>
      </c>
      <c r="N763" t="s">
        <v>4</v>
      </c>
      <c r="O763" t="s">
        <v>4</v>
      </c>
    </row>
    <row r="764" spans="1:15" ht="20.100000000000001" hidden="1" customHeight="1">
      <c r="A764" t="s">
        <v>972</v>
      </c>
      <c r="B764" t="s">
        <v>137</v>
      </c>
      <c r="C764" t="s">
        <v>215</v>
      </c>
      <c r="D764" t="s">
        <v>138</v>
      </c>
      <c r="E764" t="s">
        <v>139</v>
      </c>
      <c r="F764" s="1">
        <v>43112</v>
      </c>
      <c r="G764" s="2">
        <v>0</v>
      </c>
      <c r="H764" s="2">
        <v>0</v>
      </c>
      <c r="I764" s="2">
        <v>0</v>
      </c>
      <c r="J764" s="2">
        <v>0</v>
      </c>
      <c r="K764" t="s">
        <v>973</v>
      </c>
      <c r="L764" t="s">
        <v>4</v>
      </c>
      <c r="M764" t="s">
        <v>4</v>
      </c>
      <c r="N764" t="s">
        <v>4</v>
      </c>
      <c r="O764" t="s">
        <v>4</v>
      </c>
    </row>
    <row r="765" spans="1:15" ht="20.100000000000001" customHeight="1">
      <c r="A765" t="s">
        <v>984</v>
      </c>
      <c r="B765" t="s">
        <v>0</v>
      </c>
      <c r="C765" t="s">
        <v>14</v>
      </c>
      <c r="D765" t="s">
        <v>378</v>
      </c>
      <c r="E765" t="s">
        <v>379</v>
      </c>
      <c r="F765" s="1">
        <v>43112</v>
      </c>
      <c r="G765" s="2">
        <v>178.85</v>
      </c>
      <c r="H765" s="2">
        <v>178.85</v>
      </c>
      <c r="I765" s="2">
        <v>0</v>
      </c>
      <c r="J765" s="2">
        <v>0</v>
      </c>
      <c r="K765" t="s">
        <v>985</v>
      </c>
      <c r="L765" t="s">
        <v>69</v>
      </c>
      <c r="M765" t="s">
        <v>4</v>
      </c>
      <c r="N765" t="s">
        <v>986</v>
      </c>
      <c r="O765" t="s">
        <v>4</v>
      </c>
    </row>
    <row r="766" spans="1:15" ht="20.100000000000001" customHeight="1">
      <c r="A766" t="s">
        <v>987</v>
      </c>
      <c r="B766" t="s">
        <v>13</v>
      </c>
      <c r="C766" t="s">
        <v>14</v>
      </c>
      <c r="D766" t="s">
        <v>24</v>
      </c>
      <c r="E766" t="s">
        <v>25</v>
      </c>
      <c r="F766" s="1">
        <v>43112</v>
      </c>
      <c r="G766" s="2">
        <v>119.23</v>
      </c>
      <c r="H766" s="2">
        <v>119.23</v>
      </c>
      <c r="I766" s="2">
        <v>0</v>
      </c>
      <c r="J766" s="2">
        <v>0</v>
      </c>
      <c r="K766" t="s">
        <v>988</v>
      </c>
      <c r="L766" t="s">
        <v>4</v>
      </c>
      <c r="M766" t="s">
        <v>4</v>
      </c>
      <c r="N766" t="s">
        <v>4</v>
      </c>
      <c r="O766" t="s">
        <v>4</v>
      </c>
    </row>
    <row r="767" spans="1:15" ht="20.100000000000001" customHeight="1">
      <c r="A767" t="s">
        <v>989</v>
      </c>
      <c r="B767" t="s">
        <v>0</v>
      </c>
      <c r="C767" t="s">
        <v>1</v>
      </c>
      <c r="D767" t="s">
        <v>2</v>
      </c>
      <c r="E767" t="s">
        <v>3</v>
      </c>
      <c r="F767" s="1">
        <v>43112</v>
      </c>
      <c r="G767" s="2">
        <v>304.73</v>
      </c>
      <c r="H767" s="2">
        <v>238.46</v>
      </c>
      <c r="I767" s="2">
        <v>0</v>
      </c>
      <c r="J767" s="2">
        <v>66.27</v>
      </c>
      <c r="K767" t="s">
        <v>990</v>
      </c>
      <c r="L767" t="s">
        <v>4</v>
      </c>
      <c r="M767" t="s">
        <v>4</v>
      </c>
      <c r="N767" t="s">
        <v>4</v>
      </c>
      <c r="O767" t="s">
        <v>4</v>
      </c>
    </row>
    <row r="768" spans="1:15" ht="20.100000000000001" customHeight="1">
      <c r="A768" t="s">
        <v>991</v>
      </c>
      <c r="B768" t="s">
        <v>13</v>
      </c>
      <c r="C768" t="s">
        <v>1</v>
      </c>
      <c r="D768" t="s">
        <v>279</v>
      </c>
      <c r="E768" t="s">
        <v>280</v>
      </c>
      <c r="F768" s="1">
        <v>43112</v>
      </c>
      <c r="G768" s="2">
        <v>753.11</v>
      </c>
      <c r="H768" s="2">
        <v>417.31</v>
      </c>
      <c r="I768" s="2">
        <v>0</v>
      </c>
      <c r="J768" s="2">
        <v>335.8</v>
      </c>
      <c r="K768" t="s">
        <v>992</v>
      </c>
      <c r="L768" t="s">
        <v>4</v>
      </c>
      <c r="M768" t="s">
        <v>4</v>
      </c>
      <c r="N768" t="s">
        <v>4</v>
      </c>
      <c r="O768" t="s">
        <v>4</v>
      </c>
    </row>
    <row r="769" spans="1:15" ht="20.100000000000001" customHeight="1">
      <c r="A769" t="s">
        <v>993</v>
      </c>
      <c r="B769" t="s">
        <v>6</v>
      </c>
      <c r="C769" t="s">
        <v>14</v>
      </c>
      <c r="D769" t="s">
        <v>343</v>
      </c>
      <c r="E769" t="s">
        <v>344</v>
      </c>
      <c r="F769" s="1">
        <v>43112</v>
      </c>
      <c r="G769" s="2">
        <v>205.28</v>
      </c>
      <c r="H769" s="2">
        <v>149.04</v>
      </c>
      <c r="I769" s="2">
        <v>0</v>
      </c>
      <c r="J769" s="2">
        <v>56.24</v>
      </c>
      <c r="K769" t="s">
        <v>994</v>
      </c>
      <c r="L769" t="s">
        <v>4</v>
      </c>
      <c r="M769" t="s">
        <v>4</v>
      </c>
      <c r="N769" t="s">
        <v>4</v>
      </c>
      <c r="O769" t="s">
        <v>1957</v>
      </c>
    </row>
    <row r="770" spans="1:15" ht="20.100000000000001" hidden="1" customHeight="1">
      <c r="A770" t="s">
        <v>995</v>
      </c>
      <c r="B770" t="s">
        <v>46</v>
      </c>
      <c r="C770" t="s">
        <v>11</v>
      </c>
      <c r="D770" t="s">
        <v>209</v>
      </c>
      <c r="E770" t="s">
        <v>210</v>
      </c>
      <c r="F770" s="1">
        <v>43112</v>
      </c>
      <c r="G770" s="2">
        <v>0</v>
      </c>
      <c r="H770" s="2">
        <v>0</v>
      </c>
      <c r="I770" s="2">
        <v>0</v>
      </c>
      <c r="J770" s="2">
        <v>0</v>
      </c>
      <c r="K770" t="s">
        <v>996</v>
      </c>
      <c r="L770" t="s">
        <v>61</v>
      </c>
      <c r="M770" t="s">
        <v>61</v>
      </c>
      <c r="N770" t="s">
        <v>997</v>
      </c>
      <c r="O770" t="s">
        <v>1958</v>
      </c>
    </row>
    <row r="771" spans="1:15" ht="20.100000000000001" customHeight="1">
      <c r="A771" t="s">
        <v>998</v>
      </c>
      <c r="B771" t="s">
        <v>13</v>
      </c>
      <c r="C771" t="s">
        <v>14</v>
      </c>
      <c r="D771" t="s">
        <v>279</v>
      </c>
      <c r="E771" t="s">
        <v>280</v>
      </c>
      <c r="F771" s="1">
        <v>43112</v>
      </c>
      <c r="G771" s="2">
        <v>646.44000000000005</v>
      </c>
      <c r="H771" s="2">
        <v>417.31</v>
      </c>
      <c r="I771" s="2">
        <v>0</v>
      </c>
      <c r="J771" s="2">
        <v>229.13</v>
      </c>
      <c r="K771" t="s">
        <v>999</v>
      </c>
      <c r="L771" t="s">
        <v>4</v>
      </c>
      <c r="M771" t="s">
        <v>4</v>
      </c>
      <c r="N771" t="s">
        <v>4</v>
      </c>
      <c r="O771" t="s">
        <v>1959</v>
      </c>
    </row>
    <row r="772" spans="1:15" ht="20.100000000000001" hidden="1" customHeight="1">
      <c r="A772" t="s">
        <v>1000</v>
      </c>
      <c r="B772" t="s">
        <v>136</v>
      </c>
      <c r="C772" t="s">
        <v>7</v>
      </c>
      <c r="D772" t="s">
        <v>1001</v>
      </c>
      <c r="E772" t="s">
        <v>1002</v>
      </c>
      <c r="F772" s="1">
        <v>43112</v>
      </c>
      <c r="G772" s="2">
        <v>182.44</v>
      </c>
      <c r="H772" s="2">
        <v>182.44</v>
      </c>
      <c r="I772" s="2">
        <v>0</v>
      </c>
      <c r="J772" s="2">
        <v>0</v>
      </c>
      <c r="K772" t="s">
        <v>1003</v>
      </c>
      <c r="L772" t="s">
        <v>245</v>
      </c>
      <c r="M772" t="s">
        <v>108</v>
      </c>
      <c r="N772" t="s">
        <v>4</v>
      </c>
      <c r="O772" t="s">
        <v>4</v>
      </c>
    </row>
    <row r="773" spans="1:15">
      <c r="A773" t="s">
        <v>1004</v>
      </c>
      <c r="B773" t="s">
        <v>0</v>
      </c>
      <c r="C773" t="s">
        <v>14</v>
      </c>
      <c r="D773" t="s">
        <v>330</v>
      </c>
      <c r="E773" t="s">
        <v>331</v>
      </c>
      <c r="F773" s="1">
        <v>43112</v>
      </c>
      <c r="G773" s="2">
        <v>506.73</v>
      </c>
      <c r="H773" s="2">
        <v>506.73</v>
      </c>
      <c r="I773" s="2">
        <v>0</v>
      </c>
      <c r="J773" s="2">
        <v>0</v>
      </c>
      <c r="K773" t="s">
        <v>1005</v>
      </c>
      <c r="L773" t="s">
        <v>51</v>
      </c>
      <c r="M773" t="s">
        <v>4</v>
      </c>
      <c r="N773" t="s">
        <v>4</v>
      </c>
      <c r="O773" t="s">
        <v>1960</v>
      </c>
    </row>
    <row r="774" spans="1:15" ht="20.100000000000001" customHeight="1">
      <c r="A774" t="s">
        <v>1006</v>
      </c>
      <c r="B774" t="s">
        <v>0</v>
      </c>
      <c r="C774" t="s">
        <v>14</v>
      </c>
      <c r="D774" t="s">
        <v>286</v>
      </c>
      <c r="E774" t="s">
        <v>287</v>
      </c>
      <c r="F774" s="1">
        <v>43112</v>
      </c>
      <c r="G774" s="2">
        <v>217.73</v>
      </c>
      <c r="H774" s="2">
        <v>178.85</v>
      </c>
      <c r="I774" s="2">
        <v>0</v>
      </c>
      <c r="J774" s="2">
        <v>38.880000000000003</v>
      </c>
      <c r="K774" t="s">
        <v>1007</v>
      </c>
      <c r="L774" t="s">
        <v>4</v>
      </c>
      <c r="M774" t="s">
        <v>4</v>
      </c>
      <c r="N774" t="s">
        <v>4</v>
      </c>
      <c r="O774" t="s">
        <v>4</v>
      </c>
    </row>
    <row r="775" spans="1:15" ht="20.100000000000001" customHeight="1">
      <c r="A775" t="s">
        <v>951</v>
      </c>
      <c r="B775" t="s">
        <v>46</v>
      </c>
      <c r="C775" t="s">
        <v>14</v>
      </c>
      <c r="D775" t="s">
        <v>47</v>
      </c>
      <c r="E775" t="s">
        <v>48</v>
      </c>
      <c r="F775" s="1">
        <v>43111</v>
      </c>
      <c r="G775" s="2">
        <v>178.85</v>
      </c>
      <c r="H775" s="2">
        <v>178.85</v>
      </c>
      <c r="I775" s="2">
        <v>0</v>
      </c>
      <c r="J775" s="2">
        <v>0</v>
      </c>
      <c r="K775" t="s">
        <v>952</v>
      </c>
      <c r="L775" t="s">
        <v>4</v>
      </c>
      <c r="M775" t="s">
        <v>4</v>
      </c>
      <c r="N775" t="s">
        <v>4</v>
      </c>
      <c r="O775" t="s">
        <v>4</v>
      </c>
    </row>
    <row r="776" spans="1:15" ht="20.100000000000001" customHeight="1">
      <c r="A776" t="s">
        <v>953</v>
      </c>
      <c r="B776" t="s">
        <v>0</v>
      </c>
      <c r="C776" t="s">
        <v>14</v>
      </c>
      <c r="D776" t="s">
        <v>36</v>
      </c>
      <c r="E776" t="s">
        <v>37</v>
      </c>
      <c r="F776" s="1">
        <v>43111</v>
      </c>
      <c r="G776" s="2">
        <v>119.23</v>
      </c>
      <c r="H776" s="2">
        <v>119.23</v>
      </c>
      <c r="I776" s="2">
        <v>0</v>
      </c>
      <c r="J776" s="2">
        <v>0</v>
      </c>
      <c r="K776" t="s">
        <v>954</v>
      </c>
      <c r="L776" t="s">
        <v>4</v>
      </c>
      <c r="M776" t="s">
        <v>4</v>
      </c>
      <c r="N776" t="s">
        <v>4</v>
      </c>
      <c r="O776" t="s">
        <v>4</v>
      </c>
    </row>
    <row r="777" spans="1:15" ht="20.100000000000001" customHeight="1">
      <c r="A777" t="s">
        <v>955</v>
      </c>
      <c r="B777" t="s">
        <v>0</v>
      </c>
      <c r="C777" t="s">
        <v>14</v>
      </c>
      <c r="D777" t="s">
        <v>330</v>
      </c>
      <c r="E777" t="s">
        <v>331</v>
      </c>
      <c r="F777" s="1">
        <v>43111</v>
      </c>
      <c r="G777" s="2">
        <v>298.08</v>
      </c>
      <c r="H777" s="2">
        <v>298.08</v>
      </c>
      <c r="I777" s="2">
        <v>0</v>
      </c>
      <c r="J777" s="2">
        <v>0</v>
      </c>
      <c r="K777" t="s">
        <v>956</v>
      </c>
      <c r="L777" t="s">
        <v>4</v>
      </c>
      <c r="M777" t="s">
        <v>4</v>
      </c>
      <c r="N777" t="s">
        <v>4</v>
      </c>
      <c r="O777" t="s">
        <v>1952</v>
      </c>
    </row>
    <row r="778" spans="1:15">
      <c r="A778" t="s">
        <v>957</v>
      </c>
      <c r="B778" t="s">
        <v>0</v>
      </c>
      <c r="C778" t="s">
        <v>14</v>
      </c>
      <c r="D778" t="s">
        <v>113</v>
      </c>
      <c r="E778" t="s">
        <v>114</v>
      </c>
      <c r="F778" s="1">
        <v>43111</v>
      </c>
      <c r="G778" s="2">
        <v>89.42</v>
      </c>
      <c r="H778" s="2">
        <v>89.42</v>
      </c>
      <c r="I778" s="2">
        <v>0</v>
      </c>
      <c r="J778" s="2">
        <v>0</v>
      </c>
      <c r="K778" t="s">
        <v>958</v>
      </c>
      <c r="L778" t="s">
        <v>4</v>
      </c>
      <c r="M778" t="s">
        <v>4</v>
      </c>
      <c r="N778" t="s">
        <v>4</v>
      </c>
      <c r="O778" t="s">
        <v>1953</v>
      </c>
    </row>
    <row r="779" spans="1:15" ht="20.100000000000001" customHeight="1">
      <c r="A779" t="s">
        <v>959</v>
      </c>
      <c r="B779" t="s">
        <v>6</v>
      </c>
      <c r="C779" t="s">
        <v>1</v>
      </c>
      <c r="D779" t="s">
        <v>258</v>
      </c>
      <c r="E779" t="s">
        <v>259</v>
      </c>
      <c r="F779" s="1">
        <v>43111</v>
      </c>
      <c r="G779" s="2">
        <v>178.85</v>
      </c>
      <c r="H779" s="2">
        <v>178.85</v>
      </c>
      <c r="I779" s="2">
        <v>0</v>
      </c>
      <c r="J779" s="2">
        <v>0</v>
      </c>
      <c r="K779" t="s">
        <v>960</v>
      </c>
      <c r="L779" t="s">
        <v>4</v>
      </c>
      <c r="M779" t="s">
        <v>4</v>
      </c>
      <c r="N779" t="s">
        <v>4</v>
      </c>
      <c r="O779" t="s">
        <v>4</v>
      </c>
    </row>
    <row r="780" spans="1:15" ht="20.100000000000001" customHeight="1">
      <c r="A780" t="s">
        <v>961</v>
      </c>
      <c r="B780" t="s">
        <v>6</v>
      </c>
      <c r="C780" t="s">
        <v>1</v>
      </c>
      <c r="D780" t="s">
        <v>168</v>
      </c>
      <c r="E780" t="s">
        <v>169</v>
      </c>
      <c r="F780" s="1">
        <v>43111</v>
      </c>
      <c r="G780" s="2">
        <v>476.93</v>
      </c>
      <c r="H780" s="2">
        <v>476.93</v>
      </c>
      <c r="I780" s="2">
        <v>0</v>
      </c>
      <c r="J780" s="2">
        <v>0</v>
      </c>
      <c r="K780" t="s">
        <v>962</v>
      </c>
      <c r="L780" t="s">
        <v>4</v>
      </c>
      <c r="M780" t="s">
        <v>4</v>
      </c>
      <c r="N780" t="s">
        <v>4</v>
      </c>
      <c r="O780" t="s">
        <v>4</v>
      </c>
    </row>
    <row r="781" spans="1:15" ht="20.100000000000001" customHeight="1">
      <c r="A781" t="s">
        <v>963</v>
      </c>
      <c r="B781" t="s">
        <v>0</v>
      </c>
      <c r="C781" t="s">
        <v>1</v>
      </c>
      <c r="D781" t="s">
        <v>330</v>
      </c>
      <c r="E781" t="s">
        <v>331</v>
      </c>
      <c r="F781" s="1">
        <v>43111</v>
      </c>
      <c r="G781" s="2">
        <v>238.46</v>
      </c>
      <c r="H781" s="2">
        <v>238.46</v>
      </c>
      <c r="I781" s="2">
        <v>0</v>
      </c>
      <c r="J781" s="2">
        <v>0</v>
      </c>
      <c r="K781" t="s">
        <v>964</v>
      </c>
      <c r="L781" t="s">
        <v>4</v>
      </c>
      <c r="M781" t="s">
        <v>4</v>
      </c>
      <c r="N781" t="s">
        <v>4</v>
      </c>
      <c r="O781" t="s">
        <v>4</v>
      </c>
    </row>
    <row r="782" spans="1:15" ht="20.100000000000001" customHeight="1">
      <c r="A782" t="s">
        <v>965</v>
      </c>
      <c r="B782" t="s">
        <v>6</v>
      </c>
      <c r="C782" t="s">
        <v>14</v>
      </c>
      <c r="D782" t="s">
        <v>555</v>
      </c>
      <c r="E782" t="s">
        <v>556</v>
      </c>
      <c r="F782" s="1">
        <v>43111</v>
      </c>
      <c r="G782" s="2">
        <v>357.69</v>
      </c>
      <c r="H782" s="2">
        <v>357.69</v>
      </c>
      <c r="I782" s="2">
        <v>0</v>
      </c>
      <c r="J782" s="2">
        <v>0</v>
      </c>
      <c r="K782" t="s">
        <v>966</v>
      </c>
      <c r="L782" t="s">
        <v>4</v>
      </c>
      <c r="M782" t="s">
        <v>4</v>
      </c>
      <c r="N782" t="s">
        <v>4</v>
      </c>
      <c r="O782" t="s">
        <v>1954</v>
      </c>
    </row>
    <row r="783" spans="1:15" ht="20.100000000000001" customHeight="1">
      <c r="A783" t="s">
        <v>967</v>
      </c>
      <c r="B783" t="s">
        <v>6</v>
      </c>
      <c r="C783" t="s">
        <v>14</v>
      </c>
      <c r="D783" t="s">
        <v>343</v>
      </c>
      <c r="E783" t="s">
        <v>344</v>
      </c>
      <c r="F783" s="1">
        <v>43111</v>
      </c>
      <c r="G783" s="2">
        <v>74.14</v>
      </c>
      <c r="H783" s="2">
        <v>59.62</v>
      </c>
      <c r="I783" s="2">
        <v>0</v>
      </c>
      <c r="J783" s="2">
        <v>14.52</v>
      </c>
      <c r="K783" t="s">
        <v>968</v>
      </c>
      <c r="L783" t="s">
        <v>4</v>
      </c>
      <c r="M783" t="s">
        <v>4</v>
      </c>
      <c r="N783" t="s">
        <v>4</v>
      </c>
      <c r="O783" t="s">
        <v>1955</v>
      </c>
    </row>
    <row r="784" spans="1:15" ht="20.100000000000001" customHeight="1">
      <c r="A784" t="s">
        <v>969</v>
      </c>
      <c r="B784" t="s">
        <v>6</v>
      </c>
      <c r="C784" t="s">
        <v>14</v>
      </c>
      <c r="D784" t="s">
        <v>970</v>
      </c>
      <c r="E784" t="s">
        <v>971</v>
      </c>
      <c r="F784" s="1">
        <v>43111</v>
      </c>
      <c r="G784" s="2">
        <v>0</v>
      </c>
      <c r="H784" s="2">
        <v>0</v>
      </c>
      <c r="I784" s="2">
        <v>0</v>
      </c>
      <c r="J784" s="2">
        <v>0</v>
      </c>
      <c r="K784" t="s">
        <v>674</v>
      </c>
      <c r="L784" t="s">
        <v>4</v>
      </c>
      <c r="M784" t="s">
        <v>4</v>
      </c>
      <c r="N784" t="s">
        <v>4</v>
      </c>
      <c r="O784" t="s">
        <v>4</v>
      </c>
    </row>
    <row r="785" spans="1:15" ht="20.100000000000001" customHeight="1">
      <c r="A785" t="s">
        <v>976</v>
      </c>
      <c r="B785" t="s">
        <v>13</v>
      </c>
      <c r="C785" t="s">
        <v>1</v>
      </c>
      <c r="D785" t="s">
        <v>15</v>
      </c>
      <c r="E785" t="s">
        <v>16</v>
      </c>
      <c r="F785" s="1">
        <v>43111</v>
      </c>
      <c r="G785" s="2">
        <v>574.1</v>
      </c>
      <c r="H785" s="2">
        <v>208.66</v>
      </c>
      <c r="I785" s="2">
        <v>0</v>
      </c>
      <c r="J785" s="2">
        <v>365.44</v>
      </c>
      <c r="K785" t="s">
        <v>977</v>
      </c>
      <c r="L785" t="s">
        <v>17</v>
      </c>
      <c r="M785" t="s">
        <v>4</v>
      </c>
      <c r="N785" t="s">
        <v>4</v>
      </c>
      <c r="O785" t="s">
        <v>4</v>
      </c>
    </row>
    <row r="786" spans="1:15" ht="20.100000000000001" customHeight="1">
      <c r="A786" t="s">
        <v>978</v>
      </c>
      <c r="B786" t="s">
        <v>6</v>
      </c>
      <c r="C786" t="s">
        <v>1</v>
      </c>
      <c r="D786" t="s">
        <v>225</v>
      </c>
      <c r="E786" t="s">
        <v>226</v>
      </c>
      <c r="F786" s="1">
        <v>43111</v>
      </c>
      <c r="G786" s="2">
        <v>1852.15</v>
      </c>
      <c r="H786" s="2">
        <v>1018.24</v>
      </c>
      <c r="I786" s="2">
        <v>0</v>
      </c>
      <c r="J786" s="2">
        <v>833.91</v>
      </c>
      <c r="K786" t="s">
        <v>979</v>
      </c>
      <c r="L786" t="s">
        <v>17</v>
      </c>
      <c r="M786" t="s">
        <v>61</v>
      </c>
      <c r="N786" t="s">
        <v>4</v>
      </c>
      <c r="O786" t="s">
        <v>1956</v>
      </c>
    </row>
    <row r="787" spans="1:15" ht="20.100000000000001" customHeight="1">
      <c r="A787" t="s">
        <v>980</v>
      </c>
      <c r="B787" t="s">
        <v>0</v>
      </c>
      <c r="C787" t="s">
        <v>14</v>
      </c>
      <c r="D787" t="s">
        <v>378</v>
      </c>
      <c r="E787" t="s">
        <v>379</v>
      </c>
      <c r="F787" s="1">
        <v>43111</v>
      </c>
      <c r="G787" s="2">
        <v>178.85</v>
      </c>
      <c r="H787" s="2">
        <v>178.85</v>
      </c>
      <c r="I787" s="2">
        <v>0</v>
      </c>
      <c r="J787" s="2">
        <v>0</v>
      </c>
      <c r="K787" t="s">
        <v>981</v>
      </c>
      <c r="L787" t="s">
        <v>4</v>
      </c>
      <c r="M787" t="s">
        <v>4</v>
      </c>
      <c r="N787" t="s">
        <v>4</v>
      </c>
      <c r="O787" t="s">
        <v>4</v>
      </c>
    </row>
    <row r="788" spans="1:15" ht="20.100000000000001" customHeight="1">
      <c r="A788" t="s">
        <v>982</v>
      </c>
      <c r="B788" t="s">
        <v>13</v>
      </c>
      <c r="C788" t="s">
        <v>14</v>
      </c>
      <c r="D788" t="s">
        <v>24</v>
      </c>
      <c r="E788" t="s">
        <v>25</v>
      </c>
      <c r="F788" s="1">
        <v>43111</v>
      </c>
      <c r="G788" s="2">
        <v>238.46</v>
      </c>
      <c r="H788" s="2">
        <v>238.46</v>
      </c>
      <c r="I788" s="2">
        <v>0</v>
      </c>
      <c r="J788" s="2">
        <v>0</v>
      </c>
      <c r="K788" t="s">
        <v>983</v>
      </c>
      <c r="L788" t="s">
        <v>4</v>
      </c>
      <c r="M788" t="s">
        <v>4</v>
      </c>
      <c r="N788" t="s">
        <v>4</v>
      </c>
      <c r="O788" t="s">
        <v>4</v>
      </c>
    </row>
    <row r="789" spans="1:15" ht="20.100000000000001" customHeight="1">
      <c r="A789" t="s">
        <v>925</v>
      </c>
      <c r="B789" t="s">
        <v>13</v>
      </c>
      <c r="C789" t="s">
        <v>14</v>
      </c>
      <c r="D789" t="s">
        <v>15</v>
      </c>
      <c r="E789" t="s">
        <v>16</v>
      </c>
      <c r="F789" s="1">
        <v>43110</v>
      </c>
      <c r="G789" s="2">
        <v>59.62</v>
      </c>
      <c r="H789" s="2">
        <v>59.62</v>
      </c>
      <c r="I789" s="2">
        <v>0</v>
      </c>
      <c r="J789" s="2">
        <v>0</v>
      </c>
      <c r="K789" t="s">
        <v>926</v>
      </c>
      <c r="L789" t="s">
        <v>4</v>
      </c>
      <c r="M789" t="s">
        <v>4</v>
      </c>
      <c r="N789" t="s">
        <v>4</v>
      </c>
      <c r="O789" t="s">
        <v>4</v>
      </c>
    </row>
    <row r="790" spans="1:15" ht="20.100000000000001" customHeight="1">
      <c r="A790" t="s">
        <v>927</v>
      </c>
      <c r="B790" t="s">
        <v>46</v>
      </c>
      <c r="C790" t="s">
        <v>1</v>
      </c>
      <c r="D790" t="s">
        <v>47</v>
      </c>
      <c r="E790" t="s">
        <v>48</v>
      </c>
      <c r="F790" s="1">
        <v>43110</v>
      </c>
      <c r="G790" s="2">
        <v>397.18</v>
      </c>
      <c r="H790" s="2">
        <v>298.08</v>
      </c>
      <c r="I790" s="2">
        <v>0</v>
      </c>
      <c r="J790" s="2">
        <v>99.1</v>
      </c>
      <c r="K790" t="s">
        <v>928</v>
      </c>
      <c r="L790" t="s">
        <v>38</v>
      </c>
      <c r="M790" t="s">
        <v>4</v>
      </c>
      <c r="N790" t="s">
        <v>4</v>
      </c>
      <c r="O790" t="s">
        <v>1944</v>
      </c>
    </row>
    <row r="791" spans="1:15" ht="20.100000000000001" customHeight="1">
      <c r="A791" t="s">
        <v>929</v>
      </c>
      <c r="B791" t="s">
        <v>21</v>
      </c>
      <c r="C791" t="s">
        <v>14</v>
      </c>
      <c r="D791" t="s">
        <v>95</v>
      </c>
      <c r="E791" t="s">
        <v>96</v>
      </c>
      <c r="F791" s="1">
        <v>43110</v>
      </c>
      <c r="G791" s="2">
        <v>655.78</v>
      </c>
      <c r="H791" s="2">
        <v>655.78</v>
      </c>
      <c r="I791" s="2">
        <v>0</v>
      </c>
      <c r="J791" s="2">
        <v>0</v>
      </c>
      <c r="K791" t="s">
        <v>861</v>
      </c>
      <c r="L791" t="s">
        <v>4</v>
      </c>
      <c r="M791" t="s">
        <v>4</v>
      </c>
      <c r="N791" t="s">
        <v>4</v>
      </c>
      <c r="O791" t="s">
        <v>1945</v>
      </c>
    </row>
    <row r="792" spans="1:15" ht="20.100000000000001" customHeight="1">
      <c r="A792" t="s">
        <v>930</v>
      </c>
      <c r="B792" t="s">
        <v>0</v>
      </c>
      <c r="C792" t="s">
        <v>14</v>
      </c>
      <c r="D792" t="s">
        <v>55</v>
      </c>
      <c r="E792" t="s">
        <v>56</v>
      </c>
      <c r="F792" s="1">
        <v>43110</v>
      </c>
      <c r="G792" s="2">
        <v>391.25</v>
      </c>
      <c r="H792" s="2">
        <v>178.85</v>
      </c>
      <c r="I792" s="2">
        <v>0</v>
      </c>
      <c r="J792" s="2">
        <v>212.4</v>
      </c>
      <c r="K792" t="s">
        <v>931</v>
      </c>
      <c r="L792" t="s">
        <v>4</v>
      </c>
      <c r="M792" t="s">
        <v>4</v>
      </c>
      <c r="N792" t="s">
        <v>4</v>
      </c>
      <c r="O792" t="s">
        <v>4</v>
      </c>
    </row>
    <row r="793" spans="1:15" ht="20.100000000000001" customHeight="1">
      <c r="A793" t="s">
        <v>932</v>
      </c>
      <c r="B793" t="s">
        <v>13</v>
      </c>
      <c r="C793" t="s">
        <v>14</v>
      </c>
      <c r="D793" t="s">
        <v>42</v>
      </c>
      <c r="E793" t="s">
        <v>43</v>
      </c>
      <c r="F793" s="1">
        <v>43110</v>
      </c>
      <c r="G793" s="2">
        <v>476.93</v>
      </c>
      <c r="H793" s="2">
        <v>476.93</v>
      </c>
      <c r="I793" s="2">
        <v>0</v>
      </c>
      <c r="J793" s="2">
        <v>0</v>
      </c>
      <c r="K793" t="s">
        <v>933</v>
      </c>
      <c r="L793" t="s">
        <v>4</v>
      </c>
      <c r="M793" t="s">
        <v>4</v>
      </c>
      <c r="N793" t="s">
        <v>4</v>
      </c>
      <c r="O793" t="s">
        <v>4</v>
      </c>
    </row>
    <row r="794" spans="1:15" ht="20.100000000000001" customHeight="1">
      <c r="A794" t="s">
        <v>934</v>
      </c>
      <c r="B794" t="s">
        <v>6</v>
      </c>
      <c r="C794" t="s">
        <v>14</v>
      </c>
      <c r="D794" t="s">
        <v>168</v>
      </c>
      <c r="E794" t="s">
        <v>169</v>
      </c>
      <c r="F794" s="1">
        <v>43110</v>
      </c>
      <c r="G794" s="2">
        <v>119.23</v>
      </c>
      <c r="H794" s="2">
        <v>119.23</v>
      </c>
      <c r="I794" s="2">
        <v>0</v>
      </c>
      <c r="J794" s="2">
        <v>0</v>
      </c>
      <c r="K794" t="s">
        <v>935</v>
      </c>
      <c r="L794" t="s">
        <v>4</v>
      </c>
      <c r="M794" t="s">
        <v>4</v>
      </c>
      <c r="N794" t="s">
        <v>4</v>
      </c>
      <c r="O794" t="s">
        <v>1946</v>
      </c>
    </row>
    <row r="795" spans="1:15" ht="20.100000000000001" customHeight="1">
      <c r="A795" t="s">
        <v>936</v>
      </c>
      <c r="B795" t="s">
        <v>0</v>
      </c>
      <c r="C795" t="s">
        <v>14</v>
      </c>
      <c r="D795" t="s">
        <v>182</v>
      </c>
      <c r="E795" t="s">
        <v>183</v>
      </c>
      <c r="F795" s="1">
        <v>43110</v>
      </c>
      <c r="G795" s="2">
        <v>692.46</v>
      </c>
      <c r="H795" s="2">
        <v>178.85</v>
      </c>
      <c r="I795" s="2">
        <v>0</v>
      </c>
      <c r="J795" s="2">
        <v>513.61</v>
      </c>
      <c r="K795" t="s">
        <v>937</v>
      </c>
      <c r="L795" t="s">
        <v>4</v>
      </c>
      <c r="M795" t="s">
        <v>4</v>
      </c>
      <c r="N795" t="s">
        <v>4</v>
      </c>
      <c r="O795" t="s">
        <v>1947</v>
      </c>
    </row>
    <row r="796" spans="1:15" ht="20.100000000000001" customHeight="1">
      <c r="A796" t="s">
        <v>938</v>
      </c>
      <c r="B796" t="s">
        <v>10</v>
      </c>
      <c r="C796" t="s">
        <v>1</v>
      </c>
      <c r="D796" t="s">
        <v>324</v>
      </c>
      <c r="E796" t="s">
        <v>325</v>
      </c>
      <c r="F796" s="1">
        <v>43110</v>
      </c>
      <c r="G796" s="2">
        <v>238.46</v>
      </c>
      <c r="H796" s="2">
        <v>238.46</v>
      </c>
      <c r="I796" s="2">
        <v>0</v>
      </c>
      <c r="J796" s="2">
        <v>0</v>
      </c>
      <c r="K796" t="s">
        <v>939</v>
      </c>
      <c r="L796" t="s">
        <v>4</v>
      </c>
      <c r="M796" t="s">
        <v>4</v>
      </c>
      <c r="N796" t="s">
        <v>4</v>
      </c>
      <c r="O796" t="s">
        <v>4</v>
      </c>
    </row>
    <row r="797" spans="1:15" ht="20.100000000000001" customHeight="1">
      <c r="A797" t="s">
        <v>940</v>
      </c>
      <c r="B797" t="s">
        <v>0</v>
      </c>
      <c r="C797" t="s">
        <v>14</v>
      </c>
      <c r="D797" t="s">
        <v>254</v>
      </c>
      <c r="E797" t="s">
        <v>255</v>
      </c>
      <c r="F797" s="1">
        <v>43110</v>
      </c>
      <c r="G797" s="2">
        <v>596.16</v>
      </c>
      <c r="H797" s="2">
        <v>596.16</v>
      </c>
      <c r="I797" s="2">
        <v>0</v>
      </c>
      <c r="J797" s="2">
        <v>0</v>
      </c>
      <c r="K797" t="s">
        <v>41</v>
      </c>
      <c r="L797" t="s">
        <v>4</v>
      </c>
      <c r="M797" t="s">
        <v>4</v>
      </c>
      <c r="N797" t="s">
        <v>4</v>
      </c>
      <c r="O797" t="s">
        <v>1948</v>
      </c>
    </row>
    <row r="798" spans="1:15" ht="20.100000000000001" customHeight="1">
      <c r="A798" t="s">
        <v>941</v>
      </c>
      <c r="B798" t="s">
        <v>30</v>
      </c>
      <c r="C798" t="s">
        <v>14</v>
      </c>
      <c r="D798" t="s">
        <v>207</v>
      </c>
      <c r="E798" t="s">
        <v>208</v>
      </c>
      <c r="F798" s="1">
        <v>43110</v>
      </c>
      <c r="G798" s="2">
        <v>119.23</v>
      </c>
      <c r="H798" s="2">
        <v>119.23</v>
      </c>
      <c r="I798" s="2">
        <v>0</v>
      </c>
      <c r="J798" s="2">
        <v>0</v>
      </c>
      <c r="K798" t="s">
        <v>942</v>
      </c>
      <c r="L798" t="s">
        <v>4</v>
      </c>
      <c r="M798" t="s">
        <v>4</v>
      </c>
      <c r="N798" t="s">
        <v>4</v>
      </c>
      <c r="O798" t="s">
        <v>1949</v>
      </c>
    </row>
    <row r="799" spans="1:15">
      <c r="A799" t="s">
        <v>943</v>
      </c>
      <c r="B799" t="s">
        <v>727</v>
      </c>
      <c r="C799" t="s">
        <v>14</v>
      </c>
      <c r="D799" t="s">
        <v>728</v>
      </c>
      <c r="E799" t="s">
        <v>729</v>
      </c>
      <c r="F799" s="1">
        <v>43110</v>
      </c>
      <c r="G799" s="2">
        <v>0</v>
      </c>
      <c r="H799" s="2">
        <v>0</v>
      </c>
      <c r="I799" s="2">
        <v>0</v>
      </c>
      <c r="J799" s="2">
        <v>0</v>
      </c>
      <c r="K799" t="s">
        <v>944</v>
      </c>
      <c r="L799" t="s">
        <v>4</v>
      </c>
      <c r="M799" t="s">
        <v>4</v>
      </c>
      <c r="N799" t="s">
        <v>4</v>
      </c>
      <c r="O799" t="s">
        <v>4</v>
      </c>
    </row>
    <row r="800" spans="1:15" ht="20.100000000000001" customHeight="1">
      <c r="A800" t="s">
        <v>945</v>
      </c>
      <c r="B800" t="s">
        <v>0</v>
      </c>
      <c r="C800" t="s">
        <v>14</v>
      </c>
      <c r="D800" t="s">
        <v>378</v>
      </c>
      <c r="E800" t="s">
        <v>379</v>
      </c>
      <c r="F800" s="1">
        <v>43110</v>
      </c>
      <c r="G800" s="2">
        <v>0</v>
      </c>
      <c r="H800" s="2">
        <v>0</v>
      </c>
      <c r="I800" s="2">
        <v>0</v>
      </c>
      <c r="J800" s="2">
        <v>0</v>
      </c>
      <c r="K800" t="s">
        <v>946</v>
      </c>
      <c r="L800" t="s">
        <v>4</v>
      </c>
      <c r="M800" t="s">
        <v>4</v>
      </c>
      <c r="N800" t="s">
        <v>4</v>
      </c>
      <c r="O800" t="s">
        <v>4</v>
      </c>
    </row>
    <row r="801" spans="1:15" ht="20.100000000000001" customHeight="1">
      <c r="A801" t="s">
        <v>947</v>
      </c>
      <c r="B801" t="s">
        <v>46</v>
      </c>
      <c r="C801" t="s">
        <v>1</v>
      </c>
      <c r="D801" t="s">
        <v>47</v>
      </c>
      <c r="E801" t="s">
        <v>48</v>
      </c>
      <c r="F801" s="1">
        <v>43110</v>
      </c>
      <c r="G801" s="2">
        <v>119.23</v>
      </c>
      <c r="H801" s="2">
        <v>119.23</v>
      </c>
      <c r="I801" s="2">
        <v>0</v>
      </c>
      <c r="J801" s="2">
        <v>0</v>
      </c>
      <c r="K801" t="s">
        <v>948</v>
      </c>
      <c r="L801" t="s">
        <v>50</v>
      </c>
      <c r="M801" t="s">
        <v>537</v>
      </c>
      <c r="N801" t="s">
        <v>4</v>
      </c>
      <c r="O801" t="s">
        <v>4</v>
      </c>
    </row>
    <row r="802" spans="1:15" ht="20.100000000000001" customHeight="1">
      <c r="A802" t="s">
        <v>949</v>
      </c>
      <c r="B802" t="s">
        <v>46</v>
      </c>
      <c r="C802" t="s">
        <v>14</v>
      </c>
      <c r="D802" t="s">
        <v>47</v>
      </c>
      <c r="E802" t="s">
        <v>48</v>
      </c>
      <c r="F802" s="1">
        <v>43110</v>
      </c>
      <c r="G802" s="2">
        <v>596.16</v>
      </c>
      <c r="H802" s="2">
        <v>596.16</v>
      </c>
      <c r="I802" s="2">
        <v>0</v>
      </c>
      <c r="J802" s="2">
        <v>0</v>
      </c>
      <c r="K802" t="s">
        <v>296</v>
      </c>
      <c r="L802" t="s">
        <v>4</v>
      </c>
      <c r="M802" t="s">
        <v>4</v>
      </c>
      <c r="N802" t="s">
        <v>4</v>
      </c>
      <c r="O802" t="s">
        <v>1950</v>
      </c>
    </row>
    <row r="803" spans="1:15" ht="20.100000000000001" customHeight="1">
      <c r="A803" t="s">
        <v>950</v>
      </c>
      <c r="B803" t="s">
        <v>6</v>
      </c>
      <c r="C803" t="s">
        <v>14</v>
      </c>
      <c r="D803" t="s">
        <v>155</v>
      </c>
      <c r="E803" t="s">
        <v>156</v>
      </c>
      <c r="F803" s="1">
        <v>43110</v>
      </c>
      <c r="G803" s="2">
        <v>46.09</v>
      </c>
      <c r="H803" s="2">
        <v>0</v>
      </c>
      <c r="I803" s="2">
        <v>0</v>
      </c>
      <c r="J803" s="2">
        <v>46.09</v>
      </c>
      <c r="K803" t="s">
        <v>202</v>
      </c>
      <c r="L803" t="s">
        <v>51</v>
      </c>
      <c r="M803" t="s">
        <v>18</v>
      </c>
      <c r="N803" t="s">
        <v>4</v>
      </c>
      <c r="O803" t="s">
        <v>1951</v>
      </c>
    </row>
    <row r="804" spans="1:15" ht="20.100000000000001" customHeight="1">
      <c r="A804" t="s">
        <v>910</v>
      </c>
      <c r="B804" t="s">
        <v>13</v>
      </c>
      <c r="C804" t="s">
        <v>14</v>
      </c>
      <c r="D804" t="s">
        <v>120</v>
      </c>
      <c r="E804" t="s">
        <v>121</v>
      </c>
      <c r="F804" s="1">
        <v>43109</v>
      </c>
      <c r="G804" s="2">
        <v>953.85</v>
      </c>
      <c r="H804" s="2">
        <v>953.85</v>
      </c>
      <c r="I804" s="2">
        <v>0</v>
      </c>
      <c r="J804" s="2">
        <v>0</v>
      </c>
      <c r="K804" t="s">
        <v>911</v>
      </c>
      <c r="L804" t="s">
        <v>4</v>
      </c>
      <c r="M804" t="s">
        <v>4</v>
      </c>
      <c r="N804" t="s">
        <v>4</v>
      </c>
      <c r="O804" t="s">
        <v>4</v>
      </c>
    </row>
    <row r="805" spans="1:15" ht="20.100000000000001" customHeight="1">
      <c r="A805" t="s">
        <v>912</v>
      </c>
      <c r="B805" t="s">
        <v>46</v>
      </c>
      <c r="C805" t="s">
        <v>1</v>
      </c>
      <c r="D805" t="s">
        <v>62</v>
      </c>
      <c r="E805" t="s">
        <v>63</v>
      </c>
      <c r="F805" s="1">
        <v>43109</v>
      </c>
      <c r="G805" s="2">
        <v>382.8</v>
      </c>
      <c r="H805" s="2">
        <v>298.08</v>
      </c>
      <c r="I805" s="2">
        <v>0</v>
      </c>
      <c r="J805" s="2">
        <v>84.72</v>
      </c>
      <c r="K805" t="s">
        <v>913</v>
      </c>
      <c r="L805" t="s">
        <v>38</v>
      </c>
      <c r="M805" t="s">
        <v>4</v>
      </c>
      <c r="N805" t="s">
        <v>4</v>
      </c>
      <c r="O805" t="s">
        <v>4</v>
      </c>
    </row>
    <row r="806" spans="1:15" ht="20.100000000000001" customHeight="1">
      <c r="A806" t="s">
        <v>914</v>
      </c>
      <c r="B806" t="s">
        <v>0</v>
      </c>
      <c r="C806" t="s">
        <v>1</v>
      </c>
      <c r="D806" t="s">
        <v>341</v>
      </c>
      <c r="E806" t="s">
        <v>342</v>
      </c>
      <c r="F806" s="1">
        <v>43109</v>
      </c>
      <c r="G806" s="2">
        <v>327.89</v>
      </c>
      <c r="H806" s="2">
        <v>327.89</v>
      </c>
      <c r="I806" s="2">
        <v>0</v>
      </c>
      <c r="J806" s="2">
        <v>0</v>
      </c>
      <c r="K806" t="s">
        <v>915</v>
      </c>
      <c r="L806" t="s">
        <v>17</v>
      </c>
      <c r="M806" t="s">
        <v>4</v>
      </c>
      <c r="N806" t="s">
        <v>4</v>
      </c>
      <c r="O806" t="s">
        <v>1943</v>
      </c>
    </row>
    <row r="807" spans="1:15" ht="20.100000000000001" customHeight="1">
      <c r="A807" t="s">
        <v>916</v>
      </c>
      <c r="B807" t="s">
        <v>0</v>
      </c>
      <c r="C807" t="s">
        <v>1</v>
      </c>
      <c r="D807" t="s">
        <v>378</v>
      </c>
      <c r="E807" t="s">
        <v>379</v>
      </c>
      <c r="F807" s="1">
        <v>43109</v>
      </c>
      <c r="G807" s="2">
        <v>724.77</v>
      </c>
      <c r="H807" s="2">
        <v>724.77</v>
      </c>
      <c r="I807" s="2">
        <v>0</v>
      </c>
      <c r="J807" s="2">
        <v>0</v>
      </c>
      <c r="K807" t="s">
        <v>917</v>
      </c>
      <c r="L807" t="s">
        <v>4</v>
      </c>
      <c r="M807" t="s">
        <v>4</v>
      </c>
      <c r="N807" t="s">
        <v>4</v>
      </c>
      <c r="O807" t="s">
        <v>4</v>
      </c>
    </row>
    <row r="808" spans="1:15" ht="20.100000000000001" customHeight="1">
      <c r="A808" t="s">
        <v>918</v>
      </c>
      <c r="B808" t="s">
        <v>21</v>
      </c>
      <c r="C808" t="s">
        <v>1</v>
      </c>
      <c r="D808" t="s">
        <v>53</v>
      </c>
      <c r="E808" t="s">
        <v>54</v>
      </c>
      <c r="F808" s="1">
        <v>43109</v>
      </c>
      <c r="G808" s="2">
        <v>138.4</v>
      </c>
      <c r="H808" s="2">
        <v>119.23</v>
      </c>
      <c r="I808" s="2">
        <v>0</v>
      </c>
      <c r="J808" s="2">
        <v>19.170000000000002</v>
      </c>
      <c r="K808" t="s">
        <v>919</v>
      </c>
      <c r="L808" t="s">
        <v>38</v>
      </c>
      <c r="M808" t="s">
        <v>18</v>
      </c>
      <c r="N808" t="s">
        <v>4</v>
      </c>
      <c r="O808" t="s">
        <v>4</v>
      </c>
    </row>
    <row r="809" spans="1:15" ht="20.100000000000001" customHeight="1">
      <c r="A809" t="s">
        <v>920</v>
      </c>
      <c r="B809" t="s">
        <v>6</v>
      </c>
      <c r="C809" t="s">
        <v>14</v>
      </c>
      <c r="D809" t="s">
        <v>227</v>
      </c>
      <c r="E809" t="s">
        <v>228</v>
      </c>
      <c r="F809" s="1">
        <v>43109</v>
      </c>
      <c r="G809" s="2">
        <v>119.23</v>
      </c>
      <c r="H809" s="2">
        <v>119.23</v>
      </c>
      <c r="I809" s="2">
        <v>0</v>
      </c>
      <c r="J809" s="2">
        <v>0</v>
      </c>
      <c r="K809" t="s">
        <v>202</v>
      </c>
      <c r="L809" t="s">
        <v>4</v>
      </c>
      <c r="M809" t="s">
        <v>4</v>
      </c>
      <c r="N809" t="s">
        <v>4</v>
      </c>
      <c r="O809" t="s">
        <v>4</v>
      </c>
    </row>
    <row r="810" spans="1:15" ht="20.100000000000001" customHeight="1">
      <c r="A810" t="s">
        <v>921</v>
      </c>
      <c r="B810" t="s">
        <v>13</v>
      </c>
      <c r="C810" t="s">
        <v>14</v>
      </c>
      <c r="D810" t="s">
        <v>42</v>
      </c>
      <c r="E810" t="s">
        <v>43</v>
      </c>
      <c r="F810" s="1">
        <v>43109</v>
      </c>
      <c r="G810" s="2">
        <v>119.23</v>
      </c>
      <c r="H810" s="2">
        <v>119.23</v>
      </c>
      <c r="I810" s="2">
        <v>0</v>
      </c>
      <c r="J810" s="2">
        <v>0</v>
      </c>
      <c r="K810" t="s">
        <v>922</v>
      </c>
      <c r="L810" t="s">
        <v>4</v>
      </c>
      <c r="M810" t="s">
        <v>4</v>
      </c>
      <c r="N810" t="s">
        <v>4</v>
      </c>
      <c r="O810" t="s">
        <v>4</v>
      </c>
    </row>
    <row r="811" spans="1:15" ht="20.100000000000001" customHeight="1">
      <c r="A811" t="s">
        <v>923</v>
      </c>
      <c r="B811" t="s">
        <v>0</v>
      </c>
      <c r="C811" t="s">
        <v>14</v>
      </c>
      <c r="D811" t="s">
        <v>378</v>
      </c>
      <c r="E811" t="s">
        <v>379</v>
      </c>
      <c r="F811" s="1">
        <v>43109</v>
      </c>
      <c r="G811" s="2">
        <v>178.85</v>
      </c>
      <c r="H811" s="2">
        <v>178.85</v>
      </c>
      <c r="I811" s="2">
        <v>0</v>
      </c>
      <c r="J811" s="2">
        <v>0</v>
      </c>
      <c r="K811" t="s">
        <v>924</v>
      </c>
      <c r="L811" t="s">
        <v>4</v>
      </c>
      <c r="M811" t="s">
        <v>4</v>
      </c>
      <c r="N811" t="s">
        <v>4</v>
      </c>
      <c r="O811" t="s">
        <v>4</v>
      </c>
    </row>
    <row r="812" spans="1:15" ht="20.100000000000001" customHeight="1">
      <c r="A812" t="s">
        <v>894</v>
      </c>
      <c r="B812" t="s">
        <v>6</v>
      </c>
      <c r="C812" t="s">
        <v>14</v>
      </c>
      <c r="D812" t="s">
        <v>314</v>
      </c>
      <c r="E812" t="s">
        <v>315</v>
      </c>
      <c r="F812" s="1">
        <v>43108</v>
      </c>
      <c r="G812" s="2">
        <v>206.59</v>
      </c>
      <c r="H812" s="2">
        <v>178.85</v>
      </c>
      <c r="I812" s="2">
        <v>0</v>
      </c>
      <c r="J812" s="2">
        <v>27.74</v>
      </c>
      <c r="K812" t="s">
        <v>895</v>
      </c>
      <c r="L812" t="s">
        <v>4</v>
      </c>
      <c r="M812" t="s">
        <v>4</v>
      </c>
      <c r="N812" t="s">
        <v>4</v>
      </c>
      <c r="O812" t="s">
        <v>1941</v>
      </c>
    </row>
    <row r="813" spans="1:15" ht="20.100000000000001" customHeight="1">
      <c r="A813" t="s">
        <v>896</v>
      </c>
      <c r="B813" t="s">
        <v>0</v>
      </c>
      <c r="C813" t="s">
        <v>14</v>
      </c>
      <c r="D813" t="s">
        <v>44</v>
      </c>
      <c r="E813" t="s">
        <v>45</v>
      </c>
      <c r="F813" s="1">
        <v>43108</v>
      </c>
      <c r="G813" s="2">
        <v>149.04</v>
      </c>
      <c r="H813" s="2">
        <v>149.04</v>
      </c>
      <c r="I813" s="2">
        <v>0</v>
      </c>
      <c r="J813" s="2">
        <v>0</v>
      </c>
      <c r="K813" t="s">
        <v>897</v>
      </c>
      <c r="L813" t="s">
        <v>4</v>
      </c>
      <c r="M813" t="s">
        <v>4</v>
      </c>
      <c r="N813" t="s">
        <v>4</v>
      </c>
      <c r="O813" t="s">
        <v>1942</v>
      </c>
    </row>
    <row r="814" spans="1:15" ht="20.100000000000001" customHeight="1">
      <c r="A814" t="s">
        <v>898</v>
      </c>
      <c r="B814" t="s">
        <v>46</v>
      </c>
      <c r="C814" t="s">
        <v>1</v>
      </c>
      <c r="D814" t="s">
        <v>141</v>
      </c>
      <c r="E814" t="s">
        <v>142</v>
      </c>
      <c r="F814" s="1">
        <v>43108</v>
      </c>
      <c r="G814" s="2">
        <v>119.23</v>
      </c>
      <c r="H814" s="2">
        <v>119.23</v>
      </c>
      <c r="I814" s="2">
        <v>0</v>
      </c>
      <c r="J814" s="2">
        <v>0</v>
      </c>
      <c r="K814" t="s">
        <v>899</v>
      </c>
      <c r="L814" t="s">
        <v>4</v>
      </c>
      <c r="M814" t="s">
        <v>4</v>
      </c>
      <c r="N814" t="s">
        <v>4</v>
      </c>
      <c r="O814" t="s">
        <v>4</v>
      </c>
    </row>
    <row r="815" spans="1:15" ht="20.100000000000001" customHeight="1">
      <c r="A815" t="s">
        <v>900</v>
      </c>
      <c r="B815" t="s">
        <v>0</v>
      </c>
      <c r="C815" t="s">
        <v>1</v>
      </c>
      <c r="D815" t="s">
        <v>318</v>
      </c>
      <c r="E815" t="s">
        <v>319</v>
      </c>
      <c r="F815" s="1">
        <v>43108</v>
      </c>
      <c r="G815" s="2">
        <v>387.5</v>
      </c>
      <c r="H815" s="2">
        <v>387.5</v>
      </c>
      <c r="I815" s="2">
        <v>0</v>
      </c>
      <c r="J815" s="2">
        <v>0</v>
      </c>
      <c r="K815" t="s">
        <v>901</v>
      </c>
      <c r="L815" t="s">
        <v>51</v>
      </c>
      <c r="M815" t="s">
        <v>18</v>
      </c>
      <c r="N815" t="s">
        <v>4</v>
      </c>
      <c r="O815" t="s">
        <v>4</v>
      </c>
    </row>
    <row r="816" spans="1:15" ht="20.100000000000001" customHeight="1">
      <c r="A816" t="s">
        <v>902</v>
      </c>
      <c r="B816" t="s">
        <v>0</v>
      </c>
      <c r="C816" t="s">
        <v>1</v>
      </c>
      <c r="D816" t="s">
        <v>378</v>
      </c>
      <c r="E816" t="s">
        <v>379</v>
      </c>
      <c r="F816" s="1">
        <v>43108</v>
      </c>
      <c r="G816" s="2">
        <v>0</v>
      </c>
      <c r="H816" s="2">
        <v>0</v>
      </c>
      <c r="I816" s="2">
        <v>0</v>
      </c>
      <c r="J816" s="2">
        <v>0</v>
      </c>
      <c r="K816" t="s">
        <v>903</v>
      </c>
      <c r="L816" t="s">
        <v>4</v>
      </c>
      <c r="M816" t="s">
        <v>4</v>
      </c>
      <c r="N816" t="s">
        <v>4</v>
      </c>
      <c r="O816" t="s">
        <v>4</v>
      </c>
    </row>
    <row r="817" spans="1:15" ht="20.100000000000001" hidden="1" customHeight="1">
      <c r="A817" t="s">
        <v>904</v>
      </c>
      <c r="B817" t="s">
        <v>137</v>
      </c>
      <c r="C817" t="s">
        <v>7</v>
      </c>
      <c r="D817" t="s">
        <v>138</v>
      </c>
      <c r="E817" t="s">
        <v>139</v>
      </c>
      <c r="F817" s="1">
        <v>43108</v>
      </c>
      <c r="G817" s="2">
        <v>1103.05</v>
      </c>
      <c r="H817" s="2">
        <v>228.05</v>
      </c>
      <c r="I817" s="2">
        <v>875</v>
      </c>
      <c r="J817" s="2">
        <v>0</v>
      </c>
      <c r="K817" t="s">
        <v>905</v>
      </c>
      <c r="L817" t="s">
        <v>221</v>
      </c>
      <c r="M817" t="s">
        <v>108</v>
      </c>
      <c r="N817" t="s">
        <v>4</v>
      </c>
      <c r="O817" t="s">
        <v>4</v>
      </c>
    </row>
    <row r="818" spans="1:15" ht="20.100000000000001" hidden="1" customHeight="1">
      <c r="A818" t="s">
        <v>906</v>
      </c>
      <c r="B818" t="s">
        <v>137</v>
      </c>
      <c r="C818" t="s">
        <v>7</v>
      </c>
      <c r="D818" t="s">
        <v>138</v>
      </c>
      <c r="E818" t="s">
        <v>139</v>
      </c>
      <c r="F818" s="1">
        <v>43108</v>
      </c>
      <c r="G818" s="2">
        <v>1094.6400000000001</v>
      </c>
      <c r="H818" s="2">
        <v>1094.6400000000001</v>
      </c>
      <c r="I818" s="2">
        <v>0</v>
      </c>
      <c r="J818" s="2">
        <v>0</v>
      </c>
      <c r="K818" t="s">
        <v>907</v>
      </c>
      <c r="L818" t="s">
        <v>4</v>
      </c>
      <c r="M818" t="s">
        <v>4</v>
      </c>
      <c r="N818" t="s">
        <v>4</v>
      </c>
      <c r="O818" t="s">
        <v>4</v>
      </c>
    </row>
    <row r="819" spans="1:15" ht="20.100000000000001" customHeight="1">
      <c r="A819" t="s">
        <v>908</v>
      </c>
      <c r="B819" t="s">
        <v>0</v>
      </c>
      <c r="C819" t="s">
        <v>1</v>
      </c>
      <c r="D819" t="s">
        <v>153</v>
      </c>
      <c r="E819" t="s">
        <v>154</v>
      </c>
      <c r="F819" s="1">
        <v>43108</v>
      </c>
      <c r="G819" s="2">
        <v>119.23</v>
      </c>
      <c r="H819" s="2">
        <v>119.23</v>
      </c>
      <c r="I819" s="2">
        <v>0</v>
      </c>
      <c r="J819" s="2">
        <v>0</v>
      </c>
      <c r="K819" t="s">
        <v>909</v>
      </c>
      <c r="L819" t="s">
        <v>51</v>
      </c>
      <c r="M819" t="s">
        <v>65</v>
      </c>
      <c r="N819" t="s">
        <v>4</v>
      </c>
      <c r="O819" t="s">
        <v>4</v>
      </c>
    </row>
    <row r="820" spans="1:15" ht="20.100000000000001" customHeight="1">
      <c r="A820" t="s">
        <v>890</v>
      </c>
      <c r="B820" t="s">
        <v>13</v>
      </c>
      <c r="C820" t="s">
        <v>14</v>
      </c>
      <c r="D820" t="s">
        <v>42</v>
      </c>
      <c r="E820" t="s">
        <v>43</v>
      </c>
      <c r="F820" s="1">
        <v>43107</v>
      </c>
      <c r="G820" s="2">
        <v>715.39</v>
      </c>
      <c r="H820" s="2">
        <v>715.39</v>
      </c>
      <c r="I820" s="2">
        <v>0</v>
      </c>
      <c r="J820" s="2">
        <v>0</v>
      </c>
      <c r="K820" t="s">
        <v>457</v>
      </c>
      <c r="L820" t="s">
        <v>4</v>
      </c>
      <c r="M820" t="s">
        <v>4</v>
      </c>
      <c r="N820" t="s">
        <v>4</v>
      </c>
      <c r="O820" t="s">
        <v>4</v>
      </c>
    </row>
    <row r="821" spans="1:15" ht="20.100000000000001" customHeight="1">
      <c r="A821" t="s">
        <v>891</v>
      </c>
      <c r="B821" t="s">
        <v>0</v>
      </c>
      <c r="C821" t="s">
        <v>1</v>
      </c>
      <c r="D821" t="s">
        <v>318</v>
      </c>
      <c r="E821" t="s">
        <v>319</v>
      </c>
      <c r="F821" s="1">
        <v>43107</v>
      </c>
      <c r="G821" s="2">
        <v>808.9</v>
      </c>
      <c r="H821" s="2">
        <v>476.93</v>
      </c>
      <c r="I821" s="2">
        <v>0</v>
      </c>
      <c r="J821" s="2">
        <v>331.97</v>
      </c>
      <c r="K821" t="s">
        <v>892</v>
      </c>
      <c r="L821" t="s">
        <v>4</v>
      </c>
      <c r="M821" t="s">
        <v>4</v>
      </c>
      <c r="N821" t="s">
        <v>4</v>
      </c>
      <c r="O821" t="s">
        <v>4</v>
      </c>
    </row>
    <row r="822" spans="1:15" ht="20.100000000000001" customHeight="1">
      <c r="A822" t="s">
        <v>893</v>
      </c>
      <c r="B822" t="s">
        <v>6</v>
      </c>
      <c r="C822" t="s">
        <v>1</v>
      </c>
      <c r="D822" t="s">
        <v>168</v>
      </c>
      <c r="E822" t="s">
        <v>169</v>
      </c>
      <c r="F822" s="1">
        <v>43107</v>
      </c>
      <c r="G822" s="2">
        <v>257.63</v>
      </c>
      <c r="H822" s="2">
        <v>238.46</v>
      </c>
      <c r="I822" s="2">
        <v>0</v>
      </c>
      <c r="J822" s="2">
        <v>19.170000000000002</v>
      </c>
      <c r="K822" t="s">
        <v>594</v>
      </c>
      <c r="L822" t="s">
        <v>4</v>
      </c>
      <c r="M822" t="s">
        <v>4</v>
      </c>
      <c r="N822" t="s">
        <v>4</v>
      </c>
      <c r="O822" t="s">
        <v>4</v>
      </c>
    </row>
    <row r="823" spans="1:15" ht="20.100000000000001" customHeight="1">
      <c r="A823" t="s">
        <v>888</v>
      </c>
      <c r="B823" t="s">
        <v>0</v>
      </c>
      <c r="C823" t="s">
        <v>14</v>
      </c>
      <c r="D823" t="s">
        <v>299</v>
      </c>
      <c r="E823" t="s">
        <v>300</v>
      </c>
      <c r="F823" s="1">
        <v>43106</v>
      </c>
      <c r="G823" s="2">
        <v>243.63</v>
      </c>
      <c r="H823" s="2">
        <v>119.23</v>
      </c>
      <c r="I823" s="2">
        <v>0</v>
      </c>
      <c r="J823" s="2">
        <v>124.4</v>
      </c>
      <c r="K823" t="s">
        <v>401</v>
      </c>
      <c r="L823" t="s">
        <v>51</v>
      </c>
      <c r="M823" t="s">
        <v>18</v>
      </c>
      <c r="N823" t="s">
        <v>889</v>
      </c>
      <c r="O823" t="s">
        <v>1940</v>
      </c>
    </row>
    <row r="824" spans="1:15" ht="20.100000000000001" customHeight="1">
      <c r="A824" t="s">
        <v>866</v>
      </c>
      <c r="B824" t="s">
        <v>6</v>
      </c>
      <c r="C824" t="s">
        <v>14</v>
      </c>
      <c r="D824" t="s">
        <v>339</v>
      </c>
      <c r="E824" t="s">
        <v>340</v>
      </c>
      <c r="F824" s="1">
        <v>43105</v>
      </c>
      <c r="G824" s="2">
        <v>119.23</v>
      </c>
      <c r="H824" s="2">
        <v>119.23</v>
      </c>
      <c r="I824" s="2">
        <v>0</v>
      </c>
      <c r="J824" s="2">
        <v>0</v>
      </c>
      <c r="K824" t="s">
        <v>867</v>
      </c>
      <c r="L824" t="s">
        <v>4</v>
      </c>
      <c r="M824" t="s">
        <v>4</v>
      </c>
      <c r="N824" t="s">
        <v>4</v>
      </c>
      <c r="O824" t="s">
        <v>4</v>
      </c>
    </row>
    <row r="825" spans="1:15" ht="20.100000000000001" customHeight="1">
      <c r="A825" t="s">
        <v>868</v>
      </c>
      <c r="B825" t="s">
        <v>30</v>
      </c>
      <c r="C825" t="s">
        <v>1</v>
      </c>
      <c r="D825" t="s">
        <v>207</v>
      </c>
      <c r="E825" t="s">
        <v>208</v>
      </c>
      <c r="F825" s="1">
        <v>43105</v>
      </c>
      <c r="G825" s="2">
        <v>417.31</v>
      </c>
      <c r="H825" s="2">
        <v>417.31</v>
      </c>
      <c r="I825" s="2">
        <v>0</v>
      </c>
      <c r="J825" s="2">
        <v>0</v>
      </c>
      <c r="K825" t="s">
        <v>869</v>
      </c>
      <c r="L825" t="s">
        <v>17</v>
      </c>
      <c r="M825" t="s">
        <v>4</v>
      </c>
      <c r="N825" t="s">
        <v>4</v>
      </c>
      <c r="O825" t="s">
        <v>1937</v>
      </c>
    </row>
    <row r="826" spans="1:15" ht="20.100000000000001" customHeight="1">
      <c r="A826" t="s">
        <v>870</v>
      </c>
      <c r="B826" t="s">
        <v>0</v>
      </c>
      <c r="C826" t="s">
        <v>14</v>
      </c>
      <c r="D826" t="s">
        <v>299</v>
      </c>
      <c r="E826" t="s">
        <v>300</v>
      </c>
      <c r="F826" s="1">
        <v>43105</v>
      </c>
      <c r="G826" s="2">
        <v>119.23</v>
      </c>
      <c r="H826" s="2">
        <v>119.23</v>
      </c>
      <c r="I826" s="2">
        <v>0</v>
      </c>
      <c r="J826" s="2">
        <v>0</v>
      </c>
      <c r="K826" t="s">
        <v>871</v>
      </c>
      <c r="L826" t="s">
        <v>4</v>
      </c>
      <c r="M826" t="s">
        <v>4</v>
      </c>
      <c r="N826" t="s">
        <v>4</v>
      </c>
      <c r="O826" t="s">
        <v>4</v>
      </c>
    </row>
    <row r="827" spans="1:15" ht="20.100000000000001" customHeight="1">
      <c r="A827" t="s">
        <v>872</v>
      </c>
      <c r="B827" t="s">
        <v>33</v>
      </c>
      <c r="C827" t="s">
        <v>1</v>
      </c>
      <c r="D827" t="s">
        <v>211</v>
      </c>
      <c r="E827" t="s">
        <v>212</v>
      </c>
      <c r="F827" s="1">
        <v>43105</v>
      </c>
      <c r="G827" s="2">
        <v>0</v>
      </c>
      <c r="H827" s="2">
        <v>0</v>
      </c>
      <c r="I827" s="2">
        <v>0</v>
      </c>
      <c r="J827" s="2">
        <v>0</v>
      </c>
      <c r="K827" t="s">
        <v>873</v>
      </c>
      <c r="L827" t="s">
        <v>4</v>
      </c>
      <c r="M827" t="s">
        <v>4</v>
      </c>
      <c r="N827" t="s">
        <v>4</v>
      </c>
      <c r="O827" t="s">
        <v>4</v>
      </c>
    </row>
    <row r="828" spans="1:15" ht="20.100000000000001" customHeight="1">
      <c r="A828" t="s">
        <v>874</v>
      </c>
      <c r="B828" t="s">
        <v>0</v>
      </c>
      <c r="C828" t="s">
        <v>1</v>
      </c>
      <c r="D828" t="s">
        <v>248</v>
      </c>
      <c r="E828" t="s">
        <v>249</v>
      </c>
      <c r="F828" s="1">
        <v>43105</v>
      </c>
      <c r="G828" s="2">
        <v>0</v>
      </c>
      <c r="H828" s="2">
        <v>0</v>
      </c>
      <c r="I828" s="2">
        <v>0</v>
      </c>
      <c r="J828" s="2">
        <v>0</v>
      </c>
      <c r="K828" t="s">
        <v>875</v>
      </c>
      <c r="L828" t="s">
        <v>4</v>
      </c>
      <c r="M828" t="s">
        <v>4</v>
      </c>
      <c r="N828" t="s">
        <v>4</v>
      </c>
      <c r="O828" t="s">
        <v>4</v>
      </c>
    </row>
    <row r="829" spans="1:15">
      <c r="A829" t="s">
        <v>876</v>
      </c>
      <c r="B829" t="s">
        <v>0</v>
      </c>
      <c r="C829" t="s">
        <v>14</v>
      </c>
      <c r="D829" t="s">
        <v>378</v>
      </c>
      <c r="E829" t="s">
        <v>379</v>
      </c>
      <c r="F829" s="1">
        <v>43105</v>
      </c>
      <c r="G829" s="2">
        <v>357.69</v>
      </c>
      <c r="H829" s="2">
        <v>357.69</v>
      </c>
      <c r="I829" s="2">
        <v>0</v>
      </c>
      <c r="J829" s="2">
        <v>0</v>
      </c>
      <c r="K829" t="s">
        <v>877</v>
      </c>
      <c r="L829" t="s">
        <v>4</v>
      </c>
      <c r="M829" t="s">
        <v>4</v>
      </c>
      <c r="N829" t="s">
        <v>4</v>
      </c>
      <c r="O829" t="s">
        <v>4</v>
      </c>
    </row>
    <row r="830" spans="1:15" ht="20.100000000000001" customHeight="1">
      <c r="A830" t="s">
        <v>878</v>
      </c>
      <c r="B830" t="s">
        <v>6</v>
      </c>
      <c r="C830" t="s">
        <v>14</v>
      </c>
      <c r="D830" t="s">
        <v>314</v>
      </c>
      <c r="E830" t="s">
        <v>315</v>
      </c>
      <c r="F830" s="1">
        <v>43105</v>
      </c>
      <c r="G830" s="2">
        <v>59.62</v>
      </c>
      <c r="H830" s="2">
        <v>59.62</v>
      </c>
      <c r="I830" s="2">
        <v>0</v>
      </c>
      <c r="J830" s="2">
        <v>0</v>
      </c>
      <c r="K830" t="s">
        <v>879</v>
      </c>
      <c r="L830" t="s">
        <v>4</v>
      </c>
      <c r="M830" t="s">
        <v>4</v>
      </c>
      <c r="N830" t="s">
        <v>4</v>
      </c>
      <c r="O830" t="s">
        <v>4</v>
      </c>
    </row>
    <row r="831" spans="1:15" ht="20.100000000000001" customHeight="1">
      <c r="A831" t="s">
        <v>880</v>
      </c>
      <c r="B831" t="s">
        <v>13</v>
      </c>
      <c r="C831" t="s">
        <v>1</v>
      </c>
      <c r="D831" t="s">
        <v>15</v>
      </c>
      <c r="E831" t="s">
        <v>16</v>
      </c>
      <c r="F831" s="1">
        <v>43105</v>
      </c>
      <c r="G831" s="2">
        <v>183.16</v>
      </c>
      <c r="H831" s="2">
        <v>149.04</v>
      </c>
      <c r="I831" s="2">
        <v>0</v>
      </c>
      <c r="J831" s="2">
        <v>34.119999999999997</v>
      </c>
      <c r="K831" t="s">
        <v>881</v>
      </c>
      <c r="L831" t="s">
        <v>4</v>
      </c>
      <c r="M831" t="s">
        <v>4</v>
      </c>
      <c r="N831" t="s">
        <v>4</v>
      </c>
      <c r="O831" t="s">
        <v>4</v>
      </c>
    </row>
    <row r="832" spans="1:15" ht="20.100000000000001" customHeight="1">
      <c r="A832" t="s">
        <v>882</v>
      </c>
      <c r="B832" t="s">
        <v>0</v>
      </c>
      <c r="C832" t="s">
        <v>14</v>
      </c>
      <c r="D832" t="s">
        <v>44</v>
      </c>
      <c r="E832" t="s">
        <v>45</v>
      </c>
      <c r="F832" s="1">
        <v>43105</v>
      </c>
      <c r="G832" s="2">
        <v>119.23</v>
      </c>
      <c r="H832" s="2">
        <v>119.23</v>
      </c>
      <c r="I832" s="2">
        <v>0</v>
      </c>
      <c r="J832" s="2">
        <v>0</v>
      </c>
      <c r="K832" t="s">
        <v>883</v>
      </c>
      <c r="L832" t="s">
        <v>4</v>
      </c>
      <c r="M832" t="s">
        <v>4</v>
      </c>
      <c r="N832" t="s">
        <v>4</v>
      </c>
      <c r="O832" t="s">
        <v>1938</v>
      </c>
    </row>
    <row r="833" spans="1:15" ht="20.100000000000001" customHeight="1">
      <c r="A833" t="s">
        <v>884</v>
      </c>
      <c r="B833" t="s">
        <v>6</v>
      </c>
      <c r="C833" t="s">
        <v>14</v>
      </c>
      <c r="D833" t="s">
        <v>225</v>
      </c>
      <c r="E833" t="s">
        <v>226</v>
      </c>
      <c r="F833" s="1">
        <v>43105</v>
      </c>
      <c r="G833" s="2">
        <v>178.85</v>
      </c>
      <c r="H833" s="2">
        <v>178.85</v>
      </c>
      <c r="I833" s="2">
        <v>0</v>
      </c>
      <c r="J833" s="2">
        <v>0</v>
      </c>
      <c r="K833" t="s">
        <v>408</v>
      </c>
      <c r="L833" t="s">
        <v>4</v>
      </c>
      <c r="M833" t="s">
        <v>4</v>
      </c>
      <c r="N833" t="s">
        <v>4</v>
      </c>
      <c r="O833" t="s">
        <v>4</v>
      </c>
    </row>
    <row r="834" spans="1:15" ht="20.100000000000001" customHeight="1">
      <c r="A834" t="s">
        <v>885</v>
      </c>
      <c r="B834" t="s">
        <v>6</v>
      </c>
      <c r="C834" t="s">
        <v>14</v>
      </c>
      <c r="D834" t="s">
        <v>225</v>
      </c>
      <c r="E834" t="s">
        <v>226</v>
      </c>
      <c r="F834" s="1">
        <v>43105</v>
      </c>
      <c r="G834" s="2">
        <v>417.31</v>
      </c>
      <c r="H834" s="2">
        <v>417.31</v>
      </c>
      <c r="I834" s="2">
        <v>0</v>
      </c>
      <c r="J834" s="2">
        <v>0</v>
      </c>
      <c r="K834" t="s">
        <v>886</v>
      </c>
      <c r="L834" t="s">
        <v>51</v>
      </c>
      <c r="M834" t="s">
        <v>52</v>
      </c>
      <c r="N834" t="s">
        <v>887</v>
      </c>
      <c r="O834" t="s">
        <v>1939</v>
      </c>
    </row>
    <row r="835" spans="1:15" ht="20.100000000000001" customHeight="1">
      <c r="A835" t="s">
        <v>864</v>
      </c>
      <c r="B835" t="s">
        <v>6</v>
      </c>
      <c r="C835" t="s">
        <v>1</v>
      </c>
      <c r="D835" t="s">
        <v>126</v>
      </c>
      <c r="E835" t="s">
        <v>127</v>
      </c>
      <c r="F835" s="1">
        <v>43105</v>
      </c>
      <c r="G835" s="2">
        <v>365.26</v>
      </c>
      <c r="H835" s="2">
        <v>238.46</v>
      </c>
      <c r="I835" s="2">
        <v>0</v>
      </c>
      <c r="J835" s="2">
        <v>126.8</v>
      </c>
      <c r="K835" t="s">
        <v>865</v>
      </c>
      <c r="L835" t="s">
        <v>4</v>
      </c>
      <c r="M835" t="s">
        <v>4</v>
      </c>
      <c r="N835" t="s">
        <v>4</v>
      </c>
      <c r="O835" t="s">
        <v>4</v>
      </c>
    </row>
    <row r="836" spans="1:15" ht="20.100000000000001" customHeight="1">
      <c r="A836" t="s">
        <v>841</v>
      </c>
      <c r="B836" t="s">
        <v>6</v>
      </c>
      <c r="C836" t="s">
        <v>1</v>
      </c>
      <c r="D836" t="s">
        <v>356</v>
      </c>
      <c r="E836" t="s">
        <v>357</v>
      </c>
      <c r="F836" s="1">
        <v>43104</v>
      </c>
      <c r="G836" s="2">
        <v>463.04</v>
      </c>
      <c r="H836" s="2">
        <v>447.12</v>
      </c>
      <c r="I836" s="2">
        <v>0</v>
      </c>
      <c r="J836" s="2">
        <v>15.92</v>
      </c>
      <c r="K836" t="s">
        <v>288</v>
      </c>
      <c r="L836" t="s">
        <v>17</v>
      </c>
      <c r="M836" t="s">
        <v>4</v>
      </c>
      <c r="N836" t="s">
        <v>4</v>
      </c>
      <c r="O836" t="s">
        <v>1934</v>
      </c>
    </row>
    <row r="837" spans="1:15" ht="20.100000000000001" customHeight="1">
      <c r="A837" t="s">
        <v>842</v>
      </c>
      <c r="B837" t="s">
        <v>6</v>
      </c>
      <c r="C837" t="s">
        <v>1</v>
      </c>
      <c r="D837" t="s">
        <v>225</v>
      </c>
      <c r="E837" t="s">
        <v>226</v>
      </c>
      <c r="F837" s="1">
        <v>43104</v>
      </c>
      <c r="G837" s="2">
        <v>318.37</v>
      </c>
      <c r="H837" s="2">
        <v>178.85</v>
      </c>
      <c r="I837" s="2">
        <v>0</v>
      </c>
      <c r="J837" s="2">
        <v>139.52000000000001</v>
      </c>
      <c r="K837" t="s">
        <v>843</v>
      </c>
      <c r="L837" t="s">
        <v>17</v>
      </c>
      <c r="M837" t="s">
        <v>61</v>
      </c>
      <c r="N837" t="s">
        <v>4</v>
      </c>
      <c r="O837" t="s">
        <v>4</v>
      </c>
    </row>
    <row r="838" spans="1:15" ht="20.100000000000001" customHeight="1">
      <c r="A838" t="s">
        <v>844</v>
      </c>
      <c r="B838" t="s">
        <v>0</v>
      </c>
      <c r="C838" t="s">
        <v>1</v>
      </c>
      <c r="D838" t="s">
        <v>153</v>
      </c>
      <c r="E838" t="s">
        <v>154</v>
      </c>
      <c r="F838" s="1">
        <v>43104</v>
      </c>
      <c r="G838" s="2">
        <v>238.46</v>
      </c>
      <c r="H838" s="2">
        <v>238.46</v>
      </c>
      <c r="I838" s="2">
        <v>0</v>
      </c>
      <c r="J838" s="2">
        <v>0</v>
      </c>
      <c r="K838" t="s">
        <v>845</v>
      </c>
      <c r="L838" t="s">
        <v>4</v>
      </c>
      <c r="M838" t="s">
        <v>4</v>
      </c>
      <c r="N838" t="s">
        <v>4</v>
      </c>
      <c r="O838" t="s">
        <v>4</v>
      </c>
    </row>
    <row r="839" spans="1:15" ht="20.100000000000001" customHeight="1">
      <c r="A839" t="s">
        <v>846</v>
      </c>
      <c r="B839" t="s">
        <v>30</v>
      </c>
      <c r="C839" t="s">
        <v>14</v>
      </c>
      <c r="D839" t="s">
        <v>207</v>
      </c>
      <c r="E839" t="s">
        <v>208</v>
      </c>
      <c r="F839" s="1">
        <v>43104</v>
      </c>
      <c r="G839" s="2">
        <v>178.85</v>
      </c>
      <c r="H839" s="2">
        <v>178.85</v>
      </c>
      <c r="I839" s="2">
        <v>0</v>
      </c>
      <c r="J839" s="2">
        <v>0</v>
      </c>
      <c r="K839" t="s">
        <v>847</v>
      </c>
      <c r="L839" t="s">
        <v>4</v>
      </c>
      <c r="M839" t="s">
        <v>4</v>
      </c>
      <c r="N839" t="s">
        <v>4</v>
      </c>
      <c r="O839" t="s">
        <v>4</v>
      </c>
    </row>
    <row r="840" spans="1:15" ht="20.100000000000001" customHeight="1">
      <c r="A840" t="s">
        <v>848</v>
      </c>
      <c r="B840" t="s">
        <v>30</v>
      </c>
      <c r="C840" t="s">
        <v>14</v>
      </c>
      <c r="D840" t="s">
        <v>72</v>
      </c>
      <c r="E840" t="s">
        <v>73</v>
      </c>
      <c r="F840" s="1">
        <v>43104</v>
      </c>
      <c r="G840" s="2">
        <v>178.85</v>
      </c>
      <c r="H840" s="2">
        <v>178.85</v>
      </c>
      <c r="I840" s="2">
        <v>0</v>
      </c>
      <c r="J840" s="2">
        <v>0</v>
      </c>
      <c r="K840" t="s">
        <v>847</v>
      </c>
      <c r="L840" t="s">
        <v>4</v>
      </c>
      <c r="M840" t="s">
        <v>4</v>
      </c>
      <c r="N840" t="s">
        <v>4</v>
      </c>
      <c r="O840" t="s">
        <v>4</v>
      </c>
    </row>
    <row r="841" spans="1:15" ht="20.100000000000001" customHeight="1">
      <c r="A841" t="s">
        <v>849</v>
      </c>
      <c r="B841" t="s">
        <v>0</v>
      </c>
      <c r="C841" t="s">
        <v>1</v>
      </c>
      <c r="D841" t="s">
        <v>248</v>
      </c>
      <c r="E841" t="s">
        <v>249</v>
      </c>
      <c r="F841" s="1">
        <v>43104</v>
      </c>
      <c r="G841" s="2">
        <v>298.08</v>
      </c>
      <c r="H841" s="2">
        <v>298.08</v>
      </c>
      <c r="I841" s="2">
        <v>0</v>
      </c>
      <c r="J841" s="2">
        <v>0</v>
      </c>
      <c r="K841" t="s">
        <v>850</v>
      </c>
      <c r="L841" t="s">
        <v>51</v>
      </c>
      <c r="M841" t="s">
        <v>289</v>
      </c>
      <c r="N841" t="s">
        <v>851</v>
      </c>
      <c r="O841" t="s">
        <v>1935</v>
      </c>
    </row>
    <row r="842" spans="1:15" ht="20.100000000000001" customHeight="1">
      <c r="A842" t="s">
        <v>852</v>
      </c>
      <c r="B842" t="s">
        <v>46</v>
      </c>
      <c r="C842" t="s">
        <v>14</v>
      </c>
      <c r="D842" t="s">
        <v>231</v>
      </c>
      <c r="E842" t="s">
        <v>232</v>
      </c>
      <c r="F842" s="1">
        <v>43104</v>
      </c>
      <c r="G842" s="2">
        <v>399.05</v>
      </c>
      <c r="H842" s="2">
        <v>119.23</v>
      </c>
      <c r="I842" s="2">
        <v>264</v>
      </c>
      <c r="J842" s="2">
        <v>15.82</v>
      </c>
      <c r="K842" t="s">
        <v>733</v>
      </c>
      <c r="L842" t="s">
        <v>4</v>
      </c>
      <c r="M842" t="s">
        <v>4</v>
      </c>
      <c r="N842" t="s">
        <v>4</v>
      </c>
      <c r="O842" t="s">
        <v>4</v>
      </c>
    </row>
    <row r="843" spans="1:15" ht="20.100000000000001" customHeight="1">
      <c r="A843" t="s">
        <v>853</v>
      </c>
      <c r="B843" t="s">
        <v>46</v>
      </c>
      <c r="C843" t="s">
        <v>14</v>
      </c>
      <c r="D843" t="s">
        <v>198</v>
      </c>
      <c r="E843" t="s">
        <v>199</v>
      </c>
      <c r="F843" s="1">
        <v>43104</v>
      </c>
      <c r="G843" s="2">
        <v>79.260000000000005</v>
      </c>
      <c r="H843" s="2">
        <v>119.23</v>
      </c>
      <c r="I843" s="2">
        <v>0</v>
      </c>
      <c r="J843" s="2">
        <v>-39.97</v>
      </c>
      <c r="K843" t="s">
        <v>733</v>
      </c>
      <c r="L843" t="s">
        <v>4</v>
      </c>
      <c r="M843" t="s">
        <v>4</v>
      </c>
      <c r="N843" t="s">
        <v>4</v>
      </c>
      <c r="O843" t="s">
        <v>4</v>
      </c>
    </row>
    <row r="844" spans="1:15">
      <c r="A844" t="s">
        <v>854</v>
      </c>
      <c r="B844" t="s">
        <v>33</v>
      </c>
      <c r="C844" t="s">
        <v>14</v>
      </c>
      <c r="D844" t="s">
        <v>159</v>
      </c>
      <c r="E844" t="s">
        <v>160</v>
      </c>
      <c r="F844" s="1">
        <v>43104</v>
      </c>
      <c r="G844" s="2">
        <v>59.62</v>
      </c>
      <c r="H844" s="2">
        <v>59.62</v>
      </c>
      <c r="I844" s="2">
        <v>0</v>
      </c>
      <c r="J844" s="2">
        <v>0</v>
      </c>
      <c r="K844" t="s">
        <v>855</v>
      </c>
      <c r="L844" t="s">
        <v>4</v>
      </c>
      <c r="M844" t="s">
        <v>4</v>
      </c>
      <c r="N844" t="s">
        <v>4</v>
      </c>
      <c r="O844" t="s">
        <v>4</v>
      </c>
    </row>
    <row r="845" spans="1:15">
      <c r="A845" t="s">
        <v>856</v>
      </c>
      <c r="B845" t="s">
        <v>6</v>
      </c>
      <c r="C845" t="s">
        <v>14</v>
      </c>
      <c r="D845" t="s">
        <v>227</v>
      </c>
      <c r="E845" t="s">
        <v>228</v>
      </c>
      <c r="F845" s="1">
        <v>43104</v>
      </c>
      <c r="G845" s="2">
        <v>294.69</v>
      </c>
      <c r="H845" s="2">
        <v>238.46</v>
      </c>
      <c r="I845" s="2">
        <v>0</v>
      </c>
      <c r="J845" s="2">
        <v>56.23</v>
      </c>
      <c r="K845" t="s">
        <v>857</v>
      </c>
      <c r="L845" t="s">
        <v>4</v>
      </c>
      <c r="M845" t="s">
        <v>4</v>
      </c>
      <c r="N845" t="s">
        <v>4</v>
      </c>
      <c r="O845" t="s">
        <v>4</v>
      </c>
    </row>
    <row r="846" spans="1:15" ht="20.100000000000001" customHeight="1">
      <c r="A846" t="s">
        <v>858</v>
      </c>
      <c r="B846" t="s">
        <v>13</v>
      </c>
      <c r="C846" t="s">
        <v>1</v>
      </c>
      <c r="D846" t="s">
        <v>15</v>
      </c>
      <c r="E846" t="s">
        <v>16</v>
      </c>
      <c r="F846" s="1">
        <v>43104</v>
      </c>
      <c r="G846" s="2">
        <v>603.73</v>
      </c>
      <c r="H846" s="2">
        <v>298.08</v>
      </c>
      <c r="I846" s="2">
        <v>0</v>
      </c>
      <c r="J846" s="2">
        <v>305.64999999999998</v>
      </c>
      <c r="K846" t="s">
        <v>859</v>
      </c>
      <c r="L846" t="s">
        <v>69</v>
      </c>
      <c r="M846" t="s">
        <v>4</v>
      </c>
      <c r="N846" t="s">
        <v>4</v>
      </c>
      <c r="O846" t="s">
        <v>4</v>
      </c>
    </row>
    <row r="847" spans="1:15" ht="20.100000000000001" customHeight="1">
      <c r="A847" t="s">
        <v>860</v>
      </c>
      <c r="B847" t="s">
        <v>21</v>
      </c>
      <c r="C847" t="s">
        <v>14</v>
      </c>
      <c r="D847" t="s">
        <v>95</v>
      </c>
      <c r="E847" t="s">
        <v>96</v>
      </c>
      <c r="F847" s="1">
        <v>43104</v>
      </c>
      <c r="G847" s="2">
        <v>1122.04</v>
      </c>
      <c r="H847" s="2">
        <v>1073.0899999999999</v>
      </c>
      <c r="I847" s="2">
        <v>0</v>
      </c>
      <c r="J847" s="2">
        <v>48.95</v>
      </c>
      <c r="K847" t="s">
        <v>861</v>
      </c>
      <c r="L847" t="s">
        <v>4</v>
      </c>
      <c r="M847" t="s">
        <v>4</v>
      </c>
      <c r="N847" t="s">
        <v>4</v>
      </c>
      <c r="O847" t="s">
        <v>1936</v>
      </c>
    </row>
    <row r="848" spans="1:15" ht="20.100000000000001" customHeight="1">
      <c r="A848" t="s">
        <v>862</v>
      </c>
      <c r="B848" t="s">
        <v>6</v>
      </c>
      <c r="C848" t="s">
        <v>14</v>
      </c>
      <c r="D848" t="s">
        <v>28</v>
      </c>
      <c r="E848" t="s">
        <v>29</v>
      </c>
      <c r="F848" s="1">
        <v>43104</v>
      </c>
      <c r="G848" s="2">
        <v>128.79</v>
      </c>
      <c r="H848" s="2">
        <v>89.42</v>
      </c>
      <c r="I848" s="2">
        <v>0</v>
      </c>
      <c r="J848" s="2">
        <v>39.369999999999997</v>
      </c>
      <c r="K848" t="s">
        <v>863</v>
      </c>
      <c r="L848" t="s">
        <v>4</v>
      </c>
      <c r="M848" t="s">
        <v>4</v>
      </c>
      <c r="N848" t="s">
        <v>4</v>
      </c>
      <c r="O848" t="s">
        <v>4</v>
      </c>
    </row>
    <row r="849" spans="1:15" ht="20.100000000000001" customHeight="1">
      <c r="A849" t="s">
        <v>827</v>
      </c>
      <c r="B849" t="s">
        <v>6</v>
      </c>
      <c r="C849" t="s">
        <v>14</v>
      </c>
      <c r="D849" t="s">
        <v>189</v>
      </c>
      <c r="E849" t="s">
        <v>190</v>
      </c>
      <c r="F849" s="1">
        <v>43103</v>
      </c>
      <c r="G849" s="2">
        <v>431.06</v>
      </c>
      <c r="H849" s="2">
        <v>238.46</v>
      </c>
      <c r="I849" s="2">
        <v>0</v>
      </c>
      <c r="J849" s="2">
        <v>192.6</v>
      </c>
      <c r="K849" t="s">
        <v>828</v>
      </c>
      <c r="L849" t="s">
        <v>4</v>
      </c>
      <c r="M849" t="s">
        <v>4</v>
      </c>
      <c r="N849" t="s">
        <v>4</v>
      </c>
      <c r="O849" t="s">
        <v>4</v>
      </c>
    </row>
    <row r="850" spans="1:15">
      <c r="A850" t="s">
        <v>829</v>
      </c>
      <c r="B850" t="s">
        <v>6</v>
      </c>
      <c r="C850" t="s">
        <v>1</v>
      </c>
      <c r="D850" t="s">
        <v>227</v>
      </c>
      <c r="E850" t="s">
        <v>228</v>
      </c>
      <c r="F850" s="1">
        <v>43103</v>
      </c>
      <c r="G850" s="2">
        <v>916.02</v>
      </c>
      <c r="H850" s="2">
        <v>625.96</v>
      </c>
      <c r="I850" s="2">
        <v>117.3</v>
      </c>
      <c r="J850" s="2">
        <v>172.76</v>
      </c>
      <c r="K850" t="s">
        <v>830</v>
      </c>
      <c r="L850" t="s">
        <v>4</v>
      </c>
      <c r="M850" t="s">
        <v>4</v>
      </c>
      <c r="N850" t="s">
        <v>4</v>
      </c>
      <c r="O850" t="s">
        <v>4</v>
      </c>
    </row>
    <row r="851" spans="1:15" ht="20.100000000000001" customHeight="1">
      <c r="A851" t="s">
        <v>831</v>
      </c>
      <c r="B851" t="s">
        <v>0</v>
      </c>
      <c r="C851" t="s">
        <v>14</v>
      </c>
      <c r="D851" t="s">
        <v>2</v>
      </c>
      <c r="E851" t="s">
        <v>3</v>
      </c>
      <c r="F851" s="1">
        <v>43103</v>
      </c>
      <c r="G851" s="2">
        <v>426.97</v>
      </c>
      <c r="H851" s="2">
        <v>268.27</v>
      </c>
      <c r="I851" s="2">
        <v>0</v>
      </c>
      <c r="J851" s="2">
        <v>158.69999999999999</v>
      </c>
      <c r="K851" t="s">
        <v>769</v>
      </c>
      <c r="L851" t="s">
        <v>4</v>
      </c>
      <c r="M851" t="s">
        <v>4</v>
      </c>
      <c r="N851" t="s">
        <v>4</v>
      </c>
      <c r="O851" t="s">
        <v>1929</v>
      </c>
    </row>
    <row r="852" spans="1:15" ht="20.100000000000001" customHeight="1">
      <c r="A852" t="s">
        <v>832</v>
      </c>
      <c r="B852" t="s">
        <v>0</v>
      </c>
      <c r="C852" t="s">
        <v>1</v>
      </c>
      <c r="D852" t="s">
        <v>91</v>
      </c>
      <c r="E852" t="s">
        <v>92</v>
      </c>
      <c r="F852" s="1">
        <v>43103</v>
      </c>
      <c r="G852" s="2">
        <v>589.96</v>
      </c>
      <c r="H852" s="2">
        <v>238.46</v>
      </c>
      <c r="I852" s="2">
        <v>0</v>
      </c>
      <c r="J852" s="2">
        <v>351.5</v>
      </c>
      <c r="K852" t="s">
        <v>833</v>
      </c>
      <c r="L852" t="s">
        <v>4</v>
      </c>
      <c r="M852" t="s">
        <v>4</v>
      </c>
      <c r="N852" t="s">
        <v>4</v>
      </c>
      <c r="O852" t="s">
        <v>4</v>
      </c>
    </row>
    <row r="853" spans="1:15" ht="20.100000000000001" customHeight="1">
      <c r="A853" t="s">
        <v>837</v>
      </c>
      <c r="B853" t="s">
        <v>0</v>
      </c>
      <c r="C853" t="s">
        <v>14</v>
      </c>
      <c r="D853" t="s">
        <v>175</v>
      </c>
      <c r="E853" t="s">
        <v>176</v>
      </c>
      <c r="F853" s="1">
        <v>43103</v>
      </c>
      <c r="G853" s="2">
        <v>178.85</v>
      </c>
      <c r="H853" s="2">
        <v>178.85</v>
      </c>
      <c r="I853" s="2">
        <v>0</v>
      </c>
      <c r="J853" s="2">
        <v>0</v>
      </c>
      <c r="K853" t="s">
        <v>838</v>
      </c>
      <c r="L853" t="s">
        <v>4</v>
      </c>
      <c r="M853" t="s">
        <v>4</v>
      </c>
      <c r="N853" t="s">
        <v>4</v>
      </c>
      <c r="O853" t="s">
        <v>1931</v>
      </c>
    </row>
    <row r="854" spans="1:15" ht="20.100000000000001" customHeight="1">
      <c r="A854" t="s">
        <v>839</v>
      </c>
      <c r="B854" t="s">
        <v>6</v>
      </c>
      <c r="C854" t="s">
        <v>1</v>
      </c>
      <c r="D854" t="s">
        <v>227</v>
      </c>
      <c r="E854" t="s">
        <v>228</v>
      </c>
      <c r="F854" s="1">
        <v>43103</v>
      </c>
      <c r="G854" s="2">
        <v>657.62</v>
      </c>
      <c r="H854" s="2">
        <v>655.77</v>
      </c>
      <c r="I854" s="2">
        <v>0</v>
      </c>
      <c r="J854" s="2">
        <v>1.85</v>
      </c>
      <c r="K854" t="s">
        <v>840</v>
      </c>
      <c r="L854" t="s">
        <v>17</v>
      </c>
      <c r="M854" t="s">
        <v>4</v>
      </c>
      <c r="N854" t="s">
        <v>4</v>
      </c>
      <c r="O854" t="s">
        <v>1932</v>
      </c>
    </row>
    <row r="855" spans="1:15" ht="20.100000000000001" customHeight="1">
      <c r="A855" t="s">
        <v>839</v>
      </c>
      <c r="B855" t="s">
        <v>6</v>
      </c>
      <c r="C855" t="s">
        <v>1</v>
      </c>
      <c r="D855" t="s">
        <v>227</v>
      </c>
      <c r="E855" t="s">
        <v>228</v>
      </c>
      <c r="F855" s="1">
        <v>43103</v>
      </c>
      <c r="G855" s="2">
        <v>657.62</v>
      </c>
      <c r="H855" s="2">
        <v>655.77</v>
      </c>
      <c r="I855" s="2">
        <v>0</v>
      </c>
      <c r="J855" s="2">
        <v>1.85</v>
      </c>
      <c r="K855" t="s">
        <v>840</v>
      </c>
      <c r="L855" t="s">
        <v>17</v>
      </c>
      <c r="M855" t="s">
        <v>4</v>
      </c>
      <c r="N855" t="s">
        <v>4</v>
      </c>
      <c r="O855" t="s">
        <v>1933</v>
      </c>
    </row>
    <row r="856" spans="1:15" ht="20.100000000000001" hidden="1" customHeight="1">
      <c r="A856" s="56" t="s">
        <v>771</v>
      </c>
      <c r="B856" s="56" t="s">
        <v>6</v>
      </c>
      <c r="C856" s="56" t="s">
        <v>11</v>
      </c>
      <c r="D856" s="56" t="s">
        <v>346</v>
      </c>
      <c r="E856" s="56" t="s">
        <v>347</v>
      </c>
      <c r="F856" s="58">
        <v>43089</v>
      </c>
      <c r="G856" s="60">
        <v>540.79999999999995</v>
      </c>
      <c r="H856" s="60">
        <v>0</v>
      </c>
      <c r="I856" s="60">
        <v>540.79999999999995</v>
      </c>
      <c r="J856" s="60">
        <v>0</v>
      </c>
      <c r="K856" s="56" t="s">
        <v>772</v>
      </c>
      <c r="L856" s="56" t="s">
        <v>370</v>
      </c>
      <c r="M856" s="56" t="s">
        <v>61</v>
      </c>
      <c r="N856" s="56" t="s">
        <v>773</v>
      </c>
      <c r="O856" s="56" t="s">
        <v>774</v>
      </c>
    </row>
    <row r="857" spans="1:15" ht="20.100000000000001" hidden="1" customHeight="1">
      <c r="A857" t="s">
        <v>767</v>
      </c>
      <c r="B857" t="s">
        <v>137</v>
      </c>
      <c r="C857" t="s">
        <v>7</v>
      </c>
      <c r="D857" t="s">
        <v>138</v>
      </c>
      <c r="E857" t="s">
        <v>139</v>
      </c>
      <c r="F857" s="1">
        <v>43087</v>
      </c>
      <c r="G857" s="2">
        <v>91.22</v>
      </c>
      <c r="H857" s="2">
        <v>91.22</v>
      </c>
      <c r="I857" s="2">
        <v>0</v>
      </c>
      <c r="J857" s="2">
        <v>0</v>
      </c>
      <c r="K857" t="s">
        <v>768</v>
      </c>
      <c r="L857" t="s">
        <v>332</v>
      </c>
      <c r="M857" t="s">
        <v>222</v>
      </c>
      <c r="N857" t="s">
        <v>4</v>
      </c>
      <c r="O857" t="s">
        <v>4</v>
      </c>
    </row>
    <row r="858" spans="1:15" ht="20.100000000000001" hidden="1" customHeight="1">
      <c r="A858" t="s">
        <v>765</v>
      </c>
      <c r="B858" t="s">
        <v>33</v>
      </c>
      <c r="C858" t="s">
        <v>215</v>
      </c>
      <c r="D858" t="s">
        <v>124</v>
      </c>
      <c r="E858" t="s">
        <v>125</v>
      </c>
      <c r="F858" s="1">
        <v>43082</v>
      </c>
      <c r="G858" s="2">
        <v>0</v>
      </c>
      <c r="H858" s="2">
        <v>0</v>
      </c>
      <c r="I858" s="2">
        <v>0</v>
      </c>
      <c r="J858" s="2">
        <v>0</v>
      </c>
      <c r="K858" t="s">
        <v>766</v>
      </c>
      <c r="L858" t="s">
        <v>4</v>
      </c>
      <c r="M858" t="s">
        <v>4</v>
      </c>
      <c r="N858" t="s">
        <v>4</v>
      </c>
      <c r="O858" t="s">
        <v>4</v>
      </c>
    </row>
    <row r="859" spans="1:15" hidden="1">
      <c r="A859" t="s">
        <v>760</v>
      </c>
      <c r="B859" t="s">
        <v>137</v>
      </c>
      <c r="C859" t="s">
        <v>7</v>
      </c>
      <c r="D859" t="s">
        <v>138</v>
      </c>
      <c r="E859" t="s">
        <v>139</v>
      </c>
      <c r="F859" s="1">
        <v>43081</v>
      </c>
      <c r="G859" s="2">
        <v>410.49</v>
      </c>
      <c r="H859" s="2">
        <v>410.49</v>
      </c>
      <c r="I859" s="2">
        <v>0</v>
      </c>
      <c r="J859" s="2">
        <v>0</v>
      </c>
      <c r="K859" t="s">
        <v>761</v>
      </c>
      <c r="L859" t="s">
        <v>303</v>
      </c>
      <c r="M859" t="s">
        <v>333</v>
      </c>
      <c r="N859" t="s">
        <v>4</v>
      </c>
      <c r="O859" t="s">
        <v>4</v>
      </c>
    </row>
    <row r="860" spans="1:15" ht="20.100000000000001" hidden="1" customHeight="1">
      <c r="A860" t="s">
        <v>762</v>
      </c>
      <c r="B860" t="s">
        <v>137</v>
      </c>
      <c r="C860" t="s">
        <v>5</v>
      </c>
      <c r="D860" t="s">
        <v>138</v>
      </c>
      <c r="E860" t="s">
        <v>139</v>
      </c>
      <c r="F860" s="1">
        <v>43081</v>
      </c>
      <c r="G860" s="2">
        <v>0</v>
      </c>
      <c r="H860" s="2">
        <v>0</v>
      </c>
      <c r="I860" s="2">
        <v>0</v>
      </c>
      <c r="J860" s="2">
        <v>0</v>
      </c>
      <c r="K860" t="s">
        <v>763</v>
      </c>
      <c r="L860" t="s">
        <v>4</v>
      </c>
      <c r="M860" t="s">
        <v>4</v>
      </c>
      <c r="N860" t="s">
        <v>4</v>
      </c>
      <c r="O860" t="s">
        <v>4</v>
      </c>
    </row>
    <row r="861" spans="1:15" ht="20.100000000000001" hidden="1" customHeight="1">
      <c r="A861" t="s">
        <v>759</v>
      </c>
      <c r="B861" t="s">
        <v>137</v>
      </c>
      <c r="C861" t="s">
        <v>7</v>
      </c>
      <c r="D861" t="s">
        <v>138</v>
      </c>
      <c r="E861" t="s">
        <v>139</v>
      </c>
      <c r="F861" s="1">
        <v>43080</v>
      </c>
      <c r="G861" s="2">
        <v>90.88</v>
      </c>
      <c r="H861" s="2">
        <v>90.88</v>
      </c>
      <c r="I861" s="2">
        <v>0</v>
      </c>
      <c r="J861" s="2">
        <v>0</v>
      </c>
      <c r="K861" t="s">
        <v>68</v>
      </c>
      <c r="L861" t="s">
        <v>332</v>
      </c>
      <c r="M861" t="s">
        <v>222</v>
      </c>
      <c r="N861" t="s">
        <v>4</v>
      </c>
      <c r="O861" t="s">
        <v>4</v>
      </c>
    </row>
    <row r="862" spans="1:15" ht="20.100000000000001" hidden="1" customHeight="1">
      <c r="A862" t="s">
        <v>755</v>
      </c>
      <c r="B862" t="s">
        <v>137</v>
      </c>
      <c r="C862" t="s">
        <v>7</v>
      </c>
      <c r="D862" t="s">
        <v>138</v>
      </c>
      <c r="E862" t="s">
        <v>139</v>
      </c>
      <c r="F862" s="1">
        <v>43076</v>
      </c>
      <c r="G862" s="2">
        <v>45.44</v>
      </c>
      <c r="H862" s="2">
        <v>45.44</v>
      </c>
      <c r="I862" s="2">
        <v>0</v>
      </c>
      <c r="J862" s="2">
        <v>0</v>
      </c>
      <c r="K862" t="s">
        <v>756</v>
      </c>
      <c r="L862" t="s">
        <v>245</v>
      </c>
      <c r="M862" t="s">
        <v>108</v>
      </c>
      <c r="N862" t="s">
        <v>4</v>
      </c>
      <c r="O862" t="s">
        <v>4</v>
      </c>
    </row>
    <row r="863" spans="1:15" ht="20.100000000000001" hidden="1" customHeight="1">
      <c r="A863" t="s">
        <v>757</v>
      </c>
      <c r="B863" t="s">
        <v>46</v>
      </c>
      <c r="C863" t="s">
        <v>7</v>
      </c>
      <c r="D863" t="s">
        <v>209</v>
      </c>
      <c r="E863" t="s">
        <v>210</v>
      </c>
      <c r="F863" s="1">
        <v>43076</v>
      </c>
      <c r="G863" s="2">
        <v>90.87</v>
      </c>
      <c r="H863" s="2">
        <v>90.87</v>
      </c>
      <c r="I863" s="2">
        <v>0</v>
      </c>
      <c r="J863" s="2">
        <v>0</v>
      </c>
      <c r="K863" t="s">
        <v>758</v>
      </c>
      <c r="L863" t="s">
        <v>17</v>
      </c>
      <c r="M863" t="s">
        <v>61</v>
      </c>
      <c r="N863" t="s">
        <v>4</v>
      </c>
      <c r="O863" t="s">
        <v>4</v>
      </c>
    </row>
    <row r="864" spans="1:15" ht="20.100000000000001" hidden="1" customHeight="1">
      <c r="A864" t="s">
        <v>748</v>
      </c>
      <c r="B864" t="s">
        <v>0</v>
      </c>
      <c r="C864" t="s">
        <v>7</v>
      </c>
      <c r="D864" t="s">
        <v>297</v>
      </c>
      <c r="E864" t="s">
        <v>298</v>
      </c>
      <c r="F864" s="1">
        <v>43073</v>
      </c>
      <c r="G864" s="2">
        <v>107.33</v>
      </c>
      <c r="H864" s="2">
        <v>45.61</v>
      </c>
      <c r="I864" s="2">
        <v>0</v>
      </c>
      <c r="J864" s="2">
        <v>61.72</v>
      </c>
      <c r="K864" t="s">
        <v>749</v>
      </c>
      <c r="L864" t="s">
        <v>4</v>
      </c>
      <c r="M864" t="s">
        <v>4</v>
      </c>
      <c r="N864" t="s">
        <v>4</v>
      </c>
      <c r="O864" t="s">
        <v>4</v>
      </c>
    </row>
    <row r="865" spans="1:15" ht="20.100000000000001" hidden="1" customHeight="1">
      <c r="A865" t="s">
        <v>750</v>
      </c>
      <c r="B865" t="s">
        <v>6</v>
      </c>
      <c r="C865" t="s">
        <v>751</v>
      </c>
      <c r="D865" t="s">
        <v>391</v>
      </c>
      <c r="E865" t="s">
        <v>392</v>
      </c>
      <c r="F865" s="1">
        <v>43073</v>
      </c>
      <c r="G865" s="2">
        <v>0</v>
      </c>
      <c r="H865" s="2">
        <v>0</v>
      </c>
      <c r="I865" s="2">
        <v>0</v>
      </c>
      <c r="J865" s="2">
        <v>0</v>
      </c>
      <c r="K865" t="s">
        <v>752</v>
      </c>
      <c r="L865" t="s">
        <v>4</v>
      </c>
      <c r="M865" t="s">
        <v>4</v>
      </c>
      <c r="N865" t="s">
        <v>4</v>
      </c>
      <c r="O865" t="s">
        <v>4</v>
      </c>
    </row>
    <row r="866" spans="1:15" ht="20.100000000000001" hidden="1" customHeight="1">
      <c r="A866" t="s">
        <v>753</v>
      </c>
      <c r="B866" t="s">
        <v>6</v>
      </c>
      <c r="C866" t="s">
        <v>5</v>
      </c>
      <c r="D866" t="s">
        <v>155</v>
      </c>
      <c r="E866" t="s">
        <v>156</v>
      </c>
      <c r="F866" s="1">
        <v>43073</v>
      </c>
      <c r="G866" s="2">
        <v>0</v>
      </c>
      <c r="H866" s="2">
        <v>0</v>
      </c>
      <c r="I866" s="2">
        <v>0</v>
      </c>
      <c r="J866" s="2">
        <v>0</v>
      </c>
      <c r="K866" t="s">
        <v>754</v>
      </c>
      <c r="L866" t="s">
        <v>4</v>
      </c>
      <c r="M866" t="s">
        <v>4</v>
      </c>
      <c r="N866" t="s">
        <v>4</v>
      </c>
      <c r="O866" t="s">
        <v>4</v>
      </c>
    </row>
    <row r="867" spans="1:15" ht="20.100000000000001" hidden="1" customHeight="1">
      <c r="A867" t="s">
        <v>681</v>
      </c>
      <c r="B867" t="s">
        <v>137</v>
      </c>
      <c r="C867" t="s">
        <v>215</v>
      </c>
      <c r="D867" t="s">
        <v>138</v>
      </c>
      <c r="E867" t="s">
        <v>139</v>
      </c>
      <c r="F867" s="1">
        <v>43070</v>
      </c>
      <c r="G867" s="2">
        <v>2600</v>
      </c>
      <c r="H867" s="2">
        <v>0</v>
      </c>
      <c r="I867" s="2">
        <v>2600</v>
      </c>
      <c r="J867" s="2">
        <v>0</v>
      </c>
      <c r="K867" t="s">
        <v>682</v>
      </c>
      <c r="L867" t="s">
        <v>4</v>
      </c>
      <c r="M867" t="s">
        <v>4</v>
      </c>
      <c r="N867" t="s">
        <v>4</v>
      </c>
      <c r="O867" t="s">
        <v>4</v>
      </c>
    </row>
    <row r="868" spans="1:15" ht="20.100000000000001" hidden="1" customHeight="1">
      <c r="A868" t="s">
        <v>746</v>
      </c>
      <c r="B868" t="s">
        <v>727</v>
      </c>
      <c r="C868" t="s">
        <v>215</v>
      </c>
      <c r="D868" t="s">
        <v>728</v>
      </c>
      <c r="E868" t="s">
        <v>729</v>
      </c>
      <c r="F868" s="1">
        <v>43070</v>
      </c>
      <c r="G868" s="2">
        <v>0</v>
      </c>
      <c r="H868" s="2">
        <v>0</v>
      </c>
      <c r="I868" s="2">
        <v>0</v>
      </c>
      <c r="J868" s="2">
        <v>0</v>
      </c>
      <c r="K868" t="s">
        <v>747</v>
      </c>
      <c r="L868" t="s">
        <v>4</v>
      </c>
      <c r="M868" t="s">
        <v>4</v>
      </c>
      <c r="N868" t="s">
        <v>4</v>
      </c>
      <c r="O868" t="s">
        <v>4</v>
      </c>
    </row>
    <row r="869" spans="1:15" ht="20.100000000000001" hidden="1" customHeight="1">
      <c r="A869" t="s">
        <v>745</v>
      </c>
      <c r="B869" t="s">
        <v>6</v>
      </c>
      <c r="C869" t="s">
        <v>7</v>
      </c>
      <c r="D869" t="s">
        <v>366</v>
      </c>
      <c r="E869" t="s">
        <v>367</v>
      </c>
      <c r="F869" s="1">
        <v>43069</v>
      </c>
      <c r="G869" s="2">
        <v>45.44</v>
      </c>
      <c r="H869" s="2">
        <v>45.44</v>
      </c>
      <c r="I869" s="2">
        <v>0</v>
      </c>
      <c r="J869" s="2">
        <v>0</v>
      </c>
      <c r="K869" t="s">
        <v>654</v>
      </c>
      <c r="L869" t="s">
        <v>334</v>
      </c>
      <c r="M869" t="s">
        <v>61</v>
      </c>
      <c r="N869" t="s">
        <v>4</v>
      </c>
      <c r="O869" t="s">
        <v>4</v>
      </c>
    </row>
    <row r="870" spans="1:15" ht="20.100000000000001" hidden="1" customHeight="1">
      <c r="A870" t="s">
        <v>741</v>
      </c>
      <c r="B870" t="s">
        <v>136</v>
      </c>
      <c r="C870" t="s">
        <v>11</v>
      </c>
      <c r="D870" t="s">
        <v>508</v>
      </c>
      <c r="E870" t="s">
        <v>509</v>
      </c>
      <c r="F870" s="1">
        <v>43068</v>
      </c>
      <c r="G870" s="2">
        <v>0</v>
      </c>
      <c r="H870" s="2">
        <v>0</v>
      </c>
      <c r="I870" s="2">
        <v>0</v>
      </c>
      <c r="J870" s="2">
        <v>0</v>
      </c>
      <c r="K870" t="s">
        <v>742</v>
      </c>
      <c r="L870" t="s">
        <v>4</v>
      </c>
      <c r="M870" t="s">
        <v>12</v>
      </c>
      <c r="N870" t="s">
        <v>707</v>
      </c>
      <c r="O870" t="s">
        <v>743</v>
      </c>
    </row>
    <row r="871" spans="1:15" ht="20.100000000000001" hidden="1" customHeight="1">
      <c r="A871" t="s">
        <v>738</v>
      </c>
      <c r="B871" t="s">
        <v>136</v>
      </c>
      <c r="C871" t="s">
        <v>316</v>
      </c>
      <c r="D871" t="s">
        <v>508</v>
      </c>
      <c r="E871" t="s">
        <v>509</v>
      </c>
      <c r="F871" s="1">
        <v>43067</v>
      </c>
      <c r="G871" s="2">
        <v>119.26</v>
      </c>
      <c r="H871" s="2">
        <v>119.26</v>
      </c>
      <c r="I871" s="2">
        <v>0</v>
      </c>
      <c r="J871" s="2">
        <v>0</v>
      </c>
      <c r="K871" t="s">
        <v>739</v>
      </c>
      <c r="L871" t="s">
        <v>740</v>
      </c>
      <c r="M871" t="s">
        <v>4</v>
      </c>
      <c r="N871" t="s">
        <v>4</v>
      </c>
      <c r="O871" t="s">
        <v>4</v>
      </c>
    </row>
    <row r="872" spans="1:15" ht="20.100000000000001" hidden="1" customHeight="1">
      <c r="A872" t="s">
        <v>731</v>
      </c>
      <c r="B872" t="s">
        <v>137</v>
      </c>
      <c r="C872" t="s">
        <v>215</v>
      </c>
      <c r="D872" t="s">
        <v>138</v>
      </c>
      <c r="E872" t="s">
        <v>139</v>
      </c>
      <c r="F872" s="1">
        <v>43061</v>
      </c>
      <c r="G872" s="2">
        <v>0</v>
      </c>
      <c r="H872" s="2">
        <v>0</v>
      </c>
      <c r="I872" s="2">
        <v>0</v>
      </c>
      <c r="J872" s="2">
        <v>0</v>
      </c>
      <c r="K872" t="s">
        <v>732</v>
      </c>
      <c r="L872" t="s">
        <v>4</v>
      </c>
      <c r="M872" t="s">
        <v>4</v>
      </c>
      <c r="N872" t="s">
        <v>4</v>
      </c>
      <c r="O872" t="s">
        <v>4</v>
      </c>
    </row>
    <row r="873" spans="1:15" ht="20.100000000000001" hidden="1" customHeight="1">
      <c r="A873" t="s">
        <v>734</v>
      </c>
      <c r="B873" t="s">
        <v>137</v>
      </c>
      <c r="C873" t="s">
        <v>215</v>
      </c>
      <c r="D873" t="s">
        <v>138</v>
      </c>
      <c r="E873" t="s">
        <v>139</v>
      </c>
      <c r="F873" s="1">
        <v>43061</v>
      </c>
      <c r="G873" s="2">
        <v>0</v>
      </c>
      <c r="H873" s="2">
        <v>0</v>
      </c>
      <c r="I873" s="2">
        <v>0</v>
      </c>
      <c r="J873" s="2">
        <v>0</v>
      </c>
      <c r="K873" t="s">
        <v>732</v>
      </c>
      <c r="L873" t="s">
        <v>4</v>
      </c>
      <c r="M873" t="s">
        <v>4</v>
      </c>
      <c r="N873" t="s">
        <v>4</v>
      </c>
      <c r="O873" t="s">
        <v>4</v>
      </c>
    </row>
    <row r="874" spans="1:15" hidden="1">
      <c r="A874" t="s">
        <v>735</v>
      </c>
      <c r="B874" t="s">
        <v>137</v>
      </c>
      <c r="C874" t="s">
        <v>7</v>
      </c>
      <c r="D874" t="s">
        <v>138</v>
      </c>
      <c r="E874" t="s">
        <v>139</v>
      </c>
      <c r="F874" s="1">
        <v>43061</v>
      </c>
      <c r="G874" s="2">
        <v>181.74</v>
      </c>
      <c r="H874" s="2">
        <v>181.74</v>
      </c>
      <c r="I874" s="2">
        <v>0</v>
      </c>
      <c r="J874" s="2">
        <v>0</v>
      </c>
      <c r="K874" t="s">
        <v>736</v>
      </c>
      <c r="L874" t="s">
        <v>192</v>
      </c>
      <c r="M874" t="s">
        <v>333</v>
      </c>
      <c r="N874" t="s">
        <v>4</v>
      </c>
      <c r="O874" t="s">
        <v>4</v>
      </c>
    </row>
    <row r="875" spans="1:15" hidden="1">
      <c r="A875" t="s">
        <v>724</v>
      </c>
      <c r="B875" t="s">
        <v>137</v>
      </c>
      <c r="C875" t="s">
        <v>215</v>
      </c>
      <c r="D875" t="s">
        <v>138</v>
      </c>
      <c r="E875" t="s">
        <v>139</v>
      </c>
      <c r="F875" s="1">
        <v>43059</v>
      </c>
      <c r="G875" s="2">
        <v>0</v>
      </c>
      <c r="H875" s="2">
        <v>0</v>
      </c>
      <c r="I875" s="2">
        <v>0</v>
      </c>
      <c r="J875" s="2">
        <v>0</v>
      </c>
      <c r="K875" t="s">
        <v>725</v>
      </c>
      <c r="L875" t="s">
        <v>4</v>
      </c>
      <c r="M875" t="s">
        <v>4</v>
      </c>
      <c r="N875" t="s">
        <v>4</v>
      </c>
      <c r="O875" t="s">
        <v>4</v>
      </c>
    </row>
    <row r="876" spans="1:15" hidden="1">
      <c r="A876" t="s">
        <v>726</v>
      </c>
      <c r="B876" t="s">
        <v>727</v>
      </c>
      <c r="C876" t="s">
        <v>5</v>
      </c>
      <c r="D876" t="s">
        <v>728</v>
      </c>
      <c r="E876" t="s">
        <v>729</v>
      </c>
      <c r="F876" s="1">
        <v>43059</v>
      </c>
      <c r="G876" s="2">
        <v>0</v>
      </c>
      <c r="H876" s="2">
        <v>0</v>
      </c>
      <c r="I876" s="2">
        <v>0</v>
      </c>
      <c r="J876" s="2">
        <v>0</v>
      </c>
      <c r="K876" t="s">
        <v>730</v>
      </c>
      <c r="L876" t="s">
        <v>4</v>
      </c>
      <c r="M876" t="s">
        <v>4</v>
      </c>
      <c r="N876" t="s">
        <v>4</v>
      </c>
      <c r="O876" t="s">
        <v>4</v>
      </c>
    </row>
    <row r="877" spans="1:15" ht="20.100000000000001" hidden="1" customHeight="1">
      <c r="A877" t="s">
        <v>720</v>
      </c>
      <c r="B877" t="s">
        <v>0</v>
      </c>
      <c r="C877" t="s">
        <v>11</v>
      </c>
      <c r="D877" t="s">
        <v>26</v>
      </c>
      <c r="E877" t="s">
        <v>27</v>
      </c>
      <c r="F877" s="1">
        <v>43056</v>
      </c>
      <c r="G877" s="2">
        <v>59.63</v>
      </c>
      <c r="H877" s="2">
        <v>59.63</v>
      </c>
      <c r="I877" s="2">
        <v>0</v>
      </c>
      <c r="J877" s="2">
        <v>0</v>
      </c>
      <c r="K877" t="s">
        <v>712</v>
      </c>
      <c r="L877" t="s">
        <v>192</v>
      </c>
      <c r="M877" t="s">
        <v>61</v>
      </c>
      <c r="N877" t="s">
        <v>721</v>
      </c>
      <c r="O877" t="s">
        <v>448</v>
      </c>
    </row>
    <row r="878" spans="1:15" ht="20.100000000000001" hidden="1" customHeight="1">
      <c r="A878" t="s">
        <v>703</v>
      </c>
      <c r="B878" t="s">
        <v>0</v>
      </c>
      <c r="C878" t="s">
        <v>7</v>
      </c>
      <c r="D878" t="s">
        <v>78</v>
      </c>
      <c r="E878" t="s">
        <v>79</v>
      </c>
      <c r="F878" s="1">
        <v>43055</v>
      </c>
      <c r="G878" s="2">
        <v>181.75</v>
      </c>
      <c r="H878" s="2">
        <v>181.75</v>
      </c>
      <c r="I878" s="2">
        <v>0</v>
      </c>
      <c r="J878" s="2">
        <v>0</v>
      </c>
      <c r="K878" t="s">
        <v>704</v>
      </c>
      <c r="L878" t="s">
        <v>192</v>
      </c>
      <c r="M878" t="s">
        <v>222</v>
      </c>
      <c r="N878" t="s">
        <v>4</v>
      </c>
      <c r="O878" t="s">
        <v>4</v>
      </c>
    </row>
    <row r="879" spans="1:15" ht="20.100000000000001" hidden="1" customHeight="1">
      <c r="A879" t="s">
        <v>705</v>
      </c>
      <c r="B879" t="s">
        <v>0</v>
      </c>
      <c r="C879" t="s">
        <v>11</v>
      </c>
      <c r="D879" t="s">
        <v>611</v>
      </c>
      <c r="E879" t="s">
        <v>612</v>
      </c>
      <c r="F879" s="1">
        <v>43055</v>
      </c>
      <c r="G879" s="2">
        <v>0</v>
      </c>
      <c r="H879" s="2">
        <v>0</v>
      </c>
      <c r="I879" s="2">
        <v>0</v>
      </c>
      <c r="J879" s="2">
        <v>0</v>
      </c>
      <c r="K879" t="s">
        <v>706</v>
      </c>
      <c r="L879" t="s">
        <v>4</v>
      </c>
      <c r="M879" t="s">
        <v>18</v>
      </c>
      <c r="N879" t="s">
        <v>707</v>
      </c>
      <c r="O879" t="s">
        <v>708</v>
      </c>
    </row>
    <row r="880" spans="1:15" ht="20.100000000000001" hidden="1" customHeight="1">
      <c r="A880" t="s">
        <v>714</v>
      </c>
      <c r="B880" t="s">
        <v>10</v>
      </c>
      <c r="C880" t="s">
        <v>5</v>
      </c>
      <c r="D880" t="s">
        <v>715</v>
      </c>
      <c r="E880" t="s">
        <v>716</v>
      </c>
      <c r="F880" s="1">
        <v>43055</v>
      </c>
      <c r="G880" s="2">
        <v>194.2</v>
      </c>
      <c r="H880" s="2">
        <v>0</v>
      </c>
      <c r="I880" s="2">
        <v>194.2</v>
      </c>
      <c r="J880" s="2">
        <v>0</v>
      </c>
      <c r="K880" t="s">
        <v>717</v>
      </c>
      <c r="L880" t="s">
        <v>4</v>
      </c>
      <c r="M880" t="s">
        <v>4</v>
      </c>
      <c r="N880" t="s">
        <v>4</v>
      </c>
      <c r="O880" t="s">
        <v>4</v>
      </c>
    </row>
    <row r="881" spans="1:15" ht="20.100000000000001" hidden="1" customHeight="1">
      <c r="A881" t="s">
        <v>718</v>
      </c>
      <c r="B881" t="s">
        <v>10</v>
      </c>
      <c r="C881" t="s">
        <v>5</v>
      </c>
      <c r="D881" t="s">
        <v>425</v>
      </c>
      <c r="E881" t="s">
        <v>426</v>
      </c>
      <c r="F881" s="1">
        <v>43055</v>
      </c>
      <c r="G881" s="2">
        <v>230</v>
      </c>
      <c r="H881" s="2">
        <v>0</v>
      </c>
      <c r="I881" s="2">
        <v>230</v>
      </c>
      <c r="J881" s="2">
        <v>0</v>
      </c>
      <c r="K881" t="s">
        <v>719</v>
      </c>
      <c r="L881" t="s">
        <v>4</v>
      </c>
      <c r="M881" t="s">
        <v>4</v>
      </c>
      <c r="N881" t="s">
        <v>4</v>
      </c>
      <c r="O881" t="s">
        <v>4</v>
      </c>
    </row>
    <row r="882" spans="1:15" ht="20.100000000000001" hidden="1" customHeight="1">
      <c r="A882" t="s">
        <v>709</v>
      </c>
      <c r="B882" t="s">
        <v>137</v>
      </c>
      <c r="C882" t="s">
        <v>215</v>
      </c>
      <c r="D882" t="s">
        <v>138</v>
      </c>
      <c r="E882" t="s">
        <v>139</v>
      </c>
      <c r="F882" s="1">
        <v>43054</v>
      </c>
      <c r="G882" s="2">
        <v>0</v>
      </c>
      <c r="H882" s="2">
        <v>0</v>
      </c>
      <c r="I882" s="2">
        <v>0</v>
      </c>
      <c r="J882" s="2">
        <v>0</v>
      </c>
      <c r="K882" t="s">
        <v>710</v>
      </c>
      <c r="L882" t="s">
        <v>4</v>
      </c>
      <c r="M882" t="s">
        <v>4</v>
      </c>
      <c r="N882" t="s">
        <v>4</v>
      </c>
      <c r="O882" t="s">
        <v>4</v>
      </c>
    </row>
    <row r="883" spans="1:15" ht="20.100000000000001" hidden="1" customHeight="1">
      <c r="A883" t="s">
        <v>711</v>
      </c>
      <c r="B883" t="s">
        <v>0</v>
      </c>
      <c r="C883" t="s">
        <v>11</v>
      </c>
      <c r="D883" t="s">
        <v>118</v>
      </c>
      <c r="E883" t="s">
        <v>119</v>
      </c>
      <c r="F883" s="1">
        <v>43054</v>
      </c>
      <c r="G883" s="2">
        <v>771.83</v>
      </c>
      <c r="H883" s="2">
        <v>59.63</v>
      </c>
      <c r="I883" s="2">
        <v>0</v>
      </c>
      <c r="J883" s="2">
        <v>712.2</v>
      </c>
      <c r="K883" t="s">
        <v>712</v>
      </c>
      <c r="L883" t="s">
        <v>61</v>
      </c>
      <c r="M883" t="s">
        <v>337</v>
      </c>
      <c r="N883" t="s">
        <v>712</v>
      </c>
      <c r="O883" t="s">
        <v>713</v>
      </c>
    </row>
    <row r="884" spans="1:15" ht="20.100000000000001" hidden="1" customHeight="1">
      <c r="A884" t="s">
        <v>694</v>
      </c>
      <c r="B884" t="s">
        <v>21</v>
      </c>
      <c r="C884" t="s">
        <v>7</v>
      </c>
      <c r="D884" t="s">
        <v>610</v>
      </c>
      <c r="E884" t="s">
        <v>338</v>
      </c>
      <c r="F884" s="1">
        <v>43053</v>
      </c>
      <c r="G884" s="2">
        <v>139.96</v>
      </c>
      <c r="H884" s="2">
        <v>136.31</v>
      </c>
      <c r="I884" s="2">
        <v>0</v>
      </c>
      <c r="J884" s="2">
        <v>3.65</v>
      </c>
      <c r="K884" t="s">
        <v>695</v>
      </c>
      <c r="L884" t="s">
        <v>17</v>
      </c>
      <c r="M884" t="s">
        <v>61</v>
      </c>
      <c r="N884" t="s">
        <v>4</v>
      </c>
      <c r="O884" t="s">
        <v>4</v>
      </c>
    </row>
    <row r="885" spans="1:15" ht="20.100000000000001" hidden="1" customHeight="1">
      <c r="A885" t="s">
        <v>696</v>
      </c>
      <c r="B885" t="s">
        <v>6</v>
      </c>
      <c r="C885" t="s">
        <v>7</v>
      </c>
      <c r="D885" t="s">
        <v>203</v>
      </c>
      <c r="E885" t="s">
        <v>204</v>
      </c>
      <c r="F885" s="1">
        <v>43052</v>
      </c>
      <c r="G885" s="2">
        <v>181.74</v>
      </c>
      <c r="H885" s="2">
        <v>181.74</v>
      </c>
      <c r="I885" s="2">
        <v>0</v>
      </c>
      <c r="J885" s="2">
        <v>0</v>
      </c>
      <c r="K885" t="s">
        <v>697</v>
      </c>
      <c r="L885" t="s">
        <v>107</v>
      </c>
      <c r="M885" t="s">
        <v>108</v>
      </c>
      <c r="N885" t="s">
        <v>4</v>
      </c>
      <c r="O885" t="s">
        <v>4</v>
      </c>
    </row>
    <row r="886" spans="1:15" ht="20.100000000000001" hidden="1" customHeight="1">
      <c r="A886" t="s">
        <v>698</v>
      </c>
      <c r="B886" t="s">
        <v>46</v>
      </c>
      <c r="C886" t="s">
        <v>7</v>
      </c>
      <c r="D886" t="s">
        <v>198</v>
      </c>
      <c r="E886" t="s">
        <v>199</v>
      </c>
      <c r="F886" s="1">
        <v>43052</v>
      </c>
      <c r="G886" s="2">
        <v>90.87</v>
      </c>
      <c r="H886" s="2">
        <v>90.87</v>
      </c>
      <c r="I886" s="2">
        <v>0</v>
      </c>
      <c r="J886" s="2">
        <v>0</v>
      </c>
      <c r="K886" t="s">
        <v>699</v>
      </c>
      <c r="L886" t="s">
        <v>245</v>
      </c>
      <c r="M886" t="s">
        <v>700</v>
      </c>
      <c r="N886" t="s">
        <v>4</v>
      </c>
      <c r="O886" t="s">
        <v>4</v>
      </c>
    </row>
    <row r="887" spans="1:15" ht="20.100000000000001" hidden="1" customHeight="1">
      <c r="A887" t="s">
        <v>701</v>
      </c>
      <c r="B887" t="s">
        <v>46</v>
      </c>
      <c r="C887" t="s">
        <v>7</v>
      </c>
      <c r="D887" t="s">
        <v>209</v>
      </c>
      <c r="E887" t="s">
        <v>210</v>
      </c>
      <c r="F887" s="1">
        <v>43052</v>
      </c>
      <c r="G887" s="2">
        <v>181.75</v>
      </c>
      <c r="H887" s="2">
        <v>181.75</v>
      </c>
      <c r="I887" s="2">
        <v>0</v>
      </c>
      <c r="J887" s="2">
        <v>0</v>
      </c>
      <c r="K887" t="s">
        <v>702</v>
      </c>
      <c r="L887" t="s">
        <v>245</v>
      </c>
      <c r="M887" t="s">
        <v>434</v>
      </c>
      <c r="N887" t="s">
        <v>4</v>
      </c>
      <c r="O887" t="s">
        <v>4</v>
      </c>
    </row>
    <row r="888" spans="1:15" ht="20.100000000000001" hidden="1" customHeight="1">
      <c r="A888" t="s">
        <v>690</v>
      </c>
      <c r="B888" t="s">
        <v>46</v>
      </c>
      <c r="C888" t="s">
        <v>11</v>
      </c>
      <c r="D888" t="s">
        <v>198</v>
      </c>
      <c r="E888" t="s">
        <v>199</v>
      </c>
      <c r="F888" s="1">
        <v>43049</v>
      </c>
      <c r="G888" s="2">
        <v>0</v>
      </c>
      <c r="H888" s="2">
        <v>0</v>
      </c>
      <c r="I888" s="2">
        <v>0</v>
      </c>
      <c r="J888" s="2">
        <v>0</v>
      </c>
      <c r="K888" t="s">
        <v>691</v>
      </c>
      <c r="L888" t="s">
        <v>303</v>
      </c>
      <c r="M888" t="s">
        <v>18</v>
      </c>
      <c r="N888" t="s">
        <v>692</v>
      </c>
      <c r="O888" t="s">
        <v>693</v>
      </c>
    </row>
    <row r="889" spans="1:15" ht="20.100000000000001" hidden="1" customHeight="1">
      <c r="A889" t="s">
        <v>688</v>
      </c>
      <c r="B889" t="s">
        <v>6</v>
      </c>
      <c r="C889" t="s">
        <v>7</v>
      </c>
      <c r="D889" t="s">
        <v>328</v>
      </c>
      <c r="E889" t="s">
        <v>329</v>
      </c>
      <c r="F889" s="1">
        <v>43048</v>
      </c>
      <c r="G889" s="2">
        <v>90.88</v>
      </c>
      <c r="H889" s="2">
        <v>90.88</v>
      </c>
      <c r="I889" s="2">
        <v>0</v>
      </c>
      <c r="J889" s="2">
        <v>0</v>
      </c>
      <c r="K889" t="s">
        <v>689</v>
      </c>
      <c r="L889" t="s">
        <v>221</v>
      </c>
      <c r="M889" t="s">
        <v>193</v>
      </c>
      <c r="N889" t="s">
        <v>4</v>
      </c>
      <c r="O889" t="s">
        <v>4</v>
      </c>
    </row>
    <row r="890" spans="1:15" ht="20.100000000000001" hidden="1" customHeight="1">
      <c r="A890" t="s">
        <v>683</v>
      </c>
      <c r="B890" t="s">
        <v>46</v>
      </c>
      <c r="C890" t="s">
        <v>215</v>
      </c>
      <c r="D890" t="s">
        <v>62</v>
      </c>
      <c r="E890" t="s">
        <v>63</v>
      </c>
      <c r="F890" s="1">
        <v>43046</v>
      </c>
      <c r="G890" s="2">
        <v>0</v>
      </c>
      <c r="H890" s="2">
        <v>0</v>
      </c>
      <c r="I890" s="2">
        <v>0</v>
      </c>
      <c r="J890" s="2">
        <v>0</v>
      </c>
      <c r="K890" t="s">
        <v>684</v>
      </c>
      <c r="L890" t="s">
        <v>4</v>
      </c>
      <c r="M890" t="s">
        <v>4</v>
      </c>
      <c r="N890" t="s">
        <v>4</v>
      </c>
      <c r="O890" t="s">
        <v>4</v>
      </c>
    </row>
    <row r="891" spans="1:15" ht="20.100000000000001" hidden="1" customHeight="1">
      <c r="A891" t="s">
        <v>685</v>
      </c>
      <c r="B891" t="s">
        <v>46</v>
      </c>
      <c r="C891" t="s">
        <v>283</v>
      </c>
      <c r="D891" t="s">
        <v>62</v>
      </c>
      <c r="E891" t="s">
        <v>63</v>
      </c>
      <c r="F891" s="1">
        <v>43046</v>
      </c>
      <c r="G891" s="2">
        <v>0</v>
      </c>
      <c r="H891" s="2">
        <v>0</v>
      </c>
      <c r="I891" s="2">
        <v>0</v>
      </c>
      <c r="J891" s="2">
        <v>0</v>
      </c>
      <c r="K891" t="s">
        <v>684</v>
      </c>
      <c r="L891" t="s">
        <v>4</v>
      </c>
      <c r="M891" t="s">
        <v>4</v>
      </c>
      <c r="N891" t="s">
        <v>4</v>
      </c>
      <c r="O891" t="s">
        <v>4</v>
      </c>
    </row>
    <row r="892" spans="1:15" ht="20.100000000000001" hidden="1" customHeight="1">
      <c r="A892" t="s">
        <v>686</v>
      </c>
      <c r="B892" t="s">
        <v>137</v>
      </c>
      <c r="C892" t="s">
        <v>215</v>
      </c>
      <c r="D892" t="s">
        <v>138</v>
      </c>
      <c r="E892" t="s">
        <v>139</v>
      </c>
      <c r="F892" s="1">
        <v>43046</v>
      </c>
      <c r="G892" s="2">
        <v>0</v>
      </c>
      <c r="H892" s="2">
        <v>0</v>
      </c>
      <c r="I892" s="2">
        <v>0</v>
      </c>
      <c r="J892" s="2">
        <v>0</v>
      </c>
      <c r="K892" t="s">
        <v>687</v>
      </c>
      <c r="L892" t="s">
        <v>4</v>
      </c>
      <c r="M892" t="s">
        <v>4</v>
      </c>
      <c r="N892" t="s">
        <v>4</v>
      </c>
      <c r="O892" t="s">
        <v>4</v>
      </c>
    </row>
    <row r="893" spans="1:15" ht="20.100000000000001" hidden="1" customHeight="1">
      <c r="A893" t="s">
        <v>679</v>
      </c>
      <c r="B893" t="s">
        <v>137</v>
      </c>
      <c r="C893" t="s">
        <v>7</v>
      </c>
      <c r="D893" t="s">
        <v>138</v>
      </c>
      <c r="E893" t="s">
        <v>139</v>
      </c>
      <c r="F893" s="1">
        <v>43045</v>
      </c>
      <c r="G893" s="2">
        <v>90.87</v>
      </c>
      <c r="H893" s="2">
        <v>90.87</v>
      </c>
      <c r="I893" s="2">
        <v>0</v>
      </c>
      <c r="J893" s="2">
        <v>0</v>
      </c>
      <c r="K893" t="s">
        <v>680</v>
      </c>
      <c r="L893" t="s">
        <v>245</v>
      </c>
      <c r="M893" t="s">
        <v>108</v>
      </c>
      <c r="N893" t="s">
        <v>4</v>
      </c>
      <c r="O893" t="s">
        <v>4</v>
      </c>
    </row>
    <row r="894" spans="1:15" ht="20.100000000000001" hidden="1" customHeight="1">
      <c r="A894" t="s">
        <v>677</v>
      </c>
      <c r="B894" t="s">
        <v>33</v>
      </c>
      <c r="C894" t="s">
        <v>7</v>
      </c>
      <c r="D894" t="s">
        <v>124</v>
      </c>
      <c r="E894" t="s">
        <v>125</v>
      </c>
      <c r="F894" s="1">
        <v>43042</v>
      </c>
      <c r="G894" s="2">
        <v>363.5</v>
      </c>
      <c r="H894" s="2">
        <v>363.5</v>
      </c>
      <c r="I894" s="2">
        <v>0</v>
      </c>
      <c r="J894" s="2">
        <v>0</v>
      </c>
      <c r="K894" t="s">
        <v>678</v>
      </c>
      <c r="L894" t="s">
        <v>65</v>
      </c>
      <c r="M894" t="s">
        <v>61</v>
      </c>
      <c r="N894" t="s">
        <v>4</v>
      </c>
      <c r="O894" t="s">
        <v>4</v>
      </c>
    </row>
    <row r="895" spans="1:15" ht="20.100000000000001" hidden="1" customHeight="1">
      <c r="A895" t="s">
        <v>673</v>
      </c>
      <c r="B895" t="s">
        <v>6</v>
      </c>
      <c r="C895" t="s">
        <v>11</v>
      </c>
      <c r="D895" t="s">
        <v>346</v>
      </c>
      <c r="E895" t="s">
        <v>347</v>
      </c>
      <c r="F895" s="1">
        <v>43035</v>
      </c>
      <c r="G895" s="2">
        <v>297.12</v>
      </c>
      <c r="H895" s="2">
        <v>0</v>
      </c>
      <c r="I895" s="2">
        <v>297.12</v>
      </c>
      <c r="J895" s="2">
        <v>0</v>
      </c>
      <c r="K895" t="s">
        <v>674</v>
      </c>
      <c r="L895" t="s">
        <v>84</v>
      </c>
      <c r="M895" t="s">
        <v>61</v>
      </c>
      <c r="N895" t="s">
        <v>675</v>
      </c>
      <c r="O895" t="s">
        <v>676</v>
      </c>
    </row>
    <row r="896" spans="1:15" ht="20.100000000000001" hidden="1" customHeight="1">
      <c r="A896" t="s">
        <v>669</v>
      </c>
      <c r="B896" t="s">
        <v>6</v>
      </c>
      <c r="C896" t="s">
        <v>7</v>
      </c>
      <c r="D896" t="s">
        <v>186</v>
      </c>
      <c r="E896" t="s">
        <v>187</v>
      </c>
      <c r="F896" s="1">
        <v>43034</v>
      </c>
      <c r="G896" s="2">
        <v>136.32</v>
      </c>
      <c r="H896" s="2">
        <v>136.32</v>
      </c>
      <c r="I896" s="2">
        <v>0</v>
      </c>
      <c r="J896" s="2">
        <v>0</v>
      </c>
      <c r="K896" t="s">
        <v>670</v>
      </c>
      <c r="L896" t="s">
        <v>12</v>
      </c>
      <c r="M896" t="s">
        <v>108</v>
      </c>
      <c r="N896" t="s">
        <v>4</v>
      </c>
      <c r="O896" t="s">
        <v>4</v>
      </c>
    </row>
    <row r="897" spans="1:15" ht="20.100000000000001" hidden="1" customHeight="1">
      <c r="A897" t="s">
        <v>671</v>
      </c>
      <c r="B897" t="s">
        <v>137</v>
      </c>
      <c r="C897" t="s">
        <v>215</v>
      </c>
      <c r="D897" t="s">
        <v>138</v>
      </c>
      <c r="E897" t="s">
        <v>139</v>
      </c>
      <c r="F897" s="1">
        <v>43034</v>
      </c>
      <c r="G897" s="2">
        <v>0</v>
      </c>
      <c r="H897" s="2">
        <v>0</v>
      </c>
      <c r="I897" s="2">
        <v>0</v>
      </c>
      <c r="J897" s="2">
        <v>0</v>
      </c>
      <c r="K897" t="s">
        <v>672</v>
      </c>
      <c r="L897" t="s">
        <v>4</v>
      </c>
      <c r="M897" t="s">
        <v>4</v>
      </c>
      <c r="N897" t="s">
        <v>4</v>
      </c>
      <c r="O897" t="s">
        <v>4</v>
      </c>
    </row>
    <row r="898" spans="1:15" ht="20.100000000000001" hidden="1" customHeight="1">
      <c r="A898" t="s">
        <v>667</v>
      </c>
      <c r="B898" t="s">
        <v>30</v>
      </c>
      <c r="C898" t="s">
        <v>283</v>
      </c>
      <c r="D898" t="s">
        <v>649</v>
      </c>
      <c r="E898" t="s">
        <v>650</v>
      </c>
      <c r="F898" s="1">
        <v>43025</v>
      </c>
      <c r="G898" s="2">
        <v>0</v>
      </c>
      <c r="H898" s="2">
        <v>0</v>
      </c>
      <c r="I898" s="2">
        <v>0</v>
      </c>
      <c r="J898" s="2">
        <v>0</v>
      </c>
      <c r="K898" t="s">
        <v>668</v>
      </c>
      <c r="L898" t="s">
        <v>4</v>
      </c>
      <c r="M898" t="s">
        <v>4</v>
      </c>
      <c r="N898" t="s">
        <v>4</v>
      </c>
      <c r="O898" t="s">
        <v>4</v>
      </c>
    </row>
    <row r="899" spans="1:15" ht="20.100000000000001" hidden="1" customHeight="1">
      <c r="A899" t="s">
        <v>663</v>
      </c>
      <c r="B899" t="s">
        <v>137</v>
      </c>
      <c r="C899" t="s">
        <v>5</v>
      </c>
      <c r="D899" t="s">
        <v>664</v>
      </c>
      <c r="E899" t="s">
        <v>665</v>
      </c>
      <c r="F899" s="1">
        <v>43024</v>
      </c>
      <c r="G899" s="2">
        <v>151.1</v>
      </c>
      <c r="H899" s="2">
        <v>0</v>
      </c>
      <c r="I899" s="2">
        <v>151.1</v>
      </c>
      <c r="J899" s="2">
        <v>0</v>
      </c>
      <c r="K899" t="s">
        <v>666</v>
      </c>
      <c r="L899" t="s">
        <v>4</v>
      </c>
      <c r="M899" t="s">
        <v>4</v>
      </c>
      <c r="N899" t="s">
        <v>4</v>
      </c>
      <c r="O899" t="s">
        <v>4</v>
      </c>
    </row>
    <row r="900" spans="1:15" ht="20.100000000000001" hidden="1" customHeight="1">
      <c r="A900" t="s">
        <v>661</v>
      </c>
      <c r="B900" t="s">
        <v>137</v>
      </c>
      <c r="C900" t="s">
        <v>215</v>
      </c>
      <c r="D900" t="s">
        <v>138</v>
      </c>
      <c r="E900" t="s">
        <v>139</v>
      </c>
      <c r="F900" s="1">
        <v>43020</v>
      </c>
      <c r="G900" s="2">
        <v>0</v>
      </c>
      <c r="H900" s="2">
        <v>0</v>
      </c>
      <c r="I900" s="2">
        <v>0</v>
      </c>
      <c r="J900" s="2">
        <v>0</v>
      </c>
      <c r="K900" t="s">
        <v>662</v>
      </c>
      <c r="L900" t="s">
        <v>4</v>
      </c>
      <c r="M900" t="s">
        <v>4</v>
      </c>
      <c r="N900" t="s">
        <v>4</v>
      </c>
      <c r="O900" t="s">
        <v>4</v>
      </c>
    </row>
    <row r="901" spans="1:15" ht="20.100000000000001" hidden="1" customHeight="1">
      <c r="A901" t="s">
        <v>595</v>
      </c>
      <c r="B901" t="s">
        <v>137</v>
      </c>
      <c r="C901" t="s">
        <v>215</v>
      </c>
      <c r="D901" t="s">
        <v>138</v>
      </c>
      <c r="E901" t="s">
        <v>139</v>
      </c>
      <c r="F901" s="1">
        <v>43018</v>
      </c>
      <c r="G901" s="2">
        <v>740</v>
      </c>
      <c r="H901" s="2">
        <v>0</v>
      </c>
      <c r="I901" s="2">
        <v>740</v>
      </c>
      <c r="J901" s="2">
        <v>0</v>
      </c>
      <c r="K901" t="s">
        <v>596</v>
      </c>
      <c r="L901" t="s">
        <v>4</v>
      </c>
      <c r="M901" t="s">
        <v>4</v>
      </c>
      <c r="N901" t="s">
        <v>4</v>
      </c>
      <c r="O901" t="s">
        <v>4</v>
      </c>
    </row>
    <row r="902" spans="1:15" ht="20.100000000000001" hidden="1" customHeight="1">
      <c r="A902" t="s">
        <v>655</v>
      </c>
      <c r="B902" t="s">
        <v>137</v>
      </c>
      <c r="C902" t="s">
        <v>7</v>
      </c>
      <c r="D902" t="s">
        <v>138</v>
      </c>
      <c r="E902" t="s">
        <v>139</v>
      </c>
      <c r="F902" s="1">
        <v>43018</v>
      </c>
      <c r="G902" s="2">
        <v>1249.07</v>
      </c>
      <c r="H902" s="2">
        <v>1090.49</v>
      </c>
      <c r="I902" s="2">
        <v>30.32</v>
      </c>
      <c r="J902" s="2">
        <v>128.26</v>
      </c>
      <c r="K902" t="s">
        <v>656</v>
      </c>
      <c r="L902" t="s">
        <v>245</v>
      </c>
      <c r="M902" t="s">
        <v>108</v>
      </c>
      <c r="N902" t="s">
        <v>4</v>
      </c>
      <c r="O902" t="s">
        <v>4</v>
      </c>
    </row>
    <row r="903" spans="1:15" ht="20.100000000000001" hidden="1" customHeight="1">
      <c r="A903" t="s">
        <v>657</v>
      </c>
      <c r="B903" t="s">
        <v>0</v>
      </c>
      <c r="C903" t="s">
        <v>283</v>
      </c>
      <c r="D903" t="s">
        <v>175</v>
      </c>
      <c r="E903" t="s">
        <v>176</v>
      </c>
      <c r="F903" s="1">
        <v>43018</v>
      </c>
      <c r="G903" s="2">
        <v>0</v>
      </c>
      <c r="H903" s="2">
        <v>0</v>
      </c>
      <c r="I903" s="2">
        <v>0</v>
      </c>
      <c r="J903" s="2">
        <v>0</v>
      </c>
      <c r="K903" t="s">
        <v>658</v>
      </c>
      <c r="L903" t="s">
        <v>4</v>
      </c>
      <c r="M903" t="s">
        <v>4</v>
      </c>
      <c r="N903" t="s">
        <v>4</v>
      </c>
      <c r="O903" t="s">
        <v>4</v>
      </c>
    </row>
    <row r="904" spans="1:15" ht="20.100000000000001" hidden="1" customHeight="1">
      <c r="A904" t="s">
        <v>659</v>
      </c>
      <c r="B904" t="s">
        <v>137</v>
      </c>
      <c r="C904" t="s">
        <v>7</v>
      </c>
      <c r="D904" t="s">
        <v>138</v>
      </c>
      <c r="E904" t="s">
        <v>139</v>
      </c>
      <c r="F904" s="1">
        <v>43018</v>
      </c>
      <c r="G904" s="2">
        <v>45.44</v>
      </c>
      <c r="H904" s="2">
        <v>45.44</v>
      </c>
      <c r="I904" s="2">
        <v>0</v>
      </c>
      <c r="J904" s="2">
        <v>0</v>
      </c>
      <c r="K904" t="s">
        <v>660</v>
      </c>
      <c r="L904" t="s">
        <v>332</v>
      </c>
      <c r="M904" t="s">
        <v>108</v>
      </c>
      <c r="N904" t="s">
        <v>4</v>
      </c>
      <c r="O904" t="s">
        <v>4</v>
      </c>
    </row>
    <row r="905" spans="1:15" ht="20.100000000000001" hidden="1" customHeight="1">
      <c r="A905" t="s">
        <v>653</v>
      </c>
      <c r="B905" t="s">
        <v>6</v>
      </c>
      <c r="C905" t="s">
        <v>7</v>
      </c>
      <c r="D905" t="s">
        <v>246</v>
      </c>
      <c r="E905" t="s">
        <v>247</v>
      </c>
      <c r="F905" s="1">
        <v>43017</v>
      </c>
      <c r="G905" s="2">
        <v>136.31</v>
      </c>
      <c r="H905" s="2">
        <v>136.31</v>
      </c>
      <c r="I905" s="2">
        <v>0</v>
      </c>
      <c r="J905" s="2">
        <v>0</v>
      </c>
      <c r="K905" t="s">
        <v>654</v>
      </c>
      <c r="L905" t="s">
        <v>17</v>
      </c>
      <c r="M905" t="s">
        <v>222</v>
      </c>
      <c r="N905" t="s">
        <v>4</v>
      </c>
      <c r="O905" t="s">
        <v>4</v>
      </c>
    </row>
    <row r="906" spans="1:15" ht="20.100000000000001" hidden="1" customHeight="1">
      <c r="A906" t="s">
        <v>645</v>
      </c>
      <c r="B906" t="s">
        <v>137</v>
      </c>
      <c r="C906" t="s">
        <v>11</v>
      </c>
      <c r="D906" t="s">
        <v>138</v>
      </c>
      <c r="E906" t="s">
        <v>139</v>
      </c>
      <c r="F906" s="1">
        <v>43014</v>
      </c>
      <c r="G906" s="2">
        <v>0</v>
      </c>
      <c r="H906" s="2">
        <v>0</v>
      </c>
      <c r="I906" s="2">
        <v>0</v>
      </c>
      <c r="J906" s="2">
        <v>0</v>
      </c>
      <c r="K906" t="s">
        <v>646</v>
      </c>
      <c r="L906" t="s">
        <v>12</v>
      </c>
      <c r="M906" t="s">
        <v>65</v>
      </c>
      <c r="N906" t="s">
        <v>647</v>
      </c>
      <c r="O906" t="s">
        <v>648</v>
      </c>
    </row>
    <row r="907" spans="1:15" ht="20.100000000000001" hidden="1" customHeight="1">
      <c r="A907" t="s">
        <v>651</v>
      </c>
      <c r="B907" t="s">
        <v>137</v>
      </c>
      <c r="C907" t="s">
        <v>215</v>
      </c>
      <c r="D907" t="s">
        <v>138</v>
      </c>
      <c r="E907" t="s">
        <v>139</v>
      </c>
      <c r="F907" s="1">
        <v>43014</v>
      </c>
      <c r="G907" s="2">
        <v>0</v>
      </c>
      <c r="H907" s="2">
        <v>0</v>
      </c>
      <c r="I907" s="2">
        <v>0</v>
      </c>
      <c r="J907" s="2">
        <v>0</v>
      </c>
      <c r="K907" t="s">
        <v>652</v>
      </c>
      <c r="L907" t="s">
        <v>4</v>
      </c>
      <c r="M907" t="s">
        <v>4</v>
      </c>
      <c r="N907" t="s">
        <v>4</v>
      </c>
      <c r="O907" t="s">
        <v>4</v>
      </c>
    </row>
    <row r="908" spans="1:15" ht="20.100000000000001" hidden="1" customHeight="1">
      <c r="A908" t="s">
        <v>636</v>
      </c>
      <c r="B908" t="s">
        <v>0</v>
      </c>
      <c r="C908" t="s">
        <v>7</v>
      </c>
      <c r="D908" t="s">
        <v>182</v>
      </c>
      <c r="E908" t="s">
        <v>183</v>
      </c>
      <c r="F908" s="1">
        <v>43012</v>
      </c>
      <c r="G908" s="2">
        <v>90.87</v>
      </c>
      <c r="H908" s="2">
        <v>90.87</v>
      </c>
      <c r="I908" s="2">
        <v>0</v>
      </c>
      <c r="J908" s="2">
        <v>0</v>
      </c>
      <c r="K908" t="s">
        <v>637</v>
      </c>
      <c r="L908" t="s">
        <v>17</v>
      </c>
      <c r="M908" t="s">
        <v>61</v>
      </c>
      <c r="N908" t="s">
        <v>4</v>
      </c>
      <c r="O908" t="s">
        <v>4</v>
      </c>
    </row>
    <row r="909" spans="1:15" ht="20.100000000000001" hidden="1" customHeight="1">
      <c r="A909" t="s">
        <v>639</v>
      </c>
      <c r="B909" t="s">
        <v>13</v>
      </c>
      <c r="C909" t="s">
        <v>7</v>
      </c>
      <c r="D909" t="s">
        <v>640</v>
      </c>
      <c r="E909" t="s">
        <v>641</v>
      </c>
      <c r="F909" s="1">
        <v>43012</v>
      </c>
      <c r="G909" s="2">
        <v>272.62</v>
      </c>
      <c r="H909" s="2">
        <v>272.62</v>
      </c>
      <c r="I909" s="2">
        <v>0</v>
      </c>
      <c r="J909" s="2">
        <v>0</v>
      </c>
      <c r="K909" t="s">
        <v>642</v>
      </c>
      <c r="L909" t="s">
        <v>65</v>
      </c>
      <c r="M909" t="s">
        <v>193</v>
      </c>
      <c r="N909" t="s">
        <v>4</v>
      </c>
      <c r="O909" t="s">
        <v>4</v>
      </c>
    </row>
    <row r="910" spans="1:15" ht="20.100000000000001" hidden="1" customHeight="1">
      <c r="A910" t="s">
        <v>643</v>
      </c>
      <c r="B910" t="s">
        <v>6</v>
      </c>
      <c r="C910" t="s">
        <v>7</v>
      </c>
      <c r="D910" t="s">
        <v>186</v>
      </c>
      <c r="E910" t="s">
        <v>187</v>
      </c>
      <c r="F910" s="1">
        <v>43012</v>
      </c>
      <c r="G910" s="2">
        <v>90.87</v>
      </c>
      <c r="H910" s="2">
        <v>90.87</v>
      </c>
      <c r="I910" s="2">
        <v>0</v>
      </c>
      <c r="J910" s="2">
        <v>0</v>
      </c>
      <c r="K910" t="s">
        <v>644</v>
      </c>
      <c r="L910" t="s">
        <v>17</v>
      </c>
      <c r="M910" t="s">
        <v>222</v>
      </c>
      <c r="N910" t="s">
        <v>4</v>
      </c>
      <c r="O910" t="s">
        <v>4</v>
      </c>
    </row>
    <row r="911" spans="1:15" ht="20.100000000000001" hidden="1" customHeight="1">
      <c r="A911" t="s">
        <v>634</v>
      </c>
      <c r="B911" t="s">
        <v>6</v>
      </c>
      <c r="C911" t="s">
        <v>11</v>
      </c>
      <c r="D911" t="s">
        <v>186</v>
      </c>
      <c r="E911" t="s">
        <v>187</v>
      </c>
      <c r="F911" s="1">
        <v>43011</v>
      </c>
      <c r="G911" s="2">
        <v>0</v>
      </c>
      <c r="H911" s="2">
        <v>0</v>
      </c>
      <c r="I911" s="2">
        <v>0</v>
      </c>
      <c r="J911" s="2">
        <v>0</v>
      </c>
      <c r="K911" t="s">
        <v>188</v>
      </c>
      <c r="L911" t="s">
        <v>12</v>
      </c>
      <c r="M911" t="s">
        <v>12</v>
      </c>
      <c r="N911" t="s">
        <v>4</v>
      </c>
      <c r="O911" t="s">
        <v>635</v>
      </c>
    </row>
    <row r="912" spans="1:15" hidden="1">
      <c r="A912" t="s">
        <v>628</v>
      </c>
      <c r="B912" t="s">
        <v>46</v>
      </c>
      <c r="C912" t="s">
        <v>11</v>
      </c>
      <c r="D912" t="s">
        <v>62</v>
      </c>
      <c r="E912" t="s">
        <v>63</v>
      </c>
      <c r="F912" s="1">
        <v>43010</v>
      </c>
      <c r="G912" s="2">
        <v>0</v>
      </c>
      <c r="H912" s="2">
        <v>0</v>
      </c>
      <c r="I912" s="2">
        <v>0</v>
      </c>
      <c r="J912" s="2">
        <v>0</v>
      </c>
      <c r="K912" t="s">
        <v>629</v>
      </c>
      <c r="L912" t="s">
        <v>65</v>
      </c>
      <c r="M912" t="s">
        <v>12</v>
      </c>
      <c r="N912" t="s">
        <v>630</v>
      </c>
      <c r="O912" t="s">
        <v>631</v>
      </c>
    </row>
    <row r="913" spans="1:15" ht="20.100000000000001" hidden="1" customHeight="1">
      <c r="A913" t="s">
        <v>626</v>
      </c>
      <c r="B913" t="s">
        <v>46</v>
      </c>
      <c r="C913" t="s">
        <v>7</v>
      </c>
      <c r="D913" t="s">
        <v>141</v>
      </c>
      <c r="E913" t="s">
        <v>142</v>
      </c>
      <c r="F913" s="1">
        <v>43007</v>
      </c>
      <c r="G913" s="2">
        <v>45.44</v>
      </c>
      <c r="H913" s="2">
        <v>45.44</v>
      </c>
      <c r="I913" s="2">
        <v>0</v>
      </c>
      <c r="J913" s="2">
        <v>0</v>
      </c>
      <c r="K913" t="s">
        <v>627</v>
      </c>
      <c r="L913" t="s">
        <v>17</v>
      </c>
      <c r="M913" t="s">
        <v>61</v>
      </c>
      <c r="N913" t="s">
        <v>4</v>
      </c>
      <c r="O913" t="s">
        <v>4</v>
      </c>
    </row>
    <row r="914" spans="1:15" ht="20.100000000000001" hidden="1" customHeight="1">
      <c r="A914" t="s">
        <v>615</v>
      </c>
      <c r="B914" t="s">
        <v>137</v>
      </c>
      <c r="C914" t="s">
        <v>7</v>
      </c>
      <c r="D914" t="s">
        <v>138</v>
      </c>
      <c r="E914" t="s">
        <v>139</v>
      </c>
      <c r="F914" s="1">
        <v>43006</v>
      </c>
      <c r="G914" s="2">
        <v>260.14</v>
      </c>
      <c r="H914" s="2">
        <v>90.88</v>
      </c>
      <c r="I914" s="2">
        <v>169.26</v>
      </c>
      <c r="J914" s="2">
        <v>0</v>
      </c>
      <c r="K914" t="s">
        <v>616</v>
      </c>
      <c r="L914" t="s">
        <v>332</v>
      </c>
      <c r="M914" t="s">
        <v>12</v>
      </c>
      <c r="N914" t="s">
        <v>4</v>
      </c>
      <c r="O914" t="s">
        <v>4</v>
      </c>
    </row>
    <row r="915" spans="1:15" ht="20.100000000000001" hidden="1" customHeight="1">
      <c r="A915" t="s">
        <v>618</v>
      </c>
      <c r="B915" t="s">
        <v>6</v>
      </c>
      <c r="C915" t="s">
        <v>7</v>
      </c>
      <c r="D915" t="s">
        <v>203</v>
      </c>
      <c r="E915" t="s">
        <v>204</v>
      </c>
      <c r="F915" s="1">
        <v>43006</v>
      </c>
      <c r="G915" s="2">
        <v>90.88</v>
      </c>
      <c r="H915" s="2">
        <v>90.88</v>
      </c>
      <c r="I915" s="2">
        <v>0</v>
      </c>
      <c r="J915" s="2">
        <v>0</v>
      </c>
      <c r="K915" t="s">
        <v>619</v>
      </c>
      <c r="L915" t="s">
        <v>332</v>
      </c>
      <c r="M915" t="s">
        <v>333</v>
      </c>
      <c r="N915" t="s">
        <v>4</v>
      </c>
      <c r="O915" t="s">
        <v>4</v>
      </c>
    </row>
    <row r="916" spans="1:15" hidden="1">
      <c r="A916" t="s">
        <v>624</v>
      </c>
      <c r="B916" t="s">
        <v>137</v>
      </c>
      <c r="C916" t="s">
        <v>7</v>
      </c>
      <c r="D916" t="s">
        <v>138</v>
      </c>
      <c r="E916" t="s">
        <v>139</v>
      </c>
      <c r="F916" s="1">
        <v>43006</v>
      </c>
      <c r="G916" s="2">
        <v>272.61</v>
      </c>
      <c r="H916" s="2">
        <v>272.61</v>
      </c>
      <c r="I916" s="2">
        <v>0</v>
      </c>
      <c r="J916" s="2">
        <v>0</v>
      </c>
      <c r="K916" t="s">
        <v>625</v>
      </c>
      <c r="L916" t="s">
        <v>4</v>
      </c>
      <c r="M916" t="s">
        <v>4</v>
      </c>
      <c r="N916" t="s">
        <v>4</v>
      </c>
      <c r="O916" t="s">
        <v>4</v>
      </c>
    </row>
    <row r="917" spans="1:15" ht="20.100000000000001" hidden="1" customHeight="1">
      <c r="A917" t="s">
        <v>620</v>
      </c>
      <c r="B917" t="s">
        <v>137</v>
      </c>
      <c r="C917" t="s">
        <v>215</v>
      </c>
      <c r="D917" t="s">
        <v>138</v>
      </c>
      <c r="E917" t="s">
        <v>139</v>
      </c>
      <c r="F917" s="1">
        <v>43004</v>
      </c>
      <c r="G917" s="2">
        <v>0</v>
      </c>
      <c r="H917" s="2">
        <v>0</v>
      </c>
      <c r="I917" s="2">
        <v>0</v>
      </c>
      <c r="J917" s="2">
        <v>0</v>
      </c>
      <c r="K917" t="s">
        <v>621</v>
      </c>
      <c r="L917" t="s">
        <v>4</v>
      </c>
      <c r="M917" t="s">
        <v>4</v>
      </c>
      <c r="N917" t="s">
        <v>4</v>
      </c>
      <c r="O917" t="s">
        <v>4</v>
      </c>
    </row>
    <row r="918" spans="1:15" ht="20.100000000000001" hidden="1" customHeight="1">
      <c r="A918" t="s">
        <v>613</v>
      </c>
      <c r="B918" t="s">
        <v>0</v>
      </c>
      <c r="C918" t="s">
        <v>283</v>
      </c>
      <c r="D918" t="s">
        <v>175</v>
      </c>
      <c r="E918" t="s">
        <v>176</v>
      </c>
      <c r="F918" s="1">
        <v>43000</v>
      </c>
      <c r="G918" s="2">
        <v>0</v>
      </c>
      <c r="H918" s="2">
        <v>0</v>
      </c>
      <c r="I918" s="2">
        <v>0</v>
      </c>
      <c r="J918" s="2">
        <v>0</v>
      </c>
      <c r="K918" t="s">
        <v>614</v>
      </c>
      <c r="L918" t="s">
        <v>4</v>
      </c>
      <c r="M918" t="s">
        <v>4</v>
      </c>
      <c r="N918" t="s">
        <v>4</v>
      </c>
      <c r="O918" t="s">
        <v>4</v>
      </c>
    </row>
    <row r="919" spans="1:15" ht="20.100000000000001" hidden="1" customHeight="1">
      <c r="A919" t="s">
        <v>608</v>
      </c>
      <c r="B919" t="s">
        <v>137</v>
      </c>
      <c r="C919" t="s">
        <v>215</v>
      </c>
      <c r="D919" t="s">
        <v>138</v>
      </c>
      <c r="E919" t="s">
        <v>139</v>
      </c>
      <c r="F919" s="1">
        <v>42993</v>
      </c>
      <c r="G919" s="2">
        <v>0</v>
      </c>
      <c r="H919" s="2">
        <v>0</v>
      </c>
      <c r="I919" s="2">
        <v>0</v>
      </c>
      <c r="J919" s="2">
        <v>0</v>
      </c>
      <c r="K919" t="s">
        <v>609</v>
      </c>
      <c r="L919" t="s">
        <v>4</v>
      </c>
      <c r="M919" t="s">
        <v>4</v>
      </c>
      <c r="N919" t="s">
        <v>4</v>
      </c>
      <c r="O919" t="s">
        <v>4</v>
      </c>
    </row>
    <row r="920" spans="1:15" ht="20.100000000000001" hidden="1" customHeight="1">
      <c r="A920" t="s">
        <v>603</v>
      </c>
      <c r="B920" t="s">
        <v>137</v>
      </c>
      <c r="C920" t="s">
        <v>5</v>
      </c>
      <c r="D920" t="s">
        <v>138</v>
      </c>
      <c r="E920" t="s">
        <v>139</v>
      </c>
      <c r="F920" s="1">
        <v>42992</v>
      </c>
      <c r="G920" s="2">
        <v>544.1</v>
      </c>
      <c r="H920" s="2">
        <v>0</v>
      </c>
      <c r="I920" s="2">
        <v>544.1</v>
      </c>
      <c r="J920" s="2">
        <v>0</v>
      </c>
      <c r="K920" t="s">
        <v>604</v>
      </c>
      <c r="L920" t="s">
        <v>4</v>
      </c>
      <c r="M920" t="s">
        <v>4</v>
      </c>
      <c r="N920" t="s">
        <v>4</v>
      </c>
      <c r="O920" t="s">
        <v>4</v>
      </c>
    </row>
    <row r="921" spans="1:15" ht="20.100000000000001" hidden="1" customHeight="1">
      <c r="A921" t="s">
        <v>605</v>
      </c>
      <c r="B921" t="s">
        <v>0</v>
      </c>
      <c r="C921" t="s">
        <v>215</v>
      </c>
      <c r="D921" t="s">
        <v>268</v>
      </c>
      <c r="E921" t="s">
        <v>269</v>
      </c>
      <c r="F921" s="1">
        <v>42992</v>
      </c>
      <c r="G921" s="2">
        <v>0</v>
      </c>
      <c r="H921" s="2">
        <v>0</v>
      </c>
      <c r="I921" s="2">
        <v>0</v>
      </c>
      <c r="J921" s="2">
        <v>0</v>
      </c>
      <c r="K921" t="s">
        <v>606</v>
      </c>
      <c r="L921" t="s">
        <v>65</v>
      </c>
      <c r="M921" t="s">
        <v>333</v>
      </c>
      <c r="N921" t="s">
        <v>4</v>
      </c>
      <c r="O921" t="s">
        <v>607</v>
      </c>
    </row>
    <row r="922" spans="1:15" ht="20.100000000000001" hidden="1" customHeight="1">
      <c r="A922" t="s">
        <v>554</v>
      </c>
      <c r="B922" t="s">
        <v>6</v>
      </c>
      <c r="C922" t="s">
        <v>5</v>
      </c>
      <c r="D922" t="s">
        <v>555</v>
      </c>
      <c r="E922" t="s">
        <v>556</v>
      </c>
      <c r="F922" s="1">
        <v>42990</v>
      </c>
      <c r="G922" s="2">
        <v>123.2</v>
      </c>
      <c r="H922" s="2">
        <v>0</v>
      </c>
      <c r="I922" s="2">
        <v>123.2</v>
      </c>
      <c r="J922" s="2">
        <v>0</v>
      </c>
      <c r="K922" t="s">
        <v>557</v>
      </c>
      <c r="L922" t="s">
        <v>4</v>
      </c>
      <c r="M922" t="s">
        <v>4</v>
      </c>
      <c r="N922" t="s">
        <v>4</v>
      </c>
      <c r="O922" t="s">
        <v>4</v>
      </c>
    </row>
    <row r="923" spans="1:15" ht="20.100000000000001" hidden="1" customHeight="1">
      <c r="A923" t="s">
        <v>601</v>
      </c>
      <c r="B923" t="s">
        <v>33</v>
      </c>
      <c r="C923" t="s">
        <v>7</v>
      </c>
      <c r="D923" t="s">
        <v>111</v>
      </c>
      <c r="E923" t="s">
        <v>112</v>
      </c>
      <c r="F923" s="1">
        <v>42987</v>
      </c>
      <c r="G923" s="2">
        <v>90.87</v>
      </c>
      <c r="H923" s="2">
        <v>90.87</v>
      </c>
      <c r="I923" s="2">
        <v>0</v>
      </c>
      <c r="J923" s="2">
        <v>0</v>
      </c>
      <c r="K923" t="s">
        <v>602</v>
      </c>
      <c r="L923" t="s">
        <v>17</v>
      </c>
      <c r="M923" t="s">
        <v>61</v>
      </c>
      <c r="N923" t="s">
        <v>4</v>
      </c>
      <c r="O923" t="s">
        <v>4</v>
      </c>
    </row>
    <row r="924" spans="1:15" ht="20.100000000000001" hidden="1" customHeight="1">
      <c r="A924" t="s">
        <v>597</v>
      </c>
      <c r="B924" t="s">
        <v>137</v>
      </c>
      <c r="C924" t="s">
        <v>215</v>
      </c>
      <c r="D924" t="s">
        <v>138</v>
      </c>
      <c r="E924" t="s">
        <v>139</v>
      </c>
      <c r="F924" s="1">
        <v>42986</v>
      </c>
      <c r="G924" s="2">
        <v>0</v>
      </c>
      <c r="H924" s="2">
        <v>0</v>
      </c>
      <c r="I924" s="2">
        <v>0</v>
      </c>
      <c r="J924" s="2">
        <v>0</v>
      </c>
      <c r="K924" t="s">
        <v>598</v>
      </c>
      <c r="L924" t="s">
        <v>4</v>
      </c>
      <c r="M924" t="s">
        <v>4</v>
      </c>
      <c r="N924" t="s">
        <v>4</v>
      </c>
      <c r="O924" t="s">
        <v>4</v>
      </c>
    </row>
    <row r="925" spans="1:15" ht="20.100000000000001" hidden="1" customHeight="1">
      <c r="A925" t="s">
        <v>599</v>
      </c>
      <c r="B925" t="s">
        <v>137</v>
      </c>
      <c r="C925" t="s">
        <v>7</v>
      </c>
      <c r="D925" t="s">
        <v>138</v>
      </c>
      <c r="E925" t="s">
        <v>139</v>
      </c>
      <c r="F925" s="1">
        <v>42986</v>
      </c>
      <c r="G925" s="2">
        <v>185.57</v>
      </c>
      <c r="H925" s="2">
        <v>181.75</v>
      </c>
      <c r="I925" s="2">
        <v>0</v>
      </c>
      <c r="J925" s="2">
        <v>3.82</v>
      </c>
      <c r="K925" t="s">
        <v>600</v>
      </c>
      <c r="L925" t="s">
        <v>245</v>
      </c>
      <c r="M925" t="s">
        <v>108</v>
      </c>
      <c r="N925" t="s">
        <v>4</v>
      </c>
      <c r="O925" t="s">
        <v>4</v>
      </c>
    </row>
    <row r="926" spans="1:15" hidden="1">
      <c r="A926" t="s">
        <v>590</v>
      </c>
      <c r="B926" t="s">
        <v>179</v>
      </c>
      <c r="C926" t="s">
        <v>7</v>
      </c>
      <c r="D926" t="s">
        <v>591</v>
      </c>
      <c r="E926" t="s">
        <v>592</v>
      </c>
      <c r="F926" s="1">
        <v>42977</v>
      </c>
      <c r="G926" s="2">
        <v>545.25</v>
      </c>
      <c r="H926" s="2">
        <v>545.25</v>
      </c>
      <c r="I926" s="2">
        <v>0</v>
      </c>
      <c r="J926" s="2">
        <v>0</v>
      </c>
      <c r="K926" t="s">
        <v>593</v>
      </c>
      <c r="L926" t="s">
        <v>221</v>
      </c>
      <c r="M926" t="s">
        <v>222</v>
      </c>
      <c r="N926" t="s">
        <v>4</v>
      </c>
      <c r="O926" t="s">
        <v>4</v>
      </c>
    </row>
    <row r="927" spans="1:15" ht="20.100000000000001" hidden="1" customHeight="1">
      <c r="A927" t="s">
        <v>583</v>
      </c>
      <c r="B927" t="s">
        <v>137</v>
      </c>
      <c r="C927" t="s">
        <v>5</v>
      </c>
      <c r="D927" t="s">
        <v>138</v>
      </c>
      <c r="E927" t="s">
        <v>139</v>
      </c>
      <c r="F927" s="1">
        <v>42976</v>
      </c>
      <c r="G927" s="2">
        <v>0</v>
      </c>
      <c r="H927" s="2">
        <v>0</v>
      </c>
      <c r="I927" s="2">
        <v>0</v>
      </c>
      <c r="J927" s="2">
        <v>0</v>
      </c>
      <c r="K927" t="s">
        <v>584</v>
      </c>
      <c r="L927" t="s">
        <v>4</v>
      </c>
      <c r="M927" t="s">
        <v>4</v>
      </c>
      <c r="N927" t="s">
        <v>4</v>
      </c>
      <c r="O927" t="s">
        <v>4</v>
      </c>
    </row>
    <row r="928" spans="1:15" ht="20.100000000000001" hidden="1" customHeight="1">
      <c r="A928" t="s">
        <v>585</v>
      </c>
      <c r="B928" t="s">
        <v>137</v>
      </c>
      <c r="C928" t="s">
        <v>7</v>
      </c>
      <c r="D928" t="s">
        <v>138</v>
      </c>
      <c r="E928" t="s">
        <v>139</v>
      </c>
      <c r="F928" s="1">
        <v>42976</v>
      </c>
      <c r="G928" s="2">
        <v>90.87</v>
      </c>
      <c r="H928" s="2">
        <v>90.87</v>
      </c>
      <c r="I928" s="2">
        <v>0</v>
      </c>
      <c r="J928" s="2">
        <v>0</v>
      </c>
      <c r="K928" t="s">
        <v>586</v>
      </c>
      <c r="L928" t="s">
        <v>332</v>
      </c>
      <c r="M928" t="s">
        <v>222</v>
      </c>
      <c r="N928" t="s">
        <v>4</v>
      </c>
      <c r="O928" t="s">
        <v>4</v>
      </c>
    </row>
    <row r="929" spans="1:15" ht="20.100000000000001" hidden="1" customHeight="1">
      <c r="A929" t="s">
        <v>587</v>
      </c>
      <c r="B929" t="s">
        <v>46</v>
      </c>
      <c r="C929" t="s">
        <v>7</v>
      </c>
      <c r="D929" t="s">
        <v>284</v>
      </c>
      <c r="E929" t="s">
        <v>285</v>
      </c>
      <c r="F929" s="1">
        <v>42976</v>
      </c>
      <c r="G929" s="2">
        <v>181.75</v>
      </c>
      <c r="H929" s="2">
        <v>181.75</v>
      </c>
      <c r="I929" s="2">
        <v>0</v>
      </c>
      <c r="J929" s="2">
        <v>0</v>
      </c>
      <c r="K929" t="s">
        <v>588</v>
      </c>
      <c r="L929" t="s">
        <v>17</v>
      </c>
      <c r="M929" t="s">
        <v>61</v>
      </c>
      <c r="N929" t="s">
        <v>4</v>
      </c>
      <c r="O929" t="s">
        <v>4</v>
      </c>
    </row>
    <row r="930" spans="1:15" ht="20.100000000000001" hidden="1" customHeight="1">
      <c r="A930" t="s">
        <v>579</v>
      </c>
      <c r="B930" t="s">
        <v>6</v>
      </c>
      <c r="C930" t="s">
        <v>7</v>
      </c>
      <c r="D930" t="s">
        <v>186</v>
      </c>
      <c r="E930" t="s">
        <v>187</v>
      </c>
      <c r="F930" s="1">
        <v>42971</v>
      </c>
      <c r="G930" s="2">
        <v>45.44</v>
      </c>
      <c r="H930" s="2">
        <v>45.44</v>
      </c>
      <c r="I930" s="2">
        <v>0</v>
      </c>
      <c r="J930" s="2">
        <v>0</v>
      </c>
      <c r="K930" t="s">
        <v>580</v>
      </c>
      <c r="L930" t="s">
        <v>245</v>
      </c>
      <c r="M930" t="s">
        <v>108</v>
      </c>
      <c r="N930" t="s">
        <v>4</v>
      </c>
      <c r="O930" t="s">
        <v>4</v>
      </c>
    </row>
    <row r="931" spans="1:15" ht="20.100000000000001" hidden="1" customHeight="1">
      <c r="A931" t="s">
        <v>581</v>
      </c>
      <c r="B931" t="s">
        <v>6</v>
      </c>
      <c r="C931" t="s">
        <v>7</v>
      </c>
      <c r="D931" t="s">
        <v>225</v>
      </c>
      <c r="E931" t="s">
        <v>226</v>
      </c>
      <c r="F931" s="1">
        <v>42971</v>
      </c>
      <c r="G931" s="2">
        <v>271.74</v>
      </c>
      <c r="H931" s="2">
        <v>181.74</v>
      </c>
      <c r="I931" s="2">
        <v>0</v>
      </c>
      <c r="J931" s="2">
        <v>90</v>
      </c>
      <c r="K931" t="s">
        <v>582</v>
      </c>
      <c r="L931" t="s">
        <v>65</v>
      </c>
      <c r="M931" t="s">
        <v>61</v>
      </c>
      <c r="N931" t="s">
        <v>4</v>
      </c>
      <c r="O931" t="s">
        <v>4</v>
      </c>
    </row>
    <row r="932" spans="1:15" ht="20.100000000000001" hidden="1" customHeight="1">
      <c r="A932" t="s">
        <v>573</v>
      </c>
      <c r="B932" t="s">
        <v>6</v>
      </c>
      <c r="C932" t="s">
        <v>7</v>
      </c>
      <c r="D932" t="s">
        <v>59</v>
      </c>
      <c r="E932" t="s">
        <v>60</v>
      </c>
      <c r="F932" s="1">
        <v>42970</v>
      </c>
      <c r="G932" s="2">
        <v>90.87</v>
      </c>
      <c r="H932" s="2">
        <v>90.87</v>
      </c>
      <c r="I932" s="2">
        <v>0</v>
      </c>
      <c r="J932" s="2">
        <v>0</v>
      </c>
      <c r="K932" t="s">
        <v>574</v>
      </c>
      <c r="L932" t="s">
        <v>17</v>
      </c>
      <c r="M932" t="s">
        <v>61</v>
      </c>
      <c r="N932" t="s">
        <v>4</v>
      </c>
      <c r="O932" t="s">
        <v>4</v>
      </c>
    </row>
    <row r="933" spans="1:15" ht="20.100000000000001" hidden="1" customHeight="1">
      <c r="A933" t="s">
        <v>575</v>
      </c>
      <c r="B933" t="s">
        <v>6</v>
      </c>
      <c r="C933" t="s">
        <v>5</v>
      </c>
      <c r="D933" t="s">
        <v>186</v>
      </c>
      <c r="E933" t="s">
        <v>187</v>
      </c>
      <c r="F933" s="1">
        <v>42970</v>
      </c>
      <c r="G933" s="2">
        <v>222.18</v>
      </c>
      <c r="H933" s="2">
        <v>0</v>
      </c>
      <c r="I933" s="2">
        <v>222.18</v>
      </c>
      <c r="J933" s="2">
        <v>0</v>
      </c>
      <c r="K933" t="s">
        <v>576</v>
      </c>
      <c r="L933" t="s">
        <v>4</v>
      </c>
      <c r="M933" t="s">
        <v>4</v>
      </c>
      <c r="N933" t="s">
        <v>4</v>
      </c>
      <c r="O933" t="s">
        <v>4</v>
      </c>
    </row>
    <row r="934" spans="1:15" ht="20.100000000000001" hidden="1" customHeight="1">
      <c r="A934" t="s">
        <v>558</v>
      </c>
      <c r="B934" t="s">
        <v>6</v>
      </c>
      <c r="C934" t="s">
        <v>11</v>
      </c>
      <c r="D934" t="s">
        <v>346</v>
      </c>
      <c r="E934" t="s">
        <v>347</v>
      </c>
      <c r="F934" s="1">
        <v>42969</v>
      </c>
      <c r="G934" s="2">
        <v>0</v>
      </c>
      <c r="H934" s="2">
        <v>0</v>
      </c>
      <c r="I934" s="2">
        <v>0</v>
      </c>
      <c r="J934" s="2">
        <v>0</v>
      </c>
      <c r="K934" t="s">
        <v>559</v>
      </c>
      <c r="L934" t="s">
        <v>4</v>
      </c>
      <c r="M934" t="s">
        <v>4</v>
      </c>
      <c r="N934" t="s">
        <v>560</v>
      </c>
      <c r="O934" t="s">
        <v>561</v>
      </c>
    </row>
    <row r="935" spans="1:15" ht="20.100000000000001" hidden="1" customHeight="1">
      <c r="A935" t="s">
        <v>562</v>
      </c>
      <c r="B935" t="s">
        <v>6</v>
      </c>
      <c r="C935" t="s">
        <v>11</v>
      </c>
      <c r="D935" t="s">
        <v>346</v>
      </c>
      <c r="E935" t="s">
        <v>347</v>
      </c>
      <c r="F935" s="1">
        <v>42969</v>
      </c>
      <c r="G935" s="2">
        <v>0</v>
      </c>
      <c r="H935" s="2">
        <v>0</v>
      </c>
      <c r="I935" s="2">
        <v>0</v>
      </c>
      <c r="J935" s="2">
        <v>0</v>
      </c>
      <c r="K935" t="s">
        <v>563</v>
      </c>
      <c r="L935" t="s">
        <v>4</v>
      </c>
      <c r="M935" t="s">
        <v>4</v>
      </c>
      <c r="N935" t="s">
        <v>560</v>
      </c>
      <c r="O935" t="s">
        <v>564</v>
      </c>
    </row>
    <row r="936" spans="1:15" ht="20.100000000000001" hidden="1" customHeight="1">
      <c r="A936" t="s">
        <v>565</v>
      </c>
      <c r="B936" t="s">
        <v>6</v>
      </c>
      <c r="C936" t="s">
        <v>11</v>
      </c>
      <c r="D936" t="s">
        <v>566</v>
      </c>
      <c r="E936" t="s">
        <v>567</v>
      </c>
      <c r="F936" s="1">
        <v>42969</v>
      </c>
      <c r="G936" s="2">
        <v>0</v>
      </c>
      <c r="H936" s="2">
        <v>0</v>
      </c>
      <c r="I936" s="2">
        <v>0</v>
      </c>
      <c r="J936" s="2">
        <v>0</v>
      </c>
      <c r="K936" t="s">
        <v>568</v>
      </c>
      <c r="L936" t="s">
        <v>4</v>
      </c>
      <c r="M936" t="s">
        <v>4</v>
      </c>
      <c r="N936" t="s">
        <v>560</v>
      </c>
      <c r="O936" t="s">
        <v>561</v>
      </c>
    </row>
    <row r="937" spans="1:15" ht="20.100000000000001" hidden="1" customHeight="1">
      <c r="A937" t="s">
        <v>569</v>
      </c>
      <c r="B937" t="s">
        <v>137</v>
      </c>
      <c r="C937" t="s">
        <v>11</v>
      </c>
      <c r="D937" t="s">
        <v>138</v>
      </c>
      <c r="E937" t="s">
        <v>139</v>
      </c>
      <c r="F937" s="1">
        <v>42969</v>
      </c>
      <c r="G937" s="2">
        <v>0</v>
      </c>
      <c r="H937" s="2">
        <v>0</v>
      </c>
      <c r="I937" s="2">
        <v>0</v>
      </c>
      <c r="J937" s="2">
        <v>0</v>
      </c>
      <c r="K937" t="s">
        <v>570</v>
      </c>
      <c r="L937" t="s">
        <v>4</v>
      </c>
      <c r="M937" t="s">
        <v>4</v>
      </c>
      <c r="N937" t="s">
        <v>571</v>
      </c>
      <c r="O937" t="s">
        <v>572</v>
      </c>
    </row>
    <row r="938" spans="1:15" ht="20.100000000000001" hidden="1" customHeight="1">
      <c r="A938" t="s">
        <v>552</v>
      </c>
      <c r="B938" t="s">
        <v>0</v>
      </c>
      <c r="C938" t="s">
        <v>7</v>
      </c>
      <c r="D938" t="s">
        <v>85</v>
      </c>
      <c r="E938" t="s">
        <v>86</v>
      </c>
      <c r="F938" s="1">
        <v>42950</v>
      </c>
      <c r="G938" s="2">
        <v>138.76</v>
      </c>
      <c r="H938" s="2">
        <v>136.31</v>
      </c>
      <c r="I938" s="2">
        <v>0</v>
      </c>
      <c r="J938" s="2">
        <v>2.4500000000000002</v>
      </c>
      <c r="K938" t="s">
        <v>553</v>
      </c>
      <c r="L938" t="s">
        <v>17</v>
      </c>
      <c r="M938" t="s">
        <v>61</v>
      </c>
      <c r="N938" t="s">
        <v>4</v>
      </c>
      <c r="O938" t="s">
        <v>4</v>
      </c>
    </row>
    <row r="939" spans="1:15" ht="20.100000000000001" hidden="1" customHeight="1">
      <c r="A939" t="s">
        <v>550</v>
      </c>
      <c r="B939" t="s">
        <v>6</v>
      </c>
      <c r="C939" t="s">
        <v>7</v>
      </c>
      <c r="D939" t="s">
        <v>134</v>
      </c>
      <c r="E939" t="s">
        <v>135</v>
      </c>
      <c r="F939" s="1">
        <v>42949</v>
      </c>
      <c r="G939" s="2">
        <v>516.30999999999995</v>
      </c>
      <c r="H939" s="2">
        <v>136.31</v>
      </c>
      <c r="I939" s="2">
        <v>380</v>
      </c>
      <c r="J939" s="2">
        <v>0</v>
      </c>
      <c r="K939" t="s">
        <v>551</v>
      </c>
      <c r="L939" t="s">
        <v>17</v>
      </c>
      <c r="M939" t="s">
        <v>61</v>
      </c>
      <c r="N939" t="s">
        <v>4</v>
      </c>
      <c r="O939" t="s">
        <v>4</v>
      </c>
    </row>
    <row r="940" spans="1:15" ht="20.100000000000001" hidden="1" customHeight="1">
      <c r="A940" t="s">
        <v>546</v>
      </c>
      <c r="B940" t="s">
        <v>46</v>
      </c>
      <c r="C940" t="s">
        <v>11</v>
      </c>
      <c r="D940" t="s">
        <v>47</v>
      </c>
      <c r="E940" t="s">
        <v>48</v>
      </c>
      <c r="F940" s="1">
        <v>42948</v>
      </c>
      <c r="G940" s="2">
        <v>119.26</v>
      </c>
      <c r="H940" s="2">
        <v>119.26</v>
      </c>
      <c r="I940" s="2">
        <v>0</v>
      </c>
      <c r="J940" s="2">
        <v>0</v>
      </c>
      <c r="K940" t="s">
        <v>547</v>
      </c>
      <c r="L940" t="s">
        <v>84</v>
      </c>
      <c r="M940" t="s">
        <v>18</v>
      </c>
      <c r="N940" t="s">
        <v>548</v>
      </c>
      <c r="O940" t="s">
        <v>485</v>
      </c>
    </row>
    <row r="941" spans="1:15" ht="20.100000000000001" hidden="1" customHeight="1">
      <c r="A941" t="s">
        <v>542</v>
      </c>
      <c r="B941" t="s">
        <v>6</v>
      </c>
      <c r="C941" t="s">
        <v>11</v>
      </c>
      <c r="D941" t="s">
        <v>59</v>
      </c>
      <c r="E941" t="s">
        <v>60</v>
      </c>
      <c r="F941" s="1">
        <v>42947</v>
      </c>
      <c r="G941" s="2">
        <v>128.49</v>
      </c>
      <c r="H941" s="2">
        <v>0</v>
      </c>
      <c r="I941" s="2">
        <v>0</v>
      </c>
      <c r="J941" s="2">
        <v>128.49</v>
      </c>
      <c r="K941" t="s">
        <v>543</v>
      </c>
      <c r="L941" t="s">
        <v>290</v>
      </c>
      <c r="M941" t="s">
        <v>18</v>
      </c>
      <c r="N941" t="s">
        <v>484</v>
      </c>
      <c r="O941" t="s">
        <v>485</v>
      </c>
    </row>
    <row r="942" spans="1:15" ht="20.100000000000001" hidden="1" customHeight="1">
      <c r="A942" t="s">
        <v>544</v>
      </c>
      <c r="B942" t="s">
        <v>6</v>
      </c>
      <c r="C942" t="s">
        <v>11</v>
      </c>
      <c r="D942" t="s">
        <v>304</v>
      </c>
      <c r="E942" t="s">
        <v>305</v>
      </c>
      <c r="F942" s="1">
        <v>42947</v>
      </c>
      <c r="G942" s="2">
        <v>128.49</v>
      </c>
      <c r="H942" s="2">
        <v>0</v>
      </c>
      <c r="I942" s="2">
        <v>0</v>
      </c>
      <c r="J942" s="2">
        <v>128.49</v>
      </c>
      <c r="K942" t="s">
        <v>545</v>
      </c>
      <c r="L942" t="s">
        <v>290</v>
      </c>
      <c r="M942" t="s">
        <v>18</v>
      </c>
      <c r="N942" t="s">
        <v>484</v>
      </c>
      <c r="O942" t="s">
        <v>485</v>
      </c>
    </row>
    <row r="943" spans="1:15" ht="20.100000000000001" hidden="1" customHeight="1">
      <c r="A943" t="s">
        <v>540</v>
      </c>
      <c r="B943" t="s">
        <v>137</v>
      </c>
      <c r="C943" t="s">
        <v>7</v>
      </c>
      <c r="D943" t="s">
        <v>138</v>
      </c>
      <c r="E943" t="s">
        <v>139</v>
      </c>
      <c r="F943" s="1">
        <v>42942</v>
      </c>
      <c r="G943" s="2">
        <v>45.44</v>
      </c>
      <c r="H943" s="2">
        <v>45.44</v>
      </c>
      <c r="I943" s="2">
        <v>0</v>
      </c>
      <c r="J943" s="2">
        <v>0</v>
      </c>
      <c r="K943" t="s">
        <v>541</v>
      </c>
      <c r="L943" t="s">
        <v>245</v>
      </c>
      <c r="M943" t="s">
        <v>12</v>
      </c>
      <c r="N943" t="s">
        <v>4</v>
      </c>
      <c r="O943" t="s">
        <v>4</v>
      </c>
    </row>
    <row r="944" spans="1:15" ht="20.100000000000001" hidden="1" customHeight="1">
      <c r="A944" t="s">
        <v>538</v>
      </c>
      <c r="B944" t="s">
        <v>137</v>
      </c>
      <c r="C944" t="s">
        <v>215</v>
      </c>
      <c r="D944" t="s">
        <v>138</v>
      </c>
      <c r="E944" t="s">
        <v>139</v>
      </c>
      <c r="F944" s="1">
        <v>42941</v>
      </c>
      <c r="G944" s="2">
        <v>0</v>
      </c>
      <c r="H944" s="2">
        <v>0</v>
      </c>
      <c r="I944" s="2">
        <v>0</v>
      </c>
      <c r="J944" s="2">
        <v>0</v>
      </c>
      <c r="K944" t="s">
        <v>539</v>
      </c>
      <c r="L944" t="s">
        <v>4</v>
      </c>
      <c r="M944" t="s">
        <v>4</v>
      </c>
      <c r="N944" t="s">
        <v>4</v>
      </c>
      <c r="O944" t="s">
        <v>4</v>
      </c>
    </row>
    <row r="945" spans="1:15" ht="20.100000000000001" hidden="1" customHeight="1">
      <c r="A945" t="s">
        <v>530</v>
      </c>
      <c r="B945" t="s">
        <v>137</v>
      </c>
      <c r="C945" t="s">
        <v>215</v>
      </c>
      <c r="D945" t="s">
        <v>138</v>
      </c>
      <c r="E945" t="s">
        <v>139</v>
      </c>
      <c r="F945" s="1">
        <v>42937</v>
      </c>
      <c r="G945" s="2">
        <v>0</v>
      </c>
      <c r="H945" s="2">
        <v>0</v>
      </c>
      <c r="I945" s="2">
        <v>0</v>
      </c>
      <c r="J945" s="2">
        <v>0</v>
      </c>
      <c r="K945" t="s">
        <v>531</v>
      </c>
      <c r="L945" t="s">
        <v>4</v>
      </c>
      <c r="M945" t="s">
        <v>4</v>
      </c>
      <c r="N945" t="s">
        <v>4</v>
      </c>
      <c r="O945" t="s">
        <v>4</v>
      </c>
    </row>
    <row r="946" spans="1:15" ht="20.100000000000001" hidden="1" customHeight="1">
      <c r="A946" t="s">
        <v>532</v>
      </c>
      <c r="B946" t="s">
        <v>0</v>
      </c>
      <c r="C946" t="s">
        <v>11</v>
      </c>
      <c r="D946" t="s">
        <v>360</v>
      </c>
      <c r="E946" t="s">
        <v>361</v>
      </c>
      <c r="F946" s="1">
        <v>42937</v>
      </c>
      <c r="G946" s="2">
        <v>0</v>
      </c>
      <c r="H946" s="2">
        <v>0</v>
      </c>
      <c r="I946" s="2">
        <v>0</v>
      </c>
      <c r="J946" s="2">
        <v>0</v>
      </c>
      <c r="K946" t="s">
        <v>533</v>
      </c>
      <c r="L946" t="s">
        <v>12</v>
      </c>
      <c r="M946" t="s">
        <v>12</v>
      </c>
      <c r="N946" t="s">
        <v>534</v>
      </c>
      <c r="O946" t="s">
        <v>535</v>
      </c>
    </row>
    <row r="947" spans="1:15" ht="20.100000000000001" hidden="1" customHeight="1">
      <c r="A947" t="s">
        <v>528</v>
      </c>
      <c r="B947" t="s">
        <v>137</v>
      </c>
      <c r="C947" t="s">
        <v>5</v>
      </c>
      <c r="D947" t="s">
        <v>138</v>
      </c>
      <c r="E947" t="s">
        <v>139</v>
      </c>
      <c r="F947" s="1">
        <v>42933</v>
      </c>
      <c r="G947" s="2">
        <v>148.12</v>
      </c>
      <c r="H947" s="2">
        <v>0</v>
      </c>
      <c r="I947" s="2">
        <v>148.12</v>
      </c>
      <c r="J947" s="2">
        <v>0</v>
      </c>
      <c r="K947" t="s">
        <v>529</v>
      </c>
      <c r="L947" t="s">
        <v>4</v>
      </c>
      <c r="M947" t="s">
        <v>4</v>
      </c>
      <c r="N947" t="s">
        <v>4</v>
      </c>
      <c r="O947" t="s">
        <v>4</v>
      </c>
    </row>
    <row r="948" spans="1:15" ht="20.100000000000001" hidden="1" customHeight="1">
      <c r="A948" t="s">
        <v>526</v>
      </c>
      <c r="B948" t="s">
        <v>137</v>
      </c>
      <c r="C948" t="s">
        <v>7</v>
      </c>
      <c r="D948" t="s">
        <v>138</v>
      </c>
      <c r="E948" t="s">
        <v>139</v>
      </c>
      <c r="F948" s="1">
        <v>42929</v>
      </c>
      <c r="G948" s="2">
        <v>68.16</v>
      </c>
      <c r="H948" s="2">
        <v>68.16</v>
      </c>
      <c r="I948" s="2">
        <v>0</v>
      </c>
      <c r="J948" s="2">
        <v>0</v>
      </c>
      <c r="K948" t="s">
        <v>527</v>
      </c>
      <c r="L948" t="s">
        <v>12</v>
      </c>
      <c r="M948" t="s">
        <v>108</v>
      </c>
      <c r="N948" t="s">
        <v>4</v>
      </c>
      <c r="O948" t="s">
        <v>4</v>
      </c>
    </row>
    <row r="949" spans="1:15" ht="20.100000000000001" hidden="1" customHeight="1">
      <c r="A949" t="s">
        <v>522</v>
      </c>
      <c r="B949" t="s">
        <v>13</v>
      </c>
      <c r="C949" t="s">
        <v>7</v>
      </c>
      <c r="D949" t="s">
        <v>15</v>
      </c>
      <c r="E949" t="s">
        <v>16</v>
      </c>
      <c r="F949" s="1">
        <v>42928</v>
      </c>
      <c r="G949" s="2">
        <v>45.44</v>
      </c>
      <c r="H949" s="2">
        <v>45.44</v>
      </c>
      <c r="I949" s="2">
        <v>0</v>
      </c>
      <c r="J949" s="2">
        <v>0</v>
      </c>
      <c r="K949" t="s">
        <v>523</v>
      </c>
      <c r="L949" t="s">
        <v>17</v>
      </c>
      <c r="M949" t="s">
        <v>61</v>
      </c>
      <c r="N949" t="s">
        <v>4</v>
      </c>
      <c r="O949" t="s">
        <v>4</v>
      </c>
    </row>
    <row r="950" spans="1:15" ht="20.100000000000001" hidden="1" customHeight="1">
      <c r="A950" t="s">
        <v>524</v>
      </c>
      <c r="B950" t="s">
        <v>46</v>
      </c>
      <c r="C950" t="s">
        <v>283</v>
      </c>
      <c r="D950" t="s">
        <v>141</v>
      </c>
      <c r="E950" t="s">
        <v>142</v>
      </c>
      <c r="F950" s="1">
        <v>42928</v>
      </c>
      <c r="G950" s="2">
        <v>0</v>
      </c>
      <c r="H950" s="2">
        <v>0</v>
      </c>
      <c r="I950" s="2">
        <v>0</v>
      </c>
      <c r="J950" s="2">
        <v>0</v>
      </c>
      <c r="K950" t="s">
        <v>525</v>
      </c>
      <c r="L950" t="s">
        <v>4</v>
      </c>
      <c r="M950" t="s">
        <v>4</v>
      </c>
      <c r="N950" t="s">
        <v>4</v>
      </c>
      <c r="O950" t="s">
        <v>4</v>
      </c>
    </row>
    <row r="951" spans="1:15" ht="20.100000000000001" hidden="1" customHeight="1">
      <c r="A951" t="s">
        <v>520</v>
      </c>
      <c r="B951" t="s">
        <v>21</v>
      </c>
      <c r="C951" t="s">
        <v>7</v>
      </c>
      <c r="D951" t="s">
        <v>243</v>
      </c>
      <c r="E951" t="s">
        <v>244</v>
      </c>
      <c r="F951" s="1">
        <v>42926</v>
      </c>
      <c r="G951" s="2">
        <v>497.14</v>
      </c>
      <c r="H951" s="2">
        <v>408.94</v>
      </c>
      <c r="I951" s="2">
        <v>88.2</v>
      </c>
      <c r="J951" s="2">
        <v>0</v>
      </c>
      <c r="K951" t="s">
        <v>521</v>
      </c>
      <c r="L951" t="s">
        <v>245</v>
      </c>
      <c r="M951" t="s">
        <v>108</v>
      </c>
      <c r="N951" t="s">
        <v>4</v>
      </c>
      <c r="O951" t="s">
        <v>4</v>
      </c>
    </row>
    <row r="952" spans="1:15" ht="20.100000000000001" hidden="1" customHeight="1">
      <c r="A952" t="s">
        <v>519</v>
      </c>
      <c r="B952" t="s">
        <v>46</v>
      </c>
      <c r="C952" t="s">
        <v>7</v>
      </c>
      <c r="D952" t="s">
        <v>284</v>
      </c>
      <c r="E952" t="s">
        <v>285</v>
      </c>
      <c r="F952" s="1">
        <v>42922</v>
      </c>
      <c r="G952" s="2">
        <v>90.87</v>
      </c>
      <c r="H952" s="2">
        <v>90.87</v>
      </c>
      <c r="I952" s="2">
        <v>0</v>
      </c>
      <c r="J952" s="2">
        <v>0</v>
      </c>
      <c r="K952" t="s">
        <v>518</v>
      </c>
      <c r="L952" t="s">
        <v>245</v>
      </c>
      <c r="M952" t="s">
        <v>108</v>
      </c>
      <c r="N952" t="s">
        <v>4</v>
      </c>
      <c r="O952" t="s">
        <v>4</v>
      </c>
    </row>
    <row r="953" spans="1:15" ht="20.100000000000001" hidden="1" customHeight="1">
      <c r="A953" t="s">
        <v>515</v>
      </c>
      <c r="B953" t="s">
        <v>6</v>
      </c>
      <c r="C953" t="s">
        <v>7</v>
      </c>
      <c r="D953" t="s">
        <v>314</v>
      </c>
      <c r="E953" t="s">
        <v>315</v>
      </c>
      <c r="F953" s="1">
        <v>42919</v>
      </c>
      <c r="G953" s="2">
        <v>363.5</v>
      </c>
      <c r="H953" s="2">
        <v>363.5</v>
      </c>
      <c r="I953" s="2">
        <v>0</v>
      </c>
      <c r="J953" s="2">
        <v>0</v>
      </c>
      <c r="K953" t="s">
        <v>516</v>
      </c>
      <c r="L953" t="s">
        <v>17</v>
      </c>
      <c r="M953" t="s">
        <v>61</v>
      </c>
      <c r="N953" t="s">
        <v>4</v>
      </c>
      <c r="O953" t="s">
        <v>4</v>
      </c>
    </row>
    <row r="954" spans="1:15" ht="20.100000000000001" hidden="1" customHeight="1">
      <c r="A954" t="s">
        <v>517</v>
      </c>
      <c r="B954" t="s">
        <v>46</v>
      </c>
      <c r="C954" t="s">
        <v>7</v>
      </c>
      <c r="D954" t="s">
        <v>284</v>
      </c>
      <c r="E954" t="s">
        <v>285</v>
      </c>
      <c r="F954" s="1">
        <v>42919</v>
      </c>
      <c r="G954" s="2">
        <v>90.87</v>
      </c>
      <c r="H954" s="2">
        <v>90.87</v>
      </c>
      <c r="I954" s="2">
        <v>0</v>
      </c>
      <c r="J954" s="2">
        <v>0</v>
      </c>
      <c r="K954" t="s">
        <v>518</v>
      </c>
      <c r="L954" t="s">
        <v>245</v>
      </c>
      <c r="M954" t="s">
        <v>12</v>
      </c>
      <c r="N954" t="s">
        <v>4</v>
      </c>
      <c r="O954" t="s">
        <v>4</v>
      </c>
    </row>
    <row r="955" spans="1:15" ht="20.100000000000001" hidden="1" customHeight="1">
      <c r="A955" t="s">
        <v>476</v>
      </c>
      <c r="B955" t="s">
        <v>136</v>
      </c>
      <c r="C955" t="s">
        <v>5</v>
      </c>
      <c r="D955" t="s">
        <v>238</v>
      </c>
      <c r="E955" t="s">
        <v>239</v>
      </c>
      <c r="F955" s="1">
        <v>42914</v>
      </c>
      <c r="G955" s="2">
        <v>274.27</v>
      </c>
      <c r="H955" s="2">
        <v>119.26</v>
      </c>
      <c r="I955" s="2">
        <v>155.01</v>
      </c>
      <c r="J955" s="2">
        <v>0</v>
      </c>
      <c r="K955" t="s">
        <v>477</v>
      </c>
      <c r="L955" t="s">
        <v>4</v>
      </c>
      <c r="M955" t="s">
        <v>4</v>
      </c>
      <c r="N955" t="s">
        <v>4</v>
      </c>
      <c r="O955" t="s">
        <v>4</v>
      </c>
    </row>
    <row r="956" spans="1:15" ht="20.100000000000001" hidden="1" customHeight="1">
      <c r="A956" t="s">
        <v>506</v>
      </c>
      <c r="B956" t="s">
        <v>137</v>
      </c>
      <c r="C956" t="s">
        <v>215</v>
      </c>
      <c r="D956" t="s">
        <v>138</v>
      </c>
      <c r="E956" t="s">
        <v>139</v>
      </c>
      <c r="F956" s="1">
        <v>42913</v>
      </c>
      <c r="G956" s="2">
        <v>0</v>
      </c>
      <c r="H956" s="2">
        <v>0</v>
      </c>
      <c r="I956" s="2">
        <v>0</v>
      </c>
      <c r="J956" s="2">
        <v>0</v>
      </c>
      <c r="K956" t="s">
        <v>507</v>
      </c>
      <c r="L956" t="s">
        <v>4</v>
      </c>
      <c r="M956" t="s">
        <v>4</v>
      </c>
      <c r="N956" t="s">
        <v>4</v>
      </c>
      <c r="O956" t="s">
        <v>4</v>
      </c>
    </row>
    <row r="957" spans="1:15" ht="20.100000000000001" hidden="1" customHeight="1">
      <c r="A957" t="s">
        <v>499</v>
      </c>
      <c r="B957" t="s">
        <v>33</v>
      </c>
      <c r="C957" t="s">
        <v>283</v>
      </c>
      <c r="D957" t="s">
        <v>111</v>
      </c>
      <c r="E957" t="s">
        <v>112</v>
      </c>
      <c r="F957" s="1">
        <v>42909</v>
      </c>
      <c r="G957" s="2">
        <v>0</v>
      </c>
      <c r="H957" s="2">
        <v>0</v>
      </c>
      <c r="I957" s="2">
        <v>0</v>
      </c>
      <c r="J957" s="2">
        <v>0</v>
      </c>
      <c r="K957" t="s">
        <v>454</v>
      </c>
      <c r="L957" t="s">
        <v>4</v>
      </c>
      <c r="M957" t="s">
        <v>4</v>
      </c>
      <c r="N957" t="s">
        <v>4</v>
      </c>
      <c r="O957" t="s">
        <v>4</v>
      </c>
    </row>
    <row r="958" spans="1:15" ht="20.100000000000001" hidden="1" customHeight="1">
      <c r="A958" t="s">
        <v>500</v>
      </c>
      <c r="B958" t="s">
        <v>137</v>
      </c>
      <c r="C958" t="s">
        <v>215</v>
      </c>
      <c r="D958" t="s">
        <v>138</v>
      </c>
      <c r="E958" t="s">
        <v>139</v>
      </c>
      <c r="F958" s="1">
        <v>42909</v>
      </c>
      <c r="G958" s="2">
        <v>0</v>
      </c>
      <c r="H958" s="2">
        <v>0</v>
      </c>
      <c r="I958" s="2">
        <v>0</v>
      </c>
      <c r="J958" s="2">
        <v>0</v>
      </c>
      <c r="K958" t="s">
        <v>501</v>
      </c>
      <c r="L958" t="s">
        <v>4</v>
      </c>
      <c r="M958" t="s">
        <v>4</v>
      </c>
      <c r="N958" t="s">
        <v>4</v>
      </c>
      <c r="O958" t="s">
        <v>4</v>
      </c>
    </row>
    <row r="959" spans="1:15" ht="20.100000000000001" hidden="1" customHeight="1">
      <c r="A959" t="s">
        <v>502</v>
      </c>
      <c r="B959" t="s">
        <v>6</v>
      </c>
      <c r="C959" t="s">
        <v>7</v>
      </c>
      <c r="D959" t="s">
        <v>186</v>
      </c>
      <c r="E959" t="s">
        <v>187</v>
      </c>
      <c r="F959" s="1">
        <v>42909</v>
      </c>
      <c r="G959" s="2">
        <v>45.44</v>
      </c>
      <c r="H959" s="2">
        <v>45.44</v>
      </c>
      <c r="I959" s="2">
        <v>0</v>
      </c>
      <c r="J959" s="2">
        <v>0</v>
      </c>
      <c r="K959" t="s">
        <v>503</v>
      </c>
      <c r="L959" t="s">
        <v>332</v>
      </c>
      <c r="M959" t="s">
        <v>333</v>
      </c>
      <c r="N959" t="s">
        <v>4</v>
      </c>
      <c r="O959" t="s">
        <v>4</v>
      </c>
    </row>
    <row r="960" spans="1:15" ht="20.100000000000001" hidden="1" customHeight="1">
      <c r="A960" t="s">
        <v>504</v>
      </c>
      <c r="B960" t="s">
        <v>137</v>
      </c>
      <c r="C960" t="s">
        <v>215</v>
      </c>
      <c r="D960" t="s">
        <v>138</v>
      </c>
      <c r="E960" t="s">
        <v>139</v>
      </c>
      <c r="F960" s="1">
        <v>42909</v>
      </c>
      <c r="G960" s="2">
        <v>0</v>
      </c>
      <c r="H960" s="2">
        <v>0</v>
      </c>
      <c r="I960" s="2">
        <v>0</v>
      </c>
      <c r="J960" s="2">
        <v>0</v>
      </c>
      <c r="K960" t="s">
        <v>505</v>
      </c>
      <c r="L960" t="s">
        <v>4</v>
      </c>
      <c r="M960" t="s">
        <v>4</v>
      </c>
      <c r="N960" t="s">
        <v>4</v>
      </c>
      <c r="O960" t="s">
        <v>4</v>
      </c>
    </row>
    <row r="961" spans="1:15" ht="20.100000000000001" hidden="1" customHeight="1">
      <c r="A961" t="s">
        <v>497</v>
      </c>
      <c r="B961" t="s">
        <v>0</v>
      </c>
      <c r="C961" t="s">
        <v>7</v>
      </c>
      <c r="D961" t="s">
        <v>70</v>
      </c>
      <c r="E961" t="s">
        <v>71</v>
      </c>
      <c r="F961" s="1">
        <v>42905</v>
      </c>
      <c r="G961" s="2">
        <v>181.74</v>
      </c>
      <c r="H961" s="2">
        <v>181.74</v>
      </c>
      <c r="I961" s="2">
        <v>0</v>
      </c>
      <c r="J961" s="2">
        <v>0</v>
      </c>
      <c r="K961" t="s">
        <v>498</v>
      </c>
      <c r="L961" t="s">
        <v>65</v>
      </c>
      <c r="M961" t="s">
        <v>61</v>
      </c>
      <c r="N961" t="s">
        <v>4</v>
      </c>
      <c r="O961" t="s">
        <v>4</v>
      </c>
    </row>
    <row r="962" spans="1:15" ht="20.100000000000001" hidden="1" customHeight="1">
      <c r="A962" t="s">
        <v>492</v>
      </c>
      <c r="B962" t="s">
        <v>6</v>
      </c>
      <c r="C962" t="s">
        <v>11</v>
      </c>
      <c r="D962" t="s">
        <v>346</v>
      </c>
      <c r="E962" t="s">
        <v>347</v>
      </c>
      <c r="F962" s="1">
        <v>42902</v>
      </c>
      <c r="G962" s="2">
        <v>0</v>
      </c>
      <c r="H962" s="2">
        <v>0</v>
      </c>
      <c r="I962" s="2">
        <v>0</v>
      </c>
      <c r="J962" s="2">
        <v>0</v>
      </c>
      <c r="K962" t="s">
        <v>493</v>
      </c>
      <c r="L962" t="s">
        <v>61</v>
      </c>
      <c r="M962" t="s">
        <v>61</v>
      </c>
      <c r="N962" t="s">
        <v>494</v>
      </c>
      <c r="O962" t="s">
        <v>495</v>
      </c>
    </row>
    <row r="963" spans="1:15" ht="20.100000000000001" hidden="1" customHeight="1">
      <c r="A963" t="s">
        <v>487</v>
      </c>
      <c r="B963" t="s">
        <v>13</v>
      </c>
      <c r="C963" t="s">
        <v>11</v>
      </c>
      <c r="D963" t="s">
        <v>279</v>
      </c>
      <c r="E963" t="s">
        <v>280</v>
      </c>
      <c r="F963" s="1">
        <v>42899</v>
      </c>
      <c r="G963" s="2">
        <v>0</v>
      </c>
      <c r="H963" s="2">
        <v>0</v>
      </c>
      <c r="I963" s="2">
        <v>0</v>
      </c>
      <c r="J963" s="2">
        <v>0</v>
      </c>
      <c r="K963" t="s">
        <v>488</v>
      </c>
      <c r="L963" t="s">
        <v>12</v>
      </c>
      <c r="M963" t="s">
        <v>489</v>
      </c>
      <c r="N963" t="s">
        <v>490</v>
      </c>
      <c r="O963" t="s">
        <v>491</v>
      </c>
    </row>
    <row r="964" spans="1:15" ht="20.100000000000001" hidden="1" customHeight="1">
      <c r="A964" t="s">
        <v>486</v>
      </c>
      <c r="B964" t="s">
        <v>46</v>
      </c>
      <c r="C964" t="s">
        <v>7</v>
      </c>
      <c r="D964" t="s">
        <v>141</v>
      </c>
      <c r="E964" t="s">
        <v>142</v>
      </c>
      <c r="F964" s="1">
        <v>42898</v>
      </c>
      <c r="G964" s="2">
        <v>272.62</v>
      </c>
      <c r="H964" s="2">
        <v>272.62</v>
      </c>
      <c r="I964" s="2">
        <v>0</v>
      </c>
      <c r="J964" s="2">
        <v>0</v>
      </c>
      <c r="K964" t="s">
        <v>140</v>
      </c>
      <c r="L964" t="s">
        <v>17</v>
      </c>
      <c r="M964" t="s">
        <v>61</v>
      </c>
      <c r="N964" t="s">
        <v>4</v>
      </c>
      <c r="O964" t="s">
        <v>4</v>
      </c>
    </row>
    <row r="965" spans="1:15" ht="20.100000000000001" hidden="1" customHeight="1">
      <c r="A965" t="s">
        <v>483</v>
      </c>
      <c r="B965" t="s">
        <v>0</v>
      </c>
      <c r="C965" t="s">
        <v>11</v>
      </c>
      <c r="D965" t="s">
        <v>78</v>
      </c>
      <c r="E965" t="s">
        <v>79</v>
      </c>
      <c r="F965" s="1">
        <v>42895</v>
      </c>
      <c r="G965" s="2">
        <v>243.49</v>
      </c>
      <c r="H965" s="2">
        <v>119.26</v>
      </c>
      <c r="I965" s="2">
        <v>0</v>
      </c>
      <c r="J965" s="2">
        <v>124.23</v>
      </c>
      <c r="K965" t="s">
        <v>479</v>
      </c>
      <c r="L965" t="s">
        <v>192</v>
      </c>
      <c r="M965" t="s">
        <v>4</v>
      </c>
      <c r="N965" t="s">
        <v>484</v>
      </c>
      <c r="O965" t="s">
        <v>485</v>
      </c>
    </row>
    <row r="966" spans="1:15" ht="20.100000000000001" hidden="1" customHeight="1">
      <c r="A966" t="s">
        <v>480</v>
      </c>
      <c r="B966" t="s">
        <v>33</v>
      </c>
      <c r="C966" t="s">
        <v>481</v>
      </c>
      <c r="D966" t="s">
        <v>89</v>
      </c>
      <c r="E966" t="s">
        <v>90</v>
      </c>
      <c r="F966" s="1">
        <v>42893</v>
      </c>
      <c r="G966" s="2">
        <v>88.03</v>
      </c>
      <c r="H966" s="2">
        <v>88.03</v>
      </c>
      <c r="I966" s="2">
        <v>0</v>
      </c>
      <c r="J966" s="2">
        <v>0</v>
      </c>
      <c r="K966" t="s">
        <v>482</v>
      </c>
      <c r="L966" t="s">
        <v>4</v>
      </c>
      <c r="M966" t="s">
        <v>4</v>
      </c>
      <c r="N966" t="s">
        <v>4</v>
      </c>
      <c r="O966" t="s">
        <v>4</v>
      </c>
    </row>
    <row r="967" spans="1:15" hidden="1">
      <c r="A967" t="s">
        <v>461</v>
      </c>
      <c r="B967" t="s">
        <v>0</v>
      </c>
      <c r="C967" t="s">
        <v>11</v>
      </c>
      <c r="D967" t="s">
        <v>235</v>
      </c>
      <c r="E967" t="s">
        <v>236</v>
      </c>
      <c r="F967" s="1">
        <v>42892</v>
      </c>
      <c r="G967" s="2">
        <v>0</v>
      </c>
      <c r="H967" s="2">
        <v>0</v>
      </c>
      <c r="I967" s="2">
        <v>0</v>
      </c>
      <c r="J967" s="2">
        <v>0</v>
      </c>
      <c r="K967" t="s">
        <v>462</v>
      </c>
      <c r="L967" t="s">
        <v>69</v>
      </c>
      <c r="M967" t="s">
        <v>18</v>
      </c>
      <c r="N967" t="s">
        <v>435</v>
      </c>
      <c r="O967" t="s">
        <v>463</v>
      </c>
    </row>
    <row r="968" spans="1:15" ht="20.100000000000001" hidden="1" customHeight="1">
      <c r="A968" t="s">
        <v>474</v>
      </c>
      <c r="B968" t="s">
        <v>137</v>
      </c>
      <c r="C968" t="s">
        <v>7</v>
      </c>
      <c r="D968" t="s">
        <v>138</v>
      </c>
      <c r="E968" t="s">
        <v>139</v>
      </c>
      <c r="F968" s="1">
        <v>42888</v>
      </c>
      <c r="G968" s="2">
        <v>389.99</v>
      </c>
      <c r="H968" s="2">
        <v>389.99</v>
      </c>
      <c r="I968" s="2">
        <v>0</v>
      </c>
      <c r="J968" s="2">
        <v>0</v>
      </c>
      <c r="K968" t="s">
        <v>475</v>
      </c>
      <c r="L968" t="s">
        <v>4</v>
      </c>
      <c r="M968" t="s">
        <v>4</v>
      </c>
      <c r="N968" t="s">
        <v>4</v>
      </c>
      <c r="O968" t="s">
        <v>4</v>
      </c>
    </row>
    <row r="969" spans="1:15" ht="20.100000000000001" hidden="1" customHeight="1">
      <c r="A969" t="s">
        <v>467</v>
      </c>
      <c r="B969" t="s">
        <v>137</v>
      </c>
      <c r="C969" t="s">
        <v>7</v>
      </c>
      <c r="D969" t="s">
        <v>138</v>
      </c>
      <c r="E969" t="s">
        <v>139</v>
      </c>
      <c r="F969" s="1">
        <v>42887</v>
      </c>
      <c r="G969" s="2">
        <v>181.74</v>
      </c>
      <c r="H969" s="2">
        <v>181.74</v>
      </c>
      <c r="I969" s="2">
        <v>0</v>
      </c>
      <c r="J969" s="2">
        <v>0</v>
      </c>
      <c r="K969" t="s">
        <v>468</v>
      </c>
      <c r="L969" t="s">
        <v>4</v>
      </c>
      <c r="M969" t="s">
        <v>4</v>
      </c>
      <c r="N969" t="s">
        <v>4</v>
      </c>
      <c r="O969" t="s">
        <v>4</v>
      </c>
    </row>
    <row r="970" spans="1:15" ht="20.100000000000001" hidden="1" customHeight="1">
      <c r="A970" t="s">
        <v>469</v>
      </c>
      <c r="B970" t="s">
        <v>6</v>
      </c>
      <c r="C970" t="s">
        <v>11</v>
      </c>
      <c r="D970" t="s">
        <v>186</v>
      </c>
      <c r="E970" t="s">
        <v>187</v>
      </c>
      <c r="F970" s="1">
        <v>42887</v>
      </c>
      <c r="G970" s="2">
        <v>0</v>
      </c>
      <c r="H970" s="2">
        <v>0</v>
      </c>
      <c r="I970" s="2">
        <v>0</v>
      </c>
      <c r="J970" s="2">
        <v>0</v>
      </c>
      <c r="K970" t="s">
        <v>188</v>
      </c>
      <c r="L970" t="s">
        <v>4</v>
      </c>
      <c r="M970" t="s">
        <v>4</v>
      </c>
      <c r="N970" t="s">
        <v>4</v>
      </c>
      <c r="O970" t="s">
        <v>4</v>
      </c>
    </row>
    <row r="971" spans="1:15" ht="20.100000000000001" hidden="1" customHeight="1">
      <c r="A971" t="s">
        <v>470</v>
      </c>
      <c r="B971" t="s">
        <v>137</v>
      </c>
      <c r="C971" t="s">
        <v>7</v>
      </c>
      <c r="D971" t="s">
        <v>138</v>
      </c>
      <c r="E971" t="s">
        <v>139</v>
      </c>
      <c r="F971" s="1">
        <v>42887</v>
      </c>
      <c r="G971" s="2">
        <v>234.83</v>
      </c>
      <c r="H971" s="2">
        <v>90.87</v>
      </c>
      <c r="I971" s="2">
        <v>0</v>
      </c>
      <c r="J971" s="2">
        <v>143.96</v>
      </c>
      <c r="K971" t="s">
        <v>471</v>
      </c>
      <c r="L971" t="s">
        <v>4</v>
      </c>
      <c r="M971" t="s">
        <v>4</v>
      </c>
      <c r="N971" t="s">
        <v>4</v>
      </c>
      <c r="O971" t="s">
        <v>4</v>
      </c>
    </row>
    <row r="972" spans="1:15" ht="20.100000000000001" hidden="1" customHeight="1">
      <c r="A972" t="s">
        <v>446</v>
      </c>
      <c r="B972" t="s">
        <v>0</v>
      </c>
      <c r="C972" t="s">
        <v>11</v>
      </c>
      <c r="D972" t="s">
        <v>213</v>
      </c>
      <c r="E972" t="s">
        <v>214</v>
      </c>
      <c r="F972" s="1">
        <v>42886</v>
      </c>
      <c r="G972" s="2">
        <v>1111.43</v>
      </c>
      <c r="H972" s="2">
        <v>0</v>
      </c>
      <c r="I972" s="2">
        <v>420</v>
      </c>
      <c r="J972" s="2">
        <v>691.43</v>
      </c>
      <c r="K972" t="s">
        <v>447</v>
      </c>
      <c r="L972" t="s">
        <v>61</v>
      </c>
      <c r="M972" t="s">
        <v>61</v>
      </c>
      <c r="N972" t="s">
        <v>233</v>
      </c>
      <c r="O972" t="s">
        <v>448</v>
      </c>
    </row>
    <row r="973" spans="1:15" ht="20.100000000000001" hidden="1" customHeight="1">
      <c r="A973" t="s">
        <v>449</v>
      </c>
      <c r="B973" t="s">
        <v>0</v>
      </c>
      <c r="C973" t="s">
        <v>11</v>
      </c>
      <c r="D973" t="s">
        <v>404</v>
      </c>
      <c r="E973" t="s">
        <v>405</v>
      </c>
      <c r="F973" s="1">
        <v>42886</v>
      </c>
      <c r="G973" s="2">
        <v>420</v>
      </c>
      <c r="H973" s="2">
        <v>0</v>
      </c>
      <c r="I973" s="2">
        <v>420</v>
      </c>
      <c r="J973" s="2">
        <v>0</v>
      </c>
      <c r="K973" t="s">
        <v>450</v>
      </c>
      <c r="L973" t="s">
        <v>61</v>
      </c>
      <c r="M973" t="s">
        <v>333</v>
      </c>
      <c r="N973" t="s">
        <v>4</v>
      </c>
      <c r="O973" t="s">
        <v>448</v>
      </c>
    </row>
    <row r="974" spans="1:15" ht="20.100000000000001" hidden="1" customHeight="1">
      <c r="A974" t="s">
        <v>465</v>
      </c>
      <c r="B974" t="s">
        <v>137</v>
      </c>
      <c r="C974" t="s">
        <v>215</v>
      </c>
      <c r="D974" t="s">
        <v>138</v>
      </c>
      <c r="E974" t="s">
        <v>139</v>
      </c>
      <c r="F974" s="1">
        <v>42886</v>
      </c>
      <c r="G974" s="2">
        <v>0</v>
      </c>
      <c r="H974" s="2">
        <v>0</v>
      </c>
      <c r="I974" s="2">
        <v>0</v>
      </c>
      <c r="J974" s="2">
        <v>0</v>
      </c>
      <c r="K974" t="s">
        <v>466</v>
      </c>
      <c r="L974" t="s">
        <v>4</v>
      </c>
      <c r="M974" t="s">
        <v>4</v>
      </c>
      <c r="N974" t="s">
        <v>4</v>
      </c>
      <c r="O974" t="s">
        <v>4</v>
      </c>
    </row>
    <row r="975" spans="1:15" ht="20.100000000000001" hidden="1" customHeight="1">
      <c r="A975" t="s">
        <v>458</v>
      </c>
      <c r="B975" t="s">
        <v>137</v>
      </c>
      <c r="C975" t="s">
        <v>7</v>
      </c>
      <c r="D975" t="s">
        <v>138</v>
      </c>
      <c r="E975" t="s">
        <v>139</v>
      </c>
      <c r="F975" s="1">
        <v>42885</v>
      </c>
      <c r="G975" s="2">
        <v>1090.5</v>
      </c>
      <c r="H975" s="2">
        <v>1090.5</v>
      </c>
      <c r="I975" s="2">
        <v>0</v>
      </c>
      <c r="J975" s="2">
        <v>0</v>
      </c>
      <c r="K975" t="s">
        <v>459</v>
      </c>
      <c r="L975" t="s">
        <v>17</v>
      </c>
      <c r="M975" t="s">
        <v>434</v>
      </c>
      <c r="N975" t="s">
        <v>4</v>
      </c>
      <c r="O975" t="s">
        <v>4</v>
      </c>
    </row>
    <row r="976" spans="1:15" ht="20.100000000000001" hidden="1" customHeight="1">
      <c r="A976" t="s">
        <v>455</v>
      </c>
      <c r="B976" t="s">
        <v>137</v>
      </c>
      <c r="C976" t="s">
        <v>215</v>
      </c>
      <c r="D976" t="s">
        <v>138</v>
      </c>
      <c r="E976" t="s">
        <v>139</v>
      </c>
      <c r="F976" s="1">
        <v>42882</v>
      </c>
      <c r="G976" s="2">
        <v>0</v>
      </c>
      <c r="H976" s="2">
        <v>0</v>
      </c>
      <c r="I976" s="2">
        <v>0</v>
      </c>
      <c r="J976" s="2">
        <v>0</v>
      </c>
      <c r="K976" t="s">
        <v>456</v>
      </c>
      <c r="L976" t="s">
        <v>4</v>
      </c>
      <c r="M976" t="s">
        <v>4</v>
      </c>
      <c r="N976" t="s">
        <v>4</v>
      </c>
      <c r="O976" t="s">
        <v>4</v>
      </c>
    </row>
    <row r="977" spans="1:15" ht="20.100000000000001" hidden="1" customHeight="1">
      <c r="A977" t="s">
        <v>451</v>
      </c>
      <c r="B977" t="s">
        <v>46</v>
      </c>
      <c r="C977" t="s">
        <v>283</v>
      </c>
      <c r="D977" t="s">
        <v>62</v>
      </c>
      <c r="E977" t="s">
        <v>63</v>
      </c>
      <c r="F977" s="1">
        <v>42879</v>
      </c>
      <c r="G977" s="2">
        <v>0</v>
      </c>
      <c r="H977" s="2">
        <v>0</v>
      </c>
      <c r="I977" s="2">
        <v>0</v>
      </c>
      <c r="J977" s="2">
        <v>0</v>
      </c>
      <c r="K977" t="s">
        <v>452</v>
      </c>
      <c r="L977" t="s">
        <v>4</v>
      </c>
      <c r="M977" t="s">
        <v>4</v>
      </c>
      <c r="N977" t="s">
        <v>4</v>
      </c>
      <c r="O977" t="s">
        <v>4</v>
      </c>
    </row>
    <row r="978" spans="1:15" ht="20.100000000000001" hidden="1" customHeight="1">
      <c r="A978" t="s">
        <v>453</v>
      </c>
      <c r="B978" t="s">
        <v>0</v>
      </c>
      <c r="C978" t="s">
        <v>283</v>
      </c>
      <c r="D978" t="s">
        <v>213</v>
      </c>
      <c r="E978" t="s">
        <v>214</v>
      </c>
      <c r="F978" s="1">
        <v>42879</v>
      </c>
      <c r="G978" s="2">
        <v>0</v>
      </c>
      <c r="H978" s="2">
        <v>0</v>
      </c>
      <c r="I978" s="2">
        <v>0</v>
      </c>
      <c r="J978" s="2">
        <v>0</v>
      </c>
      <c r="K978" t="s">
        <v>454</v>
      </c>
      <c r="L978" t="s">
        <v>4</v>
      </c>
      <c r="M978" t="s">
        <v>4</v>
      </c>
      <c r="N978" t="s">
        <v>4</v>
      </c>
      <c r="O978" t="s">
        <v>4</v>
      </c>
    </row>
    <row r="979" spans="1:15" ht="20.100000000000001" hidden="1" customHeight="1">
      <c r="A979" t="s">
        <v>441</v>
      </c>
      <c r="B979" t="s">
        <v>442</v>
      </c>
      <c r="C979" t="s">
        <v>7</v>
      </c>
      <c r="D979" t="s">
        <v>443</v>
      </c>
      <c r="E979" t="s">
        <v>444</v>
      </c>
      <c r="F979" s="1">
        <v>42877</v>
      </c>
      <c r="G979" s="2">
        <v>90.88</v>
      </c>
      <c r="H979" s="2">
        <v>90.88</v>
      </c>
      <c r="I979" s="2">
        <v>0</v>
      </c>
      <c r="J979" s="2">
        <v>0</v>
      </c>
      <c r="K979" t="s">
        <v>445</v>
      </c>
      <c r="L979" t="s">
        <v>245</v>
      </c>
      <c r="M979" t="s">
        <v>108</v>
      </c>
      <c r="N979" t="s">
        <v>4</v>
      </c>
      <c r="O979" t="s">
        <v>4</v>
      </c>
    </row>
    <row r="980" spans="1:15" ht="20.100000000000001" hidden="1" customHeight="1">
      <c r="A980" t="s">
        <v>437</v>
      </c>
      <c r="B980" t="s">
        <v>30</v>
      </c>
      <c r="C980" t="s">
        <v>283</v>
      </c>
      <c r="D980" t="s">
        <v>270</v>
      </c>
      <c r="E980" t="s">
        <v>271</v>
      </c>
      <c r="F980" s="1">
        <v>42874</v>
      </c>
      <c r="G980" s="2">
        <v>298.14999999999998</v>
      </c>
      <c r="H980" s="2">
        <v>298.14999999999998</v>
      </c>
      <c r="I980" s="2">
        <v>0</v>
      </c>
      <c r="J980" s="2">
        <v>0</v>
      </c>
      <c r="K980" t="s">
        <v>438</v>
      </c>
      <c r="L980" t="s">
        <v>4</v>
      </c>
      <c r="M980" t="s">
        <v>4</v>
      </c>
      <c r="N980" t="s">
        <v>439</v>
      </c>
      <c r="O980" t="s">
        <v>4</v>
      </c>
    </row>
    <row r="981" spans="1:15" ht="20.100000000000001" hidden="1" customHeight="1">
      <c r="A981" t="s">
        <v>427</v>
      </c>
      <c r="B981" t="s">
        <v>0</v>
      </c>
      <c r="C981" t="s">
        <v>11</v>
      </c>
      <c r="D981" t="s">
        <v>299</v>
      </c>
      <c r="E981" t="s">
        <v>300</v>
      </c>
      <c r="F981" s="1">
        <v>42873</v>
      </c>
      <c r="G981" s="2">
        <v>168.54</v>
      </c>
      <c r="H981" s="2">
        <v>0</v>
      </c>
      <c r="I981" s="2">
        <v>0</v>
      </c>
      <c r="J981" s="2">
        <v>168.54</v>
      </c>
      <c r="K981" t="s">
        <v>428</v>
      </c>
      <c r="L981" t="s">
        <v>290</v>
      </c>
      <c r="M981" t="s">
        <v>12</v>
      </c>
      <c r="N981" t="s">
        <v>4</v>
      </c>
      <c r="O981" t="s">
        <v>429</v>
      </c>
    </row>
    <row r="982" spans="1:15" ht="20.100000000000001" hidden="1" customHeight="1">
      <c r="A982" t="s">
        <v>430</v>
      </c>
      <c r="B982" t="s">
        <v>0</v>
      </c>
      <c r="C982" t="s">
        <v>11</v>
      </c>
      <c r="D982" t="s">
        <v>55</v>
      </c>
      <c r="E982" t="s">
        <v>56</v>
      </c>
      <c r="F982" s="1">
        <v>42873</v>
      </c>
      <c r="G982" s="2">
        <v>0</v>
      </c>
      <c r="H982" s="2">
        <v>0</v>
      </c>
      <c r="I982" s="2">
        <v>0</v>
      </c>
      <c r="J982" s="2">
        <v>0</v>
      </c>
      <c r="K982" t="s">
        <v>233</v>
      </c>
      <c r="L982" t="s">
        <v>192</v>
      </c>
      <c r="M982" t="s">
        <v>61</v>
      </c>
      <c r="N982" t="s">
        <v>431</v>
      </c>
      <c r="O982" t="s">
        <v>432</v>
      </c>
    </row>
    <row r="983" spans="1:15" ht="20.100000000000001" hidden="1" customHeight="1">
      <c r="A983" t="s">
        <v>433</v>
      </c>
      <c r="B983" t="s">
        <v>0</v>
      </c>
      <c r="C983" t="s">
        <v>11</v>
      </c>
      <c r="D983" t="s">
        <v>44</v>
      </c>
      <c r="E983" t="s">
        <v>45</v>
      </c>
      <c r="F983" s="1">
        <v>42873</v>
      </c>
      <c r="G983" s="2">
        <v>0</v>
      </c>
      <c r="H983" s="2">
        <v>0</v>
      </c>
      <c r="I983" s="2">
        <v>0</v>
      </c>
      <c r="J983" s="2">
        <v>0</v>
      </c>
      <c r="K983" t="s">
        <v>233</v>
      </c>
      <c r="L983" t="s">
        <v>69</v>
      </c>
      <c r="M983" t="s">
        <v>434</v>
      </c>
      <c r="N983" t="s">
        <v>435</v>
      </c>
      <c r="O983" t="s">
        <v>436</v>
      </c>
    </row>
    <row r="984" spans="1:15" ht="20.100000000000001" hidden="1" customHeight="1">
      <c r="A984" t="s">
        <v>421</v>
      </c>
      <c r="B984" t="s">
        <v>6</v>
      </c>
      <c r="C984" t="s">
        <v>7</v>
      </c>
      <c r="D984" t="s">
        <v>132</v>
      </c>
      <c r="E984" t="s">
        <v>133</v>
      </c>
      <c r="F984" s="1">
        <v>42872</v>
      </c>
      <c r="G984" s="2">
        <v>136.32</v>
      </c>
      <c r="H984" s="2">
        <v>136.32</v>
      </c>
      <c r="I984" s="2">
        <v>0</v>
      </c>
      <c r="J984" s="2">
        <v>0</v>
      </c>
      <c r="K984" t="s">
        <v>422</v>
      </c>
      <c r="L984" t="s">
        <v>65</v>
      </c>
      <c r="M984" t="s">
        <v>65</v>
      </c>
      <c r="N984" t="s">
        <v>4</v>
      </c>
      <c r="O984" t="s">
        <v>4</v>
      </c>
    </row>
    <row r="985" spans="1:15" ht="20.100000000000001" hidden="1" customHeight="1">
      <c r="A985" t="s">
        <v>423</v>
      </c>
      <c r="B985" t="s">
        <v>46</v>
      </c>
      <c r="C985" t="s">
        <v>7</v>
      </c>
      <c r="D985" t="s">
        <v>284</v>
      </c>
      <c r="E985" t="s">
        <v>285</v>
      </c>
      <c r="F985" s="1">
        <v>42872</v>
      </c>
      <c r="G985" s="2">
        <v>90.87</v>
      </c>
      <c r="H985" s="2">
        <v>90.87</v>
      </c>
      <c r="I985" s="2">
        <v>0</v>
      </c>
      <c r="J985" s="2">
        <v>0</v>
      </c>
      <c r="K985" t="s">
        <v>424</v>
      </c>
      <c r="L985" t="s">
        <v>17</v>
      </c>
      <c r="M985" t="s">
        <v>61</v>
      </c>
      <c r="N985" t="s">
        <v>4</v>
      </c>
      <c r="O985" t="s">
        <v>4</v>
      </c>
    </row>
    <row r="986" spans="1:15" ht="20.100000000000001" hidden="1" customHeight="1">
      <c r="A986" t="s">
        <v>419</v>
      </c>
      <c r="B986" t="s">
        <v>137</v>
      </c>
      <c r="C986" t="s">
        <v>215</v>
      </c>
      <c r="D986" t="s">
        <v>138</v>
      </c>
      <c r="E986" t="s">
        <v>139</v>
      </c>
      <c r="F986" s="1">
        <v>42871</v>
      </c>
      <c r="G986" s="2">
        <v>0</v>
      </c>
      <c r="H986" s="2">
        <v>0</v>
      </c>
      <c r="I986" s="2">
        <v>0</v>
      </c>
      <c r="J986" s="2">
        <v>0</v>
      </c>
      <c r="K986" t="s">
        <v>420</v>
      </c>
      <c r="L986" t="s">
        <v>4</v>
      </c>
      <c r="M986" t="s">
        <v>4</v>
      </c>
      <c r="N986" t="s">
        <v>4</v>
      </c>
      <c r="O986" t="s">
        <v>4</v>
      </c>
    </row>
    <row r="987" spans="1:15" ht="20.100000000000001" hidden="1" customHeight="1">
      <c r="A987" t="s">
        <v>417</v>
      </c>
      <c r="B987" t="s">
        <v>137</v>
      </c>
      <c r="C987" t="s">
        <v>215</v>
      </c>
      <c r="D987" t="s">
        <v>138</v>
      </c>
      <c r="E987" t="s">
        <v>139</v>
      </c>
      <c r="F987" s="1">
        <v>42865</v>
      </c>
      <c r="G987" s="2">
        <v>0</v>
      </c>
      <c r="H987" s="2">
        <v>0</v>
      </c>
      <c r="I987" s="2">
        <v>0</v>
      </c>
      <c r="J987" s="2">
        <v>0</v>
      </c>
      <c r="K987" t="s">
        <v>418</v>
      </c>
      <c r="L987" t="s">
        <v>4</v>
      </c>
      <c r="M987" t="s">
        <v>4</v>
      </c>
      <c r="N987" t="s">
        <v>4</v>
      </c>
      <c r="O987" t="s">
        <v>4</v>
      </c>
    </row>
    <row r="988" spans="1:15" ht="20.100000000000001" hidden="1" customHeight="1">
      <c r="A988" t="s">
        <v>409</v>
      </c>
      <c r="B988" t="s">
        <v>137</v>
      </c>
      <c r="C988" t="s">
        <v>5</v>
      </c>
      <c r="D988" t="s">
        <v>410</v>
      </c>
      <c r="E988" t="s">
        <v>411</v>
      </c>
      <c r="F988" s="1">
        <v>42860</v>
      </c>
      <c r="G988" s="2">
        <v>193.85</v>
      </c>
      <c r="H988" s="2">
        <v>0</v>
      </c>
      <c r="I988" s="2">
        <v>193.85</v>
      </c>
      <c r="J988" s="2">
        <v>0</v>
      </c>
      <c r="K988" t="s">
        <v>412</v>
      </c>
      <c r="L988" t="s">
        <v>4</v>
      </c>
      <c r="M988" t="s">
        <v>4</v>
      </c>
      <c r="N988" t="s">
        <v>4</v>
      </c>
      <c r="O988" t="s">
        <v>4</v>
      </c>
    </row>
    <row r="989" spans="1:15" ht="20.100000000000001" hidden="1" customHeight="1">
      <c r="A989" t="s">
        <v>413</v>
      </c>
      <c r="B989" t="s">
        <v>137</v>
      </c>
      <c r="C989" t="s">
        <v>7</v>
      </c>
      <c r="D989" t="s">
        <v>138</v>
      </c>
      <c r="E989" t="s">
        <v>139</v>
      </c>
      <c r="F989" s="1">
        <v>42860</v>
      </c>
      <c r="G989" s="2">
        <v>363.5</v>
      </c>
      <c r="H989" s="2">
        <v>363.5</v>
      </c>
      <c r="I989" s="2">
        <v>0</v>
      </c>
      <c r="J989" s="2">
        <v>0</v>
      </c>
      <c r="K989" t="s">
        <v>414</v>
      </c>
      <c r="L989" t="s">
        <v>303</v>
      </c>
      <c r="M989" t="s">
        <v>193</v>
      </c>
      <c r="N989" t="s">
        <v>4</v>
      </c>
      <c r="O989" t="s">
        <v>4</v>
      </c>
    </row>
    <row r="990" spans="1:15" ht="20.100000000000001" hidden="1" customHeight="1">
      <c r="A990" t="s">
        <v>402</v>
      </c>
      <c r="B990" t="s">
        <v>137</v>
      </c>
      <c r="C990" t="s">
        <v>7</v>
      </c>
      <c r="D990" t="s">
        <v>138</v>
      </c>
      <c r="E990" t="s">
        <v>139</v>
      </c>
      <c r="F990" s="1">
        <v>42851</v>
      </c>
      <c r="G990" s="2">
        <v>181.74</v>
      </c>
      <c r="H990" s="2">
        <v>181.74</v>
      </c>
      <c r="I990" s="2">
        <v>0</v>
      </c>
      <c r="J990" s="2">
        <v>0</v>
      </c>
      <c r="K990" t="s">
        <v>403</v>
      </c>
      <c r="L990" t="s">
        <v>332</v>
      </c>
      <c r="M990" t="s">
        <v>333</v>
      </c>
      <c r="N990" t="s">
        <v>4</v>
      </c>
      <c r="O990" t="s">
        <v>4</v>
      </c>
    </row>
    <row r="991" spans="1:15" ht="20.100000000000001" hidden="1" customHeight="1">
      <c r="A991" t="s">
        <v>399</v>
      </c>
      <c r="B991" t="s">
        <v>137</v>
      </c>
      <c r="C991" t="s">
        <v>7</v>
      </c>
      <c r="D991" t="s">
        <v>138</v>
      </c>
      <c r="E991" t="s">
        <v>139</v>
      </c>
      <c r="F991" s="1">
        <v>42848</v>
      </c>
      <c r="G991" s="2">
        <v>90.88</v>
      </c>
      <c r="H991" s="2">
        <v>90.88</v>
      </c>
      <c r="I991" s="2">
        <v>0</v>
      </c>
      <c r="J991" s="2">
        <v>0</v>
      </c>
      <c r="K991" t="s">
        <v>400</v>
      </c>
      <c r="L991" t="s">
        <v>221</v>
      </c>
      <c r="M991" t="s">
        <v>222</v>
      </c>
      <c r="N991" t="s">
        <v>4</v>
      </c>
      <c r="O991" t="s">
        <v>4</v>
      </c>
    </row>
    <row r="992" spans="1:15" ht="20.100000000000001" hidden="1" customHeight="1">
      <c r="A992" t="s">
        <v>397</v>
      </c>
      <c r="B992" t="s">
        <v>33</v>
      </c>
      <c r="C992" t="s">
        <v>283</v>
      </c>
      <c r="D992" t="s">
        <v>111</v>
      </c>
      <c r="E992" t="s">
        <v>112</v>
      </c>
      <c r="F992" s="1">
        <v>42846</v>
      </c>
      <c r="G992" s="2">
        <v>0</v>
      </c>
      <c r="H992" s="2">
        <v>0</v>
      </c>
      <c r="I992" s="2">
        <v>0</v>
      </c>
      <c r="J992" s="2">
        <v>0</v>
      </c>
      <c r="K992" t="s">
        <v>398</v>
      </c>
      <c r="L992" t="s">
        <v>4</v>
      </c>
      <c r="M992" t="s">
        <v>4</v>
      </c>
      <c r="N992" t="s">
        <v>4</v>
      </c>
      <c r="O992" t="s">
        <v>4</v>
      </c>
    </row>
    <row r="993" spans="1:15" ht="20.100000000000001" hidden="1" customHeight="1">
      <c r="A993" t="s">
        <v>393</v>
      </c>
      <c r="B993" t="s">
        <v>137</v>
      </c>
      <c r="C993" t="s">
        <v>5</v>
      </c>
      <c r="D993" t="s">
        <v>138</v>
      </c>
      <c r="E993" t="s">
        <v>139</v>
      </c>
      <c r="F993" s="1">
        <v>42844</v>
      </c>
      <c r="G993" s="2">
        <v>333.5</v>
      </c>
      <c r="H993" s="2">
        <v>0</v>
      </c>
      <c r="I993" s="2">
        <v>333.5</v>
      </c>
      <c r="J993" s="2">
        <v>0</v>
      </c>
      <c r="K993" t="s">
        <v>394</v>
      </c>
      <c r="L993" t="s">
        <v>4</v>
      </c>
      <c r="M993" t="s">
        <v>4</v>
      </c>
      <c r="N993" t="s">
        <v>4</v>
      </c>
      <c r="O993" t="s">
        <v>4</v>
      </c>
    </row>
    <row r="994" spans="1:15" ht="20.100000000000001" hidden="1" customHeight="1">
      <c r="A994" t="s">
        <v>395</v>
      </c>
      <c r="B994" t="s">
        <v>21</v>
      </c>
      <c r="C994" t="s">
        <v>7</v>
      </c>
      <c r="D994" t="s">
        <v>243</v>
      </c>
      <c r="E994" t="s">
        <v>244</v>
      </c>
      <c r="F994" s="1">
        <v>42844</v>
      </c>
      <c r="G994" s="2">
        <v>136.31</v>
      </c>
      <c r="H994" s="2">
        <v>136.31</v>
      </c>
      <c r="I994" s="2">
        <v>0</v>
      </c>
      <c r="J994" s="2">
        <v>0</v>
      </c>
      <c r="K994" t="s">
        <v>396</v>
      </c>
      <c r="L994" t="s">
        <v>12</v>
      </c>
      <c r="M994" t="s">
        <v>108</v>
      </c>
      <c r="N994" t="s">
        <v>4</v>
      </c>
      <c r="O994" t="s">
        <v>4</v>
      </c>
    </row>
    <row r="995" spans="1:15" ht="20.100000000000001" hidden="1" customHeight="1">
      <c r="A995" t="s">
        <v>385</v>
      </c>
      <c r="B995" t="s">
        <v>137</v>
      </c>
      <c r="C995" t="s">
        <v>215</v>
      </c>
      <c r="D995" t="s">
        <v>138</v>
      </c>
      <c r="E995" t="s">
        <v>139</v>
      </c>
      <c r="F995" s="1">
        <v>42835</v>
      </c>
      <c r="G995" s="2">
        <v>0</v>
      </c>
      <c r="H995" s="2">
        <v>0</v>
      </c>
      <c r="I995" s="2">
        <v>0</v>
      </c>
      <c r="J995" s="2">
        <v>0</v>
      </c>
      <c r="K995" t="s">
        <v>386</v>
      </c>
      <c r="L995" t="s">
        <v>4</v>
      </c>
      <c r="M995" t="s">
        <v>4</v>
      </c>
      <c r="N995" t="s">
        <v>4</v>
      </c>
      <c r="O995" t="s">
        <v>4</v>
      </c>
    </row>
    <row r="996" spans="1:15" ht="20.100000000000001" hidden="1" customHeight="1">
      <c r="A996" t="s">
        <v>383</v>
      </c>
      <c r="B996" t="s">
        <v>137</v>
      </c>
      <c r="C996" t="s">
        <v>215</v>
      </c>
      <c r="D996" t="s">
        <v>138</v>
      </c>
      <c r="E996" t="s">
        <v>139</v>
      </c>
      <c r="F996" s="1">
        <v>42834</v>
      </c>
      <c r="G996" s="2">
        <v>0</v>
      </c>
      <c r="H996" s="2">
        <v>0</v>
      </c>
      <c r="I996" s="2">
        <v>0</v>
      </c>
      <c r="J996" s="2">
        <v>0</v>
      </c>
      <c r="K996" t="s">
        <v>384</v>
      </c>
      <c r="L996" t="s">
        <v>4</v>
      </c>
      <c r="M996" t="s">
        <v>4</v>
      </c>
      <c r="N996" t="s">
        <v>4</v>
      </c>
      <c r="O996" t="s">
        <v>4</v>
      </c>
    </row>
    <row r="997" spans="1:15" ht="20.100000000000001" hidden="1" customHeight="1">
      <c r="A997" t="s">
        <v>380</v>
      </c>
      <c r="B997" t="s">
        <v>0</v>
      </c>
      <c r="C997" t="s">
        <v>7</v>
      </c>
      <c r="D997" t="s">
        <v>273</v>
      </c>
      <c r="E997" t="s">
        <v>274</v>
      </c>
      <c r="F997" s="1">
        <v>42829</v>
      </c>
      <c r="G997" s="2">
        <v>0</v>
      </c>
      <c r="H997" s="2">
        <v>0</v>
      </c>
      <c r="I997" s="2">
        <v>0</v>
      </c>
      <c r="J997" s="2">
        <v>0</v>
      </c>
      <c r="K997" t="s">
        <v>381</v>
      </c>
      <c r="L997" t="s">
        <v>4</v>
      </c>
      <c r="M997" t="s">
        <v>4</v>
      </c>
      <c r="N997" t="s">
        <v>4</v>
      </c>
      <c r="O997" t="s">
        <v>4</v>
      </c>
    </row>
    <row r="998" spans="1:15" ht="20.100000000000001" hidden="1" customHeight="1">
      <c r="A998" t="s">
        <v>372</v>
      </c>
      <c r="B998" t="s">
        <v>0</v>
      </c>
      <c r="C998" t="s">
        <v>373</v>
      </c>
      <c r="D998" t="s">
        <v>374</v>
      </c>
      <c r="E998" t="s">
        <v>375</v>
      </c>
      <c r="F998" s="1">
        <v>42825</v>
      </c>
      <c r="G998" s="2">
        <v>44.72</v>
      </c>
      <c r="H998" s="2">
        <v>44.72</v>
      </c>
      <c r="I998" s="2">
        <v>0</v>
      </c>
      <c r="J998" s="2">
        <v>0</v>
      </c>
      <c r="K998" t="s">
        <v>376</v>
      </c>
      <c r="L998" t="s">
        <v>217</v>
      </c>
      <c r="M998" t="s">
        <v>317</v>
      </c>
      <c r="N998" t="s">
        <v>4</v>
      </c>
      <c r="O998" t="s">
        <v>4</v>
      </c>
    </row>
    <row r="999" spans="1:15" ht="20.100000000000001" hidden="1" customHeight="1">
      <c r="A999" t="s">
        <v>362</v>
      </c>
      <c r="B999" t="s">
        <v>10</v>
      </c>
      <c r="C999" t="s">
        <v>5</v>
      </c>
      <c r="D999" t="s">
        <v>363</v>
      </c>
      <c r="E999" t="s">
        <v>364</v>
      </c>
      <c r="F999" s="1">
        <v>42824</v>
      </c>
      <c r="G999" s="2">
        <v>1066.5</v>
      </c>
      <c r="H999" s="2">
        <v>0</v>
      </c>
      <c r="I999" s="2">
        <v>1066.5</v>
      </c>
      <c r="J999" s="2">
        <v>0</v>
      </c>
      <c r="K999" t="s">
        <v>365</v>
      </c>
      <c r="L999" t="s">
        <v>4</v>
      </c>
      <c r="M999" t="s">
        <v>4</v>
      </c>
      <c r="N999" t="s">
        <v>4</v>
      </c>
      <c r="O999" t="s">
        <v>4</v>
      </c>
    </row>
    <row r="1000" spans="1:15" ht="20.100000000000001" hidden="1" customHeight="1">
      <c r="A1000" t="s">
        <v>368</v>
      </c>
      <c r="B1000" t="s">
        <v>33</v>
      </c>
      <c r="C1000" t="s">
        <v>11</v>
      </c>
      <c r="D1000" t="s">
        <v>211</v>
      </c>
      <c r="E1000" t="s">
        <v>212</v>
      </c>
      <c r="F1000" s="1">
        <v>42824</v>
      </c>
      <c r="G1000" s="2">
        <v>691.43</v>
      </c>
      <c r="H1000" s="2">
        <v>0</v>
      </c>
      <c r="I1000" s="2">
        <v>0</v>
      </c>
      <c r="J1000" s="2">
        <v>691.43</v>
      </c>
      <c r="K1000" t="s">
        <v>369</v>
      </c>
      <c r="L1000" t="s">
        <v>370</v>
      </c>
      <c r="M1000" t="s">
        <v>61</v>
      </c>
      <c r="N1000" t="s">
        <v>371</v>
      </c>
      <c r="O1000" t="s">
        <v>4</v>
      </c>
    </row>
    <row r="1001" spans="1:15" ht="20.100000000000001" hidden="1" customHeight="1">
      <c r="A1001" t="s">
        <v>350</v>
      </c>
      <c r="B1001" t="s">
        <v>137</v>
      </c>
      <c r="C1001" t="s">
        <v>215</v>
      </c>
      <c r="D1001" t="s">
        <v>138</v>
      </c>
      <c r="E1001" t="s">
        <v>139</v>
      </c>
      <c r="F1001" s="1">
        <v>42821</v>
      </c>
      <c r="G1001" s="2">
        <v>0</v>
      </c>
      <c r="H1001" s="2">
        <v>0</v>
      </c>
      <c r="I1001" s="2">
        <v>0</v>
      </c>
      <c r="J1001" s="2">
        <v>0</v>
      </c>
      <c r="K1001" t="s">
        <v>351</v>
      </c>
      <c r="L1001" t="s">
        <v>4</v>
      </c>
      <c r="M1001" t="s">
        <v>4</v>
      </c>
      <c r="N1001" t="s">
        <v>4</v>
      </c>
      <c r="O1001" t="s">
        <v>4</v>
      </c>
    </row>
    <row r="1002" spans="1:15" ht="20.100000000000001" hidden="1" customHeight="1">
      <c r="A1002" t="s">
        <v>352</v>
      </c>
      <c r="B1002" t="s">
        <v>137</v>
      </c>
      <c r="C1002" t="s">
        <v>215</v>
      </c>
      <c r="D1002" t="s">
        <v>138</v>
      </c>
      <c r="E1002" t="s">
        <v>139</v>
      </c>
      <c r="F1002" s="1">
        <v>42821</v>
      </c>
      <c r="G1002" s="2">
        <v>0</v>
      </c>
      <c r="H1002" s="2">
        <v>0</v>
      </c>
      <c r="I1002" s="2">
        <v>0</v>
      </c>
      <c r="J1002" s="2">
        <v>0</v>
      </c>
      <c r="K1002" t="s">
        <v>353</v>
      </c>
      <c r="L1002" t="s">
        <v>4</v>
      </c>
      <c r="M1002" t="s">
        <v>4</v>
      </c>
      <c r="N1002" t="s">
        <v>4</v>
      </c>
      <c r="O1002" t="s">
        <v>4</v>
      </c>
    </row>
    <row r="1003" spans="1:15" ht="20.100000000000001" hidden="1" customHeight="1">
      <c r="A1003" t="s">
        <v>354</v>
      </c>
      <c r="B1003" t="s">
        <v>137</v>
      </c>
      <c r="C1003" t="s">
        <v>215</v>
      </c>
      <c r="D1003" t="s">
        <v>138</v>
      </c>
      <c r="E1003" t="s">
        <v>139</v>
      </c>
      <c r="F1003" s="1">
        <v>42821</v>
      </c>
      <c r="G1003" s="2">
        <v>0</v>
      </c>
      <c r="H1003" s="2">
        <v>0</v>
      </c>
      <c r="I1003" s="2">
        <v>0</v>
      </c>
      <c r="J1003" s="2">
        <v>0</v>
      </c>
      <c r="K1003" t="s">
        <v>355</v>
      </c>
      <c r="L1003" t="s">
        <v>4</v>
      </c>
      <c r="M1003" t="s">
        <v>4</v>
      </c>
      <c r="N1003" t="s">
        <v>4</v>
      </c>
      <c r="O1003" t="s">
        <v>4</v>
      </c>
    </row>
    <row r="1004" spans="1:15" ht="20.100000000000001" hidden="1" customHeight="1">
      <c r="A1004" t="s">
        <v>348</v>
      </c>
      <c r="B1004" t="s">
        <v>137</v>
      </c>
      <c r="C1004" t="s">
        <v>7</v>
      </c>
      <c r="D1004" t="s">
        <v>138</v>
      </c>
      <c r="E1004" t="s">
        <v>139</v>
      </c>
      <c r="F1004" s="1">
        <v>42818</v>
      </c>
      <c r="G1004" s="2">
        <v>90.88</v>
      </c>
      <c r="H1004" s="2">
        <v>90.88</v>
      </c>
      <c r="I1004" s="2">
        <v>0</v>
      </c>
      <c r="J1004" s="2">
        <v>0</v>
      </c>
      <c r="K1004" t="s">
        <v>349</v>
      </c>
      <c r="L1004" t="s">
        <v>221</v>
      </c>
      <c r="M1004" t="s">
        <v>61</v>
      </c>
      <c r="N1004" t="s">
        <v>4</v>
      </c>
      <c r="O1004" t="s">
        <v>4</v>
      </c>
    </row>
    <row r="1005" spans="1:15" ht="20.100000000000001" hidden="1" customHeight="1">
      <c r="A1005" t="s">
        <v>335</v>
      </c>
      <c r="B1005" t="s">
        <v>30</v>
      </c>
      <c r="C1005" t="s">
        <v>7</v>
      </c>
      <c r="D1005" t="s">
        <v>72</v>
      </c>
      <c r="E1005" t="s">
        <v>73</v>
      </c>
      <c r="F1005" s="1">
        <v>42814</v>
      </c>
      <c r="G1005" s="2">
        <v>45.44</v>
      </c>
      <c r="H1005" s="2">
        <v>45.44</v>
      </c>
      <c r="I1005" s="2">
        <v>0</v>
      </c>
      <c r="J1005" s="2">
        <v>0</v>
      </c>
      <c r="K1005" t="s">
        <v>336</v>
      </c>
      <c r="L1005" t="s">
        <v>4</v>
      </c>
      <c r="M1005" t="s">
        <v>4</v>
      </c>
      <c r="N1005" t="s">
        <v>4</v>
      </c>
      <c r="O1005" t="s">
        <v>4</v>
      </c>
    </row>
    <row r="1006" spans="1:15" ht="20.100000000000001" hidden="1" customHeight="1">
      <c r="A1006" t="s">
        <v>301</v>
      </c>
      <c r="B1006" t="s">
        <v>30</v>
      </c>
      <c r="C1006" t="s">
        <v>7</v>
      </c>
      <c r="D1006" t="s">
        <v>31</v>
      </c>
      <c r="E1006" t="s">
        <v>32</v>
      </c>
      <c r="F1006" s="1">
        <v>42790</v>
      </c>
      <c r="G1006" s="2">
        <v>113.59</v>
      </c>
      <c r="H1006" s="2">
        <v>113.59</v>
      </c>
      <c r="I1006" s="2">
        <v>0</v>
      </c>
      <c r="J1006" s="2">
        <v>0</v>
      </c>
      <c r="K1006" t="s">
        <v>302</v>
      </c>
      <c r="L1006" t="s">
        <v>303</v>
      </c>
      <c r="M1006" t="s">
        <v>108</v>
      </c>
      <c r="N1006" t="s">
        <v>4</v>
      </c>
      <c r="O1006" t="s">
        <v>4</v>
      </c>
    </row>
    <row r="1007" spans="1:15" ht="20.100000000000001" hidden="1" customHeight="1">
      <c r="A1007" t="s">
        <v>194</v>
      </c>
      <c r="B1007" t="s">
        <v>30</v>
      </c>
      <c r="C1007" t="s">
        <v>7</v>
      </c>
      <c r="D1007" t="s">
        <v>31</v>
      </c>
      <c r="E1007" t="s">
        <v>32</v>
      </c>
      <c r="F1007" s="1">
        <v>42755</v>
      </c>
      <c r="G1007" s="2">
        <v>90.87</v>
      </c>
      <c r="H1007" s="2">
        <v>90.87</v>
      </c>
      <c r="I1007" s="2">
        <v>0</v>
      </c>
      <c r="J1007" s="2">
        <v>0</v>
      </c>
      <c r="K1007" t="s">
        <v>195</v>
      </c>
      <c r="L1007" t="s">
        <v>196</v>
      </c>
      <c r="M1007" t="s">
        <v>197</v>
      </c>
      <c r="N1007" t="s">
        <v>4</v>
      </c>
      <c r="O1007" t="s">
        <v>4</v>
      </c>
    </row>
    <row r="1008" spans="1:15" ht="20.100000000000001" hidden="1" customHeight="1">
      <c r="A1008" s="57" t="s">
        <v>4</v>
      </c>
      <c r="B1008" s="57" t="s">
        <v>4</v>
      </c>
      <c r="C1008" s="57" t="s">
        <v>4</v>
      </c>
      <c r="D1008" s="57" t="s">
        <v>4</v>
      </c>
      <c r="E1008" s="57" t="s">
        <v>4</v>
      </c>
      <c r="F1008" s="59"/>
      <c r="G1008" s="61"/>
      <c r="H1008" s="62">
        <v>233808.39</v>
      </c>
      <c r="I1008" s="61"/>
      <c r="J1008" s="61"/>
      <c r="K1008" s="57" t="s">
        <v>4</v>
      </c>
      <c r="L1008" s="57" t="s">
        <v>4</v>
      </c>
      <c r="M1008" s="57" t="s">
        <v>4</v>
      </c>
      <c r="N1008" s="57" t="s">
        <v>4</v>
      </c>
      <c r="O1008" s="57" t="s">
        <v>4</v>
      </c>
    </row>
    <row r="1009" spans="6:10" ht="20.100000000000001" hidden="1" customHeight="1">
      <c r="F1009" s="1"/>
      <c r="G1009" s="2"/>
      <c r="H1009" s="2"/>
      <c r="I1009" s="2"/>
      <c r="J1009" s="2"/>
    </row>
    <row r="1010" spans="6:10" ht="20.100000000000001" hidden="1" customHeight="1">
      <c r="F1010" s="1"/>
      <c r="G1010" s="2"/>
      <c r="H1010" s="2"/>
      <c r="I1010" s="2"/>
      <c r="J1010" s="2"/>
    </row>
    <row r="1011" spans="6:10" ht="20.100000000000001" hidden="1" customHeight="1">
      <c r="F1011" s="1"/>
      <c r="G1011" s="2"/>
      <c r="H1011" s="2"/>
      <c r="I1011" s="2"/>
      <c r="J1011" s="2"/>
    </row>
    <row r="1012" spans="6:10" ht="20.100000000000001" hidden="1" customHeight="1">
      <c r="F1012" s="1"/>
      <c r="G1012" s="2"/>
      <c r="H1012" s="2"/>
      <c r="I1012" s="2"/>
      <c r="J1012" s="2"/>
    </row>
    <row r="1013" spans="6:10" ht="20.100000000000001" hidden="1" customHeight="1">
      <c r="F1013" s="1"/>
      <c r="G1013" s="2"/>
      <c r="H1013" s="2"/>
      <c r="I1013" s="2"/>
      <c r="J1013" s="2"/>
    </row>
    <row r="1014" spans="6:10" ht="20.100000000000001" hidden="1" customHeight="1">
      <c r="F1014" s="1"/>
      <c r="G1014" s="2"/>
      <c r="H1014" s="2"/>
      <c r="I1014" s="2"/>
      <c r="J1014" s="2"/>
    </row>
    <row r="1015" spans="6:10" ht="20.100000000000001" hidden="1" customHeight="1">
      <c r="F1015" s="1"/>
      <c r="G1015" s="2"/>
      <c r="H1015" s="2"/>
      <c r="I1015" s="2"/>
      <c r="J1015" s="2"/>
    </row>
    <row r="1016" spans="6:10" ht="20.100000000000001" hidden="1" customHeight="1">
      <c r="F1016" s="1"/>
      <c r="G1016" s="2"/>
      <c r="H1016" s="2"/>
      <c r="I1016" s="2"/>
      <c r="J1016" s="2"/>
    </row>
    <row r="1017" spans="6:10" ht="20.100000000000001" hidden="1" customHeight="1">
      <c r="F1017" s="1"/>
      <c r="G1017" s="2"/>
      <c r="H1017" s="2"/>
      <c r="I1017" s="2"/>
      <c r="J1017" s="2"/>
    </row>
    <row r="1018" spans="6:10" ht="20.100000000000001" hidden="1" customHeight="1">
      <c r="F1018" s="1"/>
      <c r="G1018" s="2"/>
      <c r="H1018" s="2"/>
      <c r="I1018" s="2"/>
      <c r="J1018" s="2"/>
    </row>
    <row r="1019" spans="6:10" ht="20.100000000000001" hidden="1" customHeight="1">
      <c r="F1019" s="1"/>
      <c r="G1019" s="2"/>
      <c r="H1019" s="2"/>
      <c r="I1019" s="2"/>
      <c r="J1019" s="2"/>
    </row>
    <row r="1020" spans="6:10" hidden="1">
      <c r="F1020" s="1"/>
      <c r="G1020" s="2"/>
      <c r="H1020" s="2"/>
      <c r="I1020" s="2"/>
      <c r="J1020" s="2"/>
    </row>
    <row r="1021" spans="6:10" ht="20.100000000000001" hidden="1" customHeight="1">
      <c r="F1021" s="1"/>
      <c r="G1021" s="2"/>
      <c r="H1021" s="2"/>
      <c r="I1021" s="2"/>
      <c r="J1021" s="2"/>
    </row>
    <row r="1022" spans="6:10" ht="20.100000000000001" hidden="1" customHeight="1">
      <c r="F1022" s="1"/>
      <c r="G1022" s="2"/>
      <c r="H1022" s="2"/>
      <c r="I1022" s="2"/>
      <c r="J1022" s="2"/>
    </row>
    <row r="1023" spans="6:10" ht="20.100000000000001" hidden="1" customHeight="1">
      <c r="F1023" s="1"/>
      <c r="G1023" s="2"/>
      <c r="H1023" s="2"/>
      <c r="I1023" s="2"/>
      <c r="J1023" s="2"/>
    </row>
    <row r="1024" spans="6:10" ht="20.100000000000001" hidden="1" customHeight="1">
      <c r="F1024" s="1"/>
      <c r="G1024" s="2"/>
      <c r="H1024" s="2"/>
      <c r="I1024" s="2"/>
      <c r="J1024" s="2"/>
    </row>
    <row r="1025" spans="6:10" ht="20.100000000000001" hidden="1" customHeight="1">
      <c r="F1025" s="1"/>
      <c r="G1025" s="2"/>
      <c r="H1025" s="2"/>
      <c r="I1025" s="2"/>
      <c r="J1025" s="2"/>
    </row>
    <row r="1026" spans="6:10" ht="20.100000000000001" hidden="1" customHeight="1">
      <c r="F1026" s="1"/>
      <c r="G1026" s="2"/>
      <c r="H1026" s="2"/>
      <c r="I1026" s="2"/>
      <c r="J1026" s="2"/>
    </row>
    <row r="1027" spans="6:10" ht="20.100000000000001" hidden="1" customHeight="1">
      <c r="F1027" s="1"/>
      <c r="G1027" s="2"/>
      <c r="H1027" s="2"/>
      <c r="I1027" s="2"/>
      <c r="J1027" s="2"/>
    </row>
    <row r="1028" spans="6:10" hidden="1">
      <c r="F1028" s="1"/>
      <c r="G1028" s="2"/>
      <c r="H1028" s="2"/>
      <c r="I1028" s="2"/>
      <c r="J1028" s="2"/>
    </row>
    <row r="1029" spans="6:10" ht="20.100000000000001" hidden="1" customHeight="1">
      <c r="F1029" s="1"/>
      <c r="G1029" s="2"/>
      <c r="H1029" s="2"/>
      <c r="I1029" s="2"/>
      <c r="J1029" s="2"/>
    </row>
    <row r="1030" spans="6:10" ht="20.100000000000001" hidden="1" customHeight="1">
      <c r="F1030" s="1"/>
      <c r="G1030" s="2"/>
      <c r="H1030" s="2"/>
      <c r="I1030" s="2"/>
      <c r="J1030" s="2"/>
    </row>
    <row r="1031" spans="6:10" ht="20.100000000000001" hidden="1" customHeight="1">
      <c r="F1031" s="1"/>
      <c r="G1031" s="2"/>
      <c r="H1031" s="2"/>
      <c r="I1031" s="2"/>
      <c r="J1031" s="2"/>
    </row>
    <row r="1032" spans="6:10" ht="20.100000000000001" hidden="1" customHeight="1">
      <c r="F1032" s="1"/>
      <c r="G1032" s="2"/>
      <c r="H1032" s="2"/>
      <c r="I1032" s="2"/>
      <c r="J1032" s="2"/>
    </row>
    <row r="1033" spans="6:10" ht="20.100000000000001" hidden="1" customHeight="1">
      <c r="F1033" s="1"/>
      <c r="G1033" s="2"/>
      <c r="H1033" s="2"/>
      <c r="I1033" s="2"/>
      <c r="J1033" s="2"/>
    </row>
    <row r="1034" spans="6:10" ht="20.100000000000001" hidden="1" customHeight="1">
      <c r="F1034" s="1"/>
      <c r="G1034" s="2"/>
      <c r="H1034" s="2"/>
      <c r="I1034" s="2"/>
      <c r="J1034" s="2"/>
    </row>
    <row r="1035" spans="6:10" ht="20.100000000000001" hidden="1" customHeight="1">
      <c r="F1035" s="1"/>
      <c r="G1035" s="2"/>
      <c r="H1035" s="2"/>
      <c r="I1035" s="2"/>
      <c r="J1035" s="2"/>
    </row>
    <row r="1036" spans="6:10" ht="20.100000000000001" hidden="1" customHeight="1">
      <c r="F1036" s="1"/>
      <c r="G1036" s="2"/>
      <c r="H1036" s="2"/>
      <c r="I1036" s="2"/>
      <c r="J1036" s="2"/>
    </row>
    <row r="1037" spans="6:10" ht="20.100000000000001" hidden="1" customHeight="1">
      <c r="F1037" s="1"/>
      <c r="G1037" s="2"/>
      <c r="H1037" s="2"/>
      <c r="I1037" s="2"/>
      <c r="J1037" s="2"/>
    </row>
    <row r="1038" spans="6:10" ht="20.100000000000001" hidden="1" customHeight="1">
      <c r="F1038" s="1"/>
      <c r="G1038" s="2"/>
      <c r="H1038" s="2"/>
      <c r="I1038" s="2"/>
      <c r="J1038" s="2"/>
    </row>
    <row r="1039" spans="6:10" ht="20.100000000000001" hidden="1" customHeight="1">
      <c r="F1039" s="1"/>
      <c r="G1039" s="2"/>
      <c r="H1039" s="2"/>
      <c r="I1039" s="2"/>
      <c r="J1039" s="2"/>
    </row>
    <row r="1040" spans="6:10" ht="20.100000000000001" hidden="1" customHeight="1">
      <c r="F1040" s="1"/>
      <c r="G1040" s="2"/>
      <c r="H1040" s="2"/>
      <c r="I1040" s="2"/>
      <c r="J1040" s="2"/>
    </row>
    <row r="1041" spans="6:10" ht="20.100000000000001" hidden="1" customHeight="1">
      <c r="F1041" s="1"/>
      <c r="G1041" s="2"/>
      <c r="H1041" s="2"/>
      <c r="I1041" s="2"/>
      <c r="J1041" s="2"/>
    </row>
    <row r="1042" spans="6:10" hidden="1">
      <c r="F1042" s="1"/>
      <c r="G1042" s="2"/>
      <c r="H1042" s="2"/>
      <c r="I1042" s="2"/>
      <c r="J1042" s="2"/>
    </row>
    <row r="1043" spans="6:10" hidden="1">
      <c r="F1043" s="1"/>
      <c r="G1043" s="2"/>
      <c r="H1043" s="2"/>
      <c r="I1043" s="2"/>
      <c r="J1043" s="2"/>
    </row>
    <row r="1044" spans="6:10" hidden="1">
      <c r="F1044" s="1"/>
      <c r="G1044" s="2"/>
      <c r="H1044" s="2"/>
      <c r="I1044" s="2"/>
      <c r="J1044" s="2"/>
    </row>
    <row r="1045" spans="6:10" hidden="1">
      <c r="F1045" s="1"/>
      <c r="G1045" s="2"/>
      <c r="H1045" s="2"/>
      <c r="I1045" s="2"/>
      <c r="J1045" s="2"/>
    </row>
    <row r="1046" spans="6:10" hidden="1">
      <c r="F1046" s="1"/>
      <c r="G1046" s="2"/>
      <c r="H1046" s="2"/>
      <c r="I1046" s="2"/>
      <c r="J1046" s="2"/>
    </row>
    <row r="1047" spans="6:10" hidden="1">
      <c r="F1047" s="1"/>
      <c r="G1047" s="2"/>
      <c r="H1047" s="2"/>
      <c r="I1047" s="2"/>
      <c r="J1047" s="2"/>
    </row>
    <row r="1048" spans="6:10" hidden="1">
      <c r="F1048" s="1"/>
      <c r="G1048" s="2"/>
      <c r="H1048" s="2"/>
      <c r="I1048" s="2"/>
      <c r="J1048" s="2"/>
    </row>
    <row r="1049" spans="6:10" hidden="1">
      <c r="F1049" s="1"/>
      <c r="G1049" s="2"/>
      <c r="H1049" s="2"/>
      <c r="I1049" s="2"/>
      <c r="J1049" s="2"/>
    </row>
    <row r="1050" spans="6:10" hidden="1">
      <c r="F1050" s="1"/>
      <c r="G1050" s="2"/>
      <c r="H1050" s="2"/>
      <c r="I1050" s="2"/>
      <c r="J1050" s="2"/>
    </row>
    <row r="1051" spans="6:10" hidden="1">
      <c r="F1051" s="1"/>
      <c r="G1051" s="2"/>
      <c r="H1051" s="2"/>
      <c r="I1051" s="2"/>
      <c r="J1051" s="2"/>
    </row>
    <row r="1052" spans="6:10" hidden="1">
      <c r="F1052" s="1"/>
      <c r="G1052" s="2"/>
      <c r="H1052" s="2"/>
      <c r="I1052" s="2"/>
      <c r="J1052" s="2"/>
    </row>
    <row r="1053" spans="6:10" hidden="1">
      <c r="F1053" s="1"/>
      <c r="G1053" s="2"/>
      <c r="H1053" s="2"/>
      <c r="I1053" s="2"/>
      <c r="J1053" s="2"/>
    </row>
    <row r="1054" spans="6:10" hidden="1">
      <c r="F1054" s="1"/>
      <c r="G1054" s="2"/>
      <c r="H1054" s="2"/>
      <c r="I1054" s="2"/>
      <c r="J1054" s="2"/>
    </row>
    <row r="1055" spans="6:10" hidden="1">
      <c r="F1055" s="1"/>
      <c r="G1055" s="2"/>
      <c r="H1055" s="2"/>
      <c r="I1055" s="2"/>
      <c r="J1055" s="2"/>
    </row>
    <row r="1056" spans="6:10" hidden="1">
      <c r="F1056" s="1"/>
      <c r="G1056" s="2"/>
      <c r="H1056" s="2"/>
      <c r="I1056" s="2"/>
      <c r="J1056" s="2"/>
    </row>
    <row r="1057" spans="6:10" hidden="1">
      <c r="F1057" s="1"/>
      <c r="G1057" s="2"/>
      <c r="H1057" s="2"/>
      <c r="I1057" s="2"/>
      <c r="J1057" s="2"/>
    </row>
    <row r="1058" spans="6:10" hidden="1">
      <c r="F1058" s="1"/>
      <c r="G1058" s="2"/>
      <c r="H1058" s="2"/>
      <c r="I1058" s="2"/>
      <c r="J1058" s="2"/>
    </row>
    <row r="1059" spans="6:10" hidden="1">
      <c r="F1059" s="1"/>
      <c r="G1059" s="2"/>
      <c r="H1059" s="2"/>
      <c r="I1059" s="2"/>
      <c r="J1059" s="2"/>
    </row>
    <row r="1060" spans="6:10" hidden="1">
      <c r="F1060" s="1"/>
      <c r="G1060" s="2"/>
      <c r="H1060" s="2"/>
      <c r="I1060" s="2"/>
      <c r="J1060" s="2"/>
    </row>
    <row r="1061" spans="6:10" hidden="1">
      <c r="F1061" s="1"/>
      <c r="G1061" s="2"/>
      <c r="H1061" s="2"/>
      <c r="I1061" s="2"/>
      <c r="J1061" s="2"/>
    </row>
    <row r="1062" spans="6:10" hidden="1">
      <c r="F1062" s="1"/>
      <c r="G1062" s="2"/>
      <c r="H1062" s="2"/>
      <c r="I1062" s="2"/>
      <c r="J1062" s="2"/>
    </row>
    <row r="1063" spans="6:10" hidden="1">
      <c r="F1063" s="1"/>
      <c r="G1063" s="2"/>
      <c r="H1063" s="2"/>
      <c r="I1063" s="2"/>
      <c r="J1063" s="2"/>
    </row>
    <row r="1064" spans="6:10" hidden="1">
      <c r="F1064" s="1"/>
      <c r="G1064" s="2"/>
      <c r="H1064" s="2"/>
      <c r="I1064" s="2"/>
      <c r="J1064" s="2"/>
    </row>
    <row r="1065" spans="6:10" hidden="1">
      <c r="F1065" s="1"/>
      <c r="G1065" s="2"/>
      <c r="H1065" s="2"/>
      <c r="I1065" s="2"/>
      <c r="J1065" s="2"/>
    </row>
    <row r="1066" spans="6:10" hidden="1">
      <c r="F1066" s="1"/>
      <c r="G1066" s="2"/>
      <c r="H1066" s="2"/>
      <c r="I1066" s="2"/>
      <c r="J1066" s="2"/>
    </row>
    <row r="1067" spans="6:10" hidden="1">
      <c r="F1067" s="1"/>
      <c r="G1067" s="2"/>
      <c r="H1067" s="2"/>
      <c r="I1067" s="2"/>
      <c r="J1067" s="2"/>
    </row>
    <row r="1068" spans="6:10" hidden="1">
      <c r="F1068" s="1"/>
      <c r="G1068" s="2"/>
      <c r="H1068" s="2"/>
      <c r="I1068" s="2"/>
      <c r="J1068" s="2"/>
    </row>
    <row r="1069" spans="6:10" hidden="1">
      <c r="F1069" s="1"/>
      <c r="G1069" s="2"/>
      <c r="H1069" s="2"/>
      <c r="I1069" s="2"/>
      <c r="J1069" s="2"/>
    </row>
    <row r="1070" spans="6:10" hidden="1">
      <c r="F1070" s="1"/>
      <c r="G1070" s="2"/>
      <c r="H1070" s="2"/>
      <c r="I1070" s="2"/>
      <c r="J1070" s="2"/>
    </row>
    <row r="1071" spans="6:10" hidden="1">
      <c r="F1071" s="1"/>
      <c r="G1071" s="2"/>
      <c r="H1071" s="2"/>
      <c r="I1071" s="2"/>
      <c r="J1071" s="2"/>
    </row>
    <row r="1072" spans="6:10" hidden="1">
      <c r="F1072" s="1"/>
      <c r="G1072" s="2"/>
      <c r="H1072" s="2"/>
      <c r="I1072" s="2"/>
      <c r="J1072" s="2"/>
    </row>
    <row r="1073" spans="6:10" hidden="1">
      <c r="F1073" s="1"/>
      <c r="G1073" s="2"/>
      <c r="H1073" s="2"/>
      <c r="I1073" s="2"/>
      <c r="J1073" s="2"/>
    </row>
    <row r="1074" spans="6:10" hidden="1">
      <c r="F1074" s="1"/>
      <c r="G1074" s="2"/>
      <c r="H1074" s="2"/>
      <c r="I1074" s="2"/>
      <c r="J1074" s="2"/>
    </row>
    <row r="1075" spans="6:10" hidden="1">
      <c r="F1075" s="1"/>
      <c r="G1075" s="2"/>
      <c r="H1075" s="2"/>
      <c r="I1075" s="2"/>
      <c r="J1075" s="2"/>
    </row>
    <row r="1076" spans="6:10" hidden="1">
      <c r="F1076" s="1"/>
      <c r="G1076" s="2"/>
      <c r="H1076" s="2"/>
      <c r="I1076" s="2"/>
      <c r="J1076" s="2"/>
    </row>
    <row r="1077" spans="6:10" hidden="1">
      <c r="F1077" s="1"/>
      <c r="G1077" s="2"/>
      <c r="H1077" s="2"/>
      <c r="I1077" s="2"/>
      <c r="J1077" s="2"/>
    </row>
    <row r="1078" spans="6:10" hidden="1">
      <c r="F1078" s="1"/>
      <c r="G1078" s="2"/>
      <c r="H1078" s="2"/>
      <c r="I1078" s="2"/>
      <c r="J1078" s="2"/>
    </row>
    <row r="1079" spans="6:10" hidden="1">
      <c r="F1079" s="1"/>
      <c r="G1079" s="2"/>
      <c r="H1079" s="2"/>
      <c r="I1079" s="2"/>
      <c r="J1079" s="2"/>
    </row>
    <row r="1080" spans="6:10" hidden="1">
      <c r="F1080" s="1"/>
      <c r="G1080" s="2"/>
      <c r="H1080" s="2"/>
      <c r="I1080" s="2"/>
      <c r="J1080" s="2"/>
    </row>
    <row r="1081" spans="6:10" hidden="1">
      <c r="F1081" s="1"/>
      <c r="G1081" s="2"/>
      <c r="H1081" s="2"/>
      <c r="I1081" s="2"/>
      <c r="J1081" s="2"/>
    </row>
    <row r="1082" spans="6:10" hidden="1">
      <c r="F1082" s="1"/>
      <c r="G1082" s="2"/>
      <c r="H1082" s="2"/>
      <c r="I1082" s="2"/>
      <c r="J1082" s="2"/>
    </row>
    <row r="1083" spans="6:10" hidden="1">
      <c r="F1083" s="1"/>
      <c r="G1083" s="2"/>
      <c r="H1083" s="2"/>
      <c r="I1083" s="2"/>
      <c r="J1083" s="2"/>
    </row>
    <row r="1084" spans="6:10" hidden="1">
      <c r="F1084" s="1"/>
      <c r="G1084" s="2"/>
      <c r="H1084" s="2"/>
      <c r="I1084" s="2"/>
      <c r="J1084" s="2"/>
    </row>
    <row r="1085" spans="6:10" hidden="1">
      <c r="F1085" s="1"/>
      <c r="G1085" s="2"/>
      <c r="H1085" s="2"/>
      <c r="I1085" s="2"/>
      <c r="J1085" s="2"/>
    </row>
    <row r="1086" spans="6:10" hidden="1">
      <c r="F1086" s="1"/>
      <c r="G1086" s="2"/>
      <c r="H1086" s="2"/>
      <c r="I1086" s="2"/>
      <c r="J1086" s="2"/>
    </row>
    <row r="1087" spans="6:10" hidden="1">
      <c r="F1087" s="1"/>
      <c r="G1087" s="2"/>
      <c r="H1087" s="2"/>
      <c r="I1087" s="2"/>
      <c r="J1087" s="2"/>
    </row>
    <row r="1088" spans="6:10" hidden="1">
      <c r="F1088" s="1"/>
      <c r="G1088" s="2"/>
      <c r="H1088" s="2"/>
      <c r="I1088" s="2"/>
      <c r="J1088" s="2"/>
    </row>
    <row r="1089" spans="6:10" hidden="1">
      <c r="F1089" s="1"/>
      <c r="G1089" s="2"/>
      <c r="H1089" s="2"/>
      <c r="I1089" s="2"/>
      <c r="J1089" s="2"/>
    </row>
    <row r="1090" spans="6:10" hidden="1">
      <c r="F1090" s="1"/>
      <c r="G1090" s="2"/>
      <c r="H1090" s="2"/>
      <c r="I1090" s="2"/>
      <c r="J1090" s="2"/>
    </row>
    <row r="1091" spans="6:10" hidden="1">
      <c r="F1091" s="1"/>
      <c r="G1091" s="2"/>
      <c r="H1091" s="2"/>
      <c r="I1091" s="2"/>
      <c r="J1091" s="2"/>
    </row>
    <row r="1092" spans="6:10" hidden="1">
      <c r="F1092" s="1"/>
      <c r="G1092" s="2"/>
      <c r="H1092" s="2"/>
      <c r="I1092" s="2"/>
      <c r="J1092" s="2"/>
    </row>
    <row r="1093" spans="6:10" hidden="1">
      <c r="F1093" s="1"/>
      <c r="G1093" s="2"/>
      <c r="H1093" s="2"/>
      <c r="I1093" s="2"/>
      <c r="J1093" s="2"/>
    </row>
    <row r="1094" spans="6:10" hidden="1">
      <c r="F1094" s="1"/>
      <c r="G1094" s="2"/>
      <c r="H1094" s="2"/>
      <c r="I1094" s="2"/>
      <c r="J1094" s="2"/>
    </row>
    <row r="1095" spans="6:10" hidden="1">
      <c r="F1095" s="1"/>
      <c r="G1095" s="2"/>
      <c r="H1095" s="2"/>
      <c r="I1095" s="2"/>
      <c r="J1095" s="2"/>
    </row>
    <row r="1096" spans="6:10" hidden="1">
      <c r="F1096" s="1"/>
      <c r="G1096" s="2"/>
      <c r="H1096" s="2"/>
      <c r="I1096" s="2"/>
      <c r="J1096" s="2"/>
    </row>
    <row r="1097" spans="6:10" hidden="1">
      <c r="F1097" s="1"/>
      <c r="G1097" s="2"/>
      <c r="H1097" s="2"/>
      <c r="I1097" s="2"/>
      <c r="J1097" s="2"/>
    </row>
    <row r="1098" spans="6:10" hidden="1">
      <c r="F1098" s="1"/>
      <c r="G1098" s="2"/>
      <c r="H1098" s="2"/>
      <c r="I1098" s="2"/>
      <c r="J1098" s="2"/>
    </row>
    <row r="1099" spans="6:10" hidden="1">
      <c r="F1099" s="1"/>
      <c r="G1099" s="2"/>
      <c r="H1099" s="2"/>
      <c r="I1099" s="2"/>
      <c r="J1099" s="2"/>
    </row>
    <row r="1100" spans="6:10" hidden="1">
      <c r="F1100" s="1"/>
      <c r="G1100" s="2"/>
      <c r="H1100" s="2"/>
      <c r="I1100" s="2"/>
      <c r="J1100" s="2"/>
    </row>
    <row r="1101" spans="6:10" hidden="1">
      <c r="F1101" s="1"/>
      <c r="G1101" s="2"/>
      <c r="H1101" s="2"/>
      <c r="I1101" s="2"/>
      <c r="J1101" s="2"/>
    </row>
    <row r="1102" spans="6:10" hidden="1">
      <c r="F1102" s="1"/>
      <c r="G1102" s="2"/>
      <c r="H1102" s="2"/>
      <c r="I1102" s="2"/>
      <c r="J1102" s="2"/>
    </row>
    <row r="1103" spans="6:10" hidden="1">
      <c r="F1103" s="1"/>
      <c r="G1103" s="2"/>
      <c r="H1103" s="2"/>
      <c r="I1103" s="2"/>
      <c r="J1103" s="2"/>
    </row>
    <row r="1104" spans="6:10" hidden="1">
      <c r="F1104" s="1"/>
      <c r="G1104" s="2"/>
      <c r="H1104" s="2"/>
      <c r="I1104" s="2"/>
      <c r="J1104" s="2"/>
    </row>
    <row r="1105" spans="6:10" hidden="1">
      <c r="F1105" s="1"/>
      <c r="G1105" s="2"/>
      <c r="H1105" s="2"/>
      <c r="I1105" s="2"/>
      <c r="J1105" s="2"/>
    </row>
    <row r="1106" spans="6:10" hidden="1">
      <c r="F1106" s="1"/>
      <c r="G1106" s="2"/>
      <c r="H1106" s="2"/>
      <c r="I1106" s="2"/>
      <c r="J1106" s="2"/>
    </row>
    <row r="1107" spans="6:10" hidden="1">
      <c r="F1107" s="1"/>
      <c r="G1107" s="2"/>
      <c r="H1107" s="2"/>
      <c r="I1107" s="2"/>
      <c r="J1107" s="2"/>
    </row>
    <row r="1108" spans="6:10" hidden="1">
      <c r="F1108" s="1"/>
      <c r="G1108" s="2"/>
      <c r="H1108" s="2"/>
      <c r="I1108" s="2"/>
      <c r="J1108" s="2"/>
    </row>
    <row r="1109" spans="6:10" hidden="1">
      <c r="F1109" s="1"/>
      <c r="G1109" s="2"/>
      <c r="H1109" s="2"/>
      <c r="I1109" s="2"/>
      <c r="J1109" s="2"/>
    </row>
    <row r="1110" spans="6:10" hidden="1">
      <c r="F1110" s="1"/>
      <c r="G1110" s="2"/>
      <c r="H1110" s="2"/>
      <c r="I1110" s="2"/>
      <c r="J1110" s="2"/>
    </row>
    <row r="1111" spans="6:10" hidden="1">
      <c r="F1111" s="1"/>
      <c r="G1111" s="2"/>
      <c r="H1111" s="2"/>
      <c r="I1111" s="2"/>
      <c r="J1111" s="2"/>
    </row>
    <row r="1112" spans="6:10" hidden="1">
      <c r="F1112" s="1"/>
      <c r="G1112" s="2"/>
      <c r="H1112" s="2"/>
      <c r="I1112" s="2"/>
      <c r="J1112" s="2"/>
    </row>
    <row r="1113" spans="6:10" hidden="1">
      <c r="F1113" s="1"/>
      <c r="G1113" s="2"/>
      <c r="H1113" s="2"/>
      <c r="I1113" s="2"/>
      <c r="J1113" s="2"/>
    </row>
    <row r="1114" spans="6:10" hidden="1">
      <c r="F1114" s="1"/>
      <c r="G1114" s="2"/>
      <c r="H1114" s="2"/>
      <c r="I1114" s="2"/>
      <c r="J1114" s="2"/>
    </row>
    <row r="1115" spans="6:10" hidden="1">
      <c r="F1115" s="1"/>
      <c r="G1115" s="2"/>
      <c r="H1115" s="2"/>
      <c r="I1115" s="2"/>
      <c r="J1115" s="2"/>
    </row>
    <row r="1116" spans="6:10" hidden="1">
      <c r="F1116" s="1"/>
      <c r="G1116" s="2"/>
      <c r="H1116" s="2"/>
      <c r="I1116" s="2"/>
      <c r="J1116" s="2"/>
    </row>
    <row r="1117" spans="6:10" hidden="1">
      <c r="F1117" s="1"/>
      <c r="G1117" s="2"/>
      <c r="H1117" s="2"/>
      <c r="I1117" s="2"/>
      <c r="J1117" s="2"/>
    </row>
    <row r="1118" spans="6:10" hidden="1">
      <c r="F1118" s="1"/>
      <c r="G1118" s="2"/>
      <c r="H1118" s="2"/>
      <c r="I1118" s="2"/>
      <c r="J1118" s="2"/>
    </row>
    <row r="1119" spans="6:10" hidden="1">
      <c r="F1119" s="1"/>
      <c r="G1119" s="2"/>
      <c r="H1119" s="2"/>
      <c r="I1119" s="2"/>
      <c r="J1119" s="2"/>
    </row>
    <row r="1120" spans="6:10" hidden="1">
      <c r="F1120" s="1"/>
      <c r="G1120" s="2"/>
      <c r="H1120" s="2"/>
      <c r="I1120" s="2"/>
      <c r="J1120" s="2"/>
    </row>
    <row r="1121" spans="6:10" hidden="1">
      <c r="F1121" s="1"/>
      <c r="G1121" s="2"/>
      <c r="H1121" s="2"/>
      <c r="I1121" s="2"/>
      <c r="J1121" s="2"/>
    </row>
    <row r="1122" spans="6:10" hidden="1">
      <c r="F1122" s="1"/>
      <c r="G1122" s="2"/>
      <c r="H1122" s="2"/>
      <c r="I1122" s="2"/>
      <c r="J1122" s="2"/>
    </row>
    <row r="1123" spans="6:10" hidden="1">
      <c r="F1123" s="1"/>
      <c r="G1123" s="2"/>
      <c r="H1123" s="2"/>
      <c r="I1123" s="2"/>
      <c r="J1123" s="2"/>
    </row>
    <row r="1124" spans="6:10" hidden="1">
      <c r="F1124" s="1"/>
      <c r="G1124" s="2"/>
      <c r="H1124" s="2"/>
      <c r="I1124" s="2"/>
      <c r="J1124" s="2"/>
    </row>
    <row r="1125" spans="6:10" hidden="1">
      <c r="F1125" s="1"/>
      <c r="G1125" s="2"/>
      <c r="H1125" s="2"/>
      <c r="I1125" s="2"/>
      <c r="J1125" s="2"/>
    </row>
    <row r="1126" spans="6:10" hidden="1">
      <c r="F1126" s="1"/>
      <c r="G1126" s="2"/>
      <c r="H1126" s="2"/>
      <c r="I1126" s="2"/>
      <c r="J1126" s="2"/>
    </row>
    <row r="1127" spans="6:10" hidden="1">
      <c r="F1127" s="1"/>
      <c r="G1127" s="2"/>
      <c r="H1127" s="2"/>
      <c r="I1127" s="2"/>
      <c r="J1127" s="2"/>
    </row>
    <row r="1128" spans="6:10" hidden="1">
      <c r="F1128" s="1"/>
      <c r="G1128" s="2"/>
      <c r="H1128" s="2"/>
      <c r="I1128" s="2"/>
      <c r="J1128" s="2"/>
    </row>
    <row r="1129" spans="6:10" hidden="1">
      <c r="F1129" s="1"/>
      <c r="G1129" s="2"/>
      <c r="H1129" s="2"/>
      <c r="I1129" s="2"/>
      <c r="J1129" s="2"/>
    </row>
    <row r="1130" spans="6:10" hidden="1">
      <c r="F1130" s="1"/>
      <c r="G1130" s="2"/>
      <c r="H1130" s="2"/>
      <c r="I1130" s="2"/>
      <c r="J1130" s="2"/>
    </row>
    <row r="1131" spans="6:10" hidden="1">
      <c r="F1131" s="1"/>
      <c r="G1131" s="2"/>
      <c r="H1131" s="2"/>
      <c r="I1131" s="2"/>
      <c r="J1131" s="2"/>
    </row>
    <row r="1132" spans="6:10" hidden="1">
      <c r="F1132" s="1"/>
      <c r="G1132" s="2"/>
      <c r="H1132" s="2"/>
      <c r="I1132" s="2"/>
      <c r="J1132" s="2"/>
    </row>
    <row r="1133" spans="6:10" hidden="1">
      <c r="F1133" s="1"/>
      <c r="G1133" s="2"/>
      <c r="H1133" s="2"/>
      <c r="I1133" s="2"/>
      <c r="J1133" s="2"/>
    </row>
    <row r="1134" spans="6:10" hidden="1">
      <c r="F1134" s="1"/>
      <c r="G1134" s="2"/>
      <c r="H1134" s="2"/>
      <c r="I1134" s="2"/>
      <c r="J1134" s="2"/>
    </row>
    <row r="1135" spans="6:10" hidden="1">
      <c r="F1135" s="1"/>
      <c r="G1135" s="2"/>
      <c r="H1135" s="2"/>
      <c r="I1135" s="2"/>
      <c r="J1135" s="2"/>
    </row>
    <row r="1136" spans="6:10" hidden="1">
      <c r="F1136" s="1"/>
      <c r="G1136" s="2"/>
      <c r="H1136" s="2"/>
      <c r="I1136" s="2"/>
      <c r="J1136" s="2"/>
    </row>
    <row r="1137" spans="6:10" hidden="1">
      <c r="F1137" s="1"/>
      <c r="G1137" s="2"/>
      <c r="H1137" s="2"/>
      <c r="I1137" s="2"/>
      <c r="J1137" s="2"/>
    </row>
    <row r="1138" spans="6:10" hidden="1">
      <c r="F1138" s="1"/>
      <c r="G1138" s="2"/>
      <c r="H1138" s="2"/>
      <c r="I1138" s="2"/>
      <c r="J1138" s="2"/>
    </row>
    <row r="1139" spans="6:10" hidden="1">
      <c r="F1139" s="1"/>
      <c r="G1139" s="2"/>
      <c r="H1139" s="2"/>
      <c r="I1139" s="2"/>
      <c r="J1139" s="2"/>
    </row>
    <row r="1140" spans="6:10" hidden="1">
      <c r="F1140" s="1"/>
      <c r="G1140" s="2"/>
      <c r="H1140" s="2"/>
      <c r="I1140" s="2"/>
      <c r="J1140" s="2"/>
    </row>
    <row r="1141" spans="6:10" hidden="1">
      <c r="F1141" s="1"/>
      <c r="G1141" s="2"/>
      <c r="H1141" s="2"/>
      <c r="I1141" s="2"/>
      <c r="J1141" s="2"/>
    </row>
    <row r="1142" spans="6:10" hidden="1">
      <c r="F1142" s="1"/>
      <c r="G1142" s="2"/>
      <c r="H1142" s="2"/>
      <c r="I1142" s="2"/>
      <c r="J1142" s="2"/>
    </row>
    <row r="1143" spans="6:10" hidden="1">
      <c r="F1143" s="1"/>
      <c r="G1143" s="2"/>
      <c r="H1143" s="2"/>
      <c r="I1143" s="2"/>
      <c r="J1143" s="2"/>
    </row>
    <row r="1144" spans="6:10" hidden="1">
      <c r="F1144" s="1"/>
      <c r="G1144" s="2"/>
      <c r="H1144" s="2"/>
      <c r="I1144" s="2"/>
      <c r="J1144" s="2"/>
    </row>
    <row r="1145" spans="6:10" hidden="1">
      <c r="F1145" s="1"/>
      <c r="G1145" s="2"/>
      <c r="H1145" s="2"/>
      <c r="I1145" s="2"/>
      <c r="J1145" s="2"/>
    </row>
    <row r="1146" spans="6:10" hidden="1">
      <c r="F1146" s="1"/>
      <c r="G1146" s="2"/>
      <c r="H1146" s="2"/>
      <c r="I1146" s="2"/>
      <c r="J1146" s="2"/>
    </row>
    <row r="1147" spans="6:10" hidden="1">
      <c r="F1147" s="1"/>
      <c r="G1147" s="2"/>
      <c r="H1147" s="2"/>
      <c r="I1147" s="2"/>
      <c r="J1147" s="2"/>
    </row>
    <row r="1148" spans="6:10" hidden="1">
      <c r="F1148" s="1"/>
      <c r="G1148" s="2"/>
      <c r="H1148" s="2"/>
      <c r="I1148" s="2"/>
      <c r="J1148" s="2"/>
    </row>
    <row r="1149" spans="6:10" hidden="1">
      <c r="F1149" s="1"/>
      <c r="G1149" s="2"/>
      <c r="H1149" s="2"/>
      <c r="I1149" s="2"/>
      <c r="J1149" s="2"/>
    </row>
    <row r="1150" spans="6:10" hidden="1">
      <c r="F1150" s="1"/>
      <c r="G1150" s="2"/>
      <c r="H1150" s="2"/>
      <c r="I1150" s="2"/>
      <c r="J1150" s="2"/>
    </row>
    <row r="1151" spans="6:10" hidden="1">
      <c r="F1151" s="1"/>
      <c r="G1151" s="2"/>
      <c r="H1151" s="2"/>
      <c r="I1151" s="2"/>
      <c r="J1151" s="2"/>
    </row>
    <row r="1152" spans="6:10" hidden="1">
      <c r="F1152" s="1"/>
      <c r="G1152" s="2"/>
      <c r="H1152" s="2"/>
      <c r="I1152" s="2"/>
      <c r="J1152" s="2"/>
    </row>
    <row r="1153" spans="6:10" hidden="1">
      <c r="F1153" s="1"/>
      <c r="G1153" s="2"/>
      <c r="H1153" s="2"/>
      <c r="I1153" s="2"/>
      <c r="J1153" s="2"/>
    </row>
    <row r="1154" spans="6:10" hidden="1">
      <c r="F1154" s="1"/>
      <c r="G1154" s="2"/>
      <c r="H1154" s="2"/>
      <c r="I1154" s="2"/>
      <c r="J1154" s="2"/>
    </row>
    <row r="1155" spans="6:10" hidden="1">
      <c r="F1155" s="1"/>
      <c r="G1155" s="2"/>
      <c r="H1155" s="2"/>
      <c r="I1155" s="2"/>
      <c r="J1155" s="2"/>
    </row>
    <row r="1156" spans="6:10" hidden="1">
      <c r="F1156" s="1"/>
      <c r="G1156" s="2"/>
      <c r="H1156" s="2"/>
      <c r="I1156" s="2"/>
      <c r="J1156" s="2"/>
    </row>
    <row r="1157" spans="6:10" hidden="1">
      <c r="F1157" s="1"/>
      <c r="G1157" s="2"/>
      <c r="H1157" s="2"/>
      <c r="I1157" s="2"/>
      <c r="J1157" s="2"/>
    </row>
    <row r="1158" spans="6:10" hidden="1">
      <c r="F1158" s="1"/>
      <c r="G1158" s="2"/>
      <c r="H1158" s="2"/>
      <c r="I1158" s="2"/>
      <c r="J1158" s="2"/>
    </row>
    <row r="1159" spans="6:10" hidden="1">
      <c r="F1159" s="1"/>
      <c r="G1159" s="2"/>
      <c r="H1159" s="2"/>
      <c r="I1159" s="2"/>
      <c r="J1159" s="2"/>
    </row>
    <row r="1160" spans="6:10" hidden="1">
      <c r="F1160" s="1"/>
      <c r="G1160" s="2"/>
      <c r="H1160" s="2"/>
      <c r="I1160" s="2"/>
      <c r="J1160" s="2"/>
    </row>
    <row r="1161" spans="6:10" hidden="1">
      <c r="F1161" s="1"/>
      <c r="G1161" s="2"/>
      <c r="H1161" s="2"/>
      <c r="I1161" s="2"/>
      <c r="J1161" s="2"/>
    </row>
    <row r="1162" spans="6:10" hidden="1">
      <c r="F1162" s="1"/>
      <c r="G1162" s="2"/>
      <c r="H1162" s="2"/>
      <c r="I1162" s="2"/>
      <c r="J1162" s="2"/>
    </row>
    <row r="1163" spans="6:10" hidden="1">
      <c r="F1163" s="1"/>
      <c r="G1163" s="2"/>
      <c r="H1163" s="2"/>
      <c r="I1163" s="2"/>
      <c r="J1163" s="2"/>
    </row>
    <row r="1164" spans="6:10" hidden="1">
      <c r="F1164" s="1"/>
      <c r="G1164" s="2"/>
      <c r="H1164" s="2"/>
      <c r="I1164" s="2"/>
      <c r="J1164" s="2"/>
    </row>
    <row r="1165" spans="6:10" hidden="1">
      <c r="F1165" s="1"/>
      <c r="G1165" s="2"/>
      <c r="H1165" s="2"/>
      <c r="I1165" s="2"/>
      <c r="J1165" s="2"/>
    </row>
    <row r="1166" spans="6:10" hidden="1">
      <c r="F1166" s="1"/>
      <c r="G1166" s="2"/>
      <c r="H1166" s="2"/>
      <c r="I1166" s="2"/>
      <c r="J1166" s="2"/>
    </row>
    <row r="1167" spans="6:10" hidden="1">
      <c r="F1167" s="1"/>
      <c r="G1167" s="2"/>
      <c r="H1167" s="2"/>
      <c r="I1167" s="2"/>
      <c r="J1167" s="2"/>
    </row>
    <row r="1168" spans="6:10" hidden="1">
      <c r="F1168" s="1"/>
      <c r="G1168" s="2"/>
      <c r="H1168" s="2"/>
      <c r="I1168" s="2"/>
      <c r="J1168" s="2"/>
    </row>
    <row r="1169" spans="6:10" hidden="1">
      <c r="F1169" s="1"/>
      <c r="G1169" s="2"/>
      <c r="H1169" s="2"/>
      <c r="I1169" s="2"/>
      <c r="J1169" s="2"/>
    </row>
    <row r="1170" spans="6:10" hidden="1">
      <c r="F1170" s="1"/>
      <c r="G1170" s="2"/>
      <c r="H1170" s="2"/>
      <c r="I1170" s="2"/>
      <c r="J1170" s="2"/>
    </row>
    <row r="1171" spans="6:10" hidden="1">
      <c r="F1171" s="1"/>
      <c r="G1171" s="2"/>
      <c r="H1171" s="2"/>
      <c r="I1171" s="2"/>
      <c r="J1171" s="2"/>
    </row>
    <row r="1172" spans="6:10" hidden="1">
      <c r="F1172" s="1"/>
      <c r="G1172" s="2"/>
      <c r="H1172" s="2"/>
      <c r="I1172" s="2"/>
      <c r="J1172" s="2"/>
    </row>
    <row r="1173" spans="6:10" hidden="1">
      <c r="F1173" s="1"/>
      <c r="G1173" s="2"/>
      <c r="H1173" s="2"/>
      <c r="I1173" s="2"/>
      <c r="J1173" s="2"/>
    </row>
    <row r="1174" spans="6:10" hidden="1">
      <c r="F1174" s="1"/>
      <c r="G1174" s="2"/>
      <c r="H1174" s="2"/>
      <c r="I1174" s="2"/>
      <c r="J1174" s="2"/>
    </row>
    <row r="1175" spans="6:10" hidden="1">
      <c r="F1175" s="1"/>
      <c r="G1175" s="2"/>
      <c r="H1175" s="2"/>
      <c r="I1175" s="2"/>
      <c r="J1175" s="2"/>
    </row>
    <row r="1176" spans="6:10" hidden="1">
      <c r="F1176" s="1"/>
      <c r="G1176" s="2"/>
      <c r="H1176" s="2"/>
      <c r="I1176" s="2"/>
      <c r="J1176" s="2"/>
    </row>
    <row r="1177" spans="6:10" hidden="1">
      <c r="F1177" s="1"/>
      <c r="G1177" s="2"/>
      <c r="H1177" s="2"/>
      <c r="I1177" s="2"/>
      <c r="J1177" s="2"/>
    </row>
    <row r="1178" spans="6:10" hidden="1">
      <c r="F1178" s="1"/>
      <c r="G1178" s="2"/>
      <c r="H1178" s="2"/>
      <c r="I1178" s="2"/>
      <c r="J1178" s="2"/>
    </row>
    <row r="1179" spans="6:10" hidden="1">
      <c r="F1179" s="1"/>
      <c r="G1179" s="2"/>
      <c r="H1179" s="2"/>
      <c r="I1179" s="2"/>
      <c r="J1179" s="2"/>
    </row>
    <row r="1180" spans="6:10" hidden="1">
      <c r="F1180" s="1"/>
      <c r="G1180" s="2"/>
      <c r="H1180" s="2"/>
      <c r="I1180" s="2"/>
      <c r="J1180" s="2"/>
    </row>
    <row r="1181" spans="6:10" hidden="1">
      <c r="F1181" s="1"/>
      <c r="G1181" s="2"/>
      <c r="H1181" s="2"/>
      <c r="I1181" s="2"/>
      <c r="J1181" s="2"/>
    </row>
    <row r="1182" spans="6:10" hidden="1">
      <c r="F1182" s="1"/>
      <c r="G1182" s="2"/>
      <c r="H1182" s="2"/>
      <c r="I1182" s="2"/>
      <c r="J1182" s="2"/>
    </row>
    <row r="1183" spans="6:10" hidden="1">
      <c r="F1183" s="1"/>
      <c r="G1183" s="2"/>
      <c r="H1183" s="2"/>
      <c r="I1183" s="2"/>
      <c r="J1183" s="2"/>
    </row>
    <row r="1184" spans="6:10" hidden="1">
      <c r="F1184" s="1"/>
      <c r="G1184" s="2"/>
      <c r="H1184" s="2"/>
      <c r="I1184" s="2"/>
      <c r="J1184" s="2"/>
    </row>
    <row r="1185" spans="6:10" hidden="1">
      <c r="F1185" s="1"/>
      <c r="G1185" s="2"/>
      <c r="H1185" s="2"/>
      <c r="I1185" s="2"/>
      <c r="J1185" s="2"/>
    </row>
    <row r="1186" spans="6:10" hidden="1">
      <c r="F1186" s="1"/>
      <c r="G1186" s="2"/>
      <c r="H1186" s="2"/>
      <c r="I1186" s="2"/>
      <c r="J1186" s="2"/>
    </row>
    <row r="1187" spans="6:10" hidden="1">
      <c r="F1187" s="1"/>
      <c r="G1187" s="2"/>
      <c r="H1187" s="2"/>
      <c r="I1187" s="2"/>
      <c r="J1187" s="2"/>
    </row>
    <row r="1188" spans="6:10" hidden="1">
      <c r="F1188" s="1"/>
      <c r="G1188" s="2"/>
      <c r="H1188" s="2"/>
      <c r="I1188" s="2"/>
      <c r="J1188" s="2"/>
    </row>
    <row r="1189" spans="6:10" hidden="1">
      <c r="F1189" s="1"/>
      <c r="G1189" s="2"/>
      <c r="H1189" s="2"/>
      <c r="I1189" s="2"/>
      <c r="J1189" s="2"/>
    </row>
    <row r="1190" spans="6:10" hidden="1">
      <c r="F1190" s="1"/>
      <c r="G1190" s="2"/>
      <c r="H1190" s="2"/>
      <c r="I1190" s="2"/>
      <c r="J1190" s="2"/>
    </row>
    <row r="1191" spans="6:10" hidden="1">
      <c r="F1191" s="1"/>
      <c r="G1191" s="2"/>
      <c r="H1191" s="2"/>
      <c r="I1191" s="2"/>
      <c r="J1191" s="2"/>
    </row>
    <row r="1192" spans="6:10" hidden="1">
      <c r="F1192" s="1"/>
      <c r="G1192" s="2"/>
      <c r="H1192" s="2"/>
      <c r="I1192" s="2"/>
      <c r="J1192" s="2"/>
    </row>
    <row r="1193" spans="6:10" hidden="1">
      <c r="F1193" s="1"/>
      <c r="G1193" s="2"/>
      <c r="H1193" s="2"/>
      <c r="I1193" s="2"/>
      <c r="J1193" s="2"/>
    </row>
    <row r="1194" spans="6:10" hidden="1">
      <c r="F1194" s="1"/>
      <c r="G1194" s="2"/>
      <c r="H1194" s="2"/>
      <c r="I1194" s="2"/>
      <c r="J1194" s="2"/>
    </row>
    <row r="1195" spans="6:10" hidden="1">
      <c r="F1195" s="1"/>
      <c r="G1195" s="2"/>
      <c r="H1195" s="2"/>
      <c r="I1195" s="2"/>
      <c r="J1195" s="2"/>
    </row>
    <row r="1196" spans="6:10" hidden="1">
      <c r="F1196" s="1"/>
      <c r="G1196" s="2"/>
      <c r="H1196" s="2"/>
      <c r="I1196" s="2"/>
      <c r="J1196" s="2"/>
    </row>
    <row r="1197" spans="6:10" hidden="1">
      <c r="F1197" s="1"/>
      <c r="G1197" s="2"/>
      <c r="H1197" s="2"/>
      <c r="I1197" s="2"/>
      <c r="J1197" s="2"/>
    </row>
    <row r="1198" spans="6:10" hidden="1">
      <c r="F1198" s="1"/>
      <c r="G1198" s="2"/>
      <c r="H1198" s="2"/>
      <c r="I1198" s="2"/>
      <c r="J1198" s="2"/>
    </row>
    <row r="1199" spans="6:10" hidden="1">
      <c r="F1199" s="1"/>
      <c r="G1199" s="2"/>
      <c r="H1199" s="2"/>
      <c r="I1199" s="2"/>
      <c r="J1199" s="2"/>
    </row>
    <row r="1200" spans="6:10" hidden="1">
      <c r="F1200" s="1"/>
      <c r="G1200" s="2"/>
      <c r="H1200" s="2"/>
      <c r="I1200" s="2"/>
      <c r="J1200" s="2"/>
    </row>
    <row r="1201" spans="6:10" hidden="1">
      <c r="F1201" s="1"/>
      <c r="G1201" s="2"/>
      <c r="H1201" s="2"/>
      <c r="I1201" s="2"/>
      <c r="J1201" s="2"/>
    </row>
    <row r="1202" spans="6:10" hidden="1">
      <c r="F1202" s="1"/>
      <c r="G1202" s="2"/>
      <c r="H1202" s="2"/>
      <c r="I1202" s="2"/>
      <c r="J1202" s="2"/>
    </row>
    <row r="1203" spans="6:10" hidden="1">
      <c r="F1203" s="1"/>
      <c r="G1203" s="2"/>
      <c r="H1203" s="2"/>
      <c r="I1203" s="2"/>
      <c r="J1203" s="2"/>
    </row>
    <row r="1204" spans="6:10" hidden="1">
      <c r="F1204" s="1"/>
      <c r="G1204" s="2"/>
      <c r="H1204" s="2"/>
      <c r="I1204" s="2"/>
      <c r="J1204" s="2"/>
    </row>
    <row r="1205" spans="6:10" hidden="1">
      <c r="F1205" s="1"/>
      <c r="G1205" s="2"/>
      <c r="H1205" s="2"/>
      <c r="I1205" s="2"/>
      <c r="J1205" s="2"/>
    </row>
    <row r="1206" spans="6:10" hidden="1">
      <c r="F1206" s="1"/>
      <c r="G1206" s="2"/>
      <c r="H1206" s="2"/>
      <c r="I1206" s="2"/>
      <c r="J1206" s="2"/>
    </row>
    <row r="1207" spans="6:10" hidden="1">
      <c r="F1207" s="1"/>
      <c r="G1207" s="2"/>
      <c r="H1207" s="2"/>
      <c r="I1207" s="2"/>
      <c r="J1207" s="2"/>
    </row>
    <row r="1208" spans="6:10" hidden="1">
      <c r="F1208" s="1"/>
      <c r="G1208" s="2"/>
      <c r="H1208" s="2"/>
      <c r="I1208" s="2"/>
      <c r="J1208" s="2"/>
    </row>
    <row r="1209" spans="6:10" hidden="1">
      <c r="F1209" s="1"/>
      <c r="G1209" s="2"/>
      <c r="H1209" s="2"/>
      <c r="I1209" s="2"/>
      <c r="J1209" s="2"/>
    </row>
    <row r="1210" spans="6:10" hidden="1">
      <c r="F1210" s="1"/>
      <c r="G1210" s="2"/>
      <c r="H1210" s="2"/>
      <c r="I1210" s="2"/>
      <c r="J1210" s="2"/>
    </row>
    <row r="1211" spans="6:10" hidden="1">
      <c r="F1211" s="1"/>
      <c r="G1211" s="2"/>
      <c r="H1211" s="2"/>
      <c r="I1211" s="2"/>
      <c r="J1211" s="2"/>
    </row>
    <row r="1212" spans="6:10" hidden="1">
      <c r="F1212" s="1"/>
      <c r="G1212" s="2"/>
      <c r="H1212" s="2"/>
      <c r="I1212" s="2"/>
      <c r="J1212" s="2"/>
    </row>
    <row r="1213" spans="6:10" hidden="1">
      <c r="F1213" s="1"/>
      <c r="G1213" s="2"/>
      <c r="H1213" s="2"/>
      <c r="I1213" s="2"/>
      <c r="J1213" s="2"/>
    </row>
    <row r="1214" spans="6:10" hidden="1">
      <c r="F1214" s="1"/>
      <c r="G1214" s="2"/>
      <c r="H1214" s="2"/>
      <c r="I1214" s="2"/>
      <c r="J1214" s="2"/>
    </row>
    <row r="1215" spans="6:10" hidden="1">
      <c r="F1215" s="1"/>
      <c r="G1215" s="2"/>
      <c r="H1215" s="2"/>
      <c r="I1215" s="2"/>
      <c r="J1215" s="2"/>
    </row>
    <row r="1216" spans="6:10" hidden="1">
      <c r="F1216" s="1"/>
      <c r="G1216" s="2"/>
      <c r="H1216" s="2"/>
      <c r="I1216" s="2"/>
      <c r="J1216" s="2"/>
    </row>
    <row r="1217" spans="6:10" hidden="1">
      <c r="F1217" s="1"/>
      <c r="G1217" s="2"/>
      <c r="H1217" s="2"/>
      <c r="I1217" s="2"/>
      <c r="J1217" s="2"/>
    </row>
    <row r="1218" spans="6:10" hidden="1">
      <c r="F1218" s="1"/>
      <c r="G1218" s="2"/>
      <c r="H1218" s="2"/>
      <c r="I1218" s="2"/>
      <c r="J1218" s="2"/>
    </row>
    <row r="1219" spans="6:10" hidden="1">
      <c r="F1219" s="1"/>
      <c r="G1219" s="2"/>
      <c r="H1219" s="2"/>
      <c r="I1219" s="2"/>
      <c r="J1219" s="2"/>
    </row>
    <row r="1220" spans="6:10" hidden="1">
      <c r="F1220" s="1"/>
      <c r="G1220" s="2"/>
      <c r="H1220" s="2"/>
      <c r="I1220" s="2"/>
      <c r="J1220" s="2"/>
    </row>
    <row r="1221" spans="6:10" hidden="1">
      <c r="F1221" s="1"/>
      <c r="G1221" s="2"/>
      <c r="H1221" s="2"/>
      <c r="I1221" s="2"/>
      <c r="J1221" s="2"/>
    </row>
    <row r="1222" spans="6:10" hidden="1">
      <c r="F1222" s="1"/>
      <c r="G1222" s="2"/>
      <c r="H1222" s="2"/>
      <c r="I1222" s="2"/>
      <c r="J1222" s="2"/>
    </row>
    <row r="1223" spans="6:10" hidden="1">
      <c r="F1223" s="1"/>
      <c r="G1223" s="2"/>
      <c r="H1223" s="2"/>
      <c r="I1223" s="2"/>
      <c r="J1223" s="2"/>
    </row>
    <row r="1224" spans="6:10" hidden="1">
      <c r="F1224" s="1"/>
      <c r="G1224" s="2"/>
      <c r="H1224" s="2"/>
      <c r="I1224" s="2"/>
      <c r="J1224" s="2"/>
    </row>
    <row r="1225" spans="6:10" hidden="1">
      <c r="F1225" s="1"/>
      <c r="G1225" s="2"/>
      <c r="H1225" s="2"/>
      <c r="I1225" s="2"/>
      <c r="J1225" s="2"/>
    </row>
    <row r="1226" spans="6:10" hidden="1">
      <c r="F1226" s="1"/>
      <c r="G1226" s="2"/>
      <c r="H1226" s="2"/>
      <c r="I1226" s="2"/>
      <c r="J1226" s="2"/>
    </row>
    <row r="1227" spans="6:10" hidden="1">
      <c r="F1227" s="1"/>
      <c r="G1227" s="2"/>
      <c r="H1227" s="2"/>
      <c r="I1227" s="2"/>
      <c r="J1227" s="2"/>
    </row>
    <row r="1228" spans="6:10" hidden="1">
      <c r="F1228" s="1"/>
      <c r="G1228" s="2"/>
      <c r="H1228" s="2"/>
      <c r="I1228" s="2"/>
      <c r="J1228" s="2"/>
    </row>
    <row r="1229" spans="6:10" hidden="1">
      <c r="F1229" s="1"/>
      <c r="G1229" s="2"/>
      <c r="H1229" s="2"/>
      <c r="I1229" s="2"/>
      <c r="J1229" s="2"/>
    </row>
    <row r="1230" spans="6:10" hidden="1">
      <c r="F1230" s="1"/>
      <c r="G1230" s="2"/>
      <c r="H1230" s="2"/>
      <c r="I1230" s="2"/>
      <c r="J1230" s="2"/>
    </row>
    <row r="1231" spans="6:10" hidden="1">
      <c r="F1231" s="1"/>
      <c r="G1231" s="2"/>
      <c r="H1231" s="2"/>
      <c r="I1231" s="2"/>
      <c r="J1231" s="2"/>
    </row>
    <row r="1232" spans="6:10" hidden="1">
      <c r="F1232" s="1"/>
      <c r="G1232" s="2"/>
      <c r="H1232" s="2"/>
      <c r="I1232" s="2"/>
      <c r="J1232" s="2"/>
    </row>
    <row r="1233" spans="6:10" hidden="1">
      <c r="F1233" s="1"/>
      <c r="G1233" s="2"/>
      <c r="H1233" s="2"/>
      <c r="I1233" s="2"/>
      <c r="J1233" s="2"/>
    </row>
    <row r="1234" spans="6:10" hidden="1">
      <c r="F1234" s="1"/>
      <c r="G1234" s="2"/>
      <c r="H1234" s="2"/>
      <c r="I1234" s="2"/>
      <c r="J1234" s="2"/>
    </row>
    <row r="1235" spans="6:10" hidden="1">
      <c r="F1235" s="1"/>
      <c r="G1235" s="2"/>
      <c r="H1235" s="2"/>
      <c r="I1235" s="2"/>
      <c r="J1235" s="2"/>
    </row>
    <row r="1236" spans="6:10" hidden="1">
      <c r="F1236" s="1"/>
      <c r="G1236" s="2"/>
      <c r="H1236" s="2"/>
      <c r="I1236" s="2"/>
      <c r="J1236" s="2"/>
    </row>
    <row r="1237" spans="6:10" hidden="1">
      <c r="F1237" s="1"/>
      <c r="G1237" s="2"/>
      <c r="H1237" s="2"/>
      <c r="I1237" s="2"/>
      <c r="J1237" s="2"/>
    </row>
    <row r="1238" spans="6:10" hidden="1">
      <c r="F1238" s="1"/>
      <c r="G1238" s="2"/>
      <c r="H1238" s="2"/>
      <c r="I1238" s="2"/>
      <c r="J1238" s="2"/>
    </row>
    <row r="1239" spans="6:10" hidden="1">
      <c r="F1239" s="1"/>
      <c r="G1239" s="2"/>
      <c r="H1239" s="2"/>
      <c r="I1239" s="2"/>
      <c r="J1239" s="2"/>
    </row>
    <row r="1240" spans="6:10" hidden="1">
      <c r="F1240" s="1"/>
      <c r="G1240" s="2"/>
      <c r="H1240" s="2"/>
      <c r="I1240" s="2"/>
      <c r="J1240" s="2"/>
    </row>
    <row r="1241" spans="6:10" hidden="1">
      <c r="F1241" s="1"/>
      <c r="G1241" s="2"/>
      <c r="H1241" s="2"/>
      <c r="I1241" s="2"/>
      <c r="J1241" s="2"/>
    </row>
    <row r="1242" spans="6:10" hidden="1">
      <c r="F1242" s="1"/>
      <c r="G1242" s="2"/>
      <c r="H1242" s="2"/>
      <c r="I1242" s="2"/>
      <c r="J1242" s="2"/>
    </row>
    <row r="1243" spans="6:10" hidden="1">
      <c r="F1243" s="1"/>
      <c r="G1243" s="2"/>
      <c r="H1243" s="2"/>
      <c r="I1243" s="2"/>
      <c r="J1243" s="2"/>
    </row>
    <row r="1244" spans="6:10" hidden="1">
      <c r="F1244" s="1"/>
      <c r="G1244" s="2"/>
      <c r="H1244" s="2"/>
      <c r="I1244" s="2"/>
      <c r="J1244" s="2"/>
    </row>
    <row r="1245" spans="6:10" hidden="1">
      <c r="F1245" s="1"/>
      <c r="G1245" s="2"/>
      <c r="H1245" s="2"/>
      <c r="I1245" s="2"/>
      <c r="J1245" s="2"/>
    </row>
    <row r="1246" spans="6:10" hidden="1">
      <c r="F1246" s="1"/>
      <c r="G1246" s="2"/>
      <c r="H1246" s="2"/>
      <c r="I1246" s="2"/>
      <c r="J1246" s="2"/>
    </row>
    <row r="1247" spans="6:10" hidden="1">
      <c r="F1247" s="1"/>
      <c r="G1247" s="2"/>
      <c r="H1247" s="2"/>
      <c r="I1247" s="2"/>
      <c r="J1247" s="2"/>
    </row>
    <row r="1248" spans="6:10" hidden="1">
      <c r="F1248" s="1"/>
      <c r="G1248" s="2"/>
      <c r="H1248" s="2"/>
      <c r="I1248" s="2"/>
      <c r="J1248" s="2"/>
    </row>
    <row r="1249" spans="6:10" hidden="1">
      <c r="F1249" s="1"/>
      <c r="G1249" s="2"/>
      <c r="H1249" s="2"/>
      <c r="I1249" s="2"/>
      <c r="J1249" s="2"/>
    </row>
    <row r="1250" spans="6:10" hidden="1">
      <c r="F1250" s="1"/>
      <c r="G1250" s="2"/>
      <c r="H1250" s="2"/>
      <c r="I1250" s="2"/>
      <c r="J1250" s="2"/>
    </row>
    <row r="1251" spans="6:10" hidden="1">
      <c r="F1251" s="1"/>
      <c r="G1251" s="2"/>
      <c r="H1251" s="2"/>
      <c r="I1251" s="2"/>
      <c r="J1251" s="2"/>
    </row>
    <row r="1252" spans="6:10" hidden="1">
      <c r="F1252" s="1"/>
      <c r="G1252" s="2"/>
      <c r="H1252" s="2"/>
      <c r="I1252" s="2"/>
      <c r="J1252" s="2"/>
    </row>
    <row r="1253" spans="6:10" hidden="1">
      <c r="F1253" s="1"/>
      <c r="G1253" s="2"/>
      <c r="H1253" s="2"/>
      <c r="I1253" s="2"/>
      <c r="J1253" s="2"/>
    </row>
    <row r="1254" spans="6:10" hidden="1">
      <c r="F1254" s="1"/>
      <c r="G1254" s="2"/>
      <c r="H1254" s="2"/>
      <c r="I1254" s="2"/>
      <c r="J1254" s="2"/>
    </row>
    <row r="1255" spans="6:10" hidden="1">
      <c r="F1255" s="1"/>
      <c r="G1255" s="2"/>
      <c r="H1255" s="2"/>
      <c r="I1255" s="2"/>
      <c r="J1255" s="2"/>
    </row>
    <row r="1256" spans="6:10" hidden="1">
      <c r="F1256" s="1"/>
      <c r="G1256" s="2"/>
      <c r="H1256" s="2"/>
      <c r="I1256" s="2"/>
      <c r="J1256" s="2"/>
    </row>
    <row r="1257" spans="6:10" hidden="1">
      <c r="F1257" s="1"/>
      <c r="G1257" s="2"/>
      <c r="H1257" s="2"/>
      <c r="I1257" s="2"/>
      <c r="J1257" s="2"/>
    </row>
    <row r="1258" spans="6:10" hidden="1">
      <c r="F1258" s="1"/>
      <c r="G1258" s="2"/>
      <c r="H1258" s="2"/>
      <c r="I1258" s="2"/>
      <c r="J1258" s="2"/>
    </row>
    <row r="1259" spans="6:10" hidden="1">
      <c r="F1259" s="1"/>
      <c r="G1259" s="2"/>
      <c r="H1259" s="2"/>
      <c r="I1259" s="2"/>
      <c r="J1259" s="2"/>
    </row>
    <row r="1260" spans="6:10" hidden="1">
      <c r="F1260" s="1"/>
      <c r="G1260" s="2"/>
      <c r="H1260" s="2"/>
      <c r="I1260" s="2"/>
      <c r="J1260" s="2"/>
    </row>
    <row r="1261" spans="6:10" hidden="1">
      <c r="F1261" s="1"/>
      <c r="G1261" s="2"/>
      <c r="H1261" s="2"/>
      <c r="I1261" s="2"/>
      <c r="J1261" s="2"/>
    </row>
    <row r="1262" spans="6:10" hidden="1">
      <c r="F1262" s="1"/>
      <c r="G1262" s="2"/>
      <c r="H1262" s="2"/>
      <c r="I1262" s="2"/>
      <c r="J1262" s="2"/>
    </row>
    <row r="1263" spans="6:10" hidden="1">
      <c r="F1263" s="1"/>
      <c r="G1263" s="2"/>
      <c r="H1263" s="2"/>
      <c r="I1263" s="2"/>
      <c r="J1263" s="2"/>
    </row>
    <row r="1264" spans="6:10" hidden="1">
      <c r="F1264" s="1"/>
      <c r="G1264" s="2"/>
      <c r="H1264" s="2"/>
      <c r="I1264" s="2"/>
      <c r="J1264" s="2"/>
    </row>
    <row r="1265" spans="6:10" hidden="1">
      <c r="F1265" s="1"/>
      <c r="G1265" s="2"/>
      <c r="H1265" s="2"/>
      <c r="I1265" s="2"/>
      <c r="J1265" s="2"/>
    </row>
    <row r="1266" spans="6:10" hidden="1">
      <c r="F1266" s="1"/>
      <c r="G1266" s="2"/>
      <c r="H1266" s="2"/>
      <c r="I1266" s="2"/>
      <c r="J1266" s="2"/>
    </row>
    <row r="1267" spans="6:10" hidden="1">
      <c r="F1267" s="1"/>
      <c r="G1267" s="2"/>
      <c r="H1267" s="2"/>
      <c r="I1267" s="2"/>
      <c r="J1267" s="2"/>
    </row>
    <row r="1268" spans="6:10" hidden="1">
      <c r="F1268" s="1"/>
      <c r="G1268" s="2"/>
      <c r="H1268" s="2"/>
      <c r="I1268" s="2"/>
      <c r="J1268" s="2"/>
    </row>
    <row r="1269" spans="6:10" hidden="1">
      <c r="F1269" s="1"/>
      <c r="G1269" s="2"/>
      <c r="H1269" s="2"/>
      <c r="I1269" s="2"/>
      <c r="J1269" s="2"/>
    </row>
    <row r="1270" spans="6:10" hidden="1">
      <c r="F1270" s="1"/>
      <c r="G1270" s="2"/>
      <c r="H1270" s="2"/>
      <c r="I1270" s="2"/>
      <c r="J1270" s="2"/>
    </row>
    <row r="1271" spans="6:10" hidden="1">
      <c r="F1271" s="1"/>
      <c r="G1271" s="2"/>
      <c r="H1271" s="2"/>
      <c r="I1271" s="2"/>
      <c r="J1271" s="2"/>
    </row>
    <row r="1272" spans="6:10" hidden="1">
      <c r="F1272" s="1"/>
      <c r="G1272" s="2"/>
      <c r="H1272" s="2"/>
      <c r="I1272" s="2"/>
      <c r="J1272" s="2"/>
    </row>
    <row r="1273" spans="6:10" hidden="1">
      <c r="F1273" s="1"/>
      <c r="G1273" s="2"/>
      <c r="H1273" s="2"/>
      <c r="I1273" s="2"/>
      <c r="J1273" s="2"/>
    </row>
    <row r="1274" spans="6:10" hidden="1">
      <c r="F1274" s="1"/>
      <c r="G1274" s="2"/>
      <c r="H1274" s="2"/>
      <c r="I1274" s="2"/>
      <c r="J1274" s="2"/>
    </row>
    <row r="1275" spans="6:10" hidden="1">
      <c r="F1275" s="1"/>
      <c r="G1275" s="2"/>
      <c r="H1275" s="2"/>
      <c r="I1275" s="2"/>
      <c r="J1275" s="2"/>
    </row>
    <row r="1276" spans="6:10" hidden="1">
      <c r="F1276" s="1"/>
      <c r="G1276" s="2"/>
      <c r="H1276" s="2"/>
      <c r="I1276" s="2"/>
      <c r="J1276" s="2"/>
    </row>
    <row r="1277" spans="6:10" hidden="1">
      <c r="F1277" s="1"/>
      <c r="G1277" s="2"/>
      <c r="H1277" s="2"/>
      <c r="I1277" s="2"/>
      <c r="J1277" s="2"/>
    </row>
    <row r="1278" spans="6:10" hidden="1">
      <c r="F1278" s="1"/>
      <c r="G1278" s="2"/>
      <c r="H1278" s="2"/>
      <c r="I1278" s="2"/>
      <c r="J1278" s="2"/>
    </row>
    <row r="1279" spans="6:10" hidden="1">
      <c r="F1279" s="1"/>
      <c r="G1279" s="2"/>
      <c r="H1279" s="2"/>
      <c r="I1279" s="2"/>
      <c r="J1279" s="2"/>
    </row>
    <row r="1280" spans="6:10" hidden="1">
      <c r="F1280" s="1"/>
      <c r="G1280" s="2"/>
      <c r="H1280" s="2"/>
      <c r="I1280" s="2"/>
      <c r="J1280" s="2"/>
    </row>
    <row r="1281" spans="6:10" hidden="1">
      <c r="F1281" s="1"/>
      <c r="G1281" s="2"/>
      <c r="H1281" s="2"/>
      <c r="I1281" s="2"/>
      <c r="J1281" s="2"/>
    </row>
    <row r="1282" spans="6:10" hidden="1">
      <c r="F1282" s="1"/>
      <c r="G1282" s="2"/>
      <c r="H1282" s="2"/>
      <c r="I1282" s="2"/>
      <c r="J1282" s="2"/>
    </row>
    <row r="1283" spans="6:10" hidden="1">
      <c r="F1283" s="1"/>
      <c r="G1283" s="2"/>
      <c r="H1283" s="2"/>
      <c r="I1283" s="2"/>
      <c r="J1283" s="2"/>
    </row>
    <row r="1284" spans="6:10" hidden="1">
      <c r="F1284" s="1"/>
      <c r="G1284" s="2"/>
      <c r="H1284" s="2"/>
      <c r="I1284" s="2"/>
      <c r="J1284" s="2"/>
    </row>
    <row r="1285" spans="6:10" hidden="1">
      <c r="F1285" s="1"/>
      <c r="G1285" s="2"/>
      <c r="H1285" s="2"/>
      <c r="I1285" s="2"/>
      <c r="J1285" s="2"/>
    </row>
    <row r="1286" spans="6:10" hidden="1">
      <c r="F1286" s="1"/>
      <c r="G1286" s="2"/>
      <c r="H1286" s="2"/>
      <c r="I1286" s="2"/>
      <c r="J1286" s="2"/>
    </row>
    <row r="1287" spans="6:10" hidden="1">
      <c r="F1287" s="1"/>
      <c r="G1287" s="2"/>
      <c r="H1287" s="2"/>
      <c r="I1287" s="2"/>
      <c r="J1287" s="2"/>
    </row>
    <row r="1288" spans="6:10" hidden="1">
      <c r="F1288" s="1"/>
      <c r="G1288" s="2"/>
      <c r="H1288" s="2"/>
      <c r="I1288" s="2"/>
      <c r="J1288" s="2"/>
    </row>
    <row r="1289" spans="6:10" hidden="1">
      <c r="F1289" s="1"/>
      <c r="G1289" s="2"/>
      <c r="H1289" s="2"/>
      <c r="I1289" s="2"/>
      <c r="J1289" s="2"/>
    </row>
    <row r="1290" spans="6:10" hidden="1">
      <c r="F1290" s="1"/>
      <c r="G1290" s="2"/>
      <c r="H1290" s="2"/>
      <c r="I1290" s="2"/>
      <c r="J1290" s="2"/>
    </row>
    <row r="1291" spans="6:10" hidden="1">
      <c r="F1291" s="1"/>
      <c r="G1291" s="2"/>
      <c r="H1291" s="2"/>
      <c r="I1291" s="2"/>
      <c r="J1291" s="2"/>
    </row>
    <row r="1292" spans="6:10" hidden="1">
      <c r="F1292" s="1"/>
      <c r="G1292" s="2"/>
      <c r="H1292" s="2"/>
      <c r="I1292" s="2"/>
      <c r="J1292" s="2"/>
    </row>
    <row r="1293" spans="6:10" hidden="1">
      <c r="F1293" s="1"/>
      <c r="G1293" s="2"/>
      <c r="H1293" s="2"/>
      <c r="I1293" s="2"/>
      <c r="J1293" s="2"/>
    </row>
    <row r="1294" spans="6:10" hidden="1">
      <c r="F1294" s="1"/>
      <c r="G1294" s="2"/>
      <c r="H1294" s="2"/>
      <c r="I1294" s="2"/>
      <c r="J1294" s="2"/>
    </row>
    <row r="1295" spans="6:10" hidden="1">
      <c r="F1295" s="1"/>
      <c r="G1295" s="2"/>
      <c r="H1295" s="2"/>
      <c r="I1295" s="2"/>
      <c r="J1295" s="2"/>
    </row>
    <row r="1296" spans="6:10" hidden="1">
      <c r="F1296" s="1"/>
      <c r="G1296" s="2"/>
      <c r="H1296" s="2"/>
      <c r="I1296" s="2"/>
      <c r="J1296" s="2"/>
    </row>
    <row r="1297" spans="6:10" hidden="1">
      <c r="F1297" s="1"/>
      <c r="G1297" s="2"/>
      <c r="H1297" s="2"/>
      <c r="I1297" s="2"/>
      <c r="J1297" s="2"/>
    </row>
    <row r="1298" spans="6:10" hidden="1">
      <c r="F1298" s="1"/>
      <c r="G1298" s="2"/>
      <c r="H1298" s="2"/>
      <c r="I1298" s="2"/>
      <c r="J1298" s="2"/>
    </row>
    <row r="1299" spans="6:10" hidden="1">
      <c r="F1299" s="1"/>
      <c r="G1299" s="2"/>
      <c r="H1299" s="2"/>
      <c r="I1299" s="2"/>
      <c r="J1299" s="2"/>
    </row>
    <row r="1300" spans="6:10" hidden="1">
      <c r="F1300" s="1"/>
      <c r="G1300" s="2"/>
      <c r="H1300" s="2"/>
      <c r="I1300" s="2"/>
      <c r="J1300" s="2"/>
    </row>
    <row r="1301" spans="6:10" hidden="1">
      <c r="F1301" s="1"/>
      <c r="G1301" s="2"/>
      <c r="H1301" s="2"/>
      <c r="I1301" s="2"/>
      <c r="J1301" s="2"/>
    </row>
    <row r="1302" spans="6:10" hidden="1">
      <c r="F1302" s="1"/>
      <c r="G1302" s="2"/>
      <c r="H1302" s="2"/>
      <c r="I1302" s="2"/>
      <c r="J1302" s="2"/>
    </row>
    <row r="1303" spans="6:10" hidden="1">
      <c r="F1303" s="1"/>
      <c r="G1303" s="2"/>
      <c r="H1303" s="2"/>
      <c r="I1303" s="2"/>
      <c r="J1303" s="2"/>
    </row>
    <row r="1304" spans="6:10" hidden="1">
      <c r="F1304" s="1"/>
      <c r="G1304" s="2"/>
      <c r="H1304" s="2"/>
      <c r="I1304" s="2"/>
      <c r="J1304" s="2"/>
    </row>
    <row r="1305" spans="6:10" hidden="1">
      <c r="F1305" s="1"/>
      <c r="G1305" s="2"/>
      <c r="H1305" s="2"/>
      <c r="I1305" s="2"/>
      <c r="J1305" s="2"/>
    </row>
    <row r="1306" spans="6:10" hidden="1">
      <c r="F1306" s="1"/>
      <c r="G1306" s="2"/>
      <c r="H1306" s="2"/>
      <c r="I1306" s="2"/>
      <c r="J1306" s="2"/>
    </row>
    <row r="1307" spans="6:10" hidden="1">
      <c r="F1307" s="1"/>
      <c r="G1307" s="2"/>
      <c r="H1307" s="2"/>
      <c r="I1307" s="2"/>
      <c r="J1307" s="2"/>
    </row>
    <row r="1308" spans="6:10" hidden="1">
      <c r="F1308" s="1"/>
      <c r="G1308" s="2"/>
      <c r="H1308" s="2"/>
      <c r="I1308" s="2"/>
      <c r="J1308" s="2"/>
    </row>
    <row r="1309" spans="6:10" hidden="1">
      <c r="F1309" s="1"/>
      <c r="G1309" s="2"/>
      <c r="H1309" s="2"/>
      <c r="I1309" s="2"/>
      <c r="J1309" s="2"/>
    </row>
    <row r="1310" spans="6:10" hidden="1">
      <c r="F1310" s="1"/>
      <c r="G1310" s="2"/>
      <c r="H1310" s="2"/>
      <c r="I1310" s="2"/>
      <c r="J1310" s="2"/>
    </row>
    <row r="1311" spans="6:10" hidden="1">
      <c r="F1311" s="1"/>
      <c r="G1311" s="2"/>
      <c r="H1311" s="2"/>
      <c r="I1311" s="2"/>
      <c r="J1311" s="2"/>
    </row>
    <row r="1312" spans="6:10" hidden="1">
      <c r="F1312" s="1"/>
      <c r="G1312" s="2"/>
      <c r="H1312" s="2"/>
      <c r="I1312" s="2"/>
      <c r="J1312" s="2"/>
    </row>
    <row r="1313" spans="6:10" hidden="1">
      <c r="F1313" s="1"/>
      <c r="G1313" s="2"/>
      <c r="H1313" s="2"/>
      <c r="I1313" s="2"/>
      <c r="J1313" s="2"/>
    </row>
    <row r="1314" spans="6:10" hidden="1">
      <c r="F1314" s="1"/>
      <c r="G1314" s="2"/>
      <c r="H1314" s="2"/>
      <c r="I1314" s="2"/>
      <c r="J1314" s="2"/>
    </row>
    <row r="1315" spans="6:10" hidden="1">
      <c r="F1315" s="1"/>
      <c r="G1315" s="2"/>
      <c r="H1315" s="2"/>
      <c r="I1315" s="2"/>
      <c r="J1315" s="2"/>
    </row>
    <row r="1316" spans="6:10" hidden="1">
      <c r="F1316" s="1"/>
      <c r="G1316" s="2"/>
      <c r="H1316" s="2"/>
      <c r="I1316" s="2"/>
      <c r="J1316" s="2"/>
    </row>
    <row r="1317" spans="6:10" hidden="1">
      <c r="F1317" s="1"/>
      <c r="G1317" s="2"/>
      <c r="H1317" s="2"/>
      <c r="I1317" s="2"/>
      <c r="J1317" s="2"/>
    </row>
    <row r="1318" spans="6:10" hidden="1">
      <c r="F1318" s="1"/>
      <c r="G1318" s="2"/>
      <c r="H1318" s="2"/>
      <c r="I1318" s="2"/>
      <c r="J1318" s="2"/>
    </row>
    <row r="1319" spans="6:10" hidden="1">
      <c r="F1319" s="1"/>
      <c r="G1319" s="2"/>
      <c r="H1319" s="2"/>
      <c r="I1319" s="2"/>
      <c r="J1319" s="2"/>
    </row>
    <row r="1320" spans="6:10" hidden="1">
      <c r="F1320" s="1"/>
      <c r="G1320" s="2"/>
      <c r="H1320" s="2"/>
      <c r="I1320" s="2"/>
      <c r="J1320" s="2"/>
    </row>
    <row r="1321" spans="6:10" hidden="1">
      <c r="F1321" s="1"/>
      <c r="G1321" s="2"/>
      <c r="H1321" s="2"/>
      <c r="I1321" s="2"/>
      <c r="J1321" s="2"/>
    </row>
    <row r="1322" spans="6:10" hidden="1">
      <c r="F1322" s="1"/>
      <c r="G1322" s="2"/>
      <c r="H1322" s="2"/>
      <c r="I1322" s="2"/>
      <c r="J1322" s="2"/>
    </row>
    <row r="1323" spans="6:10" hidden="1">
      <c r="F1323" s="1"/>
      <c r="G1323" s="2"/>
      <c r="H1323" s="2"/>
      <c r="I1323" s="2"/>
      <c r="J1323" s="2"/>
    </row>
    <row r="1324" spans="6:10" hidden="1">
      <c r="F1324" s="1"/>
      <c r="G1324" s="2"/>
      <c r="H1324" s="2"/>
      <c r="I1324" s="2"/>
      <c r="J1324" s="2"/>
    </row>
    <row r="1325" spans="6:10" hidden="1">
      <c r="F1325" s="1"/>
      <c r="G1325" s="2"/>
      <c r="H1325" s="2"/>
      <c r="I1325" s="2"/>
      <c r="J1325" s="2"/>
    </row>
    <row r="1326" spans="6:10" hidden="1">
      <c r="F1326" s="1"/>
      <c r="G1326" s="2"/>
      <c r="H1326" s="2"/>
      <c r="I1326" s="2"/>
      <c r="J1326" s="2"/>
    </row>
    <row r="1327" spans="6:10" hidden="1">
      <c r="F1327" s="1"/>
      <c r="G1327" s="2"/>
      <c r="H1327" s="2"/>
      <c r="I1327" s="2"/>
      <c r="J1327" s="2"/>
    </row>
    <row r="1328" spans="6:10" hidden="1">
      <c r="F1328" s="1"/>
      <c r="G1328" s="2"/>
      <c r="H1328" s="2"/>
      <c r="I1328" s="2"/>
      <c r="J1328" s="2"/>
    </row>
    <row r="1329" spans="6:10" hidden="1">
      <c r="F1329" s="1"/>
      <c r="G1329" s="2"/>
      <c r="H1329" s="2"/>
      <c r="I1329" s="2"/>
      <c r="J1329" s="2"/>
    </row>
    <row r="1330" spans="6:10" hidden="1">
      <c r="F1330" s="1"/>
      <c r="G1330" s="2"/>
      <c r="H1330" s="2"/>
      <c r="I1330" s="2"/>
      <c r="J1330" s="2"/>
    </row>
    <row r="1331" spans="6:10" hidden="1">
      <c r="F1331" s="1"/>
      <c r="G1331" s="2"/>
      <c r="H1331" s="2"/>
      <c r="I1331" s="2"/>
      <c r="J1331" s="2"/>
    </row>
    <row r="1332" spans="6:10" hidden="1">
      <c r="F1332" s="1"/>
      <c r="G1332" s="2"/>
      <c r="H1332" s="2"/>
      <c r="I1332" s="2"/>
      <c r="J1332" s="2"/>
    </row>
    <row r="1333" spans="6:10" hidden="1">
      <c r="F1333" s="1"/>
      <c r="G1333" s="2"/>
      <c r="H1333" s="2"/>
      <c r="I1333" s="2"/>
      <c r="J1333" s="2"/>
    </row>
    <row r="1334" spans="6:10" hidden="1">
      <c r="F1334" s="1"/>
      <c r="G1334" s="2"/>
      <c r="H1334" s="2"/>
      <c r="I1334" s="2"/>
      <c r="J1334" s="2"/>
    </row>
    <row r="1335" spans="6:10" hidden="1">
      <c r="F1335" s="1"/>
      <c r="G1335" s="2"/>
      <c r="H1335" s="2"/>
      <c r="I1335" s="2"/>
      <c r="J1335" s="2"/>
    </row>
    <row r="1336" spans="6:10" hidden="1">
      <c r="F1336" s="1"/>
      <c r="G1336" s="2"/>
      <c r="H1336" s="2"/>
      <c r="I1336" s="2"/>
      <c r="J1336" s="2"/>
    </row>
    <row r="1337" spans="6:10" hidden="1">
      <c r="F1337" s="1"/>
      <c r="G1337" s="2"/>
      <c r="H1337" s="2"/>
      <c r="I1337" s="2"/>
      <c r="J1337" s="2"/>
    </row>
    <row r="1338" spans="6:10" hidden="1">
      <c r="F1338" s="1"/>
      <c r="G1338" s="2"/>
      <c r="H1338" s="2"/>
      <c r="I1338" s="2"/>
      <c r="J1338" s="2"/>
    </row>
    <row r="1339" spans="6:10" hidden="1">
      <c r="F1339" s="1"/>
      <c r="G1339" s="2"/>
      <c r="H1339" s="2"/>
      <c r="I1339" s="2"/>
      <c r="J1339" s="2"/>
    </row>
    <row r="1340" spans="6:10" hidden="1">
      <c r="F1340" s="1"/>
      <c r="G1340" s="2"/>
      <c r="H1340" s="2"/>
      <c r="I1340" s="2"/>
      <c r="J1340" s="2"/>
    </row>
    <row r="1341" spans="6:10" hidden="1">
      <c r="F1341" s="1"/>
      <c r="G1341" s="2"/>
      <c r="H1341" s="2"/>
      <c r="I1341" s="2"/>
      <c r="J1341" s="2"/>
    </row>
    <row r="1342" spans="6:10" hidden="1">
      <c r="F1342" s="1"/>
      <c r="G1342" s="2"/>
      <c r="H1342" s="2"/>
      <c r="I1342" s="2"/>
      <c r="J1342" s="2"/>
    </row>
    <row r="1343" spans="6:10" hidden="1">
      <c r="F1343" s="1"/>
      <c r="G1343" s="2"/>
      <c r="H1343" s="2"/>
      <c r="I1343" s="2"/>
      <c r="J1343" s="2"/>
    </row>
    <row r="1344" spans="6:10" hidden="1">
      <c r="F1344" s="1"/>
      <c r="G1344" s="2"/>
      <c r="H1344" s="2"/>
      <c r="I1344" s="2"/>
      <c r="J1344" s="2"/>
    </row>
    <row r="1345" spans="6:10" hidden="1">
      <c r="F1345" s="1"/>
      <c r="G1345" s="2"/>
      <c r="H1345" s="2"/>
      <c r="I1345" s="2"/>
      <c r="J1345" s="2"/>
    </row>
    <row r="1346" spans="6:10" hidden="1">
      <c r="F1346" s="1"/>
      <c r="G1346" s="2"/>
      <c r="H1346" s="2"/>
      <c r="I1346" s="2"/>
      <c r="J1346" s="2"/>
    </row>
    <row r="1347" spans="6:10" hidden="1">
      <c r="F1347" s="1"/>
      <c r="G1347" s="2"/>
      <c r="H1347" s="2"/>
      <c r="I1347" s="2"/>
      <c r="J1347" s="2"/>
    </row>
    <row r="1348" spans="6:10" hidden="1">
      <c r="F1348" s="1"/>
      <c r="G1348" s="2"/>
      <c r="H1348" s="2"/>
      <c r="I1348" s="2"/>
      <c r="J1348" s="2"/>
    </row>
    <row r="1349" spans="6:10" hidden="1">
      <c r="F1349" s="1"/>
      <c r="G1349" s="2"/>
      <c r="H1349" s="2"/>
      <c r="I1349" s="2"/>
      <c r="J1349" s="2"/>
    </row>
    <row r="1350" spans="6:10" hidden="1">
      <c r="F1350" s="1"/>
      <c r="G1350" s="2"/>
      <c r="H1350" s="2"/>
      <c r="I1350" s="2"/>
      <c r="J1350" s="2"/>
    </row>
    <row r="1351" spans="6:10" hidden="1">
      <c r="F1351" s="1"/>
      <c r="G1351" s="2"/>
      <c r="H1351" s="2"/>
      <c r="I1351" s="2"/>
      <c r="J1351" s="2"/>
    </row>
    <row r="1352" spans="6:10" hidden="1">
      <c r="F1352" s="1"/>
      <c r="G1352" s="2"/>
      <c r="H1352" s="2"/>
      <c r="I1352" s="2"/>
      <c r="J1352" s="2"/>
    </row>
    <row r="1353" spans="6:10" hidden="1">
      <c r="F1353" s="1"/>
      <c r="G1353" s="2"/>
      <c r="H1353" s="2"/>
      <c r="I1353" s="2"/>
      <c r="J1353" s="2"/>
    </row>
    <row r="1354" spans="6:10" hidden="1">
      <c r="F1354" s="1"/>
      <c r="G1354" s="2"/>
      <c r="H1354" s="2"/>
      <c r="I1354" s="2"/>
      <c r="J1354" s="2"/>
    </row>
    <row r="1355" spans="6:10" hidden="1">
      <c r="F1355" s="1"/>
      <c r="G1355" s="2"/>
      <c r="H1355" s="2"/>
      <c r="I1355" s="2"/>
      <c r="J1355" s="2"/>
    </row>
    <row r="1356" spans="6:10" hidden="1">
      <c r="F1356" s="1"/>
      <c r="G1356" s="2"/>
      <c r="H1356" s="2"/>
      <c r="I1356" s="2"/>
      <c r="J1356" s="2"/>
    </row>
    <row r="1357" spans="6:10" hidden="1">
      <c r="F1357" s="1"/>
      <c r="G1357" s="2"/>
      <c r="H1357" s="2"/>
      <c r="I1357" s="2"/>
      <c r="J1357" s="2"/>
    </row>
    <row r="1358" spans="6:10" hidden="1">
      <c r="F1358" s="1"/>
      <c r="G1358" s="2"/>
      <c r="H1358" s="2"/>
      <c r="I1358" s="2"/>
      <c r="J1358" s="2"/>
    </row>
    <row r="1359" spans="6:10" hidden="1">
      <c r="F1359" s="1"/>
      <c r="G1359" s="2"/>
      <c r="H1359" s="2"/>
      <c r="I1359" s="2"/>
      <c r="J1359" s="2"/>
    </row>
    <row r="1360" spans="6:10" hidden="1">
      <c r="F1360" s="1"/>
      <c r="G1360" s="2"/>
      <c r="H1360" s="2"/>
      <c r="I1360" s="2"/>
      <c r="J1360" s="2"/>
    </row>
    <row r="1361" spans="6:10" hidden="1">
      <c r="F1361" s="1"/>
      <c r="G1361" s="2"/>
      <c r="H1361" s="2"/>
      <c r="I1361" s="2"/>
      <c r="J1361" s="2"/>
    </row>
    <row r="1362" spans="6:10" hidden="1">
      <c r="F1362" s="1"/>
      <c r="G1362" s="2"/>
      <c r="H1362" s="2"/>
      <c r="I1362" s="2"/>
      <c r="J1362" s="2"/>
    </row>
    <row r="1363" spans="6:10" hidden="1">
      <c r="F1363" s="1"/>
      <c r="G1363" s="2"/>
      <c r="H1363" s="2"/>
      <c r="I1363" s="2"/>
      <c r="J1363" s="2"/>
    </row>
    <row r="1364" spans="6:10" hidden="1">
      <c r="F1364" s="1"/>
      <c r="G1364" s="2"/>
      <c r="H1364" s="2"/>
      <c r="I1364" s="2"/>
      <c r="J1364" s="2"/>
    </row>
    <row r="1365" spans="6:10" hidden="1">
      <c r="F1365" s="1"/>
      <c r="G1365" s="2"/>
      <c r="H1365" s="2"/>
      <c r="I1365" s="2"/>
      <c r="J1365" s="2"/>
    </row>
    <row r="1366" spans="6:10" hidden="1">
      <c r="F1366" s="1"/>
      <c r="G1366" s="2"/>
      <c r="H1366" s="2"/>
      <c r="I1366" s="2"/>
      <c r="J1366" s="2"/>
    </row>
    <row r="1367" spans="6:10" hidden="1">
      <c r="F1367" s="1"/>
      <c r="G1367" s="2"/>
      <c r="H1367" s="2"/>
      <c r="I1367" s="2"/>
      <c r="J1367" s="2"/>
    </row>
    <row r="1368" spans="6:10" hidden="1">
      <c r="F1368" s="1"/>
      <c r="G1368" s="2"/>
      <c r="H1368" s="2"/>
      <c r="I1368" s="2"/>
      <c r="J1368" s="2"/>
    </row>
    <row r="1369" spans="6:10" hidden="1">
      <c r="F1369" s="1"/>
      <c r="G1369" s="2"/>
      <c r="H1369" s="2"/>
      <c r="I1369" s="2"/>
      <c r="J1369" s="2"/>
    </row>
    <row r="1370" spans="6:10" hidden="1">
      <c r="F1370" s="1"/>
      <c r="G1370" s="2"/>
      <c r="H1370" s="2"/>
      <c r="I1370" s="2"/>
      <c r="J1370" s="2"/>
    </row>
    <row r="1371" spans="6:10" hidden="1">
      <c r="F1371" s="1"/>
      <c r="G1371" s="2"/>
      <c r="H1371" s="2"/>
      <c r="I1371" s="2"/>
      <c r="J1371" s="2"/>
    </row>
    <row r="1372" spans="6:10" hidden="1">
      <c r="F1372" s="1"/>
      <c r="G1372" s="2"/>
      <c r="H1372" s="2"/>
      <c r="I1372" s="2"/>
      <c r="J1372" s="2"/>
    </row>
    <row r="1373" spans="6:10" hidden="1">
      <c r="F1373" s="1"/>
      <c r="G1373" s="2"/>
      <c r="H1373" s="2"/>
      <c r="I1373" s="2"/>
      <c r="J1373" s="2"/>
    </row>
    <row r="1374" spans="6:10" hidden="1">
      <c r="F1374" s="1"/>
      <c r="G1374" s="2"/>
      <c r="H1374" s="2"/>
      <c r="I1374" s="2"/>
      <c r="J1374" s="2"/>
    </row>
    <row r="1375" spans="6:10" hidden="1">
      <c r="F1375" s="1"/>
      <c r="G1375" s="2"/>
      <c r="H1375" s="2"/>
      <c r="I1375" s="2"/>
      <c r="J1375" s="2"/>
    </row>
    <row r="1376" spans="6:10" hidden="1">
      <c r="F1376" s="1"/>
      <c r="G1376" s="2"/>
      <c r="H1376" s="2"/>
      <c r="I1376" s="2"/>
      <c r="J1376" s="2"/>
    </row>
    <row r="1377" spans="6:10" hidden="1">
      <c r="F1377" s="1"/>
      <c r="G1377" s="2"/>
      <c r="H1377" s="2"/>
      <c r="I1377" s="2"/>
      <c r="J1377" s="2"/>
    </row>
    <row r="1378" spans="6:10" hidden="1">
      <c r="F1378" s="1"/>
      <c r="G1378" s="2"/>
      <c r="H1378" s="2"/>
      <c r="I1378" s="2"/>
      <c r="J1378" s="2"/>
    </row>
    <row r="1379" spans="6:10" hidden="1">
      <c r="F1379" s="1"/>
      <c r="G1379" s="2"/>
      <c r="H1379" s="2"/>
      <c r="I1379" s="2"/>
      <c r="J1379" s="2"/>
    </row>
    <row r="1380" spans="6:10" hidden="1">
      <c r="F1380" s="1"/>
      <c r="G1380" s="2"/>
      <c r="H1380" s="2"/>
      <c r="I1380" s="2"/>
      <c r="J1380" s="2"/>
    </row>
    <row r="1381" spans="6:10" hidden="1">
      <c r="F1381" s="1"/>
      <c r="G1381" s="2"/>
      <c r="H1381" s="2"/>
      <c r="I1381" s="2"/>
      <c r="J1381" s="2"/>
    </row>
    <row r="1382" spans="6:10" hidden="1">
      <c r="F1382" s="1"/>
      <c r="G1382" s="2"/>
      <c r="H1382" s="2"/>
      <c r="I1382" s="2"/>
      <c r="J1382" s="2"/>
    </row>
    <row r="1383" spans="6:10" hidden="1">
      <c r="F1383" s="1"/>
      <c r="G1383" s="2"/>
      <c r="H1383" s="2"/>
      <c r="I1383" s="2"/>
      <c r="J1383" s="2"/>
    </row>
    <row r="1384" spans="6:10" hidden="1">
      <c r="F1384" s="1"/>
      <c r="G1384" s="2"/>
      <c r="H1384" s="2"/>
      <c r="I1384" s="2"/>
      <c r="J1384" s="2"/>
    </row>
    <row r="1385" spans="6:10" hidden="1">
      <c r="F1385" s="1"/>
      <c r="G1385" s="2"/>
      <c r="H1385" s="2"/>
      <c r="I1385" s="2"/>
      <c r="J1385" s="2"/>
    </row>
    <row r="1386" spans="6:10" hidden="1">
      <c r="F1386" s="1"/>
      <c r="G1386" s="2"/>
      <c r="H1386" s="2"/>
      <c r="I1386" s="2"/>
      <c r="J1386" s="2"/>
    </row>
    <row r="1387" spans="6:10" hidden="1">
      <c r="F1387" s="1"/>
      <c r="G1387" s="2"/>
      <c r="H1387" s="2"/>
      <c r="I1387" s="2"/>
      <c r="J1387" s="2"/>
    </row>
    <row r="1388" spans="6:10" hidden="1">
      <c r="F1388" s="1"/>
      <c r="G1388" s="2"/>
      <c r="H1388" s="2"/>
      <c r="I1388" s="2"/>
      <c r="J1388" s="2"/>
    </row>
    <row r="1389" spans="6:10" hidden="1">
      <c r="F1389" s="1"/>
      <c r="G1389" s="2"/>
      <c r="H1389" s="2"/>
      <c r="I1389" s="2"/>
      <c r="J1389" s="2"/>
    </row>
    <row r="1390" spans="6:10" hidden="1">
      <c r="F1390" s="1"/>
      <c r="G1390" s="2"/>
      <c r="H1390" s="2"/>
      <c r="I1390" s="2"/>
      <c r="J1390" s="2"/>
    </row>
    <row r="1391" spans="6:10" hidden="1">
      <c r="F1391" s="1"/>
      <c r="G1391" s="2"/>
      <c r="H1391" s="2"/>
      <c r="I1391" s="2"/>
      <c r="J1391" s="2"/>
    </row>
    <row r="1392" spans="6:10" hidden="1">
      <c r="F1392" s="1"/>
      <c r="G1392" s="2"/>
      <c r="H1392" s="2"/>
      <c r="I1392" s="2"/>
      <c r="J1392" s="2"/>
    </row>
    <row r="1393" spans="6:10" hidden="1">
      <c r="F1393" s="1"/>
      <c r="G1393" s="2"/>
      <c r="H1393" s="2"/>
      <c r="I1393" s="2"/>
      <c r="J1393" s="2"/>
    </row>
    <row r="1394" spans="6:10" hidden="1">
      <c r="F1394" s="1"/>
      <c r="G1394" s="2"/>
      <c r="H1394" s="2"/>
      <c r="I1394" s="2"/>
      <c r="J1394" s="2"/>
    </row>
    <row r="1395" spans="6:10" hidden="1">
      <c r="F1395" s="1"/>
      <c r="G1395" s="2"/>
      <c r="H1395" s="2"/>
      <c r="I1395" s="2"/>
      <c r="J1395" s="2"/>
    </row>
    <row r="1396" spans="6:10" hidden="1">
      <c r="F1396" s="1"/>
      <c r="G1396" s="2"/>
      <c r="H1396" s="2"/>
      <c r="I1396" s="2"/>
      <c r="J1396" s="2"/>
    </row>
    <row r="1397" spans="6:10" hidden="1">
      <c r="F1397" s="1"/>
      <c r="G1397" s="2"/>
      <c r="H1397" s="2"/>
      <c r="I1397" s="2"/>
      <c r="J1397" s="2"/>
    </row>
    <row r="1398" spans="6:10" hidden="1">
      <c r="F1398" s="1"/>
      <c r="G1398" s="2"/>
      <c r="H1398" s="2"/>
      <c r="I1398" s="2"/>
      <c r="J1398" s="2"/>
    </row>
    <row r="1399" spans="6:10" hidden="1">
      <c r="F1399" s="1"/>
      <c r="G1399" s="2"/>
      <c r="H1399" s="2"/>
      <c r="I1399" s="2"/>
      <c r="J1399" s="2"/>
    </row>
    <row r="1400" spans="6:10" hidden="1">
      <c r="F1400" s="1"/>
      <c r="G1400" s="2"/>
      <c r="H1400" s="2"/>
      <c r="I1400" s="2"/>
      <c r="J1400" s="2"/>
    </row>
    <row r="1401" spans="6:10" hidden="1">
      <c r="F1401" s="1"/>
      <c r="G1401" s="2"/>
      <c r="H1401" s="2"/>
      <c r="I1401" s="2"/>
      <c r="J1401" s="2"/>
    </row>
    <row r="1402" spans="6:10" hidden="1">
      <c r="F1402" s="1"/>
      <c r="G1402" s="2"/>
      <c r="H1402" s="2"/>
      <c r="I1402" s="2"/>
      <c r="J1402" s="2"/>
    </row>
    <row r="1403" spans="6:10" hidden="1">
      <c r="F1403" s="1"/>
      <c r="G1403" s="2"/>
      <c r="H1403" s="2"/>
      <c r="I1403" s="2"/>
      <c r="J1403" s="2"/>
    </row>
    <row r="1404" spans="6:10" hidden="1">
      <c r="F1404" s="1"/>
      <c r="G1404" s="2"/>
      <c r="H1404" s="2"/>
      <c r="I1404" s="2"/>
      <c r="J1404" s="2"/>
    </row>
    <row r="1405" spans="6:10" hidden="1">
      <c r="F1405" s="1"/>
      <c r="G1405" s="2"/>
      <c r="H1405" s="2"/>
      <c r="I1405" s="2"/>
      <c r="J1405" s="2"/>
    </row>
    <row r="1406" spans="6:10" hidden="1">
      <c r="F1406" s="1"/>
      <c r="G1406" s="2"/>
      <c r="H1406" s="2"/>
      <c r="I1406" s="2"/>
      <c r="J1406" s="2"/>
    </row>
    <row r="1407" spans="6:10" hidden="1">
      <c r="F1407" s="1"/>
      <c r="G1407" s="2"/>
      <c r="H1407" s="2"/>
      <c r="I1407" s="2"/>
      <c r="J1407" s="2"/>
    </row>
    <row r="1408" spans="6:10" hidden="1">
      <c r="F1408" s="1"/>
      <c r="G1408" s="2"/>
      <c r="H1408" s="2"/>
      <c r="I1408" s="2"/>
      <c r="J1408" s="2"/>
    </row>
    <row r="1409" spans="6:10" hidden="1">
      <c r="F1409" s="1"/>
      <c r="G1409" s="2"/>
      <c r="H1409" s="2"/>
      <c r="I1409" s="2"/>
      <c r="J1409" s="2"/>
    </row>
    <row r="1410" spans="6:10" hidden="1">
      <c r="F1410" s="1"/>
      <c r="G1410" s="2"/>
      <c r="H1410" s="2"/>
      <c r="I1410" s="2"/>
      <c r="J1410" s="2"/>
    </row>
    <row r="1411" spans="6:10" hidden="1">
      <c r="F1411" s="1"/>
      <c r="G1411" s="2"/>
      <c r="H1411" s="2"/>
      <c r="I1411" s="2"/>
      <c r="J1411" s="2"/>
    </row>
    <row r="1412" spans="6:10" hidden="1">
      <c r="F1412" s="1"/>
      <c r="G1412" s="2"/>
      <c r="H1412" s="2"/>
      <c r="I1412" s="2"/>
      <c r="J1412" s="2"/>
    </row>
    <row r="1413" spans="6:10" hidden="1">
      <c r="F1413" s="1"/>
      <c r="G1413" s="2"/>
      <c r="H1413" s="2"/>
      <c r="I1413" s="2"/>
      <c r="J1413" s="2"/>
    </row>
    <row r="1414" spans="6:10" hidden="1">
      <c r="F1414" s="1"/>
      <c r="G1414" s="2"/>
      <c r="H1414" s="2"/>
      <c r="I1414" s="2"/>
      <c r="J1414" s="2"/>
    </row>
    <row r="1415" spans="6:10" hidden="1">
      <c r="F1415" s="1"/>
      <c r="G1415" s="2"/>
      <c r="H1415" s="2"/>
      <c r="I1415" s="2"/>
      <c r="J1415" s="2"/>
    </row>
    <row r="1416" spans="6:10" hidden="1">
      <c r="F1416" s="1"/>
      <c r="G1416" s="2"/>
      <c r="H1416" s="2"/>
      <c r="I1416" s="2"/>
      <c r="J1416" s="2"/>
    </row>
    <row r="1417" spans="6:10" hidden="1">
      <c r="F1417" s="1"/>
      <c r="G1417" s="2"/>
      <c r="H1417" s="2"/>
      <c r="I1417" s="2"/>
      <c r="J1417" s="2"/>
    </row>
    <row r="1418" spans="6:10" hidden="1">
      <c r="F1418" s="1"/>
      <c r="G1418" s="2"/>
      <c r="H1418" s="2"/>
      <c r="I1418" s="2"/>
      <c r="J1418" s="2"/>
    </row>
    <row r="1419" spans="6:10" hidden="1">
      <c r="F1419" s="1"/>
      <c r="G1419" s="2"/>
      <c r="H1419" s="2"/>
      <c r="I1419" s="2"/>
      <c r="J1419" s="2"/>
    </row>
    <row r="1420" spans="6:10" hidden="1">
      <c r="F1420" s="1"/>
      <c r="G1420" s="2"/>
      <c r="H1420" s="2"/>
      <c r="I1420" s="2"/>
      <c r="J1420" s="2"/>
    </row>
    <row r="1421" spans="6:10" hidden="1">
      <c r="F1421" s="1"/>
      <c r="G1421" s="2"/>
      <c r="H1421" s="2"/>
      <c r="I1421" s="2"/>
      <c r="J1421" s="2"/>
    </row>
    <row r="1422" spans="6:10" hidden="1">
      <c r="F1422" s="1"/>
      <c r="G1422" s="2"/>
      <c r="H1422" s="2"/>
      <c r="I1422" s="2"/>
      <c r="J1422" s="2"/>
    </row>
    <row r="1423" spans="6:10" hidden="1">
      <c r="F1423" s="1"/>
      <c r="G1423" s="2"/>
      <c r="H1423" s="2"/>
      <c r="I1423" s="2"/>
      <c r="J1423" s="2"/>
    </row>
    <row r="1424" spans="6:10" hidden="1">
      <c r="F1424" s="1"/>
      <c r="G1424" s="2"/>
      <c r="H1424" s="2"/>
      <c r="I1424" s="2"/>
      <c r="J1424" s="2"/>
    </row>
    <row r="1425" spans="6:10" hidden="1">
      <c r="F1425" s="1"/>
      <c r="G1425" s="2"/>
      <c r="H1425" s="2"/>
      <c r="I1425" s="2"/>
      <c r="J1425" s="2"/>
    </row>
    <row r="1426" spans="6:10" hidden="1">
      <c r="F1426" s="1"/>
      <c r="G1426" s="2"/>
      <c r="H1426" s="2"/>
      <c r="I1426" s="2"/>
      <c r="J1426" s="2"/>
    </row>
    <row r="1427" spans="6:10" hidden="1">
      <c r="F1427" s="1"/>
      <c r="G1427" s="2"/>
      <c r="H1427" s="2"/>
      <c r="I1427" s="2"/>
      <c r="J1427" s="2"/>
    </row>
    <row r="1428" spans="6:10" hidden="1">
      <c r="F1428" s="1"/>
      <c r="G1428" s="2"/>
      <c r="H1428" s="2"/>
      <c r="I1428" s="2"/>
      <c r="J1428" s="2"/>
    </row>
    <row r="1429" spans="6:10" hidden="1">
      <c r="F1429" s="1"/>
      <c r="G1429" s="2"/>
      <c r="H1429" s="2"/>
      <c r="I1429" s="2"/>
      <c r="J1429" s="2"/>
    </row>
    <row r="1430" spans="6:10" hidden="1">
      <c r="F1430" s="1"/>
      <c r="G1430" s="2"/>
      <c r="H1430" s="2"/>
      <c r="I1430" s="2"/>
      <c r="J1430" s="2"/>
    </row>
    <row r="1431" spans="6:10" hidden="1">
      <c r="F1431" s="1"/>
      <c r="G1431" s="2"/>
      <c r="H1431" s="2"/>
      <c r="I1431" s="2"/>
      <c r="J1431" s="2"/>
    </row>
    <row r="1432" spans="6:10" hidden="1">
      <c r="F1432" s="1"/>
      <c r="G1432" s="2"/>
      <c r="H1432" s="2"/>
      <c r="I1432" s="2"/>
      <c r="J1432" s="2"/>
    </row>
    <row r="1433" spans="6:10" hidden="1">
      <c r="F1433" s="1"/>
      <c r="G1433" s="2"/>
      <c r="H1433" s="2"/>
      <c r="I1433" s="2"/>
      <c r="J1433" s="2"/>
    </row>
    <row r="1434" spans="6:10" hidden="1">
      <c r="F1434" s="1"/>
      <c r="G1434" s="2"/>
      <c r="H1434" s="2"/>
      <c r="I1434" s="2"/>
      <c r="J1434" s="2"/>
    </row>
    <row r="1435" spans="6:10" hidden="1">
      <c r="F1435" s="1"/>
      <c r="G1435" s="2"/>
      <c r="H1435" s="2"/>
      <c r="I1435" s="2"/>
      <c r="J1435" s="2"/>
    </row>
    <row r="1436" spans="6:10" hidden="1">
      <c r="F1436" s="1"/>
      <c r="G1436" s="2"/>
      <c r="H1436" s="2"/>
      <c r="I1436" s="2"/>
      <c r="J1436" s="2"/>
    </row>
    <row r="1437" spans="6:10" hidden="1">
      <c r="F1437" s="1"/>
      <c r="G1437" s="2"/>
      <c r="H1437" s="2"/>
      <c r="I1437" s="2"/>
      <c r="J1437" s="2"/>
    </row>
    <row r="1438" spans="6:10" hidden="1">
      <c r="F1438" s="1"/>
      <c r="G1438" s="2"/>
      <c r="H1438" s="2"/>
      <c r="I1438" s="2"/>
      <c r="J1438" s="2"/>
    </row>
    <row r="1439" spans="6:10" hidden="1">
      <c r="F1439" s="1"/>
      <c r="G1439" s="2"/>
      <c r="H1439" s="2"/>
      <c r="I1439" s="2"/>
      <c r="J1439" s="2"/>
    </row>
    <row r="1440" spans="6:10" hidden="1">
      <c r="F1440" s="1"/>
      <c r="G1440" s="2"/>
      <c r="H1440" s="2"/>
      <c r="I1440" s="2"/>
      <c r="J1440" s="2"/>
    </row>
    <row r="1441" spans="6:10" hidden="1">
      <c r="F1441" s="1"/>
      <c r="G1441" s="2"/>
      <c r="H1441" s="2"/>
      <c r="I1441" s="2"/>
      <c r="J1441" s="2"/>
    </row>
    <row r="1442" spans="6:10" hidden="1">
      <c r="F1442" s="1"/>
      <c r="G1442" s="2"/>
      <c r="H1442" s="2"/>
      <c r="I1442" s="2"/>
      <c r="J1442" s="2"/>
    </row>
    <row r="1443" spans="6:10" hidden="1">
      <c r="F1443" s="1"/>
      <c r="G1443" s="2"/>
      <c r="H1443" s="2"/>
      <c r="I1443" s="2"/>
      <c r="J1443" s="2"/>
    </row>
    <row r="1444" spans="6:10" hidden="1">
      <c r="F1444" s="1"/>
      <c r="G1444" s="2"/>
      <c r="H1444" s="2"/>
      <c r="I1444" s="2"/>
      <c r="J1444" s="2"/>
    </row>
    <row r="1445" spans="6:10" hidden="1">
      <c r="F1445" s="1"/>
      <c r="G1445" s="2"/>
      <c r="H1445" s="2"/>
      <c r="I1445" s="2"/>
      <c r="J1445" s="2"/>
    </row>
    <row r="1446" spans="6:10" hidden="1">
      <c r="F1446" s="1"/>
      <c r="G1446" s="2"/>
      <c r="H1446" s="2"/>
      <c r="I1446" s="2"/>
      <c r="J1446" s="2"/>
    </row>
    <row r="1447" spans="6:10" hidden="1">
      <c r="F1447" s="1"/>
      <c r="G1447" s="2"/>
      <c r="H1447" s="2"/>
      <c r="I1447" s="2"/>
      <c r="J1447" s="2"/>
    </row>
    <row r="1448" spans="6:10" hidden="1">
      <c r="F1448" s="1"/>
      <c r="G1448" s="2"/>
      <c r="H1448" s="2"/>
      <c r="I1448" s="2"/>
      <c r="J1448" s="2"/>
    </row>
    <row r="1449" spans="6:10" hidden="1">
      <c r="F1449" s="1"/>
      <c r="G1449" s="2"/>
      <c r="H1449" s="2"/>
      <c r="I1449" s="2"/>
      <c r="J1449" s="2"/>
    </row>
    <row r="1450" spans="6:10" hidden="1">
      <c r="F1450" s="1"/>
      <c r="G1450" s="2"/>
      <c r="H1450" s="2"/>
      <c r="I1450" s="2"/>
      <c r="J1450" s="2"/>
    </row>
    <row r="1451" spans="6:10" hidden="1">
      <c r="F1451" s="1"/>
      <c r="G1451" s="2"/>
      <c r="H1451" s="2"/>
      <c r="I1451" s="2"/>
      <c r="J1451" s="2"/>
    </row>
    <row r="1452" spans="6:10" hidden="1">
      <c r="F1452" s="1"/>
      <c r="G1452" s="2"/>
      <c r="H1452" s="2"/>
      <c r="I1452" s="2"/>
      <c r="J1452" s="2"/>
    </row>
    <row r="1453" spans="6:10" hidden="1">
      <c r="F1453" s="1"/>
      <c r="G1453" s="2"/>
      <c r="H1453" s="2"/>
      <c r="I1453" s="2"/>
      <c r="J1453" s="2"/>
    </row>
    <row r="1454" spans="6:10" hidden="1">
      <c r="F1454" s="1"/>
      <c r="G1454" s="2"/>
      <c r="H1454" s="2"/>
      <c r="I1454" s="2"/>
      <c r="J1454" s="2"/>
    </row>
    <row r="1455" spans="6:10" hidden="1">
      <c r="F1455" s="1"/>
      <c r="G1455" s="2"/>
      <c r="H1455" s="2"/>
      <c r="I1455" s="2"/>
      <c r="J1455" s="2"/>
    </row>
    <row r="1456" spans="6:10" hidden="1">
      <c r="F1456" s="1"/>
      <c r="G1456" s="2"/>
      <c r="H1456" s="2"/>
      <c r="I1456" s="2"/>
      <c r="J1456" s="2"/>
    </row>
    <row r="1457" spans="5:10" hidden="1">
      <c r="F1457" s="1"/>
      <c r="G1457" s="2"/>
      <c r="H1457" s="2"/>
      <c r="I1457" s="2"/>
      <c r="J1457" s="2"/>
    </row>
    <row r="1458" spans="5:10" hidden="1">
      <c r="F1458" s="1"/>
      <c r="G1458" s="2"/>
      <c r="H1458" s="2"/>
      <c r="I1458" s="2"/>
      <c r="J1458" s="2"/>
    </row>
    <row r="1459" spans="5:10" hidden="1">
      <c r="F1459" s="1"/>
      <c r="G1459" s="2"/>
      <c r="H1459" s="2"/>
      <c r="I1459" s="2"/>
      <c r="J1459" s="2"/>
    </row>
    <row r="1460" spans="5:10" hidden="1">
      <c r="F1460" s="1"/>
      <c r="G1460" s="2"/>
      <c r="H1460" s="2"/>
      <c r="I1460" s="2"/>
      <c r="J1460" s="2"/>
    </row>
    <row r="1461" spans="5:10" hidden="1">
      <c r="F1461" s="1"/>
      <c r="G1461" s="2"/>
      <c r="H1461" s="2"/>
      <c r="I1461" s="2"/>
      <c r="J1461" s="2"/>
    </row>
    <row r="1462" spans="5:10" hidden="1">
      <c r="F1462" s="1"/>
      <c r="G1462" s="2"/>
      <c r="H1462" s="2"/>
      <c r="I1462" s="2"/>
      <c r="J1462" s="2"/>
    </row>
    <row r="1463" spans="5:10" hidden="1">
      <c r="F1463" s="1"/>
      <c r="G1463" s="2"/>
      <c r="H1463" s="2"/>
      <c r="I1463" s="2"/>
      <c r="J1463" s="2"/>
    </row>
    <row r="1464" spans="5:10" hidden="1">
      <c r="E1464" s="14"/>
      <c r="F1464" s="1"/>
      <c r="G1464" s="2"/>
      <c r="H1464" s="2"/>
      <c r="I1464" s="2"/>
      <c r="J1464" s="2"/>
    </row>
    <row r="1465" spans="5:10" hidden="1">
      <c r="F1465" s="1"/>
      <c r="G1465" s="2"/>
      <c r="H1465" s="2"/>
      <c r="I1465" s="2"/>
      <c r="J1465" s="2"/>
    </row>
    <row r="1466" spans="5:10" hidden="1">
      <c r="F1466" s="1"/>
      <c r="G1466" s="2"/>
      <c r="H1466" s="2"/>
      <c r="I1466" s="2"/>
      <c r="J1466" s="2"/>
    </row>
    <row r="1467" spans="5:10" hidden="1">
      <c r="F1467" s="1"/>
      <c r="G1467" s="2"/>
      <c r="H1467" s="2"/>
      <c r="I1467" s="2"/>
      <c r="J1467" s="2"/>
    </row>
    <row r="1468" spans="5:10" hidden="1">
      <c r="F1468" s="1"/>
      <c r="G1468" s="2"/>
      <c r="H1468" s="2"/>
      <c r="I1468" s="2"/>
      <c r="J1468" s="2"/>
    </row>
    <row r="1469" spans="5:10" hidden="1">
      <c r="F1469" s="1"/>
      <c r="G1469" s="2"/>
      <c r="H1469" s="2"/>
      <c r="I1469" s="2"/>
      <c r="J1469" s="2"/>
    </row>
    <row r="1470" spans="5:10" hidden="1">
      <c r="F1470" s="1"/>
      <c r="G1470" s="2"/>
      <c r="H1470" s="2"/>
      <c r="I1470" s="2"/>
      <c r="J1470" s="2"/>
    </row>
    <row r="1471" spans="5:10" hidden="1">
      <c r="F1471" s="1"/>
      <c r="G1471" s="2"/>
      <c r="H1471" s="2"/>
      <c r="I1471" s="2"/>
      <c r="J1471" s="2"/>
    </row>
    <row r="1472" spans="5:10" hidden="1">
      <c r="F1472" s="1"/>
      <c r="G1472" s="2"/>
      <c r="H1472" s="2"/>
      <c r="I1472" s="2"/>
      <c r="J1472" s="2"/>
    </row>
    <row r="1473" spans="6:10" hidden="1">
      <c r="F1473" s="1"/>
      <c r="G1473" s="2"/>
      <c r="H1473" s="2"/>
      <c r="I1473" s="2"/>
      <c r="J1473" s="2"/>
    </row>
    <row r="1474" spans="6:10" hidden="1">
      <c r="F1474" s="1"/>
      <c r="G1474" s="2"/>
      <c r="H1474" s="2"/>
      <c r="I1474" s="2"/>
      <c r="J1474" s="2"/>
    </row>
    <row r="1475" spans="6:10" hidden="1">
      <c r="F1475" s="1"/>
      <c r="G1475" s="2"/>
      <c r="H1475" s="2"/>
      <c r="I1475" s="2"/>
      <c r="J1475" s="2"/>
    </row>
    <row r="1476" spans="6:10" hidden="1">
      <c r="F1476" s="1"/>
      <c r="G1476" s="2"/>
      <c r="H1476" s="2"/>
      <c r="I1476" s="2"/>
      <c r="J1476" s="2"/>
    </row>
    <row r="1477" spans="6:10" hidden="1">
      <c r="F1477" s="1"/>
      <c r="G1477" s="2"/>
      <c r="H1477" s="2"/>
      <c r="I1477" s="2"/>
      <c r="J1477" s="2"/>
    </row>
    <row r="1478" spans="6:10" hidden="1">
      <c r="F1478" s="1"/>
      <c r="G1478" s="2"/>
      <c r="H1478" s="2"/>
      <c r="I1478" s="2"/>
      <c r="J1478" s="2"/>
    </row>
    <row r="1479" spans="6:10" hidden="1">
      <c r="F1479" s="1"/>
      <c r="G1479" s="2"/>
      <c r="H1479" s="2"/>
      <c r="I1479" s="2"/>
      <c r="J1479" s="2"/>
    </row>
    <row r="1480" spans="6:10" hidden="1">
      <c r="F1480" s="1"/>
      <c r="G1480" s="2"/>
      <c r="H1480" s="2"/>
      <c r="I1480" s="2"/>
      <c r="J1480" s="2"/>
    </row>
    <row r="1481" spans="6:10" hidden="1">
      <c r="F1481" s="1"/>
      <c r="G1481" s="2"/>
      <c r="H1481" s="2"/>
      <c r="I1481" s="2"/>
      <c r="J1481" s="2"/>
    </row>
    <row r="1482" spans="6:10" hidden="1">
      <c r="F1482" s="1"/>
      <c r="G1482" s="2"/>
      <c r="H1482" s="2"/>
      <c r="I1482" s="2"/>
      <c r="J1482" s="2"/>
    </row>
    <row r="1483" spans="6:10" hidden="1">
      <c r="F1483" s="1"/>
      <c r="G1483" s="2"/>
      <c r="H1483" s="2"/>
      <c r="I1483" s="2"/>
      <c r="J1483" s="2"/>
    </row>
    <row r="1484" spans="6:10" hidden="1">
      <c r="F1484" s="1"/>
      <c r="G1484" s="2"/>
      <c r="H1484" s="2"/>
      <c r="I1484" s="2"/>
      <c r="J1484" s="2"/>
    </row>
    <row r="1485" spans="6:10" hidden="1">
      <c r="F1485" s="1"/>
      <c r="G1485" s="2"/>
      <c r="H1485" s="2"/>
      <c r="I1485" s="2"/>
      <c r="J1485" s="2"/>
    </row>
    <row r="1486" spans="6:10" hidden="1">
      <c r="F1486" s="1"/>
      <c r="G1486" s="2"/>
      <c r="H1486" s="2"/>
      <c r="I1486" s="2"/>
      <c r="J1486" s="2"/>
    </row>
    <row r="1487" spans="6:10" hidden="1">
      <c r="F1487" s="1"/>
      <c r="G1487" s="2"/>
      <c r="H1487" s="2"/>
      <c r="I1487" s="2"/>
      <c r="J1487" s="2"/>
    </row>
    <row r="1488" spans="6:10" hidden="1">
      <c r="F1488" s="1"/>
      <c r="G1488" s="2"/>
      <c r="H1488" s="2"/>
      <c r="I1488" s="2"/>
      <c r="J1488" s="2"/>
    </row>
    <row r="1489" spans="6:10" hidden="1">
      <c r="F1489" s="1"/>
      <c r="G1489" s="2"/>
      <c r="H1489" s="2"/>
      <c r="I1489" s="2"/>
      <c r="J1489" s="2"/>
    </row>
    <row r="1490" spans="6:10" hidden="1">
      <c r="F1490" s="1"/>
      <c r="G1490" s="2"/>
      <c r="H1490" s="2"/>
      <c r="I1490" s="2"/>
      <c r="J1490" s="2"/>
    </row>
    <row r="1491" spans="6:10" hidden="1">
      <c r="F1491" s="1"/>
      <c r="G1491" s="2"/>
      <c r="H1491" s="2"/>
      <c r="I1491" s="2"/>
      <c r="J1491" s="2"/>
    </row>
    <row r="1492" spans="6:10" hidden="1">
      <c r="F1492" s="1"/>
      <c r="G1492" s="2"/>
      <c r="H1492" s="2"/>
      <c r="I1492" s="2"/>
      <c r="J1492" s="2"/>
    </row>
    <row r="1493" spans="6:10" hidden="1">
      <c r="F1493" s="1"/>
      <c r="G1493" s="2"/>
      <c r="H1493" s="2"/>
      <c r="I1493" s="2"/>
      <c r="J1493" s="2"/>
    </row>
    <row r="1494" spans="6:10" hidden="1">
      <c r="F1494" s="1"/>
      <c r="G1494" s="2"/>
      <c r="H1494" s="2"/>
      <c r="I1494" s="2"/>
      <c r="J1494" s="2"/>
    </row>
    <row r="1495" spans="6:10" hidden="1">
      <c r="F1495" s="1"/>
      <c r="G1495" s="2"/>
      <c r="H1495" s="2"/>
      <c r="I1495" s="2"/>
      <c r="J1495" s="2"/>
    </row>
    <row r="1496" spans="6:10" hidden="1">
      <c r="F1496" s="1"/>
      <c r="G1496" s="2"/>
      <c r="H1496" s="2"/>
      <c r="I1496" s="2"/>
      <c r="J1496" s="2"/>
    </row>
    <row r="1497" spans="6:10" hidden="1">
      <c r="F1497" s="1"/>
      <c r="G1497" s="2"/>
      <c r="H1497" s="2"/>
      <c r="I1497" s="2"/>
      <c r="J1497" s="2"/>
    </row>
    <row r="1498" spans="6:10" hidden="1">
      <c r="F1498" s="1"/>
      <c r="G1498" s="2"/>
      <c r="H1498" s="2"/>
      <c r="I1498" s="2"/>
      <c r="J1498" s="2"/>
    </row>
    <row r="1499" spans="6:10" hidden="1">
      <c r="F1499" s="1"/>
      <c r="G1499" s="2"/>
      <c r="H1499" s="2"/>
      <c r="I1499" s="2"/>
      <c r="J1499" s="2"/>
    </row>
    <row r="1500" spans="6:10" hidden="1">
      <c r="F1500" s="1"/>
      <c r="G1500" s="2"/>
      <c r="H1500" s="2"/>
      <c r="I1500" s="2"/>
      <c r="J1500" s="2"/>
    </row>
    <row r="1501" spans="6:10" hidden="1">
      <c r="F1501" s="1"/>
      <c r="G1501" s="2"/>
      <c r="H1501" s="2"/>
      <c r="I1501" s="2"/>
      <c r="J1501" s="2"/>
    </row>
    <row r="1502" spans="6:10" hidden="1">
      <c r="F1502" s="1"/>
      <c r="G1502" s="2"/>
      <c r="H1502" s="2"/>
      <c r="I1502" s="2"/>
      <c r="J1502" s="2"/>
    </row>
    <row r="1503" spans="6:10" hidden="1">
      <c r="F1503" s="1"/>
      <c r="G1503" s="2"/>
      <c r="H1503" s="2"/>
      <c r="I1503" s="2"/>
      <c r="J1503" s="2"/>
    </row>
    <row r="1504" spans="6:10" hidden="1">
      <c r="F1504" s="1"/>
      <c r="G1504" s="2"/>
      <c r="H1504" s="2"/>
      <c r="I1504" s="2"/>
      <c r="J1504" s="2"/>
    </row>
    <row r="1505" spans="6:10" hidden="1">
      <c r="F1505" s="1"/>
      <c r="G1505" s="2"/>
      <c r="H1505" s="2"/>
      <c r="I1505" s="2"/>
      <c r="J1505" s="2"/>
    </row>
    <row r="1506" spans="6:10" hidden="1">
      <c r="F1506" s="1"/>
      <c r="G1506" s="2"/>
      <c r="H1506" s="2"/>
      <c r="I1506" s="2"/>
      <c r="J1506" s="2"/>
    </row>
    <row r="1507" spans="6:10" hidden="1">
      <c r="F1507" s="1"/>
      <c r="G1507" s="2"/>
      <c r="H1507" s="2"/>
      <c r="I1507" s="2"/>
      <c r="J1507" s="2"/>
    </row>
    <row r="1508" spans="6:10" hidden="1">
      <c r="F1508" s="1"/>
      <c r="G1508" s="2"/>
      <c r="H1508" s="2"/>
      <c r="I1508" s="2"/>
      <c r="J1508" s="2"/>
    </row>
    <row r="1509" spans="6:10" hidden="1">
      <c r="F1509" s="1"/>
      <c r="G1509" s="2"/>
      <c r="H1509" s="2"/>
      <c r="I1509" s="2"/>
      <c r="J1509" s="2"/>
    </row>
    <row r="1510" spans="6:10" hidden="1">
      <c r="F1510" s="1"/>
      <c r="G1510" s="2"/>
      <c r="H1510" s="2"/>
      <c r="I1510" s="2"/>
      <c r="J1510" s="2"/>
    </row>
    <row r="1511" spans="6:10" hidden="1">
      <c r="F1511" s="1"/>
      <c r="G1511" s="2"/>
      <c r="H1511" s="2"/>
      <c r="I1511" s="2"/>
      <c r="J1511" s="2"/>
    </row>
    <row r="1512" spans="6:10" hidden="1">
      <c r="F1512" s="1"/>
      <c r="G1512" s="2"/>
      <c r="H1512" s="2"/>
      <c r="I1512" s="2"/>
      <c r="J1512" s="2"/>
    </row>
    <row r="1513" spans="6:10" hidden="1">
      <c r="F1513" s="1"/>
      <c r="G1513" s="2"/>
      <c r="H1513" s="2"/>
      <c r="I1513" s="2"/>
      <c r="J1513" s="2"/>
    </row>
    <row r="1514" spans="6:10" hidden="1">
      <c r="F1514" s="1"/>
      <c r="G1514" s="2"/>
      <c r="H1514" s="2"/>
      <c r="I1514" s="2"/>
      <c r="J1514" s="2"/>
    </row>
    <row r="1515" spans="6:10" hidden="1">
      <c r="F1515" s="1"/>
      <c r="G1515" s="2"/>
      <c r="H1515" s="2"/>
      <c r="I1515" s="2"/>
      <c r="J1515" s="2"/>
    </row>
    <row r="1516" spans="6:10" hidden="1">
      <c r="F1516" s="1"/>
      <c r="G1516" s="2"/>
      <c r="H1516" s="2"/>
      <c r="I1516" s="2"/>
      <c r="J1516" s="2"/>
    </row>
    <row r="1517" spans="6:10" hidden="1">
      <c r="F1517" s="1"/>
      <c r="G1517" s="2"/>
      <c r="H1517" s="2"/>
      <c r="I1517" s="2"/>
      <c r="J1517" s="2"/>
    </row>
    <row r="1518" spans="6:10" hidden="1">
      <c r="F1518" s="1"/>
      <c r="G1518" s="2"/>
      <c r="H1518" s="2"/>
      <c r="I1518" s="2"/>
      <c r="J1518" s="2"/>
    </row>
    <row r="1519" spans="6:10" hidden="1">
      <c r="F1519" s="1"/>
      <c r="G1519" s="2"/>
      <c r="H1519" s="2"/>
      <c r="I1519" s="2"/>
      <c r="J1519" s="2"/>
    </row>
    <row r="1520" spans="6:10" hidden="1">
      <c r="F1520" s="1"/>
      <c r="G1520" s="2"/>
      <c r="H1520" s="2"/>
      <c r="I1520" s="2"/>
      <c r="J1520" s="2"/>
    </row>
    <row r="1521" spans="6:10" hidden="1">
      <c r="F1521" s="1"/>
      <c r="G1521" s="2"/>
      <c r="H1521" s="2"/>
      <c r="I1521" s="2"/>
      <c r="J1521" s="2"/>
    </row>
    <row r="1522" spans="6:10" hidden="1">
      <c r="F1522" s="1"/>
      <c r="G1522" s="2"/>
      <c r="H1522" s="2"/>
      <c r="I1522" s="2"/>
      <c r="J1522" s="2"/>
    </row>
    <row r="1523" spans="6:10" hidden="1">
      <c r="F1523" s="1"/>
      <c r="G1523" s="2"/>
      <c r="H1523" s="2"/>
      <c r="I1523" s="2"/>
      <c r="J1523" s="2"/>
    </row>
    <row r="1524" spans="6:10" hidden="1">
      <c r="F1524" s="1"/>
      <c r="G1524" s="2"/>
      <c r="H1524" s="2"/>
      <c r="I1524" s="2"/>
      <c r="J1524" s="2"/>
    </row>
    <row r="1525" spans="6:10" hidden="1">
      <c r="F1525" s="1"/>
      <c r="G1525" s="2"/>
      <c r="H1525" s="2"/>
      <c r="I1525" s="2"/>
      <c r="J1525" s="2"/>
    </row>
    <row r="1526" spans="6:10" hidden="1">
      <c r="F1526" s="1"/>
      <c r="G1526" s="2"/>
      <c r="H1526" s="2"/>
      <c r="I1526" s="2"/>
      <c r="J1526" s="2"/>
    </row>
    <row r="1527" spans="6:10" hidden="1">
      <c r="F1527" s="1"/>
      <c r="G1527" s="2"/>
      <c r="H1527" s="2"/>
      <c r="I1527" s="2"/>
      <c r="J1527" s="2"/>
    </row>
    <row r="1528" spans="6:10" hidden="1">
      <c r="F1528" s="1"/>
      <c r="G1528" s="2"/>
      <c r="H1528" s="2"/>
      <c r="I1528" s="2"/>
      <c r="J1528" s="2"/>
    </row>
    <row r="1529" spans="6:10" hidden="1">
      <c r="F1529" s="1"/>
      <c r="G1529" s="2"/>
      <c r="H1529" s="2"/>
      <c r="I1529" s="2"/>
      <c r="J1529" s="2"/>
    </row>
    <row r="1530" spans="6:10" hidden="1">
      <c r="F1530" s="1"/>
      <c r="G1530" s="2"/>
      <c r="H1530" s="2"/>
      <c r="I1530" s="2"/>
      <c r="J1530" s="2"/>
    </row>
    <row r="1531" spans="6:10" hidden="1">
      <c r="F1531" s="1"/>
      <c r="G1531" s="2"/>
      <c r="H1531" s="2"/>
      <c r="I1531" s="2"/>
      <c r="J1531" s="2"/>
    </row>
    <row r="1532" spans="6:10" hidden="1">
      <c r="F1532" s="1"/>
      <c r="G1532" s="2"/>
      <c r="H1532" s="2"/>
      <c r="I1532" s="2"/>
      <c r="J1532" s="2"/>
    </row>
    <row r="1533" spans="6:10" hidden="1">
      <c r="F1533" s="1"/>
      <c r="G1533" s="2"/>
      <c r="H1533" s="2"/>
      <c r="I1533" s="2"/>
      <c r="J1533" s="2"/>
    </row>
    <row r="1534" spans="6:10" hidden="1">
      <c r="F1534" s="1"/>
      <c r="G1534" s="2"/>
      <c r="H1534" s="2"/>
      <c r="I1534" s="2"/>
      <c r="J1534" s="2"/>
    </row>
    <row r="1535" spans="6:10" hidden="1">
      <c r="F1535" s="1"/>
      <c r="G1535" s="2"/>
      <c r="H1535" s="2"/>
      <c r="I1535" s="2"/>
      <c r="J1535" s="2"/>
    </row>
    <row r="1536" spans="6:10" hidden="1">
      <c r="F1536" s="1"/>
      <c r="G1536" s="2"/>
      <c r="H1536" s="2"/>
      <c r="I1536" s="2"/>
      <c r="J1536" s="2"/>
    </row>
    <row r="1537" spans="6:10" hidden="1">
      <c r="F1537" s="1"/>
      <c r="G1537" s="2"/>
      <c r="H1537" s="2"/>
      <c r="I1537" s="2"/>
      <c r="J1537" s="2"/>
    </row>
    <row r="1538" spans="6:10" hidden="1">
      <c r="F1538" s="1"/>
      <c r="G1538" s="2"/>
      <c r="H1538" s="2"/>
      <c r="I1538" s="2"/>
      <c r="J1538" s="2"/>
    </row>
    <row r="1539" spans="6:10" hidden="1">
      <c r="F1539" s="1"/>
      <c r="G1539" s="2"/>
      <c r="H1539" s="2"/>
      <c r="I1539" s="2"/>
      <c r="J1539" s="2"/>
    </row>
    <row r="1540" spans="6:10" hidden="1">
      <c r="F1540" s="1"/>
      <c r="G1540" s="2"/>
      <c r="H1540" s="2"/>
      <c r="I1540" s="2"/>
      <c r="J1540" s="2"/>
    </row>
    <row r="1541" spans="6:10" hidden="1">
      <c r="F1541" s="1"/>
      <c r="G1541" s="2"/>
      <c r="H1541" s="2"/>
      <c r="I1541" s="2"/>
      <c r="J1541" s="2"/>
    </row>
    <row r="1542" spans="6:10" hidden="1">
      <c r="F1542" s="1"/>
      <c r="G1542" s="2"/>
      <c r="H1542" s="2"/>
      <c r="I1542" s="2"/>
      <c r="J1542" s="2"/>
    </row>
    <row r="1543" spans="6:10" hidden="1">
      <c r="F1543" s="1"/>
      <c r="G1543" s="2"/>
      <c r="H1543" s="2"/>
      <c r="I1543" s="2"/>
      <c r="J1543" s="2"/>
    </row>
    <row r="1544" spans="6:10" hidden="1">
      <c r="F1544" s="1"/>
      <c r="G1544" s="2"/>
      <c r="H1544" s="2"/>
      <c r="I1544" s="2"/>
      <c r="J1544" s="2"/>
    </row>
    <row r="1545" spans="6:10" hidden="1">
      <c r="F1545" s="1"/>
      <c r="G1545" s="2"/>
      <c r="H1545" s="2"/>
      <c r="I1545" s="2"/>
      <c r="J1545" s="2"/>
    </row>
    <row r="1546" spans="6:10" hidden="1">
      <c r="F1546" s="1"/>
      <c r="G1546" s="2"/>
      <c r="H1546" s="2"/>
      <c r="I1546" s="2"/>
      <c r="J1546" s="2"/>
    </row>
    <row r="1547" spans="6:10" hidden="1">
      <c r="F1547" s="1"/>
      <c r="G1547" s="2"/>
      <c r="H1547" s="2"/>
      <c r="I1547" s="2"/>
      <c r="J1547" s="2"/>
    </row>
    <row r="1548" spans="6:10" hidden="1">
      <c r="F1548" s="1"/>
      <c r="G1548" s="2"/>
      <c r="H1548" s="2"/>
      <c r="I1548" s="2"/>
      <c r="J1548" s="2"/>
    </row>
    <row r="1549" spans="6:10" hidden="1">
      <c r="F1549" s="1"/>
      <c r="G1549" s="2"/>
      <c r="H1549" s="2"/>
      <c r="I1549" s="2"/>
      <c r="J1549" s="2"/>
    </row>
    <row r="1550" spans="6:10" hidden="1">
      <c r="F1550" s="1"/>
      <c r="G1550" s="2"/>
      <c r="H1550" s="2"/>
      <c r="I1550" s="2"/>
      <c r="J1550" s="2"/>
    </row>
    <row r="1551" spans="6:10" hidden="1">
      <c r="F1551" s="1"/>
      <c r="G1551" s="2"/>
      <c r="H1551" s="2"/>
      <c r="I1551" s="2"/>
      <c r="J1551" s="2"/>
    </row>
    <row r="1552" spans="6:10" hidden="1">
      <c r="F1552" s="1"/>
      <c r="G1552" s="2"/>
      <c r="H1552" s="2"/>
      <c r="I1552" s="2"/>
      <c r="J1552" s="2"/>
    </row>
    <row r="1553" spans="6:10" hidden="1">
      <c r="F1553" s="1"/>
      <c r="G1553" s="2"/>
      <c r="H1553" s="2"/>
      <c r="I1553" s="2"/>
      <c r="J1553" s="2"/>
    </row>
    <row r="1554" spans="6:10" hidden="1">
      <c r="F1554" s="1"/>
      <c r="G1554" s="2"/>
      <c r="H1554" s="2"/>
      <c r="I1554" s="2"/>
      <c r="J1554" s="2"/>
    </row>
    <row r="1555" spans="6:10" hidden="1">
      <c r="F1555" s="1"/>
      <c r="G1555" s="2"/>
      <c r="H1555" s="2"/>
      <c r="I1555" s="2"/>
      <c r="J1555" s="2"/>
    </row>
    <row r="1556" spans="6:10" hidden="1">
      <c r="F1556" s="1"/>
      <c r="G1556" s="2"/>
      <c r="H1556" s="2"/>
      <c r="I1556" s="2"/>
      <c r="J1556" s="2"/>
    </row>
    <row r="1557" spans="6:10" hidden="1">
      <c r="F1557" s="1"/>
      <c r="G1557" s="2"/>
      <c r="H1557" s="2"/>
      <c r="I1557" s="2"/>
      <c r="J1557" s="2"/>
    </row>
    <row r="1558" spans="6:10" hidden="1">
      <c r="F1558" s="1"/>
      <c r="G1558" s="2"/>
      <c r="H1558" s="2"/>
      <c r="I1558" s="2"/>
      <c r="J1558" s="2"/>
    </row>
    <row r="1559" spans="6:10" hidden="1">
      <c r="F1559" s="1"/>
      <c r="G1559" s="2"/>
      <c r="H1559" s="2"/>
      <c r="I1559" s="2"/>
      <c r="J1559" s="2"/>
    </row>
    <row r="1560" spans="6:10" hidden="1">
      <c r="F1560" s="1"/>
      <c r="G1560" s="2"/>
      <c r="H1560" s="2"/>
      <c r="I1560" s="2"/>
      <c r="J1560" s="2"/>
    </row>
    <row r="1561" spans="6:10" hidden="1">
      <c r="F1561" s="1"/>
      <c r="G1561" s="2"/>
      <c r="H1561" s="2"/>
      <c r="I1561" s="2"/>
      <c r="J1561" s="2"/>
    </row>
    <row r="1562" spans="6:10" hidden="1">
      <c r="F1562" s="1"/>
      <c r="G1562" s="2"/>
      <c r="H1562" s="2"/>
      <c r="I1562" s="2"/>
      <c r="J1562" s="2"/>
    </row>
    <row r="1563" spans="6:10" hidden="1">
      <c r="F1563" s="1"/>
      <c r="G1563" s="2"/>
      <c r="H1563" s="2"/>
      <c r="I1563" s="2"/>
      <c r="J1563" s="2"/>
    </row>
    <row r="1564" spans="6:10" hidden="1">
      <c r="F1564" s="1"/>
      <c r="G1564" s="2"/>
      <c r="H1564" s="2"/>
      <c r="I1564" s="2"/>
      <c r="J1564" s="2"/>
    </row>
    <row r="1565" spans="6:10" hidden="1">
      <c r="F1565" s="1"/>
      <c r="G1565" s="2"/>
      <c r="H1565" s="2"/>
      <c r="I1565" s="2"/>
      <c r="J1565" s="2"/>
    </row>
    <row r="1566" spans="6:10" hidden="1">
      <c r="F1566" s="1"/>
      <c r="G1566" s="2"/>
      <c r="H1566" s="2"/>
      <c r="I1566" s="2"/>
      <c r="J1566" s="2"/>
    </row>
    <row r="1567" spans="6:10" hidden="1">
      <c r="F1567" s="1"/>
      <c r="G1567" s="2"/>
      <c r="H1567" s="2"/>
      <c r="I1567" s="2"/>
      <c r="J1567" s="2"/>
    </row>
    <row r="1568" spans="6:10" hidden="1">
      <c r="F1568" s="1"/>
      <c r="G1568" s="2"/>
      <c r="H1568" s="2"/>
      <c r="I1568" s="2"/>
      <c r="J1568" s="2"/>
    </row>
    <row r="1569" spans="6:10" hidden="1">
      <c r="F1569" s="1"/>
      <c r="G1569" s="2"/>
      <c r="H1569" s="2"/>
      <c r="I1569" s="2"/>
      <c r="J1569" s="2"/>
    </row>
    <row r="1570" spans="6:10" hidden="1">
      <c r="F1570" s="1"/>
      <c r="G1570" s="2"/>
      <c r="H1570" s="2"/>
      <c r="I1570" s="2"/>
      <c r="J1570" s="2"/>
    </row>
    <row r="1571" spans="6:10" hidden="1">
      <c r="F1571" s="1"/>
      <c r="G1571" s="2"/>
      <c r="H1571" s="2"/>
      <c r="I1571" s="2"/>
      <c r="J1571" s="2"/>
    </row>
    <row r="1572" spans="6:10" hidden="1">
      <c r="F1572" s="1"/>
      <c r="G1572" s="2"/>
      <c r="H1572" s="2"/>
      <c r="I1572" s="2"/>
      <c r="J1572" s="2"/>
    </row>
    <row r="1573" spans="6:10" hidden="1">
      <c r="F1573" s="1"/>
      <c r="G1573" s="2"/>
      <c r="H1573" s="2"/>
      <c r="I1573" s="2"/>
      <c r="J1573" s="2"/>
    </row>
    <row r="1574" spans="6:10" hidden="1">
      <c r="F1574" s="1"/>
      <c r="G1574" s="2"/>
      <c r="H1574" s="2"/>
      <c r="I1574" s="2"/>
      <c r="J1574" s="2"/>
    </row>
    <row r="1575" spans="6:10" hidden="1">
      <c r="F1575" s="1"/>
      <c r="G1575" s="2"/>
      <c r="H1575" s="2"/>
      <c r="I1575" s="2"/>
      <c r="J1575" s="2"/>
    </row>
    <row r="1576" spans="6:10" hidden="1">
      <c r="F1576" s="1"/>
      <c r="G1576" s="2"/>
      <c r="H1576" s="2"/>
      <c r="I1576" s="2"/>
      <c r="J1576" s="2"/>
    </row>
    <row r="1577" spans="6:10" hidden="1">
      <c r="F1577" s="1"/>
      <c r="G1577" s="2"/>
      <c r="H1577" s="2"/>
      <c r="I1577" s="2"/>
      <c r="J1577" s="2"/>
    </row>
    <row r="1578" spans="6:10" hidden="1">
      <c r="F1578" s="1"/>
      <c r="G1578" s="2"/>
      <c r="H1578" s="2"/>
      <c r="I1578" s="2"/>
      <c r="J1578" s="2"/>
    </row>
    <row r="1579" spans="6:10" hidden="1">
      <c r="F1579" s="1"/>
      <c r="G1579" s="2"/>
      <c r="H1579" s="2"/>
      <c r="I1579" s="2"/>
      <c r="J1579" s="2"/>
    </row>
    <row r="1580" spans="6:10" hidden="1">
      <c r="F1580" s="1"/>
      <c r="G1580" s="2"/>
      <c r="H1580" s="2"/>
      <c r="I1580" s="2"/>
      <c r="J1580" s="2"/>
    </row>
    <row r="1581" spans="6:10" hidden="1">
      <c r="F1581" s="1"/>
      <c r="G1581" s="2"/>
      <c r="H1581" s="2"/>
      <c r="I1581" s="2"/>
      <c r="J1581" s="2"/>
    </row>
    <row r="1582" spans="6:10" hidden="1">
      <c r="F1582" s="1"/>
      <c r="G1582" s="2"/>
      <c r="H1582" s="2"/>
      <c r="I1582" s="2"/>
      <c r="J1582" s="2"/>
    </row>
    <row r="1583" spans="6:10" hidden="1">
      <c r="F1583" s="1"/>
      <c r="G1583" s="2"/>
      <c r="H1583" s="2"/>
      <c r="I1583" s="2"/>
      <c r="J1583" s="2"/>
    </row>
    <row r="1584" spans="6:10" hidden="1">
      <c r="F1584" s="1"/>
      <c r="G1584" s="2"/>
      <c r="H1584" s="2"/>
      <c r="I1584" s="2"/>
      <c r="J1584" s="2"/>
    </row>
    <row r="1585" spans="6:10" hidden="1">
      <c r="F1585" s="1"/>
      <c r="G1585" s="2"/>
      <c r="H1585" s="2"/>
      <c r="I1585" s="2"/>
      <c r="J1585" s="2"/>
    </row>
    <row r="1586" spans="6:10" hidden="1">
      <c r="F1586" s="1"/>
      <c r="G1586" s="2"/>
      <c r="H1586" s="2"/>
      <c r="I1586" s="2"/>
      <c r="J1586" s="2"/>
    </row>
    <row r="1587" spans="6:10" hidden="1">
      <c r="F1587" s="1"/>
      <c r="G1587" s="2"/>
      <c r="H1587" s="2"/>
      <c r="I1587" s="2"/>
      <c r="J1587" s="2"/>
    </row>
    <row r="1588" spans="6:10" hidden="1">
      <c r="F1588" s="1"/>
      <c r="G1588" s="2"/>
      <c r="H1588" s="2"/>
      <c r="I1588" s="2"/>
      <c r="J1588" s="2"/>
    </row>
    <row r="1589" spans="6:10" hidden="1">
      <c r="F1589" s="1"/>
      <c r="G1589" s="2"/>
      <c r="H1589" s="2"/>
      <c r="I1589" s="2"/>
      <c r="J1589" s="2"/>
    </row>
    <row r="1590" spans="6:10" hidden="1">
      <c r="F1590" s="1"/>
      <c r="G1590" s="2"/>
      <c r="H1590" s="2"/>
      <c r="I1590" s="2"/>
      <c r="J1590" s="2"/>
    </row>
    <row r="1591" spans="6:10" hidden="1">
      <c r="F1591" s="1"/>
      <c r="G1591" s="2"/>
      <c r="H1591" s="2"/>
      <c r="I1591" s="2"/>
      <c r="J1591" s="2"/>
    </row>
    <row r="1592" spans="6:10" hidden="1">
      <c r="F1592" s="1"/>
      <c r="G1592" s="2"/>
      <c r="H1592" s="2"/>
      <c r="I1592" s="2"/>
      <c r="J1592" s="2"/>
    </row>
    <row r="1593" spans="6:10" hidden="1">
      <c r="F1593" s="1"/>
      <c r="G1593" s="2"/>
      <c r="H1593" s="2"/>
      <c r="I1593" s="2"/>
      <c r="J1593" s="2"/>
    </row>
    <row r="1594" spans="6:10" hidden="1">
      <c r="F1594" s="1"/>
      <c r="G1594" s="2"/>
      <c r="H1594" s="2"/>
      <c r="I1594" s="2"/>
      <c r="J1594" s="2"/>
    </row>
    <row r="1595" spans="6:10" hidden="1">
      <c r="F1595" s="1"/>
      <c r="G1595" s="2"/>
      <c r="H1595" s="2"/>
      <c r="I1595" s="2"/>
      <c r="J1595" s="2"/>
    </row>
    <row r="1596" spans="6:10" hidden="1">
      <c r="F1596" s="1"/>
      <c r="G1596" s="2"/>
      <c r="H1596" s="2"/>
      <c r="I1596" s="2"/>
      <c r="J1596" s="2"/>
    </row>
    <row r="1597" spans="6:10" hidden="1">
      <c r="F1597" s="1"/>
      <c r="G1597" s="2"/>
      <c r="H1597" s="2"/>
      <c r="I1597" s="2"/>
      <c r="J1597" s="2"/>
    </row>
    <row r="1598" spans="6:10" hidden="1">
      <c r="F1598" s="1"/>
      <c r="G1598" s="2"/>
      <c r="H1598" s="2"/>
      <c r="I1598" s="2"/>
      <c r="J1598" s="2"/>
    </row>
    <row r="1599" spans="6:10" hidden="1">
      <c r="F1599" s="1"/>
      <c r="G1599" s="2"/>
      <c r="H1599" s="2"/>
      <c r="I1599" s="2"/>
      <c r="J1599" s="2"/>
    </row>
    <row r="1600" spans="6:10" hidden="1">
      <c r="F1600" s="1"/>
      <c r="G1600" s="2"/>
      <c r="H1600" s="2"/>
      <c r="I1600" s="2"/>
      <c r="J1600" s="2"/>
    </row>
    <row r="1601" spans="6:10" hidden="1">
      <c r="F1601" s="1"/>
      <c r="G1601" s="2"/>
      <c r="H1601" s="2"/>
      <c r="I1601" s="2"/>
      <c r="J1601" s="2"/>
    </row>
    <row r="1602" spans="6:10" hidden="1">
      <c r="F1602" s="1"/>
      <c r="G1602" s="2"/>
      <c r="H1602" s="2"/>
      <c r="I1602" s="2"/>
      <c r="J1602" s="2"/>
    </row>
    <row r="1603" spans="6:10" hidden="1">
      <c r="F1603" s="1"/>
      <c r="G1603" s="2"/>
      <c r="H1603" s="2"/>
      <c r="I1603" s="2"/>
      <c r="J1603" s="2"/>
    </row>
    <row r="1604" spans="6:10" hidden="1">
      <c r="F1604" s="1"/>
      <c r="G1604" s="2"/>
      <c r="H1604" s="2"/>
      <c r="I1604" s="2"/>
      <c r="J1604" s="2"/>
    </row>
    <row r="1605" spans="6:10" hidden="1">
      <c r="F1605" s="1"/>
      <c r="G1605" s="2"/>
      <c r="H1605" s="2"/>
      <c r="I1605" s="2"/>
      <c r="J1605" s="2"/>
    </row>
    <row r="1606" spans="6:10" hidden="1">
      <c r="F1606" s="1"/>
      <c r="G1606" s="2"/>
      <c r="H1606" s="2"/>
      <c r="I1606" s="2"/>
      <c r="J1606" s="2"/>
    </row>
    <row r="1607" spans="6:10" hidden="1">
      <c r="F1607" s="1"/>
      <c r="G1607" s="2"/>
      <c r="H1607" s="2"/>
      <c r="I1607" s="2"/>
      <c r="J1607" s="2"/>
    </row>
    <row r="1608" spans="6:10" hidden="1">
      <c r="F1608" s="1"/>
      <c r="G1608" s="2"/>
      <c r="H1608" s="2"/>
      <c r="I1608" s="2"/>
      <c r="J1608" s="2"/>
    </row>
    <row r="1609" spans="6:10" hidden="1">
      <c r="F1609" s="1"/>
      <c r="G1609" s="2"/>
      <c r="H1609" s="2"/>
      <c r="I1609" s="2"/>
      <c r="J1609" s="2"/>
    </row>
    <row r="1610" spans="6:10" hidden="1">
      <c r="F1610" s="1"/>
      <c r="G1610" s="2"/>
      <c r="H1610" s="2"/>
      <c r="I1610" s="2"/>
      <c r="J1610" s="2"/>
    </row>
    <row r="1611" spans="6:10" hidden="1">
      <c r="F1611" s="1"/>
      <c r="G1611" s="2"/>
      <c r="H1611" s="2"/>
      <c r="I1611" s="2"/>
      <c r="J1611" s="2"/>
    </row>
    <row r="1612" spans="6:10" hidden="1">
      <c r="F1612" s="1"/>
      <c r="G1612" s="2"/>
      <c r="H1612" s="2"/>
      <c r="I1612" s="2"/>
      <c r="J1612" s="2"/>
    </row>
    <row r="1613" spans="6:10" hidden="1">
      <c r="F1613" s="1"/>
      <c r="G1613" s="2"/>
      <c r="H1613" s="2"/>
      <c r="I1613" s="2"/>
      <c r="J1613" s="2"/>
    </row>
    <row r="1614" spans="6:10" hidden="1">
      <c r="F1614" s="1"/>
      <c r="G1614" s="2"/>
      <c r="H1614" s="2"/>
      <c r="I1614" s="2"/>
      <c r="J1614" s="2"/>
    </row>
    <row r="1615" spans="6:10" hidden="1">
      <c r="F1615" s="1"/>
      <c r="G1615" s="2"/>
      <c r="H1615" s="2"/>
      <c r="I1615" s="2"/>
      <c r="J1615" s="2"/>
    </row>
    <row r="1616" spans="6:10" hidden="1">
      <c r="F1616" s="1"/>
      <c r="G1616" s="2"/>
      <c r="H1616" s="2"/>
      <c r="I1616" s="2"/>
      <c r="J1616" s="2"/>
    </row>
    <row r="1617" spans="6:10" hidden="1">
      <c r="F1617" s="1"/>
      <c r="G1617" s="2"/>
      <c r="H1617" s="2"/>
      <c r="I1617" s="2"/>
      <c r="J1617" s="2"/>
    </row>
    <row r="1618" spans="6:10" hidden="1">
      <c r="F1618" s="1"/>
      <c r="G1618" s="2"/>
      <c r="H1618" s="2"/>
      <c r="I1618" s="2"/>
      <c r="J1618" s="2"/>
    </row>
    <row r="1619" spans="6:10" hidden="1">
      <c r="F1619" s="1"/>
      <c r="G1619" s="2"/>
      <c r="H1619" s="2"/>
      <c r="I1619" s="2"/>
      <c r="J1619" s="2"/>
    </row>
    <row r="1620" spans="6:10" hidden="1">
      <c r="F1620" s="1"/>
      <c r="G1620" s="2"/>
      <c r="H1620" s="2"/>
      <c r="I1620" s="2"/>
      <c r="J1620" s="2"/>
    </row>
    <row r="1621" spans="6:10" hidden="1">
      <c r="F1621" s="1"/>
      <c r="G1621" s="2"/>
      <c r="H1621" s="2"/>
      <c r="I1621" s="2"/>
      <c r="J1621" s="2"/>
    </row>
    <row r="1622" spans="6:10" hidden="1">
      <c r="F1622" s="1"/>
      <c r="G1622" s="2"/>
      <c r="H1622" s="2"/>
      <c r="I1622" s="2"/>
      <c r="J1622" s="2"/>
    </row>
    <row r="1623" spans="6:10" hidden="1">
      <c r="F1623" s="1"/>
      <c r="G1623" s="2"/>
      <c r="H1623" s="2"/>
      <c r="I1623" s="2"/>
      <c r="J1623" s="2"/>
    </row>
    <row r="1624" spans="6:10" hidden="1">
      <c r="F1624" s="1"/>
      <c r="G1624" s="2"/>
      <c r="H1624" s="2"/>
      <c r="I1624" s="2"/>
      <c r="J1624" s="2"/>
    </row>
    <row r="1625" spans="6:10" hidden="1">
      <c r="F1625" s="1"/>
      <c r="G1625" s="2"/>
      <c r="H1625" s="2"/>
      <c r="I1625" s="2"/>
      <c r="J1625" s="2"/>
    </row>
    <row r="1626" spans="6:10" hidden="1">
      <c r="F1626" s="1"/>
      <c r="G1626" s="2"/>
      <c r="H1626" s="2"/>
      <c r="I1626" s="2"/>
      <c r="J1626" s="2"/>
    </row>
    <row r="1627" spans="6:10" hidden="1">
      <c r="F1627" s="1"/>
      <c r="G1627" s="2"/>
      <c r="H1627" s="2"/>
      <c r="I1627" s="2"/>
      <c r="J1627" s="2"/>
    </row>
    <row r="1628" spans="6:10" hidden="1">
      <c r="F1628" s="1"/>
      <c r="G1628" s="2"/>
      <c r="H1628" s="2"/>
      <c r="I1628" s="2"/>
      <c r="J1628" s="2"/>
    </row>
    <row r="1629" spans="6:10" hidden="1">
      <c r="F1629" s="1"/>
      <c r="G1629" s="2"/>
      <c r="H1629" s="2"/>
      <c r="I1629" s="2"/>
      <c r="J1629" s="2"/>
    </row>
    <row r="1630" spans="6:10" hidden="1">
      <c r="F1630" s="1"/>
      <c r="G1630" s="2"/>
      <c r="H1630" s="2"/>
      <c r="I1630" s="2"/>
      <c r="J1630" s="2"/>
    </row>
    <row r="1631" spans="6:10" hidden="1">
      <c r="F1631" s="1"/>
      <c r="G1631" s="2"/>
      <c r="H1631" s="2"/>
      <c r="I1631" s="2"/>
      <c r="J1631" s="2"/>
    </row>
    <row r="1632" spans="6:10" hidden="1">
      <c r="F1632" s="1"/>
      <c r="G1632" s="2"/>
      <c r="H1632" s="2"/>
      <c r="I1632" s="2"/>
      <c r="J1632" s="2"/>
    </row>
    <row r="1633" spans="6:10" hidden="1">
      <c r="F1633" s="1"/>
      <c r="G1633" s="2"/>
      <c r="H1633" s="2"/>
      <c r="I1633" s="2"/>
      <c r="J1633" s="2"/>
    </row>
    <row r="1634" spans="6:10" hidden="1">
      <c r="F1634" s="1"/>
      <c r="G1634" s="2"/>
      <c r="H1634" s="2"/>
      <c r="I1634" s="2"/>
      <c r="J1634" s="2"/>
    </row>
    <row r="1635" spans="6:10" hidden="1">
      <c r="F1635" s="1"/>
      <c r="G1635" s="2"/>
      <c r="H1635" s="2"/>
      <c r="I1635" s="2"/>
      <c r="J1635" s="2"/>
    </row>
    <row r="1636" spans="6:10" hidden="1">
      <c r="F1636" s="1"/>
      <c r="G1636" s="2"/>
      <c r="H1636" s="2"/>
      <c r="I1636" s="2"/>
      <c r="J1636" s="2"/>
    </row>
    <row r="1637" spans="6:10" hidden="1">
      <c r="F1637" s="1"/>
      <c r="G1637" s="2"/>
      <c r="H1637" s="2"/>
      <c r="I1637" s="2"/>
      <c r="J1637" s="2"/>
    </row>
    <row r="1638" spans="6:10" hidden="1">
      <c r="F1638" s="1"/>
      <c r="G1638" s="2"/>
      <c r="H1638" s="2"/>
      <c r="I1638" s="2"/>
      <c r="J1638" s="2"/>
    </row>
    <row r="1639" spans="6:10" hidden="1">
      <c r="F1639" s="1"/>
      <c r="G1639" s="2"/>
      <c r="H1639" s="2"/>
      <c r="I1639" s="2"/>
      <c r="J1639" s="2"/>
    </row>
    <row r="1640" spans="6:10" hidden="1">
      <c r="F1640" s="1"/>
      <c r="G1640" s="2"/>
      <c r="H1640" s="2"/>
      <c r="I1640" s="2"/>
      <c r="J1640" s="2"/>
    </row>
    <row r="1641" spans="6:10" hidden="1">
      <c r="F1641" s="1"/>
      <c r="G1641" s="2"/>
      <c r="H1641" s="2"/>
      <c r="I1641" s="2"/>
      <c r="J1641" s="2"/>
    </row>
    <row r="1642" spans="6:10" hidden="1">
      <c r="F1642" s="1"/>
      <c r="G1642" s="2"/>
      <c r="H1642" s="2"/>
      <c r="I1642" s="2"/>
      <c r="J1642" s="2"/>
    </row>
    <row r="1643" spans="6:10" hidden="1">
      <c r="F1643" s="1"/>
      <c r="G1643" s="2"/>
      <c r="H1643" s="2"/>
      <c r="I1643" s="2"/>
      <c r="J1643" s="2"/>
    </row>
    <row r="1644" spans="6:10" hidden="1">
      <c r="F1644" s="1"/>
      <c r="G1644" s="2"/>
      <c r="H1644" s="2"/>
      <c r="I1644" s="2"/>
      <c r="J1644" s="2"/>
    </row>
    <row r="1645" spans="6:10" hidden="1">
      <c r="F1645" s="1"/>
      <c r="G1645" s="2"/>
      <c r="H1645" s="2"/>
      <c r="I1645" s="2"/>
      <c r="J1645" s="2"/>
    </row>
    <row r="1646" spans="6:10" hidden="1">
      <c r="F1646" s="1"/>
      <c r="G1646" s="2"/>
      <c r="H1646" s="2"/>
      <c r="I1646" s="2"/>
      <c r="J1646" s="2"/>
    </row>
    <row r="1647" spans="6:10" hidden="1">
      <c r="F1647" s="1"/>
      <c r="G1647" s="2"/>
      <c r="H1647" s="2"/>
      <c r="I1647" s="2"/>
      <c r="J1647" s="2"/>
    </row>
    <row r="1648" spans="6:10" hidden="1">
      <c r="F1648" s="1"/>
      <c r="G1648" s="2"/>
      <c r="H1648" s="2"/>
      <c r="I1648" s="2"/>
      <c r="J1648" s="2"/>
    </row>
    <row r="1649" spans="6:10" hidden="1">
      <c r="F1649" s="1"/>
      <c r="G1649" s="2"/>
      <c r="H1649" s="2"/>
      <c r="I1649" s="2"/>
      <c r="J1649" s="2"/>
    </row>
    <row r="1650" spans="6:10" hidden="1">
      <c r="F1650" s="1"/>
      <c r="G1650" s="2"/>
      <c r="H1650" s="2"/>
      <c r="I1650" s="2"/>
      <c r="J1650" s="2"/>
    </row>
    <row r="1651" spans="6:10" hidden="1">
      <c r="F1651" s="1"/>
      <c r="G1651" s="2"/>
      <c r="H1651" s="2"/>
      <c r="I1651" s="2"/>
      <c r="J1651" s="2"/>
    </row>
    <row r="1652" spans="6:10" hidden="1">
      <c r="F1652" s="1"/>
      <c r="G1652" s="2"/>
      <c r="H1652" s="2"/>
      <c r="I1652" s="2"/>
      <c r="J1652" s="2"/>
    </row>
    <row r="1653" spans="6:10" hidden="1">
      <c r="F1653" s="1"/>
      <c r="G1653" s="2"/>
      <c r="H1653" s="2"/>
      <c r="I1653" s="2"/>
      <c r="J1653" s="2"/>
    </row>
    <row r="1654" spans="6:10" hidden="1">
      <c r="F1654" s="1"/>
      <c r="G1654" s="2"/>
      <c r="H1654" s="2"/>
      <c r="I1654" s="2"/>
      <c r="J1654" s="2"/>
    </row>
    <row r="1655" spans="6:10" hidden="1">
      <c r="F1655" s="1"/>
      <c r="G1655" s="2"/>
      <c r="H1655" s="2"/>
      <c r="I1655" s="2"/>
      <c r="J1655" s="2"/>
    </row>
    <row r="1656" spans="6:10" hidden="1">
      <c r="F1656" s="1"/>
      <c r="G1656" s="2"/>
      <c r="H1656" s="2"/>
      <c r="I1656" s="2"/>
      <c r="J1656" s="2"/>
    </row>
    <row r="1657" spans="6:10" hidden="1">
      <c r="F1657" s="1"/>
      <c r="G1657" s="2"/>
      <c r="H1657" s="2"/>
      <c r="I1657" s="2"/>
      <c r="J1657" s="2"/>
    </row>
    <row r="1658" spans="6:10" hidden="1">
      <c r="F1658" s="1"/>
      <c r="G1658" s="2"/>
      <c r="H1658" s="2"/>
      <c r="I1658" s="2"/>
      <c r="J1658" s="2"/>
    </row>
    <row r="1659" spans="6:10" hidden="1">
      <c r="F1659" s="1"/>
      <c r="G1659" s="2"/>
      <c r="H1659" s="2"/>
      <c r="I1659" s="2"/>
      <c r="J1659" s="2"/>
    </row>
    <row r="1660" spans="6:10" hidden="1">
      <c r="F1660" s="1"/>
      <c r="G1660" s="2"/>
      <c r="H1660" s="2"/>
      <c r="I1660" s="2"/>
      <c r="J1660" s="2"/>
    </row>
    <row r="1661" spans="6:10" hidden="1">
      <c r="F1661" s="1"/>
      <c r="G1661" s="2"/>
      <c r="H1661" s="2"/>
      <c r="I1661" s="2"/>
      <c r="J1661" s="2"/>
    </row>
    <row r="1662" spans="6:10" hidden="1">
      <c r="F1662" s="1"/>
      <c r="G1662" s="2"/>
      <c r="H1662" s="2"/>
      <c r="I1662" s="2"/>
      <c r="J1662" s="2"/>
    </row>
    <row r="1663" spans="6:10" hidden="1">
      <c r="F1663" s="1"/>
      <c r="G1663" s="2"/>
      <c r="H1663" s="2"/>
      <c r="I1663" s="2"/>
      <c r="J1663" s="2"/>
    </row>
    <row r="1664" spans="6:10" hidden="1">
      <c r="F1664" s="1"/>
      <c r="G1664" s="2"/>
      <c r="H1664" s="2"/>
      <c r="I1664" s="2"/>
      <c r="J1664" s="2"/>
    </row>
    <row r="1665" spans="6:10" hidden="1">
      <c r="F1665" s="1"/>
      <c r="G1665" s="2"/>
      <c r="H1665" s="2"/>
      <c r="I1665" s="2"/>
      <c r="J1665" s="2"/>
    </row>
    <row r="1666" spans="6:10" hidden="1">
      <c r="F1666" s="1"/>
      <c r="G1666" s="2"/>
      <c r="H1666" s="2"/>
      <c r="I1666" s="2"/>
      <c r="J1666" s="2"/>
    </row>
    <row r="1667" spans="6:10" hidden="1">
      <c r="F1667" s="1"/>
      <c r="G1667" s="2"/>
      <c r="H1667" s="2"/>
      <c r="I1667" s="2"/>
      <c r="J1667" s="2"/>
    </row>
    <row r="1668" spans="6:10" hidden="1">
      <c r="F1668" s="1"/>
      <c r="G1668" s="2"/>
      <c r="H1668" s="2"/>
      <c r="I1668" s="2"/>
      <c r="J1668" s="2"/>
    </row>
    <row r="1669" spans="6:10" hidden="1">
      <c r="F1669" s="1"/>
      <c r="G1669" s="2"/>
      <c r="H1669" s="2"/>
      <c r="I1669" s="2"/>
      <c r="J1669" s="2"/>
    </row>
    <row r="1670" spans="6:10" hidden="1">
      <c r="F1670" s="1"/>
      <c r="G1670" s="2"/>
      <c r="H1670" s="2"/>
      <c r="I1670" s="2"/>
      <c r="J1670" s="2"/>
    </row>
    <row r="1671" spans="6:10" hidden="1">
      <c r="F1671" s="1"/>
      <c r="G1671" s="2"/>
      <c r="H1671" s="2"/>
      <c r="I1671" s="2"/>
      <c r="J1671" s="2"/>
    </row>
    <row r="1672" spans="6:10" hidden="1">
      <c r="F1672" s="1"/>
      <c r="G1672" s="2"/>
      <c r="H1672" s="2"/>
      <c r="I1672" s="2"/>
      <c r="J1672" s="2"/>
    </row>
    <row r="1673" spans="6:10" hidden="1">
      <c r="F1673" s="1"/>
      <c r="G1673" s="2"/>
      <c r="H1673" s="2"/>
      <c r="I1673" s="2"/>
      <c r="J1673" s="2"/>
    </row>
    <row r="1674" spans="6:10" hidden="1">
      <c r="F1674" s="1"/>
      <c r="G1674" s="2"/>
      <c r="H1674" s="2"/>
      <c r="I1674" s="2"/>
      <c r="J1674" s="2"/>
    </row>
    <row r="1675" spans="6:10" hidden="1">
      <c r="F1675" s="1"/>
      <c r="G1675" s="2"/>
      <c r="H1675" s="2"/>
      <c r="I1675" s="2"/>
      <c r="J1675" s="2"/>
    </row>
    <row r="1676" spans="6:10" hidden="1">
      <c r="F1676" s="1"/>
      <c r="G1676" s="2"/>
      <c r="H1676" s="2"/>
      <c r="I1676" s="2"/>
      <c r="J1676" s="2"/>
    </row>
    <row r="1677" spans="6:10" hidden="1">
      <c r="F1677" s="1"/>
      <c r="G1677" s="2"/>
      <c r="H1677" s="2"/>
      <c r="I1677" s="2"/>
      <c r="J1677" s="2"/>
    </row>
    <row r="1678" spans="6:10" hidden="1">
      <c r="F1678" s="1"/>
      <c r="G1678" s="2"/>
      <c r="H1678" s="2"/>
      <c r="I1678" s="2"/>
      <c r="J1678" s="2"/>
    </row>
    <row r="1679" spans="6:10" hidden="1">
      <c r="F1679" s="1"/>
      <c r="G1679" s="2"/>
      <c r="H1679" s="2"/>
      <c r="I1679" s="2"/>
      <c r="J1679" s="2"/>
    </row>
    <row r="1680" spans="6:10" hidden="1">
      <c r="F1680" s="1"/>
      <c r="G1680" s="2"/>
      <c r="H1680" s="2"/>
      <c r="I1680" s="2"/>
      <c r="J1680" s="2"/>
    </row>
    <row r="1681" spans="6:10" hidden="1">
      <c r="F1681" s="1"/>
      <c r="G1681" s="2"/>
      <c r="H1681" s="2"/>
      <c r="I1681" s="2"/>
      <c r="J1681" s="2"/>
    </row>
    <row r="1682" spans="6:10" hidden="1">
      <c r="F1682" s="1"/>
      <c r="G1682" s="2"/>
      <c r="H1682" s="2"/>
      <c r="I1682" s="2"/>
      <c r="J1682" s="2"/>
    </row>
    <row r="1683" spans="6:10" hidden="1">
      <c r="F1683" s="1"/>
      <c r="G1683" s="2"/>
      <c r="H1683" s="2"/>
      <c r="I1683" s="2"/>
      <c r="J1683" s="2"/>
    </row>
    <row r="1684" spans="6:10" hidden="1">
      <c r="F1684" s="1"/>
      <c r="G1684" s="2"/>
      <c r="H1684" s="2"/>
      <c r="I1684" s="2"/>
      <c r="J1684" s="2"/>
    </row>
    <row r="1685" spans="6:10" hidden="1">
      <c r="F1685" s="1"/>
      <c r="G1685" s="2"/>
      <c r="H1685" s="2"/>
      <c r="I1685" s="2"/>
      <c r="J1685" s="2"/>
    </row>
    <row r="1686" spans="6:10" hidden="1">
      <c r="F1686" s="1"/>
      <c r="G1686" s="2"/>
      <c r="H1686" s="2"/>
      <c r="I1686" s="2"/>
      <c r="J1686" s="2"/>
    </row>
    <row r="1687" spans="6:10" hidden="1">
      <c r="F1687" s="1"/>
      <c r="G1687" s="2"/>
      <c r="H1687" s="2"/>
      <c r="I1687" s="2"/>
      <c r="J1687" s="2"/>
    </row>
    <row r="1688" spans="6:10" hidden="1">
      <c r="F1688" s="1"/>
      <c r="G1688" s="2"/>
      <c r="H1688" s="2"/>
      <c r="I1688" s="2"/>
      <c r="J1688" s="2"/>
    </row>
    <row r="1689" spans="6:10" hidden="1">
      <c r="F1689" s="1"/>
      <c r="G1689" s="2"/>
      <c r="H1689" s="2"/>
      <c r="I1689" s="2"/>
      <c r="J1689" s="2"/>
    </row>
    <row r="1690" spans="6:10" hidden="1">
      <c r="F1690" s="1"/>
      <c r="G1690" s="2"/>
      <c r="H1690" s="2"/>
      <c r="I1690" s="2"/>
      <c r="J1690" s="2"/>
    </row>
    <row r="1691" spans="6:10" hidden="1">
      <c r="F1691" s="1"/>
      <c r="G1691" s="2"/>
      <c r="H1691" s="2"/>
      <c r="I1691" s="2"/>
      <c r="J1691" s="2"/>
    </row>
    <row r="1692" spans="6:10" hidden="1">
      <c r="F1692" s="1"/>
      <c r="G1692" s="2"/>
      <c r="H1692" s="2"/>
      <c r="I1692" s="2"/>
      <c r="J1692" s="2"/>
    </row>
    <row r="1693" spans="6:10" hidden="1">
      <c r="F1693" s="1"/>
      <c r="G1693" s="2"/>
      <c r="H1693" s="2"/>
      <c r="I1693" s="2"/>
      <c r="J1693" s="2"/>
    </row>
    <row r="1694" spans="6:10" hidden="1">
      <c r="F1694" s="1"/>
      <c r="G1694" s="2"/>
      <c r="H1694" s="2"/>
      <c r="I1694" s="2"/>
      <c r="J1694" s="2"/>
    </row>
    <row r="1695" spans="6:10" hidden="1">
      <c r="F1695" s="1"/>
      <c r="G1695" s="2"/>
      <c r="H1695" s="2"/>
      <c r="I1695" s="2"/>
      <c r="J1695" s="2"/>
    </row>
    <row r="1696" spans="6:10" hidden="1">
      <c r="F1696" s="1"/>
      <c r="G1696" s="2"/>
      <c r="H1696" s="2"/>
      <c r="I1696" s="2"/>
      <c r="J1696" s="2"/>
    </row>
    <row r="1697" spans="6:10" hidden="1">
      <c r="F1697" s="1"/>
      <c r="G1697" s="2"/>
      <c r="H1697" s="2"/>
      <c r="I1697" s="2"/>
      <c r="J1697" s="2"/>
    </row>
    <row r="1698" spans="6:10" hidden="1">
      <c r="F1698" s="1"/>
      <c r="G1698" s="2"/>
      <c r="H1698" s="2"/>
      <c r="I1698" s="2"/>
      <c r="J1698" s="2"/>
    </row>
    <row r="1699" spans="6:10" hidden="1">
      <c r="F1699" s="1"/>
      <c r="G1699" s="2"/>
      <c r="H1699" s="2"/>
      <c r="I1699" s="2"/>
      <c r="J1699" s="2"/>
    </row>
    <row r="1700" spans="6:10" hidden="1">
      <c r="F1700" s="1"/>
      <c r="G1700" s="2"/>
      <c r="H1700" s="2"/>
      <c r="I1700" s="2"/>
      <c r="J1700" s="2"/>
    </row>
    <row r="1701" spans="6:10" hidden="1">
      <c r="F1701" s="1"/>
      <c r="G1701" s="2"/>
      <c r="H1701" s="2"/>
      <c r="I1701" s="2"/>
      <c r="J1701" s="2"/>
    </row>
    <row r="1702" spans="6:10" hidden="1">
      <c r="F1702" s="1"/>
      <c r="G1702" s="2"/>
      <c r="H1702" s="2"/>
      <c r="I1702" s="2"/>
      <c r="J1702" s="2"/>
    </row>
    <row r="1703" spans="6:10" hidden="1">
      <c r="F1703" s="1"/>
      <c r="G1703" s="2"/>
      <c r="H1703" s="2"/>
      <c r="I1703" s="2"/>
      <c r="J1703" s="2"/>
    </row>
    <row r="1704" spans="6:10" hidden="1">
      <c r="F1704" s="1"/>
      <c r="G1704" s="2"/>
      <c r="H1704" s="2"/>
      <c r="I1704" s="2"/>
      <c r="J1704" s="2"/>
    </row>
    <row r="1705" spans="6:10" hidden="1">
      <c r="F1705" s="1"/>
      <c r="G1705" s="2"/>
      <c r="H1705" s="2"/>
      <c r="I1705" s="2"/>
      <c r="J1705" s="2"/>
    </row>
    <row r="1706" spans="6:10" hidden="1">
      <c r="F1706" s="1"/>
      <c r="G1706" s="2"/>
      <c r="H1706" s="2"/>
      <c r="I1706" s="2"/>
      <c r="J1706" s="2"/>
    </row>
    <row r="1707" spans="6:10" hidden="1">
      <c r="F1707" s="1"/>
      <c r="G1707" s="2"/>
      <c r="H1707" s="2"/>
      <c r="I1707" s="2"/>
      <c r="J1707" s="2"/>
    </row>
    <row r="1708" spans="6:10" hidden="1">
      <c r="F1708" s="1"/>
      <c r="G1708" s="2"/>
      <c r="H1708" s="2"/>
      <c r="I1708" s="2"/>
      <c r="J1708" s="2"/>
    </row>
    <row r="1709" spans="6:10" hidden="1">
      <c r="F1709" s="1"/>
      <c r="G1709" s="2"/>
      <c r="H1709" s="2"/>
      <c r="I1709" s="2"/>
      <c r="J1709" s="2"/>
    </row>
    <row r="1710" spans="6:10" hidden="1">
      <c r="F1710" s="1"/>
      <c r="G1710" s="2"/>
      <c r="H1710" s="2"/>
      <c r="I1710" s="2"/>
      <c r="J1710" s="2"/>
    </row>
    <row r="1711" spans="6:10" hidden="1">
      <c r="F1711" s="1"/>
      <c r="G1711" s="2"/>
      <c r="H1711" s="2"/>
      <c r="I1711" s="2"/>
      <c r="J1711" s="2"/>
    </row>
    <row r="1712" spans="6:10" hidden="1">
      <c r="F1712" s="1"/>
      <c r="G1712" s="2"/>
      <c r="H1712" s="2"/>
      <c r="I1712" s="2"/>
      <c r="J1712" s="2"/>
    </row>
    <row r="1713" spans="6:10" hidden="1">
      <c r="F1713" s="1"/>
      <c r="G1713" s="2"/>
      <c r="H1713" s="2"/>
      <c r="I1713" s="2"/>
      <c r="J1713" s="2"/>
    </row>
    <row r="1714" spans="6:10" hidden="1">
      <c r="F1714" s="1"/>
      <c r="G1714" s="2"/>
      <c r="H1714" s="2"/>
      <c r="I1714" s="2"/>
      <c r="J1714" s="2"/>
    </row>
    <row r="1715" spans="6:10" hidden="1">
      <c r="F1715" s="1"/>
      <c r="G1715" s="2"/>
      <c r="H1715" s="2"/>
      <c r="I1715" s="2"/>
      <c r="J1715" s="2"/>
    </row>
    <row r="1716" spans="6:10" hidden="1">
      <c r="F1716" s="1"/>
      <c r="G1716" s="2"/>
      <c r="H1716" s="2"/>
      <c r="I1716" s="2"/>
      <c r="J1716" s="2"/>
    </row>
    <row r="1717" spans="6:10" hidden="1">
      <c r="F1717" s="1"/>
      <c r="G1717" s="2"/>
      <c r="H1717" s="2"/>
      <c r="I1717" s="2"/>
      <c r="J1717" s="2"/>
    </row>
    <row r="1718" spans="6:10" hidden="1">
      <c r="F1718" s="1"/>
      <c r="G1718" s="2"/>
      <c r="H1718" s="2"/>
      <c r="I1718" s="2"/>
      <c r="J1718" s="2"/>
    </row>
    <row r="1719" spans="6:10" hidden="1">
      <c r="F1719" s="1"/>
      <c r="G1719" s="2"/>
      <c r="H1719" s="2"/>
      <c r="I1719" s="2"/>
      <c r="J1719" s="2"/>
    </row>
    <row r="1720" spans="6:10" hidden="1">
      <c r="F1720" s="1"/>
      <c r="G1720" s="2"/>
      <c r="H1720" s="2"/>
      <c r="I1720" s="2"/>
      <c r="J1720" s="2"/>
    </row>
    <row r="1721" spans="6:10" hidden="1">
      <c r="F1721" s="1"/>
      <c r="G1721" s="2"/>
      <c r="H1721" s="2"/>
      <c r="I1721" s="2"/>
      <c r="J1721" s="2"/>
    </row>
    <row r="1722" spans="6:10" hidden="1">
      <c r="F1722" s="1"/>
      <c r="G1722" s="2"/>
      <c r="H1722" s="2"/>
      <c r="I1722" s="2"/>
      <c r="J1722" s="2"/>
    </row>
    <row r="1723" spans="6:10" hidden="1">
      <c r="F1723" s="1"/>
      <c r="G1723" s="2"/>
      <c r="H1723" s="2"/>
      <c r="I1723" s="2"/>
      <c r="J1723" s="2"/>
    </row>
    <row r="1724" spans="6:10" hidden="1">
      <c r="F1724" s="1"/>
      <c r="G1724" s="2"/>
      <c r="H1724" s="2"/>
      <c r="I1724" s="2"/>
      <c r="J1724" s="2"/>
    </row>
    <row r="1725" spans="6:10" hidden="1">
      <c r="F1725" s="1"/>
      <c r="G1725" s="2"/>
      <c r="H1725" s="2"/>
      <c r="I1725" s="2"/>
      <c r="J1725" s="2"/>
    </row>
    <row r="1726" spans="6:10" hidden="1">
      <c r="F1726" s="1"/>
      <c r="G1726" s="2"/>
      <c r="H1726" s="2"/>
      <c r="I1726" s="2"/>
      <c r="J1726" s="2"/>
    </row>
    <row r="1727" spans="6:10" hidden="1">
      <c r="F1727" s="1"/>
      <c r="G1727" s="2"/>
      <c r="H1727" s="2"/>
      <c r="I1727" s="2"/>
      <c r="J1727" s="2"/>
    </row>
    <row r="1728" spans="6:10" hidden="1">
      <c r="F1728" s="1"/>
      <c r="G1728" s="2"/>
      <c r="H1728" s="2"/>
      <c r="I1728" s="2"/>
      <c r="J1728" s="2"/>
    </row>
    <row r="1729" spans="6:10" hidden="1">
      <c r="F1729" s="1"/>
      <c r="G1729" s="2"/>
      <c r="H1729" s="2"/>
      <c r="I1729" s="2"/>
      <c r="J1729" s="2"/>
    </row>
    <row r="1730" spans="6:10" hidden="1">
      <c r="F1730" s="1"/>
      <c r="G1730" s="2"/>
      <c r="H1730" s="2"/>
      <c r="I1730" s="2"/>
      <c r="J1730" s="2"/>
    </row>
    <row r="1731" spans="6:10" hidden="1">
      <c r="F1731" s="1"/>
      <c r="G1731" s="2"/>
      <c r="H1731" s="2"/>
      <c r="I1731" s="2"/>
      <c r="J1731" s="2"/>
    </row>
    <row r="1732" spans="6:10" hidden="1">
      <c r="F1732" s="1"/>
      <c r="G1732" s="2"/>
      <c r="H1732" s="2"/>
      <c r="I1732" s="2"/>
      <c r="J1732" s="2"/>
    </row>
    <row r="1733" spans="6:10" hidden="1">
      <c r="F1733" s="1"/>
      <c r="G1733" s="2"/>
      <c r="H1733" s="2"/>
      <c r="I1733" s="2"/>
      <c r="J1733" s="2"/>
    </row>
    <row r="1734" spans="6:10" hidden="1">
      <c r="F1734" s="1"/>
      <c r="G1734" s="2"/>
      <c r="H1734" s="2"/>
      <c r="I1734" s="2"/>
      <c r="J1734" s="2"/>
    </row>
    <row r="1735" spans="6:10" hidden="1">
      <c r="F1735" s="1"/>
      <c r="G1735" s="2"/>
      <c r="H1735" s="2"/>
      <c r="I1735" s="2"/>
      <c r="J1735" s="2"/>
    </row>
    <row r="1736" spans="6:10" hidden="1">
      <c r="F1736" s="1"/>
      <c r="G1736" s="2"/>
      <c r="H1736" s="2"/>
      <c r="I1736" s="2"/>
      <c r="J1736" s="2"/>
    </row>
    <row r="1737" spans="6:10" hidden="1">
      <c r="F1737" s="1"/>
      <c r="G1737" s="2"/>
      <c r="H1737" s="2"/>
      <c r="I1737" s="2"/>
      <c r="J1737" s="2"/>
    </row>
    <row r="1738" spans="6:10" hidden="1">
      <c r="F1738" s="1"/>
      <c r="G1738" s="2"/>
      <c r="H1738" s="2"/>
      <c r="I1738" s="2"/>
      <c r="J1738" s="2"/>
    </row>
    <row r="1739" spans="6:10" hidden="1">
      <c r="F1739" s="1"/>
      <c r="G1739" s="2"/>
      <c r="H1739" s="2"/>
      <c r="I1739" s="2"/>
      <c r="J1739" s="2"/>
    </row>
    <row r="1740" spans="6:10" hidden="1">
      <c r="F1740" s="1"/>
      <c r="G1740" s="2"/>
      <c r="H1740" s="2"/>
      <c r="I1740" s="2"/>
      <c r="J1740" s="2"/>
    </row>
    <row r="1741" spans="6:10" hidden="1">
      <c r="F1741" s="1"/>
      <c r="G1741" s="2"/>
      <c r="H1741" s="2"/>
      <c r="I1741" s="2"/>
      <c r="J1741" s="2"/>
    </row>
    <row r="1742" spans="6:10" hidden="1">
      <c r="F1742" s="1"/>
      <c r="G1742" s="2"/>
      <c r="H1742" s="2"/>
      <c r="I1742" s="2"/>
      <c r="J1742" s="2"/>
    </row>
    <row r="1743" spans="6:10" hidden="1">
      <c r="F1743" s="1"/>
      <c r="G1743" s="2"/>
      <c r="H1743" s="2"/>
      <c r="I1743" s="2"/>
      <c r="J1743" s="2"/>
    </row>
    <row r="1744" spans="6:10" hidden="1">
      <c r="F1744" s="1"/>
      <c r="G1744" s="2"/>
      <c r="H1744" s="2"/>
      <c r="I1744" s="2"/>
      <c r="J1744" s="2"/>
    </row>
    <row r="1745" spans="6:10" hidden="1">
      <c r="F1745" s="1"/>
      <c r="G1745" s="2"/>
      <c r="H1745" s="2"/>
      <c r="I1745" s="2"/>
      <c r="J1745" s="2"/>
    </row>
    <row r="1746" spans="6:10" hidden="1">
      <c r="F1746" s="1"/>
      <c r="G1746" s="2"/>
      <c r="H1746" s="2"/>
      <c r="I1746" s="2"/>
      <c r="J1746" s="2"/>
    </row>
    <row r="1747" spans="6:10" hidden="1">
      <c r="F1747" s="1"/>
      <c r="G1747" s="2"/>
      <c r="H1747" s="2"/>
      <c r="I1747" s="2"/>
      <c r="J1747" s="2"/>
    </row>
    <row r="1748" spans="6:10" hidden="1">
      <c r="F1748" s="1"/>
      <c r="G1748" s="2"/>
      <c r="H1748" s="2"/>
      <c r="I1748" s="2"/>
      <c r="J1748" s="2"/>
    </row>
    <row r="1749" spans="6:10" hidden="1">
      <c r="F1749" s="1"/>
      <c r="G1749" s="2"/>
      <c r="H1749" s="2"/>
      <c r="I1749" s="2"/>
      <c r="J1749" s="2"/>
    </row>
    <row r="1750" spans="6:10" hidden="1">
      <c r="F1750" s="1"/>
      <c r="G1750" s="2"/>
      <c r="H1750" s="2"/>
      <c r="I1750" s="2"/>
      <c r="J1750" s="2"/>
    </row>
    <row r="1751" spans="6:10" hidden="1">
      <c r="F1751" s="1"/>
      <c r="G1751" s="2"/>
      <c r="H1751" s="2"/>
      <c r="I1751" s="2"/>
      <c r="J1751" s="2"/>
    </row>
    <row r="1752" spans="6:10" hidden="1">
      <c r="F1752" s="1"/>
      <c r="G1752" s="2"/>
      <c r="H1752" s="2"/>
      <c r="I1752" s="2"/>
      <c r="J1752" s="2"/>
    </row>
    <row r="1753" spans="6:10" hidden="1">
      <c r="F1753" s="1"/>
      <c r="G1753" s="2"/>
      <c r="H1753" s="2"/>
      <c r="I1753" s="2"/>
      <c r="J1753" s="2"/>
    </row>
    <row r="1754" spans="6:10" hidden="1">
      <c r="F1754" s="1"/>
      <c r="G1754" s="2"/>
      <c r="H1754" s="2"/>
      <c r="I1754" s="2"/>
      <c r="J1754" s="2"/>
    </row>
    <row r="1755" spans="6:10" hidden="1">
      <c r="F1755" s="1"/>
      <c r="G1755" s="2"/>
      <c r="H1755" s="2"/>
      <c r="I1755" s="2"/>
      <c r="J1755" s="2"/>
    </row>
    <row r="1756" spans="6:10" hidden="1">
      <c r="F1756" s="1"/>
      <c r="G1756" s="2"/>
      <c r="H1756" s="2"/>
      <c r="I1756" s="2"/>
      <c r="J1756" s="2"/>
    </row>
    <row r="1757" spans="6:10" hidden="1">
      <c r="F1757" s="1"/>
      <c r="G1757" s="2"/>
      <c r="H1757" s="2"/>
      <c r="I1757" s="2"/>
      <c r="J1757" s="2"/>
    </row>
    <row r="1758" spans="6:10" hidden="1">
      <c r="F1758" s="1"/>
      <c r="G1758" s="2"/>
      <c r="H1758" s="2"/>
      <c r="I1758" s="2"/>
      <c r="J1758" s="2"/>
    </row>
    <row r="1759" spans="6:10" hidden="1">
      <c r="F1759" s="1"/>
      <c r="G1759" s="2"/>
      <c r="H1759" s="2"/>
      <c r="I1759" s="2"/>
      <c r="J1759" s="2"/>
    </row>
    <row r="1760" spans="6:10" hidden="1">
      <c r="F1760" s="1"/>
      <c r="G1760" s="2"/>
      <c r="H1760" s="2"/>
      <c r="I1760" s="2"/>
      <c r="J1760" s="2"/>
    </row>
    <row r="1761" spans="6:10" hidden="1">
      <c r="F1761" s="1"/>
      <c r="G1761" s="2"/>
      <c r="H1761" s="2"/>
      <c r="I1761" s="2"/>
      <c r="J1761" s="2"/>
    </row>
    <row r="1762" spans="6:10" hidden="1">
      <c r="F1762" s="1"/>
      <c r="G1762" s="2"/>
      <c r="H1762" s="2"/>
      <c r="I1762" s="2"/>
      <c r="J1762" s="2"/>
    </row>
    <row r="1763" spans="6:10" hidden="1">
      <c r="F1763" s="1"/>
      <c r="G1763" s="2"/>
      <c r="H1763" s="2"/>
      <c r="I1763" s="2"/>
      <c r="J1763" s="2"/>
    </row>
    <row r="1764" spans="6:10" hidden="1">
      <c r="F1764" s="1"/>
      <c r="G1764" s="2"/>
      <c r="H1764" s="2"/>
      <c r="I1764" s="2"/>
      <c r="J1764" s="2"/>
    </row>
    <row r="1765" spans="6:10" hidden="1">
      <c r="F1765" s="1"/>
      <c r="G1765" s="2"/>
      <c r="H1765" s="2"/>
      <c r="I1765" s="2"/>
      <c r="J1765" s="2"/>
    </row>
    <row r="1766" spans="6:10" hidden="1">
      <c r="F1766" s="1"/>
      <c r="G1766" s="2"/>
      <c r="H1766" s="2"/>
      <c r="I1766" s="2"/>
      <c r="J1766" s="2"/>
    </row>
    <row r="1767" spans="6:10" hidden="1">
      <c r="F1767" s="1"/>
      <c r="G1767" s="2"/>
      <c r="H1767" s="2"/>
      <c r="I1767" s="2"/>
      <c r="J1767" s="2"/>
    </row>
    <row r="1768" spans="6:10" hidden="1">
      <c r="F1768" s="1"/>
      <c r="G1768" s="2"/>
      <c r="H1768" s="2"/>
      <c r="I1768" s="2"/>
      <c r="J1768" s="2"/>
    </row>
    <row r="1769" spans="6:10" hidden="1">
      <c r="F1769" s="1"/>
      <c r="G1769" s="2"/>
      <c r="H1769" s="2"/>
      <c r="I1769" s="2"/>
      <c r="J1769" s="2"/>
    </row>
    <row r="1770" spans="6:10" hidden="1">
      <c r="F1770" s="1"/>
      <c r="G1770" s="2"/>
      <c r="H1770" s="2"/>
      <c r="I1770" s="2"/>
      <c r="J1770" s="2"/>
    </row>
    <row r="1771" spans="6:10" hidden="1">
      <c r="F1771" s="1"/>
      <c r="G1771" s="2"/>
      <c r="H1771" s="2"/>
      <c r="I1771" s="2"/>
      <c r="J1771" s="2"/>
    </row>
    <row r="1772" spans="6:10" hidden="1">
      <c r="F1772" s="1"/>
      <c r="G1772" s="2"/>
      <c r="H1772" s="2"/>
      <c r="I1772" s="2"/>
      <c r="J1772" s="2"/>
    </row>
    <row r="1773" spans="6:10" hidden="1">
      <c r="F1773" s="1"/>
      <c r="G1773" s="2"/>
      <c r="H1773" s="2"/>
      <c r="I1773" s="2"/>
      <c r="J1773" s="2"/>
    </row>
    <row r="1774" spans="6:10" hidden="1">
      <c r="F1774" s="1"/>
      <c r="G1774" s="2"/>
      <c r="H1774" s="2"/>
      <c r="I1774" s="2"/>
      <c r="J1774" s="2"/>
    </row>
    <row r="1775" spans="6:10" hidden="1">
      <c r="F1775" s="1"/>
      <c r="G1775" s="2"/>
      <c r="H1775" s="2"/>
      <c r="I1775" s="2"/>
      <c r="J1775" s="2"/>
    </row>
    <row r="1776" spans="6:10" hidden="1">
      <c r="F1776" s="1"/>
      <c r="G1776" s="2"/>
      <c r="H1776" s="2"/>
      <c r="I1776" s="2"/>
      <c r="J1776" s="2"/>
    </row>
    <row r="1777" spans="6:10" hidden="1">
      <c r="F1777" s="1"/>
      <c r="G1777" s="2"/>
      <c r="H1777" s="2"/>
      <c r="I1777" s="2"/>
      <c r="J1777" s="2"/>
    </row>
    <row r="1778" spans="6:10" hidden="1">
      <c r="F1778" s="1"/>
      <c r="G1778" s="2"/>
      <c r="H1778" s="2"/>
      <c r="I1778" s="2"/>
      <c r="J1778" s="2"/>
    </row>
    <row r="1779" spans="6:10" hidden="1">
      <c r="F1779" s="1"/>
      <c r="G1779" s="2"/>
      <c r="H1779" s="2"/>
      <c r="I1779" s="2"/>
      <c r="J1779" s="2"/>
    </row>
    <row r="1780" spans="6:10" hidden="1">
      <c r="F1780" s="1"/>
      <c r="G1780" s="2"/>
      <c r="H1780" s="2"/>
      <c r="I1780" s="2"/>
      <c r="J1780" s="2"/>
    </row>
    <row r="1781" spans="6:10" hidden="1">
      <c r="F1781" s="1"/>
      <c r="G1781" s="2"/>
      <c r="H1781" s="2"/>
      <c r="I1781" s="2"/>
      <c r="J1781" s="2"/>
    </row>
    <row r="1782" spans="6:10" hidden="1">
      <c r="F1782" s="1"/>
      <c r="G1782" s="2"/>
      <c r="H1782" s="2"/>
      <c r="I1782" s="2"/>
      <c r="J1782" s="2"/>
    </row>
    <row r="1783" spans="6:10" hidden="1">
      <c r="F1783" s="1"/>
      <c r="G1783" s="2"/>
      <c r="H1783" s="2"/>
      <c r="I1783" s="2"/>
      <c r="J1783" s="2"/>
    </row>
    <row r="1784" spans="6:10" hidden="1">
      <c r="F1784" s="1"/>
      <c r="G1784" s="2"/>
      <c r="H1784" s="2"/>
      <c r="I1784" s="2"/>
      <c r="J1784" s="2"/>
    </row>
    <row r="1785" spans="6:10" hidden="1">
      <c r="F1785" s="1"/>
      <c r="G1785" s="2"/>
      <c r="H1785" s="2"/>
      <c r="I1785" s="2"/>
      <c r="J1785" s="2"/>
    </row>
    <row r="1786" spans="6:10" hidden="1">
      <c r="F1786" s="1"/>
      <c r="G1786" s="2"/>
      <c r="H1786" s="2"/>
      <c r="I1786" s="2"/>
      <c r="J1786" s="2"/>
    </row>
    <row r="1787" spans="6:10" hidden="1">
      <c r="F1787" s="1"/>
      <c r="G1787" s="2"/>
      <c r="H1787" s="2"/>
      <c r="I1787" s="2"/>
      <c r="J1787" s="2"/>
    </row>
    <row r="1788" spans="6:10" hidden="1">
      <c r="F1788" s="1"/>
      <c r="G1788" s="2"/>
      <c r="H1788" s="2"/>
      <c r="I1788" s="2"/>
      <c r="J1788" s="2"/>
    </row>
    <row r="1789" spans="6:10" hidden="1">
      <c r="F1789" s="1"/>
      <c r="G1789" s="2"/>
      <c r="H1789" s="2"/>
      <c r="I1789" s="2"/>
      <c r="J1789" s="2"/>
    </row>
    <row r="1790" spans="6:10" hidden="1">
      <c r="F1790" s="1"/>
      <c r="G1790" s="2"/>
      <c r="H1790" s="2"/>
      <c r="I1790" s="2"/>
      <c r="J1790" s="2"/>
    </row>
    <row r="1791" spans="6:10" hidden="1">
      <c r="F1791" s="1"/>
      <c r="G1791" s="2"/>
      <c r="H1791" s="2"/>
      <c r="I1791" s="2"/>
      <c r="J1791" s="2"/>
    </row>
    <row r="1792" spans="6:10" hidden="1">
      <c r="F1792" s="1"/>
      <c r="G1792" s="2"/>
      <c r="H1792" s="2"/>
      <c r="I1792" s="2"/>
      <c r="J1792" s="2"/>
    </row>
    <row r="1793" spans="6:10" hidden="1">
      <c r="F1793" s="1"/>
      <c r="G1793" s="2"/>
      <c r="H1793" s="2"/>
      <c r="I1793" s="2"/>
      <c r="J1793" s="2"/>
    </row>
    <row r="1794" spans="6:10" hidden="1">
      <c r="F1794" s="1"/>
      <c r="G1794" s="2"/>
      <c r="H1794" s="2"/>
      <c r="I1794" s="2"/>
      <c r="J1794" s="2"/>
    </row>
    <row r="1795" spans="6:10" hidden="1">
      <c r="F1795" s="1"/>
      <c r="G1795" s="2"/>
      <c r="H1795" s="2"/>
      <c r="I1795" s="2"/>
      <c r="J1795" s="2"/>
    </row>
    <row r="1796" spans="6:10" hidden="1">
      <c r="F1796" s="1"/>
      <c r="G1796" s="2"/>
      <c r="H1796" s="2"/>
      <c r="I1796" s="2"/>
      <c r="J1796" s="2"/>
    </row>
    <row r="1797" spans="6:10" hidden="1">
      <c r="F1797" s="1"/>
      <c r="G1797" s="2"/>
      <c r="H1797" s="2"/>
      <c r="I1797" s="2"/>
      <c r="J1797" s="2"/>
    </row>
    <row r="1798" spans="6:10" hidden="1">
      <c r="F1798" s="1"/>
      <c r="G1798" s="2"/>
      <c r="H1798" s="2"/>
      <c r="I1798" s="2"/>
      <c r="J1798" s="2"/>
    </row>
    <row r="1799" spans="6:10" hidden="1">
      <c r="F1799" s="1"/>
      <c r="G1799" s="2"/>
      <c r="H1799" s="2"/>
      <c r="I1799" s="2"/>
      <c r="J1799" s="2"/>
    </row>
    <row r="1800" spans="6:10" hidden="1">
      <c r="F1800" s="1"/>
      <c r="G1800" s="2"/>
      <c r="H1800" s="2"/>
      <c r="I1800" s="2"/>
      <c r="J1800" s="2"/>
    </row>
    <row r="1801" spans="6:10" hidden="1">
      <c r="F1801" s="1"/>
      <c r="G1801" s="2"/>
      <c r="H1801" s="2"/>
      <c r="I1801" s="2"/>
      <c r="J1801" s="2"/>
    </row>
    <row r="1802" spans="6:10" hidden="1">
      <c r="F1802" s="1"/>
      <c r="G1802" s="2"/>
      <c r="H1802" s="2"/>
      <c r="I1802" s="2"/>
      <c r="J1802" s="2"/>
    </row>
    <row r="1803" spans="6:10" hidden="1">
      <c r="F1803" s="1"/>
      <c r="G1803" s="2"/>
      <c r="H1803" s="2"/>
      <c r="I1803" s="2"/>
      <c r="J1803" s="2"/>
    </row>
    <row r="1804" spans="6:10" hidden="1">
      <c r="F1804" s="1"/>
      <c r="G1804" s="2"/>
      <c r="H1804" s="2"/>
      <c r="I1804" s="2"/>
      <c r="J1804" s="2"/>
    </row>
    <row r="1805" spans="6:10" hidden="1">
      <c r="F1805" s="1"/>
      <c r="G1805" s="2"/>
      <c r="H1805" s="2"/>
      <c r="I1805" s="2"/>
      <c r="J1805" s="2"/>
    </row>
    <row r="1806" spans="6:10" hidden="1">
      <c r="F1806" s="1"/>
      <c r="G1806" s="2"/>
      <c r="H1806" s="2"/>
      <c r="I1806" s="2"/>
      <c r="J1806" s="2"/>
    </row>
    <row r="1807" spans="6:10" hidden="1">
      <c r="F1807" s="1"/>
      <c r="G1807" s="2"/>
      <c r="H1807" s="2"/>
      <c r="I1807" s="2"/>
      <c r="J1807" s="2"/>
    </row>
    <row r="1808" spans="6:10" hidden="1">
      <c r="F1808" s="1"/>
      <c r="G1808" s="2"/>
      <c r="H1808" s="2"/>
      <c r="I1808" s="2"/>
      <c r="J1808" s="2"/>
    </row>
    <row r="1809" spans="6:10" hidden="1">
      <c r="F1809" s="1"/>
      <c r="G1809" s="2"/>
      <c r="H1809" s="2"/>
      <c r="I1809" s="2"/>
      <c r="J1809" s="2"/>
    </row>
    <row r="1810" spans="6:10" hidden="1">
      <c r="F1810" s="1"/>
      <c r="G1810" s="2"/>
      <c r="H1810" s="2"/>
      <c r="I1810" s="2"/>
      <c r="J1810" s="2"/>
    </row>
    <row r="1811" spans="6:10" hidden="1">
      <c r="F1811" s="1"/>
      <c r="G1811" s="2"/>
      <c r="H1811" s="2"/>
      <c r="I1811" s="2"/>
      <c r="J1811" s="2"/>
    </row>
    <row r="1812" spans="6:10" hidden="1">
      <c r="F1812" s="1"/>
      <c r="G1812" s="2"/>
      <c r="H1812" s="2"/>
      <c r="I1812" s="2"/>
      <c r="J1812" s="2"/>
    </row>
    <row r="1813" spans="6:10" hidden="1">
      <c r="F1813" s="1"/>
      <c r="G1813" s="2"/>
      <c r="H1813" s="2"/>
      <c r="I1813" s="2"/>
      <c r="J1813" s="2"/>
    </row>
    <row r="1814" spans="6:10" hidden="1">
      <c r="F1814" s="1"/>
      <c r="G1814" s="2"/>
      <c r="H1814" s="2"/>
      <c r="I1814" s="2"/>
      <c r="J1814" s="2"/>
    </row>
    <row r="1815" spans="6:10" hidden="1">
      <c r="F1815" s="1"/>
      <c r="G1815" s="2"/>
      <c r="H1815" s="2"/>
      <c r="I1815" s="2"/>
      <c r="J1815" s="2"/>
    </row>
    <row r="1816" spans="6:10" hidden="1">
      <c r="F1816" s="1"/>
      <c r="G1816" s="2"/>
      <c r="H1816" s="2"/>
      <c r="I1816" s="2"/>
      <c r="J1816" s="2"/>
    </row>
    <row r="1817" spans="6:10" hidden="1">
      <c r="F1817" s="1"/>
      <c r="G1817" s="2"/>
      <c r="H1817" s="2"/>
      <c r="I1817" s="2"/>
      <c r="J1817" s="2"/>
    </row>
    <row r="1818" spans="6:10" hidden="1">
      <c r="F1818" s="1"/>
      <c r="G1818" s="2"/>
      <c r="H1818" s="2"/>
      <c r="I1818" s="2"/>
      <c r="J1818" s="2"/>
    </row>
    <row r="1819" spans="6:10" hidden="1">
      <c r="F1819" s="1"/>
      <c r="G1819" s="2"/>
      <c r="H1819" s="2"/>
      <c r="I1819" s="2"/>
      <c r="J1819" s="2"/>
    </row>
    <row r="1820" spans="6:10" hidden="1">
      <c r="F1820" s="1"/>
      <c r="G1820" s="2"/>
      <c r="H1820" s="2"/>
      <c r="I1820" s="2"/>
      <c r="J1820" s="2"/>
    </row>
    <row r="1821" spans="6:10" hidden="1">
      <c r="F1821" s="1"/>
      <c r="G1821" s="2"/>
      <c r="H1821" s="2"/>
      <c r="I1821" s="2"/>
      <c r="J1821" s="2"/>
    </row>
    <row r="1822" spans="6:10" hidden="1">
      <c r="F1822" s="1"/>
      <c r="G1822" s="2"/>
      <c r="H1822" s="2"/>
      <c r="I1822" s="2"/>
      <c r="J1822" s="2"/>
    </row>
    <row r="1823" spans="6:10" hidden="1">
      <c r="F1823" s="1"/>
      <c r="G1823" s="2"/>
      <c r="H1823" s="2"/>
      <c r="I1823" s="2"/>
      <c r="J1823" s="2"/>
    </row>
    <row r="1824" spans="6:10" hidden="1">
      <c r="F1824" s="1"/>
      <c r="G1824" s="2"/>
      <c r="H1824" s="2"/>
      <c r="I1824" s="2"/>
      <c r="J1824" s="2"/>
    </row>
    <row r="1825" spans="6:10" hidden="1">
      <c r="F1825" s="1"/>
      <c r="G1825" s="2"/>
      <c r="H1825" s="2"/>
      <c r="I1825" s="2"/>
      <c r="J1825" s="2"/>
    </row>
    <row r="1826" spans="6:10" hidden="1">
      <c r="F1826" s="1"/>
      <c r="G1826" s="2"/>
      <c r="H1826" s="2"/>
      <c r="I1826" s="2"/>
      <c r="J1826" s="2"/>
    </row>
    <row r="1827" spans="6:10" hidden="1">
      <c r="F1827" s="1"/>
      <c r="G1827" s="2"/>
      <c r="H1827" s="2"/>
      <c r="I1827" s="2"/>
      <c r="J1827" s="2"/>
    </row>
    <row r="1828" spans="6:10" hidden="1">
      <c r="F1828" s="1"/>
      <c r="G1828" s="2"/>
      <c r="H1828" s="2"/>
      <c r="I1828" s="2"/>
      <c r="J1828" s="2"/>
    </row>
    <row r="1829" spans="6:10" hidden="1">
      <c r="F1829" s="1"/>
      <c r="G1829" s="2"/>
      <c r="H1829" s="2"/>
      <c r="I1829" s="2"/>
      <c r="J1829" s="2"/>
    </row>
    <row r="1830" spans="6:10" hidden="1">
      <c r="F1830" s="1"/>
      <c r="G1830" s="2"/>
      <c r="H1830" s="2"/>
      <c r="I1830" s="2"/>
      <c r="J1830" s="2"/>
    </row>
    <row r="1831" spans="6:10" hidden="1">
      <c r="F1831" s="1"/>
      <c r="G1831" s="2"/>
      <c r="H1831" s="2"/>
      <c r="I1831" s="2"/>
      <c r="J1831" s="2"/>
    </row>
    <row r="1832" spans="6:10" hidden="1">
      <c r="F1832" s="1"/>
      <c r="G1832" s="2"/>
      <c r="H1832" s="2"/>
      <c r="I1832" s="2"/>
      <c r="J1832" s="2"/>
    </row>
    <row r="1833" spans="6:10" hidden="1">
      <c r="F1833" s="1"/>
      <c r="G1833" s="2"/>
      <c r="H1833" s="2"/>
      <c r="I1833" s="2"/>
      <c r="J1833" s="2"/>
    </row>
    <row r="1834" spans="6:10" hidden="1">
      <c r="F1834" s="1"/>
      <c r="G1834" s="2"/>
      <c r="H1834" s="2"/>
      <c r="I1834" s="2"/>
      <c r="J1834" s="2"/>
    </row>
    <row r="1835" spans="6:10" hidden="1">
      <c r="F1835" s="1"/>
      <c r="G1835" s="2"/>
      <c r="H1835" s="2"/>
      <c r="I1835" s="2"/>
      <c r="J1835" s="2"/>
    </row>
    <row r="1836" spans="6:10" hidden="1">
      <c r="F1836" s="1"/>
      <c r="G1836" s="2"/>
      <c r="H1836" s="2"/>
      <c r="I1836" s="2"/>
      <c r="J1836" s="2"/>
    </row>
    <row r="1837" spans="6:10" hidden="1">
      <c r="F1837" s="1"/>
      <c r="G1837" s="2"/>
      <c r="H1837" s="2"/>
      <c r="I1837" s="2"/>
      <c r="J1837" s="2"/>
    </row>
    <row r="1838" spans="6:10" hidden="1">
      <c r="F1838" s="1"/>
      <c r="G1838" s="2"/>
      <c r="H1838" s="2"/>
      <c r="I1838" s="2"/>
      <c r="J1838" s="2"/>
    </row>
    <row r="1839" spans="6:10" hidden="1">
      <c r="F1839" s="1"/>
      <c r="G1839" s="2"/>
      <c r="H1839" s="2"/>
      <c r="I1839" s="2"/>
      <c r="J1839" s="2"/>
    </row>
    <row r="1840" spans="6:10" hidden="1">
      <c r="F1840" s="1"/>
      <c r="G1840" s="2"/>
      <c r="H1840" s="2"/>
      <c r="I1840" s="2"/>
      <c r="J1840" s="2"/>
    </row>
    <row r="1841" spans="6:10" hidden="1">
      <c r="F1841" s="1"/>
      <c r="G1841" s="2"/>
      <c r="H1841" s="2"/>
      <c r="I1841" s="2"/>
      <c r="J1841" s="2"/>
    </row>
    <row r="1842" spans="6:10" hidden="1">
      <c r="F1842" s="1"/>
      <c r="G1842" s="2"/>
      <c r="H1842" s="2"/>
      <c r="I1842" s="2"/>
      <c r="J1842" s="2"/>
    </row>
    <row r="1843" spans="6:10" hidden="1">
      <c r="F1843" s="1"/>
      <c r="G1843" s="2"/>
      <c r="H1843" s="2"/>
      <c r="I1843" s="2"/>
      <c r="J1843" s="2"/>
    </row>
    <row r="1844" spans="6:10" hidden="1">
      <c r="F1844" s="1"/>
      <c r="G1844" s="2"/>
      <c r="H1844" s="2"/>
      <c r="I1844" s="2"/>
      <c r="J1844" s="2"/>
    </row>
    <row r="1845" spans="6:10" hidden="1">
      <c r="F1845" s="1"/>
      <c r="G1845" s="2"/>
      <c r="H1845" s="2"/>
      <c r="I1845" s="2"/>
      <c r="J1845" s="2"/>
    </row>
    <row r="1846" spans="6:10" hidden="1">
      <c r="F1846" s="1"/>
      <c r="G1846" s="2"/>
      <c r="H1846" s="2"/>
      <c r="I1846" s="2"/>
      <c r="J1846" s="2"/>
    </row>
    <row r="1847" spans="6:10" hidden="1">
      <c r="F1847" s="1"/>
      <c r="G1847" s="2"/>
      <c r="H1847" s="2"/>
      <c r="I1847" s="2"/>
      <c r="J1847" s="2"/>
    </row>
    <row r="1848" spans="6:10" hidden="1">
      <c r="F1848" s="1"/>
      <c r="G1848" s="2"/>
      <c r="H1848" s="2"/>
      <c r="I1848" s="2"/>
      <c r="J1848" s="2"/>
    </row>
    <row r="1849" spans="6:10" hidden="1">
      <c r="F1849" s="1"/>
      <c r="G1849" s="2"/>
      <c r="H1849" s="2"/>
      <c r="I1849" s="2"/>
      <c r="J1849" s="2"/>
    </row>
    <row r="1850" spans="6:10" hidden="1">
      <c r="F1850" s="1"/>
      <c r="G1850" s="2"/>
      <c r="H1850" s="2"/>
      <c r="I1850" s="2"/>
      <c r="J1850" s="2"/>
    </row>
    <row r="1851" spans="6:10" hidden="1">
      <c r="F1851" s="1"/>
      <c r="G1851" s="2"/>
      <c r="H1851" s="2"/>
      <c r="I1851" s="2"/>
      <c r="J1851" s="2"/>
    </row>
    <row r="1852" spans="6:10" hidden="1">
      <c r="F1852" s="1"/>
      <c r="G1852" s="2"/>
      <c r="H1852" s="2"/>
      <c r="I1852" s="2"/>
      <c r="J1852" s="2"/>
    </row>
    <row r="1853" spans="6:10" hidden="1">
      <c r="F1853" s="1"/>
      <c r="G1853" s="2"/>
      <c r="H1853" s="2"/>
      <c r="I1853" s="2"/>
      <c r="J1853" s="2"/>
    </row>
    <row r="1854" spans="6:10" hidden="1">
      <c r="F1854" s="1"/>
      <c r="G1854" s="2"/>
      <c r="H1854" s="2"/>
      <c r="I1854" s="2"/>
      <c r="J1854" s="2"/>
    </row>
    <row r="1855" spans="6:10" hidden="1">
      <c r="F1855" s="1"/>
      <c r="G1855" s="2"/>
      <c r="H1855" s="2"/>
      <c r="I1855" s="2"/>
      <c r="J1855" s="2"/>
    </row>
    <row r="1856" spans="6:10" hidden="1">
      <c r="F1856" s="1"/>
      <c r="G1856" s="2"/>
      <c r="H1856" s="2"/>
      <c r="I1856" s="2"/>
      <c r="J1856" s="2"/>
    </row>
    <row r="1857" spans="6:10" hidden="1">
      <c r="F1857" s="1"/>
      <c r="G1857" s="2"/>
      <c r="H1857" s="2"/>
      <c r="I1857" s="2"/>
      <c r="J1857" s="2"/>
    </row>
    <row r="1858" spans="6:10" hidden="1">
      <c r="F1858" s="1"/>
      <c r="G1858" s="2"/>
      <c r="H1858" s="2"/>
      <c r="I1858" s="2"/>
      <c r="J1858" s="2"/>
    </row>
    <row r="1859" spans="6:10" hidden="1">
      <c r="F1859" s="1"/>
      <c r="G1859" s="2"/>
      <c r="H1859" s="2"/>
      <c r="I1859" s="2"/>
      <c r="J1859" s="2"/>
    </row>
    <row r="1860" spans="6:10" hidden="1">
      <c r="F1860" s="1"/>
      <c r="G1860" s="2"/>
      <c r="H1860" s="2"/>
      <c r="I1860" s="2"/>
      <c r="J1860" s="2"/>
    </row>
    <row r="1861" spans="6:10" hidden="1">
      <c r="F1861" s="1"/>
      <c r="G1861" s="2"/>
      <c r="H1861" s="2"/>
      <c r="I1861" s="2"/>
      <c r="J1861" s="2"/>
    </row>
    <row r="1862" spans="6:10" hidden="1">
      <c r="F1862" s="1"/>
      <c r="G1862" s="2"/>
      <c r="H1862" s="2"/>
      <c r="I1862" s="2"/>
      <c r="J1862" s="2"/>
    </row>
    <row r="1863" spans="6:10" hidden="1">
      <c r="F1863" s="1"/>
      <c r="G1863" s="2"/>
      <c r="H1863" s="2"/>
      <c r="I1863" s="2"/>
      <c r="J1863" s="2"/>
    </row>
    <row r="1864" spans="6:10" hidden="1">
      <c r="F1864" s="1"/>
      <c r="G1864" s="2"/>
      <c r="H1864" s="2"/>
      <c r="I1864" s="2"/>
      <c r="J1864" s="2"/>
    </row>
    <row r="1865" spans="6:10" hidden="1">
      <c r="F1865" s="1"/>
      <c r="G1865" s="2"/>
      <c r="H1865" s="2"/>
      <c r="I1865" s="2"/>
      <c r="J1865" s="2"/>
    </row>
    <row r="1866" spans="6:10" hidden="1">
      <c r="F1866" s="1"/>
      <c r="G1866" s="2"/>
      <c r="H1866" s="2"/>
      <c r="I1866" s="2"/>
      <c r="J1866" s="2"/>
    </row>
    <row r="1867" spans="6:10" hidden="1">
      <c r="F1867" s="1"/>
      <c r="G1867" s="2"/>
      <c r="H1867" s="2"/>
      <c r="I1867" s="2"/>
      <c r="J1867" s="2"/>
    </row>
    <row r="1868" spans="6:10" hidden="1">
      <c r="F1868" s="1"/>
      <c r="G1868" s="2"/>
      <c r="H1868" s="2"/>
      <c r="I1868" s="2"/>
      <c r="J1868" s="2"/>
    </row>
    <row r="1869" spans="6:10" hidden="1">
      <c r="F1869" s="1"/>
      <c r="G1869" s="2"/>
      <c r="H1869" s="2"/>
      <c r="I1869" s="2"/>
      <c r="J1869" s="2"/>
    </row>
    <row r="1870" spans="6:10" hidden="1">
      <c r="F1870" s="1"/>
      <c r="G1870" s="2"/>
      <c r="H1870" s="2"/>
      <c r="I1870" s="2"/>
      <c r="J1870" s="2"/>
    </row>
    <row r="1871" spans="6:10" hidden="1">
      <c r="F1871" s="1"/>
      <c r="G1871" s="2"/>
      <c r="H1871" s="2"/>
      <c r="I1871" s="2"/>
      <c r="J1871" s="2"/>
    </row>
    <row r="1872" spans="6:10" hidden="1">
      <c r="F1872" s="1"/>
      <c r="G1872" s="2"/>
      <c r="H1872" s="2"/>
      <c r="I1872" s="2"/>
      <c r="J1872" s="2"/>
    </row>
    <row r="1873" spans="6:10" hidden="1">
      <c r="F1873" s="1"/>
      <c r="G1873" s="2"/>
      <c r="H1873" s="2"/>
      <c r="I1873" s="2"/>
      <c r="J1873" s="2"/>
    </row>
    <row r="1874" spans="6:10" hidden="1">
      <c r="F1874" s="1"/>
      <c r="G1874" s="2"/>
      <c r="H1874" s="2"/>
      <c r="I1874" s="2"/>
      <c r="J1874" s="2"/>
    </row>
    <row r="1875" spans="6:10" hidden="1">
      <c r="F1875" s="1"/>
      <c r="G1875" s="2"/>
      <c r="H1875" s="2"/>
      <c r="I1875" s="2"/>
      <c r="J1875" s="2"/>
    </row>
    <row r="1876" spans="6:10" hidden="1">
      <c r="F1876" s="1"/>
      <c r="G1876" s="2"/>
      <c r="H1876" s="2"/>
      <c r="I1876" s="2"/>
      <c r="J1876" s="2"/>
    </row>
    <row r="1877" spans="6:10" hidden="1">
      <c r="F1877" s="1"/>
      <c r="G1877" s="2"/>
      <c r="H1877" s="2"/>
      <c r="I1877" s="2"/>
      <c r="J1877" s="2"/>
    </row>
    <row r="1878" spans="6:10" hidden="1">
      <c r="F1878" s="1"/>
      <c r="G1878" s="2"/>
      <c r="H1878" s="2"/>
      <c r="I1878" s="2"/>
      <c r="J1878" s="2"/>
    </row>
    <row r="1879" spans="6:10" hidden="1">
      <c r="F1879" s="1"/>
      <c r="G1879" s="2"/>
      <c r="H1879" s="2"/>
      <c r="I1879" s="2"/>
      <c r="J1879" s="2"/>
    </row>
    <row r="1880" spans="6:10" hidden="1">
      <c r="F1880" s="1"/>
      <c r="G1880" s="2"/>
      <c r="H1880" s="2"/>
      <c r="I1880" s="2"/>
      <c r="J1880" s="2"/>
    </row>
    <row r="1881" spans="6:10" hidden="1">
      <c r="F1881" s="1"/>
      <c r="G1881" s="2"/>
      <c r="H1881" s="2"/>
      <c r="I1881" s="2"/>
      <c r="J1881" s="2"/>
    </row>
    <row r="1882" spans="6:10" hidden="1">
      <c r="F1882" s="1"/>
      <c r="G1882" s="2"/>
      <c r="H1882" s="2"/>
      <c r="I1882" s="2"/>
      <c r="J1882" s="2"/>
    </row>
    <row r="1883" spans="6:10" hidden="1">
      <c r="F1883" s="1"/>
      <c r="G1883" s="2"/>
      <c r="H1883" s="2"/>
      <c r="I1883" s="2"/>
      <c r="J1883" s="2"/>
    </row>
    <row r="1884" spans="6:10" hidden="1">
      <c r="F1884" s="1"/>
      <c r="G1884" s="2"/>
      <c r="H1884" s="2"/>
      <c r="I1884" s="2"/>
      <c r="J1884" s="2"/>
    </row>
    <row r="1885" spans="6:10" hidden="1">
      <c r="F1885" s="1"/>
      <c r="G1885" s="2"/>
      <c r="H1885" s="2"/>
      <c r="I1885" s="2"/>
      <c r="J1885" s="2"/>
    </row>
    <row r="1886" spans="6:10" hidden="1">
      <c r="F1886" s="1"/>
      <c r="G1886" s="2"/>
      <c r="H1886" s="2"/>
      <c r="I1886" s="2"/>
      <c r="J1886" s="2"/>
    </row>
    <row r="1887" spans="6:10" hidden="1">
      <c r="F1887" s="1"/>
      <c r="G1887" s="2"/>
      <c r="H1887" s="2"/>
      <c r="I1887" s="2"/>
      <c r="J1887" s="2"/>
    </row>
    <row r="1888" spans="6:10" hidden="1">
      <c r="F1888" s="1"/>
      <c r="G1888" s="2"/>
      <c r="H1888" s="2"/>
      <c r="I1888" s="2"/>
      <c r="J1888" s="2"/>
    </row>
    <row r="1889" spans="6:10" hidden="1">
      <c r="F1889" s="1"/>
      <c r="G1889" s="2"/>
      <c r="H1889" s="2"/>
      <c r="I1889" s="2"/>
      <c r="J1889" s="2"/>
    </row>
    <row r="1890" spans="6:10" hidden="1">
      <c r="F1890" s="1"/>
      <c r="G1890" s="2"/>
      <c r="H1890" s="2"/>
      <c r="I1890" s="2"/>
      <c r="J1890" s="2"/>
    </row>
    <row r="1891" spans="6:10" hidden="1">
      <c r="F1891" s="1"/>
      <c r="G1891" s="2"/>
      <c r="H1891" s="2"/>
      <c r="I1891" s="2"/>
      <c r="J1891" s="2"/>
    </row>
    <row r="1892" spans="6:10" hidden="1">
      <c r="F1892" s="1"/>
      <c r="G1892" s="2"/>
      <c r="H1892" s="2"/>
      <c r="I1892" s="2"/>
      <c r="J1892" s="2"/>
    </row>
    <row r="1893" spans="6:10" hidden="1">
      <c r="F1893" s="1"/>
      <c r="G1893" s="2"/>
      <c r="H1893" s="2"/>
      <c r="I1893" s="2"/>
      <c r="J1893" s="2"/>
    </row>
    <row r="1894" spans="6:10" hidden="1">
      <c r="F1894" s="1"/>
      <c r="G1894" s="2"/>
      <c r="H1894" s="2"/>
      <c r="I1894" s="2"/>
      <c r="J1894" s="2"/>
    </row>
    <row r="1895" spans="6:10" hidden="1">
      <c r="F1895" s="1"/>
      <c r="G1895" s="2"/>
      <c r="H1895" s="2"/>
      <c r="I1895" s="2"/>
      <c r="J1895" s="2"/>
    </row>
    <row r="1896" spans="6:10" hidden="1">
      <c r="F1896" s="1"/>
      <c r="G1896" s="2"/>
      <c r="H1896" s="2"/>
      <c r="I1896" s="2"/>
      <c r="J1896" s="2"/>
    </row>
    <row r="1897" spans="6:10" hidden="1">
      <c r="F1897" s="1"/>
      <c r="G1897" s="2"/>
      <c r="H1897" s="2"/>
      <c r="I1897" s="2"/>
      <c r="J1897" s="2"/>
    </row>
    <row r="1898" spans="6:10" hidden="1">
      <c r="F1898" s="1"/>
      <c r="G1898" s="2"/>
      <c r="H1898" s="2"/>
      <c r="I1898" s="2"/>
      <c r="J1898" s="2"/>
    </row>
    <row r="1899" spans="6:10" hidden="1">
      <c r="F1899" s="1"/>
      <c r="G1899" s="2"/>
      <c r="H1899" s="2"/>
      <c r="I1899" s="2"/>
      <c r="J1899" s="2"/>
    </row>
    <row r="1900" spans="6:10" hidden="1">
      <c r="F1900" s="1"/>
      <c r="G1900" s="2"/>
      <c r="H1900" s="2"/>
      <c r="I1900" s="2"/>
      <c r="J1900" s="2"/>
    </row>
    <row r="1901" spans="6:10" hidden="1">
      <c r="F1901" s="1"/>
      <c r="G1901" s="2"/>
      <c r="H1901" s="2"/>
      <c r="I1901" s="2"/>
      <c r="J1901" s="2"/>
    </row>
    <row r="1902" spans="6:10" hidden="1">
      <c r="F1902" s="1"/>
      <c r="G1902" s="2"/>
      <c r="H1902" s="2"/>
      <c r="I1902" s="2"/>
      <c r="J1902" s="2"/>
    </row>
    <row r="1903" spans="6:10" hidden="1">
      <c r="F1903" s="1"/>
      <c r="G1903" s="2"/>
      <c r="H1903" s="2"/>
      <c r="I1903" s="2"/>
      <c r="J1903" s="2"/>
    </row>
    <row r="1904" spans="6:10" hidden="1">
      <c r="F1904" s="1"/>
      <c r="G1904" s="2"/>
      <c r="H1904" s="2"/>
      <c r="I1904" s="2"/>
      <c r="J1904" s="2"/>
    </row>
    <row r="1905" spans="6:10" hidden="1">
      <c r="F1905" s="1"/>
      <c r="G1905" s="2"/>
      <c r="H1905" s="2"/>
      <c r="I1905" s="2"/>
      <c r="J1905" s="2"/>
    </row>
    <row r="1906" spans="6:10" hidden="1">
      <c r="F1906" s="1"/>
      <c r="G1906" s="2"/>
      <c r="H1906" s="2"/>
      <c r="I1906" s="2"/>
      <c r="J1906" s="2"/>
    </row>
    <row r="1907" spans="6:10" hidden="1">
      <c r="F1907" s="1"/>
      <c r="G1907" s="2"/>
      <c r="H1907" s="2"/>
      <c r="I1907" s="2"/>
      <c r="J1907" s="2"/>
    </row>
    <row r="1908" spans="6:10" hidden="1">
      <c r="F1908" s="1"/>
      <c r="G1908" s="2"/>
      <c r="H1908" s="2"/>
      <c r="I1908" s="2"/>
      <c r="J1908" s="2"/>
    </row>
    <row r="1909" spans="6:10" hidden="1">
      <c r="F1909" s="1"/>
      <c r="G1909" s="2"/>
      <c r="H1909" s="2"/>
      <c r="I1909" s="2"/>
      <c r="J1909" s="2"/>
    </row>
    <row r="1910" spans="6:10" hidden="1">
      <c r="F1910" s="1"/>
      <c r="G1910" s="2"/>
      <c r="H1910" s="2"/>
      <c r="I1910" s="2"/>
      <c r="J1910" s="2"/>
    </row>
    <row r="1911" spans="6:10" hidden="1">
      <c r="F1911" s="1"/>
      <c r="G1911" s="2"/>
      <c r="H1911" s="2"/>
      <c r="I1911" s="2"/>
      <c r="J1911" s="2"/>
    </row>
    <row r="1912" spans="6:10" hidden="1">
      <c r="F1912" s="1"/>
      <c r="G1912" s="2"/>
      <c r="H1912" s="2"/>
      <c r="I1912" s="2"/>
      <c r="J1912" s="2"/>
    </row>
    <row r="1913" spans="6:10" hidden="1">
      <c r="F1913" s="1"/>
      <c r="G1913" s="2"/>
      <c r="H1913" s="2"/>
      <c r="I1913" s="2"/>
      <c r="J1913" s="2"/>
    </row>
    <row r="1914" spans="6:10" hidden="1">
      <c r="F1914" s="1"/>
      <c r="G1914" s="2"/>
      <c r="H1914" s="2"/>
      <c r="I1914" s="2"/>
      <c r="J1914" s="2"/>
    </row>
    <row r="1915" spans="6:10" hidden="1">
      <c r="F1915" s="1"/>
      <c r="G1915" s="2"/>
      <c r="H1915" s="2"/>
      <c r="I1915" s="2"/>
      <c r="J1915" s="2"/>
    </row>
    <row r="1916" spans="6:10" hidden="1">
      <c r="F1916" s="1"/>
      <c r="G1916" s="2"/>
      <c r="H1916" s="2"/>
      <c r="I1916" s="2"/>
      <c r="J1916" s="2"/>
    </row>
    <row r="1917" spans="6:10" hidden="1">
      <c r="F1917" s="1"/>
      <c r="G1917" s="2"/>
      <c r="H1917" s="2"/>
      <c r="I1917" s="2"/>
      <c r="J1917" s="2"/>
    </row>
    <row r="1918" spans="6:10" hidden="1">
      <c r="F1918" s="1"/>
      <c r="G1918" s="2"/>
      <c r="H1918" s="2"/>
      <c r="I1918" s="2"/>
      <c r="J1918" s="2"/>
    </row>
    <row r="1919" spans="6:10" hidden="1">
      <c r="F1919" s="1"/>
      <c r="G1919" s="2"/>
      <c r="H1919" s="2"/>
      <c r="I1919" s="2"/>
      <c r="J1919" s="2"/>
    </row>
    <row r="1920" spans="6:10" hidden="1">
      <c r="F1920" s="1"/>
      <c r="G1920" s="2"/>
      <c r="H1920" s="2"/>
      <c r="I1920" s="2"/>
      <c r="J1920" s="2"/>
    </row>
    <row r="1921" spans="6:10" hidden="1">
      <c r="F1921" s="1"/>
      <c r="G1921" s="2"/>
      <c r="H1921" s="2"/>
      <c r="I1921" s="2"/>
      <c r="J1921" s="2"/>
    </row>
    <row r="1922" spans="6:10" hidden="1">
      <c r="F1922" s="1"/>
      <c r="G1922" s="2"/>
      <c r="H1922" s="2"/>
      <c r="I1922" s="2"/>
      <c r="J1922" s="2"/>
    </row>
    <row r="1923" spans="6:10" hidden="1">
      <c r="F1923" s="1"/>
      <c r="G1923" s="2"/>
      <c r="H1923" s="2"/>
      <c r="I1923" s="2"/>
      <c r="J1923" s="2"/>
    </row>
    <row r="1924" spans="6:10" hidden="1">
      <c r="F1924" s="1"/>
      <c r="G1924" s="2"/>
      <c r="H1924" s="2"/>
      <c r="I1924" s="2"/>
      <c r="J1924" s="2"/>
    </row>
    <row r="1925" spans="6:10" hidden="1">
      <c r="F1925" s="1"/>
      <c r="G1925" s="2"/>
      <c r="H1925" s="2"/>
      <c r="I1925" s="2"/>
      <c r="J1925" s="2"/>
    </row>
    <row r="1926" spans="6:10" hidden="1">
      <c r="F1926" s="1"/>
      <c r="G1926" s="2"/>
      <c r="H1926" s="2"/>
      <c r="I1926" s="2"/>
      <c r="J1926" s="2"/>
    </row>
    <row r="1927" spans="6:10" hidden="1">
      <c r="F1927" s="1"/>
      <c r="G1927" s="2"/>
      <c r="H1927" s="2"/>
      <c r="I1927" s="2"/>
      <c r="J1927" s="2"/>
    </row>
    <row r="1928" spans="6:10" hidden="1">
      <c r="F1928" s="1"/>
      <c r="G1928" s="2"/>
      <c r="H1928" s="2"/>
      <c r="I1928" s="2"/>
      <c r="J1928" s="2"/>
    </row>
    <row r="1929" spans="6:10" hidden="1">
      <c r="F1929" s="1"/>
      <c r="G1929" s="2"/>
      <c r="H1929" s="2"/>
      <c r="I1929" s="2"/>
      <c r="J1929" s="2"/>
    </row>
    <row r="1930" spans="6:10" hidden="1">
      <c r="F1930" s="1"/>
      <c r="G1930" s="2"/>
      <c r="H1930" s="2"/>
      <c r="I1930" s="2"/>
      <c r="J1930" s="2"/>
    </row>
    <row r="1931" spans="6:10" hidden="1">
      <c r="F1931" s="1"/>
      <c r="G1931" s="2"/>
      <c r="H1931" s="2"/>
      <c r="I1931" s="2"/>
      <c r="J1931" s="2"/>
    </row>
    <row r="1932" spans="6:10" hidden="1">
      <c r="F1932" s="1"/>
      <c r="G1932" s="2"/>
      <c r="H1932" s="2"/>
      <c r="I1932" s="2"/>
      <c r="J1932" s="2"/>
    </row>
    <row r="1933" spans="6:10" hidden="1">
      <c r="F1933" s="1"/>
      <c r="G1933" s="2"/>
      <c r="H1933" s="2"/>
      <c r="I1933" s="2"/>
      <c r="J1933" s="2"/>
    </row>
    <row r="1934" spans="6:10" hidden="1">
      <c r="F1934" s="1"/>
      <c r="G1934" s="2"/>
      <c r="H1934" s="2"/>
      <c r="I1934" s="2"/>
      <c r="J1934" s="2"/>
    </row>
    <row r="1935" spans="6:10" hidden="1">
      <c r="F1935" s="1"/>
      <c r="G1935" s="2"/>
      <c r="H1935" s="2"/>
      <c r="I1935" s="2"/>
      <c r="J1935" s="2"/>
    </row>
    <row r="1936" spans="6:10" hidden="1">
      <c r="F1936" s="1"/>
      <c r="G1936" s="2"/>
      <c r="H1936" s="2"/>
      <c r="I1936" s="2"/>
      <c r="J1936" s="2"/>
    </row>
    <row r="1937" spans="6:10" hidden="1">
      <c r="F1937" s="1"/>
      <c r="G1937" s="2"/>
      <c r="H1937" s="2"/>
      <c r="I1937" s="2"/>
      <c r="J1937" s="2"/>
    </row>
    <row r="1938" spans="6:10" hidden="1">
      <c r="F1938" s="1"/>
      <c r="G1938" s="2"/>
      <c r="H1938" s="2"/>
      <c r="I1938" s="2"/>
      <c r="J1938" s="2"/>
    </row>
    <row r="1939" spans="6:10" hidden="1">
      <c r="F1939" s="1"/>
      <c r="G1939" s="2"/>
      <c r="H1939" s="2"/>
      <c r="I1939" s="2"/>
      <c r="J1939" s="2"/>
    </row>
    <row r="1940" spans="6:10" hidden="1">
      <c r="F1940" s="1"/>
      <c r="G1940" s="2"/>
      <c r="H1940" s="2"/>
      <c r="I1940" s="2"/>
      <c r="J1940" s="2"/>
    </row>
    <row r="1941" spans="6:10" hidden="1">
      <c r="F1941" s="1"/>
      <c r="G1941" s="2"/>
      <c r="H1941" s="2"/>
      <c r="I1941" s="2"/>
      <c r="J1941" s="2"/>
    </row>
    <row r="1942" spans="6:10" hidden="1">
      <c r="F1942" s="1"/>
      <c r="G1942" s="2"/>
      <c r="H1942" s="2"/>
      <c r="I1942" s="2"/>
      <c r="J1942" s="2"/>
    </row>
    <row r="1943" spans="6:10" hidden="1">
      <c r="F1943" s="1"/>
      <c r="G1943" s="2"/>
      <c r="H1943" s="2"/>
      <c r="I1943" s="2"/>
      <c r="J1943" s="2"/>
    </row>
    <row r="1944" spans="6:10" hidden="1">
      <c r="F1944" s="1"/>
      <c r="G1944" s="2"/>
      <c r="H1944" s="2"/>
      <c r="I1944" s="2"/>
      <c r="J1944" s="2"/>
    </row>
    <row r="1945" spans="6:10" hidden="1">
      <c r="F1945" s="1"/>
      <c r="G1945" s="2"/>
      <c r="H1945" s="2"/>
      <c r="I1945" s="2"/>
      <c r="J1945" s="2"/>
    </row>
    <row r="1946" spans="6:10" hidden="1">
      <c r="F1946" s="1"/>
      <c r="G1946" s="2"/>
      <c r="H1946" s="2"/>
      <c r="I1946" s="2"/>
      <c r="J1946" s="2"/>
    </row>
    <row r="1947" spans="6:10" hidden="1">
      <c r="F1947" s="1"/>
      <c r="G1947" s="2"/>
      <c r="H1947" s="2"/>
      <c r="I1947" s="2"/>
      <c r="J1947" s="2"/>
    </row>
    <row r="1948" spans="6:10" hidden="1">
      <c r="F1948" s="1"/>
      <c r="G1948" s="2"/>
      <c r="H1948" s="2"/>
      <c r="I1948" s="2"/>
      <c r="J1948" s="2"/>
    </row>
    <row r="1949" spans="6:10" hidden="1">
      <c r="F1949" s="1"/>
      <c r="G1949" s="2"/>
      <c r="H1949" s="2"/>
      <c r="I1949" s="2"/>
      <c r="J1949" s="2"/>
    </row>
    <row r="1950" spans="6:10" hidden="1">
      <c r="F1950" s="1"/>
      <c r="G1950" s="2"/>
      <c r="H1950" s="2"/>
      <c r="I1950" s="2"/>
      <c r="J1950" s="2"/>
    </row>
    <row r="1951" spans="6:10" hidden="1">
      <c r="F1951" s="1"/>
      <c r="G1951" s="2"/>
      <c r="H1951" s="2"/>
      <c r="I1951" s="2"/>
      <c r="J1951" s="2"/>
    </row>
    <row r="1952" spans="6:10" hidden="1">
      <c r="F1952" s="1"/>
      <c r="G1952" s="2"/>
      <c r="H1952" s="2"/>
      <c r="I1952" s="2"/>
      <c r="J1952" s="2"/>
    </row>
    <row r="1953" spans="6:10" hidden="1">
      <c r="F1953" s="1"/>
      <c r="G1953" s="2"/>
      <c r="H1953" s="2"/>
      <c r="I1953" s="2"/>
      <c r="J1953" s="2"/>
    </row>
    <row r="1954" spans="6:10" hidden="1">
      <c r="F1954" s="1"/>
      <c r="G1954" s="2"/>
      <c r="H1954" s="2"/>
      <c r="I1954" s="2"/>
      <c r="J1954" s="2"/>
    </row>
    <row r="1955" spans="6:10" hidden="1">
      <c r="F1955" s="1"/>
      <c r="G1955" s="2"/>
      <c r="H1955" s="2"/>
      <c r="I1955" s="2"/>
      <c r="J1955" s="2"/>
    </row>
    <row r="1956" spans="6:10" hidden="1">
      <c r="F1956" s="1"/>
      <c r="G1956" s="2"/>
      <c r="H1956" s="2"/>
      <c r="I1956" s="2"/>
      <c r="J1956" s="2"/>
    </row>
    <row r="1957" spans="6:10" hidden="1">
      <c r="F1957" s="1"/>
      <c r="G1957" s="2"/>
      <c r="H1957" s="2"/>
      <c r="I1957" s="2"/>
      <c r="J1957" s="2"/>
    </row>
    <row r="1958" spans="6:10" hidden="1">
      <c r="F1958" s="1"/>
      <c r="G1958" s="2"/>
      <c r="H1958" s="2"/>
      <c r="I1958" s="2"/>
      <c r="J1958" s="2"/>
    </row>
    <row r="1959" spans="6:10" hidden="1">
      <c r="F1959" s="1"/>
      <c r="G1959" s="2"/>
      <c r="H1959" s="2"/>
      <c r="I1959" s="2"/>
      <c r="J1959" s="2"/>
    </row>
    <row r="1960" spans="6:10" hidden="1">
      <c r="F1960" s="1"/>
      <c r="G1960" s="2"/>
      <c r="H1960" s="2"/>
      <c r="I1960" s="2"/>
      <c r="J1960" s="2"/>
    </row>
    <row r="1961" spans="6:10" hidden="1">
      <c r="F1961" s="1"/>
      <c r="G1961" s="2"/>
      <c r="H1961" s="2"/>
      <c r="I1961" s="2"/>
      <c r="J1961" s="2"/>
    </row>
    <row r="1962" spans="6:10" hidden="1">
      <c r="F1962" s="1"/>
      <c r="G1962" s="2"/>
      <c r="H1962" s="2"/>
      <c r="I1962" s="2"/>
      <c r="J1962" s="2"/>
    </row>
    <row r="1963" spans="6:10" hidden="1">
      <c r="F1963" s="1"/>
      <c r="G1963" s="2"/>
      <c r="H1963" s="2"/>
      <c r="I1963" s="2"/>
      <c r="J1963" s="2"/>
    </row>
    <row r="1964" spans="6:10" hidden="1">
      <c r="F1964" s="1"/>
      <c r="G1964" s="2"/>
      <c r="H1964" s="2"/>
      <c r="I1964" s="2"/>
      <c r="J1964" s="2"/>
    </row>
    <row r="1965" spans="6:10" hidden="1">
      <c r="F1965" s="1"/>
      <c r="G1965" s="2"/>
      <c r="H1965" s="2"/>
      <c r="I1965" s="2"/>
      <c r="J1965" s="2"/>
    </row>
    <row r="1966" spans="6:10" hidden="1">
      <c r="F1966" s="1"/>
      <c r="G1966" s="2"/>
      <c r="H1966" s="2"/>
      <c r="I1966" s="2"/>
      <c r="J1966" s="2"/>
    </row>
    <row r="1967" spans="6:10" hidden="1">
      <c r="F1967" s="1"/>
      <c r="G1967" s="2"/>
      <c r="H1967" s="2"/>
      <c r="I1967" s="2"/>
      <c r="J1967" s="2"/>
    </row>
    <row r="1968" spans="6:10" hidden="1">
      <c r="F1968" s="1"/>
      <c r="G1968" s="2"/>
      <c r="H1968" s="2"/>
      <c r="I1968" s="2"/>
      <c r="J1968" s="2"/>
    </row>
    <row r="1969" spans="6:10" hidden="1">
      <c r="F1969" s="1"/>
      <c r="G1969" s="2"/>
      <c r="H1969" s="2"/>
      <c r="I1969" s="2"/>
      <c r="J1969" s="2"/>
    </row>
    <row r="1970" spans="6:10" hidden="1">
      <c r="F1970" s="1"/>
      <c r="G1970" s="2"/>
      <c r="H1970" s="2"/>
      <c r="I1970" s="2"/>
      <c r="J1970" s="2"/>
    </row>
    <row r="1971" spans="6:10" hidden="1">
      <c r="F1971" s="1"/>
      <c r="G1971" s="2"/>
      <c r="H1971" s="2"/>
      <c r="I1971" s="2"/>
      <c r="J1971" s="2"/>
    </row>
    <row r="1972" spans="6:10" hidden="1">
      <c r="F1972" s="1"/>
      <c r="G1972" s="2"/>
      <c r="H1972" s="2"/>
      <c r="I1972" s="2"/>
      <c r="J1972" s="2"/>
    </row>
    <row r="1973" spans="6:10" hidden="1">
      <c r="F1973" s="1"/>
      <c r="G1973" s="2"/>
      <c r="H1973" s="2"/>
      <c r="I1973" s="2"/>
      <c r="J1973" s="2"/>
    </row>
    <row r="1974" spans="6:10" hidden="1">
      <c r="F1974" s="1"/>
      <c r="G1974" s="2"/>
      <c r="H1974" s="2"/>
      <c r="I1974" s="2"/>
      <c r="J1974" s="2"/>
    </row>
    <row r="1975" spans="6:10" hidden="1">
      <c r="F1975" s="1"/>
      <c r="G1975" s="2"/>
      <c r="H1975" s="2"/>
      <c r="I1975" s="2"/>
      <c r="J1975" s="2"/>
    </row>
    <row r="1976" spans="6:10" hidden="1">
      <c r="F1976" s="1"/>
      <c r="G1976" s="2"/>
      <c r="H1976" s="2"/>
      <c r="I1976" s="2"/>
      <c r="J1976" s="2"/>
    </row>
    <row r="1977" spans="6:10" hidden="1">
      <c r="F1977" s="1"/>
      <c r="G1977" s="2"/>
      <c r="H1977" s="2"/>
      <c r="I1977" s="2"/>
      <c r="J1977" s="2"/>
    </row>
    <row r="1978" spans="6:10" hidden="1">
      <c r="F1978" s="1"/>
      <c r="G1978" s="2"/>
      <c r="H1978" s="2"/>
      <c r="I1978" s="2"/>
      <c r="J1978" s="2"/>
    </row>
    <row r="1979" spans="6:10" hidden="1">
      <c r="F1979" s="1"/>
      <c r="G1979" s="2"/>
      <c r="H1979" s="2"/>
      <c r="I1979" s="2"/>
      <c r="J1979" s="2"/>
    </row>
    <row r="1980" spans="6:10" hidden="1">
      <c r="F1980" s="1"/>
      <c r="G1980" s="2"/>
      <c r="H1980" s="2"/>
      <c r="I1980" s="2"/>
      <c r="J1980" s="2"/>
    </row>
    <row r="1981" spans="6:10" hidden="1">
      <c r="F1981" s="1"/>
      <c r="G1981" s="2"/>
      <c r="H1981" s="2"/>
      <c r="I1981" s="2"/>
      <c r="J1981" s="2"/>
    </row>
    <row r="1982" spans="6:10" hidden="1">
      <c r="F1982" s="1"/>
      <c r="G1982" s="2"/>
      <c r="H1982" s="2"/>
      <c r="I1982" s="2"/>
      <c r="J1982" s="2"/>
    </row>
    <row r="1983" spans="6:10" hidden="1">
      <c r="F1983" s="1"/>
      <c r="G1983" s="2"/>
      <c r="H1983" s="2"/>
      <c r="I1983" s="2"/>
      <c r="J1983" s="2"/>
    </row>
    <row r="1984" spans="6:10" hidden="1">
      <c r="F1984" s="1"/>
      <c r="G1984" s="2"/>
      <c r="H1984" s="2"/>
      <c r="I1984" s="2"/>
      <c r="J1984" s="2"/>
    </row>
    <row r="1985" spans="6:10" hidden="1">
      <c r="F1985" s="1"/>
      <c r="G1985" s="2"/>
      <c r="H1985" s="2"/>
      <c r="I1985" s="2"/>
      <c r="J1985" s="2"/>
    </row>
    <row r="1986" spans="6:10" hidden="1">
      <c r="F1986" s="1"/>
      <c r="G1986" s="2"/>
      <c r="H1986" s="2"/>
      <c r="I1986" s="2"/>
      <c r="J1986" s="2"/>
    </row>
    <row r="1987" spans="6:10" hidden="1">
      <c r="F1987" s="1"/>
      <c r="G1987" s="2"/>
      <c r="H1987" s="2"/>
      <c r="I1987" s="2"/>
      <c r="J1987" s="2"/>
    </row>
    <row r="1988" spans="6:10" hidden="1">
      <c r="F1988" s="1"/>
      <c r="G1988" s="2"/>
      <c r="H1988" s="2"/>
      <c r="I1988" s="2"/>
      <c r="J1988" s="2"/>
    </row>
    <row r="1989" spans="6:10" hidden="1">
      <c r="F1989" s="1"/>
      <c r="G1989" s="2"/>
      <c r="H1989" s="2"/>
      <c r="I1989" s="2"/>
      <c r="J1989" s="2"/>
    </row>
    <row r="1990" spans="6:10" hidden="1">
      <c r="F1990" s="1"/>
      <c r="G1990" s="2"/>
      <c r="H1990" s="2"/>
      <c r="I1990" s="2"/>
      <c r="J1990" s="2"/>
    </row>
    <row r="1991" spans="6:10" hidden="1">
      <c r="F1991" s="1"/>
      <c r="G1991" s="2"/>
      <c r="H1991" s="2"/>
      <c r="I1991" s="2"/>
      <c r="J1991" s="2"/>
    </row>
    <row r="1992" spans="6:10" hidden="1">
      <c r="F1992" s="1"/>
      <c r="G1992" s="2"/>
      <c r="H1992" s="2"/>
      <c r="I1992" s="2"/>
      <c r="J1992" s="2"/>
    </row>
    <row r="1993" spans="6:10" hidden="1">
      <c r="F1993" s="1"/>
      <c r="G1993" s="2"/>
      <c r="H1993" s="2"/>
      <c r="I1993" s="2"/>
      <c r="J1993" s="2"/>
    </row>
    <row r="1994" spans="6:10" hidden="1">
      <c r="F1994" s="1"/>
      <c r="G1994" s="2"/>
      <c r="H1994" s="2"/>
      <c r="I1994" s="2"/>
      <c r="J1994" s="2"/>
    </row>
    <row r="1995" spans="6:10" hidden="1">
      <c r="F1995" s="1"/>
      <c r="G1995" s="2"/>
      <c r="H1995" s="2"/>
      <c r="I1995" s="2"/>
      <c r="J1995" s="2"/>
    </row>
    <row r="1996" spans="6:10" hidden="1">
      <c r="F1996" s="1"/>
      <c r="G1996" s="2"/>
      <c r="H1996" s="2"/>
      <c r="I1996" s="2"/>
      <c r="J1996" s="2"/>
    </row>
    <row r="1997" spans="6:10" hidden="1">
      <c r="F1997" s="1"/>
      <c r="G1997" s="2"/>
      <c r="H1997" s="2"/>
      <c r="I1997" s="2"/>
      <c r="J1997" s="2"/>
    </row>
    <row r="1998" spans="6:10" hidden="1">
      <c r="F1998" s="1"/>
      <c r="G1998" s="2"/>
      <c r="H1998" s="2"/>
      <c r="I1998" s="2"/>
      <c r="J1998" s="2"/>
    </row>
    <row r="1999" spans="6:10" hidden="1">
      <c r="F1999" s="1"/>
      <c r="G1999" s="2"/>
      <c r="H1999" s="2"/>
      <c r="I1999" s="2"/>
      <c r="J1999" s="2"/>
    </row>
    <row r="2000" spans="6:10" hidden="1">
      <c r="F2000" s="1"/>
      <c r="G2000" s="2"/>
      <c r="H2000" s="2"/>
      <c r="I2000" s="2"/>
      <c r="J2000" s="2"/>
    </row>
    <row r="2001" spans="6:10" hidden="1">
      <c r="F2001" s="1"/>
      <c r="G2001" s="2"/>
      <c r="H2001" s="2"/>
      <c r="I2001" s="2"/>
      <c r="J2001" s="2"/>
    </row>
    <row r="2002" spans="6:10" hidden="1">
      <c r="F2002" s="1"/>
      <c r="G2002" s="2"/>
      <c r="H2002" s="2"/>
      <c r="I2002" s="2"/>
      <c r="J2002" s="2"/>
    </row>
    <row r="2003" spans="6:10" hidden="1">
      <c r="F2003" s="1"/>
      <c r="G2003" s="2"/>
      <c r="H2003" s="2"/>
      <c r="I2003" s="2"/>
      <c r="J2003" s="2"/>
    </row>
    <row r="2004" spans="6:10" hidden="1">
      <c r="F2004" s="1"/>
      <c r="G2004" s="2"/>
      <c r="H2004" s="2"/>
      <c r="I2004" s="2"/>
      <c r="J2004" s="2"/>
    </row>
    <row r="2005" spans="6:10" hidden="1">
      <c r="F2005" s="1"/>
      <c r="G2005" s="2"/>
      <c r="H2005" s="2"/>
      <c r="I2005" s="2"/>
      <c r="J2005" s="2"/>
    </row>
    <row r="2006" spans="6:10" hidden="1">
      <c r="F2006" s="1"/>
      <c r="G2006" s="2"/>
      <c r="H2006" s="2"/>
      <c r="I2006" s="2"/>
      <c r="J2006" s="2"/>
    </row>
    <row r="2007" spans="6:10" hidden="1">
      <c r="F2007" s="1"/>
      <c r="G2007" s="2"/>
      <c r="H2007" s="2"/>
      <c r="I2007" s="2"/>
      <c r="J2007" s="2"/>
    </row>
    <row r="2008" spans="6:10" hidden="1">
      <c r="F2008" s="1"/>
      <c r="G2008" s="2"/>
      <c r="H2008" s="2"/>
      <c r="I2008" s="2"/>
      <c r="J2008" s="2"/>
    </row>
    <row r="2009" spans="6:10" hidden="1">
      <c r="F2009" s="1"/>
      <c r="G2009" s="2"/>
      <c r="H2009" s="2"/>
      <c r="I2009" s="2"/>
      <c r="J2009" s="2"/>
    </row>
    <row r="2010" spans="6:10" hidden="1">
      <c r="F2010" s="1"/>
      <c r="G2010" s="2"/>
      <c r="H2010" s="2"/>
      <c r="I2010" s="2"/>
      <c r="J2010" s="2"/>
    </row>
    <row r="2011" spans="6:10" hidden="1">
      <c r="F2011" s="1"/>
      <c r="G2011" s="2"/>
      <c r="H2011" s="2"/>
      <c r="I2011" s="2"/>
      <c r="J2011" s="2"/>
    </row>
    <row r="2012" spans="6:10" hidden="1">
      <c r="F2012" s="1"/>
      <c r="G2012" s="2"/>
      <c r="H2012" s="2"/>
      <c r="I2012" s="2"/>
      <c r="J2012" s="2"/>
    </row>
    <row r="2013" spans="6:10" hidden="1">
      <c r="F2013" s="1"/>
      <c r="G2013" s="2"/>
      <c r="H2013" s="2"/>
      <c r="I2013" s="2"/>
      <c r="J2013" s="2"/>
    </row>
    <row r="2014" spans="6:10" hidden="1">
      <c r="F2014" s="1"/>
      <c r="G2014" s="2"/>
      <c r="H2014" s="2"/>
      <c r="I2014" s="2"/>
      <c r="J2014" s="2"/>
    </row>
    <row r="2015" spans="6:10" hidden="1">
      <c r="F2015" s="1"/>
      <c r="G2015" s="2"/>
      <c r="H2015" s="2"/>
      <c r="I2015" s="2"/>
      <c r="J2015" s="2"/>
    </row>
    <row r="2016" spans="6:10" hidden="1">
      <c r="F2016" s="1"/>
      <c r="G2016" s="2"/>
      <c r="H2016" s="2"/>
      <c r="I2016" s="2"/>
      <c r="J2016" s="2"/>
    </row>
    <row r="2017" spans="6:10" hidden="1">
      <c r="F2017" s="1"/>
      <c r="G2017" s="2"/>
      <c r="H2017" s="2"/>
      <c r="I2017" s="2"/>
      <c r="J2017" s="2"/>
    </row>
    <row r="2018" spans="6:10" hidden="1">
      <c r="F2018" s="1"/>
      <c r="G2018" s="2"/>
      <c r="H2018" s="2"/>
      <c r="I2018" s="2"/>
      <c r="J2018" s="2"/>
    </row>
    <row r="2019" spans="6:10" hidden="1">
      <c r="F2019" s="1"/>
      <c r="G2019" s="2"/>
      <c r="H2019" s="2"/>
      <c r="I2019" s="2"/>
      <c r="J2019" s="2"/>
    </row>
    <row r="2020" spans="6:10" hidden="1">
      <c r="F2020" s="1"/>
      <c r="G2020" s="2"/>
      <c r="H2020" s="2"/>
      <c r="I2020" s="2"/>
      <c r="J2020" s="2"/>
    </row>
    <row r="2021" spans="6:10" hidden="1">
      <c r="F2021" s="1"/>
      <c r="G2021" s="2"/>
      <c r="H2021" s="2"/>
      <c r="I2021" s="2"/>
      <c r="J2021" s="2"/>
    </row>
    <row r="2022" spans="6:10" hidden="1">
      <c r="F2022" s="1"/>
      <c r="G2022" s="2"/>
      <c r="H2022" s="2"/>
      <c r="I2022" s="2"/>
      <c r="J2022" s="2"/>
    </row>
    <row r="2023" spans="6:10" hidden="1">
      <c r="F2023" s="1"/>
      <c r="G2023" s="2"/>
      <c r="H2023" s="2"/>
      <c r="I2023" s="2"/>
      <c r="J2023" s="2"/>
    </row>
    <row r="2024" spans="6:10" hidden="1">
      <c r="F2024" s="1"/>
      <c r="G2024" s="2"/>
      <c r="H2024" s="2"/>
      <c r="I2024" s="2"/>
      <c r="J2024" s="2"/>
    </row>
    <row r="2025" spans="6:10" hidden="1">
      <c r="F2025" s="1"/>
      <c r="G2025" s="2"/>
      <c r="H2025" s="2"/>
      <c r="I2025" s="2"/>
      <c r="J2025" s="2"/>
    </row>
    <row r="2026" spans="6:10" hidden="1">
      <c r="F2026" s="1"/>
      <c r="G2026" s="2"/>
      <c r="H2026" s="2"/>
      <c r="I2026" s="2"/>
      <c r="J2026" s="2"/>
    </row>
    <row r="2027" spans="6:10" hidden="1">
      <c r="F2027" s="1"/>
      <c r="G2027" s="2"/>
      <c r="H2027" s="2"/>
      <c r="I2027" s="2"/>
      <c r="J2027" s="2"/>
    </row>
    <row r="2028" spans="6:10" hidden="1">
      <c r="F2028" s="1"/>
      <c r="G2028" s="2"/>
      <c r="H2028" s="2"/>
      <c r="I2028" s="2"/>
      <c r="J2028" s="2"/>
    </row>
    <row r="2029" spans="6:10" hidden="1">
      <c r="F2029" s="1"/>
      <c r="G2029" s="2"/>
      <c r="H2029" s="2"/>
      <c r="I2029" s="2"/>
      <c r="J2029" s="2"/>
    </row>
    <row r="2030" spans="6:10" hidden="1">
      <c r="F2030" s="1"/>
      <c r="G2030" s="2"/>
      <c r="H2030" s="2"/>
      <c r="I2030" s="2"/>
      <c r="J2030" s="2"/>
    </row>
    <row r="2031" spans="6:10" hidden="1">
      <c r="F2031" s="1"/>
      <c r="G2031" s="2"/>
      <c r="H2031" s="2"/>
      <c r="I2031" s="2"/>
      <c r="J2031" s="2"/>
    </row>
    <row r="2032" spans="6:10" hidden="1">
      <c r="F2032" s="1"/>
      <c r="G2032" s="2"/>
      <c r="H2032" s="2"/>
      <c r="I2032" s="2"/>
      <c r="J2032" s="2"/>
    </row>
    <row r="2033" spans="6:10" hidden="1">
      <c r="F2033" s="1"/>
      <c r="G2033" s="2"/>
      <c r="H2033" s="2"/>
      <c r="I2033" s="2"/>
      <c r="J2033" s="2"/>
    </row>
    <row r="2034" spans="6:10" hidden="1">
      <c r="F2034" s="1"/>
      <c r="G2034" s="2"/>
      <c r="H2034" s="2"/>
      <c r="I2034" s="2"/>
      <c r="J2034" s="2"/>
    </row>
    <row r="2035" spans="6:10" hidden="1">
      <c r="F2035" s="1"/>
      <c r="G2035" s="2"/>
      <c r="H2035" s="2"/>
      <c r="I2035" s="2"/>
      <c r="J2035" s="2"/>
    </row>
    <row r="2036" spans="6:10" hidden="1">
      <c r="F2036" s="1"/>
      <c r="G2036" s="2"/>
      <c r="H2036" s="2"/>
      <c r="I2036" s="2"/>
      <c r="J2036" s="2"/>
    </row>
    <row r="2037" spans="6:10" hidden="1">
      <c r="F2037" s="1"/>
      <c r="G2037" s="2"/>
      <c r="H2037" s="2"/>
      <c r="I2037" s="2"/>
      <c r="J2037" s="2"/>
    </row>
    <row r="2038" spans="6:10" hidden="1">
      <c r="F2038" s="1"/>
      <c r="G2038" s="2"/>
      <c r="H2038" s="2"/>
      <c r="I2038" s="2"/>
      <c r="J2038" s="2"/>
    </row>
    <row r="2039" spans="6:10" hidden="1">
      <c r="F2039" s="1"/>
      <c r="G2039" s="2"/>
      <c r="H2039" s="2"/>
      <c r="I2039" s="2"/>
      <c r="J2039" s="2"/>
    </row>
    <row r="2040" spans="6:10" hidden="1">
      <c r="F2040" s="1"/>
      <c r="G2040" s="2"/>
      <c r="H2040" s="2"/>
      <c r="I2040" s="2"/>
      <c r="J2040" s="2"/>
    </row>
    <row r="2041" spans="6:10" hidden="1">
      <c r="F2041" s="1"/>
      <c r="G2041" s="2"/>
      <c r="H2041" s="2"/>
      <c r="I2041" s="2"/>
      <c r="J2041" s="2"/>
    </row>
    <row r="2042" spans="6:10" hidden="1">
      <c r="F2042" s="1"/>
      <c r="G2042" s="2"/>
      <c r="H2042" s="2"/>
      <c r="I2042" s="2"/>
      <c r="J2042" s="2"/>
    </row>
    <row r="2043" spans="6:10" hidden="1">
      <c r="F2043" s="1"/>
      <c r="G2043" s="2"/>
      <c r="H2043" s="2"/>
      <c r="I2043" s="2"/>
      <c r="J2043" s="2"/>
    </row>
    <row r="2044" spans="6:10" hidden="1">
      <c r="F2044" s="1"/>
      <c r="G2044" s="2"/>
      <c r="H2044" s="2"/>
      <c r="I2044" s="2"/>
      <c r="J2044" s="2"/>
    </row>
    <row r="2045" spans="6:10" hidden="1">
      <c r="F2045" s="1"/>
      <c r="G2045" s="2"/>
      <c r="H2045" s="2"/>
      <c r="I2045" s="2"/>
      <c r="J2045" s="2"/>
    </row>
    <row r="2046" spans="6:10" hidden="1">
      <c r="F2046" s="1"/>
      <c r="G2046" s="2"/>
      <c r="H2046" s="2"/>
      <c r="I2046" s="2"/>
      <c r="J2046" s="2"/>
    </row>
    <row r="2047" spans="6:10" hidden="1">
      <c r="F2047" s="1"/>
      <c r="G2047" s="2"/>
      <c r="H2047" s="2"/>
      <c r="I2047" s="2"/>
      <c r="J2047" s="2"/>
    </row>
    <row r="2048" spans="6:10" hidden="1">
      <c r="F2048" s="1"/>
      <c r="G2048" s="2"/>
      <c r="H2048" s="2"/>
      <c r="I2048" s="2"/>
      <c r="J2048" s="2"/>
    </row>
    <row r="2049" spans="6:10" hidden="1">
      <c r="F2049" s="1"/>
      <c r="G2049" s="2"/>
      <c r="H2049" s="2"/>
      <c r="I2049" s="2"/>
      <c r="J2049" s="2"/>
    </row>
    <row r="2050" spans="6:10" hidden="1">
      <c r="F2050" s="1"/>
      <c r="G2050" s="2"/>
      <c r="H2050" s="2"/>
      <c r="I2050" s="2"/>
      <c r="J2050" s="2"/>
    </row>
    <row r="2051" spans="6:10" hidden="1">
      <c r="F2051" s="1"/>
      <c r="G2051" s="2"/>
      <c r="H2051" s="2"/>
      <c r="I2051" s="2"/>
      <c r="J2051" s="2"/>
    </row>
    <row r="2052" spans="6:10" hidden="1">
      <c r="F2052" s="1"/>
      <c r="G2052" s="2"/>
      <c r="H2052" s="2"/>
      <c r="I2052" s="2"/>
      <c r="J2052" s="2"/>
    </row>
    <row r="2053" spans="6:10" hidden="1">
      <c r="F2053" s="1"/>
      <c r="G2053" s="2"/>
      <c r="H2053" s="2"/>
      <c r="I2053" s="2"/>
      <c r="J2053" s="2"/>
    </row>
    <row r="2054" spans="6:10" hidden="1">
      <c r="F2054" s="1"/>
      <c r="G2054" s="2"/>
      <c r="H2054" s="2"/>
      <c r="I2054" s="2"/>
      <c r="J2054" s="2"/>
    </row>
    <row r="2055" spans="6:10" hidden="1">
      <c r="F2055" s="1"/>
      <c r="G2055" s="2"/>
      <c r="H2055" s="2"/>
      <c r="I2055" s="2"/>
      <c r="J2055" s="2"/>
    </row>
    <row r="2056" spans="6:10" hidden="1">
      <c r="F2056" s="1"/>
      <c r="G2056" s="2"/>
      <c r="H2056" s="2"/>
      <c r="I2056" s="2"/>
      <c r="J2056" s="2"/>
    </row>
    <row r="2057" spans="6:10" hidden="1">
      <c r="F2057" s="1"/>
      <c r="G2057" s="2"/>
      <c r="H2057" s="2"/>
      <c r="I2057" s="2"/>
      <c r="J2057" s="2"/>
    </row>
    <row r="2058" spans="6:10" hidden="1">
      <c r="F2058" s="1"/>
      <c r="G2058" s="2"/>
      <c r="H2058" s="2"/>
      <c r="I2058" s="2"/>
      <c r="J2058" s="2"/>
    </row>
    <row r="2059" spans="6:10" hidden="1">
      <c r="F2059" s="1"/>
      <c r="G2059" s="2"/>
      <c r="H2059" s="2"/>
      <c r="I2059" s="2"/>
      <c r="J2059" s="2"/>
    </row>
    <row r="2060" spans="6:10" hidden="1">
      <c r="F2060" s="1"/>
      <c r="G2060" s="2"/>
      <c r="H2060" s="2"/>
      <c r="I2060" s="2"/>
      <c r="J2060" s="2"/>
    </row>
    <row r="2061" spans="6:10" hidden="1">
      <c r="F2061" s="1"/>
      <c r="G2061" s="2"/>
      <c r="H2061" s="2"/>
      <c r="I2061" s="2"/>
      <c r="J2061" s="2"/>
    </row>
    <row r="2062" spans="6:10" hidden="1">
      <c r="F2062" s="1"/>
      <c r="G2062" s="2"/>
      <c r="H2062" s="2"/>
      <c r="I2062" s="2"/>
      <c r="J2062" s="2"/>
    </row>
    <row r="2063" spans="6:10" hidden="1">
      <c r="F2063" s="1"/>
      <c r="G2063" s="2"/>
      <c r="H2063" s="2"/>
      <c r="I2063" s="2"/>
      <c r="J2063" s="2"/>
    </row>
    <row r="2064" spans="6:10" hidden="1">
      <c r="F2064" s="1"/>
      <c r="G2064" s="2"/>
      <c r="H2064" s="2"/>
      <c r="I2064" s="2"/>
      <c r="J2064" s="2"/>
    </row>
    <row r="2065" spans="6:10" hidden="1">
      <c r="F2065" s="1"/>
      <c r="G2065" s="2"/>
      <c r="H2065" s="2"/>
      <c r="I2065" s="2"/>
      <c r="J2065" s="2"/>
    </row>
    <row r="2066" spans="6:10" hidden="1">
      <c r="F2066" s="1"/>
      <c r="G2066" s="2"/>
      <c r="H2066" s="2"/>
      <c r="I2066" s="2"/>
      <c r="J2066" s="2"/>
    </row>
    <row r="2067" spans="6:10" hidden="1">
      <c r="F2067" s="1"/>
      <c r="G2067" s="2"/>
      <c r="H2067" s="2"/>
      <c r="I2067" s="2"/>
      <c r="J2067" s="2"/>
    </row>
    <row r="2068" spans="6:10" hidden="1">
      <c r="F2068" s="1"/>
      <c r="G2068" s="2"/>
      <c r="H2068" s="2"/>
      <c r="I2068" s="2"/>
      <c r="J2068" s="2"/>
    </row>
    <row r="2069" spans="6:10" hidden="1">
      <c r="F2069" s="1"/>
      <c r="G2069" s="2"/>
      <c r="H2069" s="2"/>
      <c r="I2069" s="2"/>
      <c r="J2069" s="2"/>
    </row>
    <row r="2070" spans="6:10" hidden="1">
      <c r="F2070" s="1"/>
      <c r="G2070" s="2"/>
      <c r="H2070" s="2"/>
      <c r="I2070" s="2"/>
      <c r="J2070" s="2"/>
    </row>
    <row r="2071" spans="6:10" hidden="1">
      <c r="F2071" s="1"/>
      <c r="G2071" s="2"/>
      <c r="H2071" s="2"/>
      <c r="I2071" s="2"/>
      <c r="J2071" s="2"/>
    </row>
    <row r="2072" spans="6:10" hidden="1">
      <c r="F2072" s="1"/>
      <c r="G2072" s="2"/>
      <c r="H2072" s="2"/>
      <c r="I2072" s="2"/>
      <c r="J2072" s="2"/>
    </row>
    <row r="2073" spans="6:10" hidden="1">
      <c r="F2073" s="1"/>
      <c r="G2073" s="2"/>
      <c r="H2073" s="2"/>
      <c r="I2073" s="2"/>
      <c r="J2073" s="2"/>
    </row>
    <row r="2074" spans="6:10" hidden="1">
      <c r="F2074" s="1"/>
      <c r="G2074" s="2"/>
      <c r="H2074" s="2"/>
      <c r="I2074" s="2"/>
      <c r="J2074" s="2"/>
    </row>
    <row r="2075" spans="6:10" hidden="1">
      <c r="F2075" s="1"/>
      <c r="G2075" s="2"/>
      <c r="H2075" s="2"/>
      <c r="I2075" s="2"/>
      <c r="J2075" s="2"/>
    </row>
    <row r="2076" spans="6:10" hidden="1">
      <c r="F2076" s="1"/>
      <c r="G2076" s="2"/>
      <c r="H2076" s="2"/>
      <c r="I2076" s="2"/>
      <c r="J2076" s="2"/>
    </row>
    <row r="2077" spans="6:10" hidden="1">
      <c r="F2077" s="1"/>
      <c r="G2077" s="2"/>
      <c r="H2077" s="2"/>
      <c r="I2077" s="2"/>
      <c r="J2077" s="2"/>
    </row>
    <row r="2078" spans="6:10" hidden="1">
      <c r="F2078" s="1"/>
      <c r="G2078" s="2"/>
      <c r="H2078" s="2"/>
      <c r="I2078" s="2"/>
      <c r="J2078" s="2"/>
    </row>
    <row r="2079" spans="6:10" hidden="1">
      <c r="F2079" s="1"/>
      <c r="G2079" s="2"/>
      <c r="H2079" s="2"/>
      <c r="I2079" s="2"/>
      <c r="J2079" s="2"/>
    </row>
    <row r="2080" spans="6:10" hidden="1">
      <c r="F2080" s="1"/>
      <c r="G2080" s="2"/>
      <c r="H2080" s="2"/>
      <c r="I2080" s="2"/>
      <c r="J2080" s="2"/>
    </row>
    <row r="2081" spans="6:10" hidden="1">
      <c r="F2081" s="1"/>
      <c r="G2081" s="2"/>
      <c r="H2081" s="2"/>
      <c r="I2081" s="2"/>
      <c r="J2081" s="2"/>
    </row>
    <row r="2082" spans="6:10" hidden="1">
      <c r="F2082" s="1"/>
      <c r="G2082" s="2"/>
      <c r="H2082" s="2"/>
      <c r="I2082" s="2"/>
      <c r="J2082" s="2"/>
    </row>
    <row r="2083" spans="6:10" hidden="1">
      <c r="F2083" s="1"/>
      <c r="G2083" s="2"/>
      <c r="H2083" s="2"/>
      <c r="I2083" s="2"/>
      <c r="J2083" s="2"/>
    </row>
    <row r="2084" spans="6:10" hidden="1">
      <c r="F2084" s="1"/>
      <c r="G2084" s="2"/>
      <c r="H2084" s="2"/>
      <c r="I2084" s="2"/>
      <c r="J2084" s="2"/>
    </row>
    <row r="2085" spans="6:10" hidden="1">
      <c r="F2085" s="1"/>
      <c r="G2085" s="2"/>
      <c r="H2085" s="2"/>
      <c r="I2085" s="2"/>
      <c r="J2085" s="2"/>
    </row>
    <row r="2086" spans="6:10" hidden="1">
      <c r="F2086" s="1"/>
      <c r="G2086" s="2"/>
      <c r="H2086" s="2"/>
      <c r="I2086" s="2"/>
      <c r="J2086" s="2"/>
    </row>
    <row r="2087" spans="6:10" hidden="1">
      <c r="F2087" s="1"/>
      <c r="G2087" s="2"/>
      <c r="H2087" s="2"/>
      <c r="I2087" s="2"/>
      <c r="J2087" s="2"/>
    </row>
    <row r="2088" spans="6:10" hidden="1">
      <c r="F2088" s="1"/>
      <c r="G2088" s="2"/>
      <c r="H2088" s="2"/>
      <c r="I2088" s="2"/>
      <c r="J2088" s="2"/>
    </row>
    <row r="2089" spans="6:10" hidden="1">
      <c r="F2089" s="1"/>
      <c r="G2089" s="2"/>
      <c r="H2089" s="2"/>
      <c r="I2089" s="2"/>
      <c r="J2089" s="2"/>
    </row>
    <row r="2090" spans="6:10" hidden="1">
      <c r="F2090" s="1"/>
      <c r="G2090" s="2"/>
      <c r="H2090" s="2"/>
      <c r="I2090" s="2"/>
      <c r="J2090" s="2"/>
    </row>
    <row r="2091" spans="6:10" hidden="1">
      <c r="F2091" s="1"/>
      <c r="G2091" s="2"/>
      <c r="H2091" s="2"/>
      <c r="I2091" s="2"/>
      <c r="J2091" s="2"/>
    </row>
    <row r="2092" spans="6:10" hidden="1">
      <c r="F2092" s="1"/>
      <c r="G2092" s="2"/>
      <c r="H2092" s="2"/>
      <c r="I2092" s="2"/>
      <c r="J2092" s="2"/>
    </row>
    <row r="2093" spans="6:10" hidden="1">
      <c r="F2093" s="1"/>
      <c r="G2093" s="2"/>
      <c r="H2093" s="2"/>
      <c r="I2093" s="2"/>
      <c r="J2093" s="2"/>
    </row>
    <row r="2094" spans="6:10" hidden="1">
      <c r="F2094" s="1"/>
      <c r="G2094" s="2"/>
      <c r="H2094" s="2"/>
      <c r="I2094" s="2"/>
      <c r="J2094" s="2"/>
    </row>
    <row r="2095" spans="6:10" hidden="1">
      <c r="F2095" s="1"/>
      <c r="G2095" s="2"/>
      <c r="H2095" s="2"/>
      <c r="I2095" s="2"/>
      <c r="J2095" s="2"/>
    </row>
    <row r="2096" spans="6:10" hidden="1">
      <c r="F2096" s="1"/>
      <c r="G2096" s="2"/>
      <c r="H2096" s="2"/>
      <c r="I2096" s="2"/>
      <c r="J2096" s="2"/>
    </row>
    <row r="2097" spans="6:10" hidden="1">
      <c r="F2097" s="1"/>
      <c r="G2097" s="2"/>
      <c r="H2097" s="2"/>
      <c r="I2097" s="2"/>
      <c r="J2097" s="2"/>
    </row>
    <row r="2098" spans="6:10" hidden="1">
      <c r="F2098" s="1"/>
      <c r="G2098" s="2"/>
      <c r="H2098" s="2"/>
      <c r="I2098" s="2"/>
      <c r="J2098" s="2"/>
    </row>
    <row r="2099" spans="6:10" hidden="1">
      <c r="F2099" s="1"/>
      <c r="G2099" s="2"/>
      <c r="H2099" s="2"/>
      <c r="I2099" s="2"/>
      <c r="J2099" s="2"/>
    </row>
    <row r="2100" spans="6:10" hidden="1">
      <c r="F2100" s="1"/>
      <c r="G2100" s="2"/>
      <c r="H2100" s="2"/>
      <c r="I2100" s="2"/>
      <c r="J2100" s="2"/>
    </row>
    <row r="2101" spans="6:10" hidden="1">
      <c r="F2101" s="1"/>
      <c r="G2101" s="2"/>
      <c r="H2101" s="2"/>
      <c r="I2101" s="2"/>
      <c r="J2101" s="2"/>
    </row>
    <row r="2102" spans="6:10" hidden="1">
      <c r="F2102" s="1"/>
      <c r="G2102" s="2"/>
      <c r="H2102" s="2"/>
      <c r="I2102" s="2"/>
      <c r="J2102" s="2"/>
    </row>
    <row r="2103" spans="6:10" hidden="1">
      <c r="F2103" s="1"/>
      <c r="G2103" s="2"/>
      <c r="H2103" s="2"/>
      <c r="I2103" s="2"/>
      <c r="J2103" s="2"/>
    </row>
    <row r="2104" spans="6:10" hidden="1">
      <c r="F2104" s="1"/>
      <c r="G2104" s="2"/>
      <c r="H2104" s="2"/>
      <c r="I2104" s="2"/>
      <c r="J2104" s="2"/>
    </row>
    <row r="2105" spans="6:10" hidden="1">
      <c r="F2105" s="1"/>
      <c r="G2105" s="2"/>
      <c r="H2105" s="2"/>
      <c r="I2105" s="2"/>
      <c r="J2105" s="2"/>
    </row>
    <row r="2106" spans="6:10" hidden="1">
      <c r="F2106" s="1"/>
      <c r="G2106" s="2"/>
      <c r="H2106" s="2"/>
      <c r="I2106" s="2"/>
      <c r="J2106" s="2"/>
    </row>
    <row r="2107" spans="6:10" hidden="1">
      <c r="F2107" s="1"/>
      <c r="G2107" s="2"/>
      <c r="H2107" s="2"/>
      <c r="I2107" s="2"/>
      <c r="J2107" s="2"/>
    </row>
    <row r="2108" spans="6:10" hidden="1">
      <c r="F2108" s="1"/>
      <c r="G2108" s="2"/>
      <c r="H2108" s="2"/>
      <c r="I2108" s="2"/>
      <c r="J2108" s="2"/>
    </row>
    <row r="2109" spans="6:10" hidden="1">
      <c r="F2109" s="1"/>
      <c r="G2109" s="2"/>
      <c r="H2109" s="2"/>
      <c r="I2109" s="2"/>
      <c r="J2109" s="2"/>
    </row>
    <row r="2110" spans="6:10" hidden="1">
      <c r="F2110" s="1"/>
      <c r="G2110" s="2"/>
      <c r="H2110" s="2"/>
      <c r="I2110" s="2"/>
      <c r="J2110" s="2"/>
    </row>
    <row r="2111" spans="6:10" hidden="1">
      <c r="F2111" s="1"/>
      <c r="G2111" s="2"/>
      <c r="H2111" s="2"/>
      <c r="I2111" s="2"/>
      <c r="J2111" s="2"/>
    </row>
    <row r="2112" spans="6:10" hidden="1">
      <c r="F2112" s="1"/>
      <c r="G2112" s="2"/>
      <c r="H2112" s="2"/>
      <c r="I2112" s="2"/>
      <c r="J2112" s="2"/>
    </row>
    <row r="2113" spans="6:10" hidden="1">
      <c r="F2113" s="1"/>
      <c r="G2113" s="2"/>
      <c r="H2113" s="2"/>
      <c r="I2113" s="2"/>
      <c r="J2113" s="2"/>
    </row>
    <row r="2114" spans="6:10" hidden="1">
      <c r="F2114" s="1"/>
      <c r="G2114" s="2"/>
      <c r="H2114" s="2"/>
      <c r="I2114" s="2"/>
      <c r="J2114" s="2"/>
    </row>
    <row r="2115" spans="6:10" hidden="1">
      <c r="F2115" s="1"/>
      <c r="G2115" s="2"/>
      <c r="H2115" s="2"/>
      <c r="I2115" s="2"/>
      <c r="J2115" s="2"/>
    </row>
    <row r="2116" spans="6:10" hidden="1">
      <c r="F2116" s="1"/>
      <c r="G2116" s="2"/>
      <c r="H2116" s="2"/>
      <c r="I2116" s="2"/>
      <c r="J2116" s="2"/>
    </row>
    <row r="2117" spans="6:10" hidden="1">
      <c r="F2117" s="1"/>
      <c r="G2117" s="2"/>
      <c r="H2117" s="2"/>
      <c r="I2117" s="2"/>
      <c r="J2117" s="2"/>
    </row>
    <row r="2118" spans="6:10" hidden="1">
      <c r="F2118" s="1"/>
      <c r="G2118" s="2"/>
      <c r="H2118" s="2"/>
      <c r="I2118" s="2"/>
      <c r="J2118" s="2"/>
    </row>
    <row r="2119" spans="6:10" hidden="1">
      <c r="F2119" s="1"/>
      <c r="G2119" s="2"/>
      <c r="H2119" s="2"/>
      <c r="I2119" s="2"/>
      <c r="J2119" s="2"/>
    </row>
    <row r="2120" spans="6:10" hidden="1">
      <c r="F2120" s="1"/>
      <c r="G2120" s="2"/>
      <c r="H2120" s="2"/>
      <c r="I2120" s="2"/>
      <c r="J2120" s="2"/>
    </row>
    <row r="2121" spans="6:10" hidden="1">
      <c r="F2121" s="1"/>
      <c r="G2121" s="2"/>
      <c r="H2121" s="2"/>
      <c r="I2121" s="2"/>
      <c r="J2121" s="2"/>
    </row>
    <row r="2122" spans="6:10" hidden="1">
      <c r="F2122" s="1"/>
      <c r="G2122" s="2"/>
      <c r="H2122" s="2"/>
      <c r="I2122" s="2"/>
      <c r="J2122" s="2"/>
    </row>
    <row r="2123" spans="6:10" hidden="1">
      <c r="F2123" s="1"/>
      <c r="G2123" s="2"/>
      <c r="H2123" s="2"/>
      <c r="I2123" s="2"/>
      <c r="J2123" s="2"/>
    </row>
    <row r="2124" spans="6:10" hidden="1">
      <c r="F2124" s="1"/>
      <c r="G2124" s="2"/>
      <c r="H2124" s="2"/>
      <c r="I2124" s="2"/>
      <c r="J2124" s="2"/>
    </row>
    <row r="2125" spans="6:10" hidden="1">
      <c r="F2125" s="1"/>
      <c r="G2125" s="2"/>
      <c r="H2125" s="2"/>
      <c r="I2125" s="2"/>
      <c r="J2125" s="2"/>
    </row>
    <row r="2126" spans="6:10" hidden="1">
      <c r="F2126" s="1"/>
      <c r="G2126" s="2"/>
      <c r="H2126" s="2"/>
      <c r="I2126" s="2"/>
      <c r="J2126" s="2"/>
    </row>
    <row r="2127" spans="6:10" hidden="1">
      <c r="F2127" s="1"/>
      <c r="G2127" s="2"/>
      <c r="H2127" s="2"/>
      <c r="I2127" s="2"/>
      <c r="J2127" s="2"/>
    </row>
    <row r="2128" spans="6:10" hidden="1">
      <c r="F2128" s="1"/>
      <c r="G2128" s="2"/>
      <c r="H2128" s="2"/>
      <c r="I2128" s="2"/>
      <c r="J2128" s="2"/>
    </row>
    <row r="2129" spans="6:10" hidden="1">
      <c r="F2129" s="1"/>
      <c r="G2129" s="2"/>
      <c r="H2129" s="2"/>
      <c r="I2129" s="2"/>
      <c r="J2129" s="2"/>
    </row>
    <row r="2130" spans="6:10" hidden="1">
      <c r="F2130" s="1"/>
      <c r="G2130" s="2"/>
      <c r="H2130" s="2"/>
      <c r="I2130" s="2"/>
      <c r="J2130" s="2"/>
    </row>
    <row r="2131" spans="6:10" hidden="1">
      <c r="F2131" s="1"/>
      <c r="G2131" s="2"/>
      <c r="H2131" s="2"/>
      <c r="I2131" s="2"/>
      <c r="J2131" s="2"/>
    </row>
    <row r="2132" spans="6:10" hidden="1">
      <c r="F2132" s="1"/>
      <c r="G2132" s="2"/>
      <c r="H2132" s="2"/>
      <c r="I2132" s="2"/>
      <c r="J2132" s="2"/>
    </row>
    <row r="2133" spans="6:10" hidden="1">
      <c r="F2133" s="1"/>
      <c r="G2133" s="2"/>
      <c r="H2133" s="2"/>
      <c r="I2133" s="2"/>
      <c r="J2133" s="2"/>
    </row>
    <row r="2134" spans="6:10" hidden="1">
      <c r="F2134" s="1"/>
      <c r="G2134" s="2"/>
      <c r="H2134" s="2"/>
      <c r="I2134" s="2"/>
      <c r="J2134" s="2"/>
    </row>
    <row r="2135" spans="6:10" hidden="1">
      <c r="F2135" s="1"/>
      <c r="G2135" s="2"/>
      <c r="H2135" s="2"/>
      <c r="I2135" s="2"/>
      <c r="J2135" s="2"/>
    </row>
    <row r="2136" spans="6:10" hidden="1">
      <c r="F2136" s="1"/>
      <c r="G2136" s="2"/>
      <c r="H2136" s="2"/>
      <c r="I2136" s="2"/>
      <c r="J2136" s="2"/>
    </row>
    <row r="2137" spans="6:10" hidden="1">
      <c r="F2137" s="1"/>
      <c r="G2137" s="2"/>
      <c r="H2137" s="2"/>
      <c r="I2137" s="2"/>
      <c r="J2137" s="2"/>
    </row>
    <row r="2138" spans="6:10" hidden="1">
      <c r="F2138" s="1"/>
      <c r="G2138" s="2"/>
      <c r="H2138" s="2"/>
      <c r="I2138" s="2"/>
      <c r="J2138" s="2"/>
    </row>
    <row r="2139" spans="6:10" hidden="1">
      <c r="F2139" s="1"/>
      <c r="G2139" s="2"/>
      <c r="H2139" s="2"/>
      <c r="I2139" s="2"/>
      <c r="J2139" s="2"/>
    </row>
    <row r="2140" spans="6:10" hidden="1">
      <c r="F2140" s="1"/>
      <c r="G2140" s="2"/>
      <c r="H2140" s="2"/>
      <c r="I2140" s="2"/>
      <c r="J2140" s="2"/>
    </row>
    <row r="2141" spans="6:10" hidden="1">
      <c r="F2141" s="1"/>
      <c r="G2141" s="2"/>
      <c r="H2141" s="2"/>
      <c r="I2141" s="2"/>
      <c r="J2141" s="2"/>
    </row>
    <row r="2142" spans="6:10" hidden="1">
      <c r="F2142" s="1"/>
      <c r="G2142" s="2"/>
      <c r="H2142" s="2"/>
      <c r="I2142" s="2"/>
      <c r="J2142" s="2"/>
    </row>
    <row r="2143" spans="6:10" hidden="1">
      <c r="F2143" s="1"/>
      <c r="G2143" s="2"/>
      <c r="H2143" s="2"/>
      <c r="I2143" s="2"/>
      <c r="J2143" s="2"/>
    </row>
    <row r="2144" spans="6:10" hidden="1">
      <c r="F2144" s="1"/>
      <c r="G2144" s="2"/>
      <c r="H2144" s="2"/>
      <c r="I2144" s="2"/>
      <c r="J2144" s="2"/>
    </row>
    <row r="2145" spans="6:10" hidden="1">
      <c r="F2145" s="1"/>
      <c r="G2145" s="2"/>
      <c r="H2145" s="2"/>
      <c r="I2145" s="2"/>
      <c r="J2145" s="2"/>
    </row>
    <row r="2146" spans="6:10" hidden="1">
      <c r="F2146" s="1"/>
      <c r="G2146" s="2"/>
      <c r="H2146" s="2"/>
      <c r="I2146" s="2"/>
      <c r="J2146" s="2"/>
    </row>
    <row r="2147" spans="6:10" hidden="1">
      <c r="F2147" s="1"/>
      <c r="G2147" s="2"/>
      <c r="H2147" s="2"/>
      <c r="I2147" s="2"/>
      <c r="J2147" s="2"/>
    </row>
    <row r="2148" spans="6:10" hidden="1">
      <c r="F2148" s="1"/>
      <c r="G2148" s="2"/>
      <c r="H2148" s="2"/>
      <c r="I2148" s="2"/>
      <c r="J2148" s="2"/>
    </row>
    <row r="2149" spans="6:10" hidden="1">
      <c r="F2149" s="1"/>
      <c r="G2149" s="2"/>
      <c r="H2149" s="2"/>
      <c r="I2149" s="2"/>
      <c r="J2149" s="2"/>
    </row>
    <row r="2150" spans="6:10" hidden="1">
      <c r="F2150" s="1"/>
      <c r="G2150" s="2"/>
      <c r="H2150" s="2"/>
      <c r="I2150" s="2"/>
      <c r="J2150" s="2"/>
    </row>
    <row r="2151" spans="6:10" hidden="1">
      <c r="F2151" s="1"/>
      <c r="G2151" s="2"/>
      <c r="H2151" s="2"/>
      <c r="I2151" s="2"/>
      <c r="J2151" s="2"/>
    </row>
    <row r="2152" spans="6:10" hidden="1">
      <c r="F2152" s="1"/>
      <c r="G2152" s="2"/>
      <c r="H2152" s="2"/>
      <c r="I2152" s="2"/>
      <c r="J2152" s="2"/>
    </row>
    <row r="2153" spans="6:10" hidden="1">
      <c r="F2153" s="1"/>
      <c r="G2153" s="2"/>
      <c r="H2153" s="2"/>
      <c r="I2153" s="2"/>
      <c r="J2153" s="2"/>
    </row>
    <row r="2154" spans="6:10" hidden="1">
      <c r="F2154" s="1"/>
      <c r="G2154" s="2"/>
      <c r="H2154" s="2"/>
      <c r="I2154" s="2"/>
      <c r="J2154" s="2"/>
    </row>
    <row r="2155" spans="6:10" hidden="1">
      <c r="F2155" s="1"/>
      <c r="G2155" s="2"/>
      <c r="H2155" s="2"/>
      <c r="I2155" s="2"/>
      <c r="J2155" s="2"/>
    </row>
    <row r="2156" spans="6:10" hidden="1">
      <c r="F2156" s="1"/>
      <c r="G2156" s="2"/>
      <c r="H2156" s="2"/>
      <c r="I2156" s="2"/>
      <c r="J2156" s="2"/>
    </row>
    <row r="2157" spans="6:10" hidden="1">
      <c r="F2157" s="1"/>
      <c r="G2157" s="2"/>
      <c r="H2157" s="2"/>
      <c r="I2157" s="2"/>
      <c r="J2157" s="2"/>
    </row>
    <row r="2158" spans="6:10" hidden="1">
      <c r="F2158" s="1"/>
      <c r="G2158" s="2"/>
      <c r="H2158" s="2"/>
      <c r="I2158" s="2"/>
      <c r="J2158" s="2"/>
    </row>
    <row r="2159" spans="6:10" hidden="1">
      <c r="F2159" s="1"/>
      <c r="G2159" s="2"/>
      <c r="H2159" s="2"/>
      <c r="I2159" s="2"/>
      <c r="J2159" s="2"/>
    </row>
    <row r="2160" spans="6:10" hidden="1">
      <c r="F2160" s="1"/>
      <c r="G2160" s="2"/>
      <c r="H2160" s="2"/>
      <c r="I2160" s="2"/>
      <c r="J2160" s="2"/>
    </row>
    <row r="2161" spans="6:10" hidden="1">
      <c r="F2161" s="1"/>
      <c r="G2161" s="2"/>
      <c r="H2161" s="2"/>
      <c r="I2161" s="2"/>
      <c r="J2161" s="2"/>
    </row>
    <row r="2162" spans="6:10" hidden="1">
      <c r="F2162" s="1"/>
      <c r="G2162" s="2"/>
      <c r="H2162" s="2"/>
      <c r="I2162" s="2"/>
      <c r="J2162" s="2"/>
    </row>
    <row r="2163" spans="6:10" hidden="1">
      <c r="F2163" s="1"/>
      <c r="G2163" s="2"/>
      <c r="H2163" s="2"/>
      <c r="I2163" s="2"/>
      <c r="J2163" s="2"/>
    </row>
    <row r="2164" spans="6:10" hidden="1">
      <c r="F2164" s="1"/>
      <c r="G2164" s="2"/>
      <c r="H2164" s="2"/>
      <c r="I2164" s="2"/>
      <c r="J2164" s="2"/>
    </row>
    <row r="2165" spans="6:10" hidden="1">
      <c r="F2165" s="1"/>
      <c r="G2165" s="2"/>
      <c r="H2165" s="2"/>
      <c r="I2165" s="2"/>
      <c r="J2165" s="2"/>
    </row>
    <row r="2166" spans="6:10" hidden="1">
      <c r="F2166" s="1"/>
      <c r="G2166" s="2"/>
      <c r="H2166" s="2"/>
      <c r="I2166" s="2"/>
      <c r="J2166" s="2"/>
    </row>
    <row r="2167" spans="6:10" hidden="1">
      <c r="F2167" s="1"/>
      <c r="G2167" s="2"/>
      <c r="H2167" s="2"/>
      <c r="I2167" s="2"/>
      <c r="J2167" s="2"/>
    </row>
    <row r="2168" spans="6:10" hidden="1">
      <c r="F2168" s="1"/>
      <c r="G2168" s="2"/>
      <c r="H2168" s="2"/>
      <c r="I2168" s="2"/>
      <c r="J2168" s="2"/>
    </row>
    <row r="2169" spans="6:10" hidden="1">
      <c r="F2169" s="1"/>
      <c r="G2169" s="2"/>
      <c r="H2169" s="2"/>
      <c r="I2169" s="2"/>
      <c r="J2169" s="2"/>
    </row>
    <row r="2170" spans="6:10" hidden="1">
      <c r="F2170" s="1"/>
      <c r="G2170" s="2"/>
      <c r="H2170" s="2"/>
      <c r="I2170" s="2"/>
      <c r="J2170" s="2"/>
    </row>
    <row r="2171" spans="6:10" hidden="1">
      <c r="F2171" s="1"/>
      <c r="G2171" s="2"/>
      <c r="H2171" s="2"/>
      <c r="I2171" s="2"/>
      <c r="J2171" s="2"/>
    </row>
    <row r="2172" spans="6:10" hidden="1">
      <c r="F2172" s="1"/>
      <c r="G2172" s="2"/>
      <c r="H2172" s="2"/>
      <c r="I2172" s="2"/>
      <c r="J2172" s="2"/>
    </row>
    <row r="2173" spans="6:10" hidden="1">
      <c r="F2173" s="1"/>
      <c r="G2173" s="2"/>
      <c r="H2173" s="2"/>
      <c r="I2173" s="2"/>
      <c r="J2173" s="2"/>
    </row>
    <row r="2174" spans="6:10" hidden="1">
      <c r="F2174" s="1"/>
      <c r="G2174" s="2"/>
      <c r="H2174" s="2"/>
      <c r="I2174" s="2"/>
      <c r="J2174" s="2"/>
    </row>
    <row r="2175" spans="6:10" hidden="1">
      <c r="F2175" s="1"/>
      <c r="G2175" s="2"/>
      <c r="H2175" s="2"/>
      <c r="I2175" s="2"/>
      <c r="J2175" s="2"/>
    </row>
    <row r="2176" spans="6:10" hidden="1">
      <c r="F2176" s="1"/>
      <c r="G2176" s="2"/>
      <c r="H2176" s="2"/>
      <c r="I2176" s="2"/>
      <c r="J2176" s="2"/>
    </row>
    <row r="2177" spans="6:10" hidden="1">
      <c r="F2177" s="1"/>
      <c r="G2177" s="2"/>
      <c r="H2177" s="2"/>
      <c r="I2177" s="2"/>
      <c r="J2177" s="2"/>
    </row>
    <row r="2178" spans="6:10" hidden="1">
      <c r="F2178" s="1"/>
      <c r="G2178" s="2"/>
      <c r="H2178" s="2"/>
      <c r="I2178" s="2"/>
      <c r="J2178" s="2"/>
    </row>
    <row r="2179" spans="6:10" hidden="1">
      <c r="F2179" s="1"/>
      <c r="G2179" s="2"/>
      <c r="H2179" s="2"/>
      <c r="I2179" s="2"/>
      <c r="J2179" s="2"/>
    </row>
    <row r="2180" spans="6:10" hidden="1">
      <c r="F2180" s="1"/>
      <c r="G2180" s="2"/>
      <c r="H2180" s="2"/>
      <c r="I2180" s="2"/>
      <c r="J2180" s="2"/>
    </row>
    <row r="2181" spans="6:10" hidden="1">
      <c r="F2181" s="1"/>
      <c r="G2181" s="2"/>
      <c r="H2181" s="2"/>
      <c r="I2181" s="2"/>
      <c r="J2181" s="2"/>
    </row>
    <row r="2182" spans="6:10" hidden="1">
      <c r="F2182" s="1"/>
      <c r="G2182" s="2"/>
      <c r="H2182" s="2"/>
      <c r="I2182" s="2"/>
      <c r="J2182" s="2"/>
    </row>
    <row r="2183" spans="6:10" hidden="1">
      <c r="F2183" s="1"/>
      <c r="G2183" s="2"/>
      <c r="H2183" s="2"/>
      <c r="I2183" s="2"/>
      <c r="J2183" s="2"/>
    </row>
    <row r="2184" spans="6:10" hidden="1">
      <c r="F2184" s="1"/>
      <c r="G2184" s="2"/>
      <c r="H2184" s="2"/>
      <c r="I2184" s="2"/>
      <c r="J2184" s="2"/>
    </row>
    <row r="2185" spans="6:10" hidden="1">
      <c r="F2185" s="1"/>
      <c r="G2185" s="2"/>
      <c r="H2185" s="2"/>
      <c r="I2185" s="2"/>
      <c r="J2185" s="2"/>
    </row>
    <row r="2186" spans="6:10" hidden="1">
      <c r="F2186" s="1"/>
      <c r="G2186" s="2"/>
      <c r="H2186" s="2"/>
      <c r="I2186" s="2"/>
      <c r="J2186" s="2"/>
    </row>
    <row r="2187" spans="6:10" hidden="1">
      <c r="F2187" s="1"/>
      <c r="G2187" s="2"/>
      <c r="H2187" s="2"/>
      <c r="I2187" s="2"/>
      <c r="J2187" s="2"/>
    </row>
    <row r="2188" spans="6:10" hidden="1">
      <c r="F2188" s="1"/>
      <c r="G2188" s="2"/>
      <c r="H2188" s="2"/>
      <c r="I2188" s="2"/>
      <c r="J2188" s="2"/>
    </row>
    <row r="2189" spans="6:10" hidden="1">
      <c r="F2189" s="1"/>
      <c r="G2189" s="2"/>
      <c r="H2189" s="2"/>
      <c r="I2189" s="2"/>
      <c r="J2189" s="2"/>
    </row>
    <row r="2190" spans="6:10" hidden="1">
      <c r="F2190" s="1"/>
      <c r="G2190" s="2"/>
      <c r="H2190" s="2"/>
      <c r="I2190" s="2"/>
      <c r="J2190" s="2"/>
    </row>
    <row r="2191" spans="6:10" hidden="1">
      <c r="F2191" s="1"/>
      <c r="G2191" s="2"/>
      <c r="H2191" s="2"/>
      <c r="I2191" s="2"/>
      <c r="J2191" s="2"/>
    </row>
    <row r="2192" spans="6:10" hidden="1">
      <c r="F2192" s="1"/>
      <c r="G2192" s="2"/>
      <c r="H2192" s="2"/>
      <c r="I2192" s="2"/>
      <c r="J2192" s="2"/>
    </row>
    <row r="2193" spans="6:10" hidden="1">
      <c r="F2193" s="1"/>
      <c r="G2193" s="2"/>
      <c r="H2193" s="2"/>
      <c r="I2193" s="2"/>
      <c r="J2193" s="2"/>
    </row>
    <row r="2194" spans="6:10" hidden="1">
      <c r="F2194" s="1"/>
      <c r="G2194" s="2"/>
      <c r="H2194" s="2"/>
      <c r="I2194" s="2"/>
      <c r="J2194" s="2"/>
    </row>
    <row r="2195" spans="6:10" hidden="1">
      <c r="F2195" s="1"/>
      <c r="G2195" s="2"/>
      <c r="H2195" s="2"/>
      <c r="I2195" s="2"/>
      <c r="J2195" s="2"/>
    </row>
    <row r="2196" spans="6:10" hidden="1">
      <c r="F2196" s="1"/>
      <c r="G2196" s="2"/>
      <c r="H2196" s="2"/>
      <c r="I2196" s="2"/>
      <c r="J2196" s="2"/>
    </row>
    <row r="2197" spans="6:10" hidden="1">
      <c r="F2197" s="1"/>
      <c r="G2197" s="2"/>
      <c r="H2197" s="2"/>
      <c r="I2197" s="2"/>
      <c r="J2197" s="2"/>
    </row>
    <row r="2198" spans="6:10" hidden="1">
      <c r="F2198" s="1"/>
      <c r="G2198" s="2"/>
      <c r="H2198" s="2"/>
      <c r="I2198" s="2"/>
      <c r="J2198" s="2"/>
    </row>
    <row r="2199" spans="6:10" hidden="1">
      <c r="F2199" s="1"/>
      <c r="G2199" s="2"/>
      <c r="H2199" s="2"/>
      <c r="I2199" s="2"/>
      <c r="J2199" s="2"/>
    </row>
    <row r="2200" spans="6:10" hidden="1">
      <c r="F2200" s="1"/>
      <c r="G2200" s="2"/>
      <c r="H2200" s="2"/>
      <c r="I2200" s="2"/>
      <c r="J2200" s="2"/>
    </row>
    <row r="2201" spans="6:10" hidden="1">
      <c r="F2201" s="1"/>
      <c r="G2201" s="2"/>
      <c r="H2201" s="2"/>
      <c r="I2201" s="2"/>
      <c r="J2201" s="2"/>
    </row>
    <row r="2202" spans="6:10" hidden="1">
      <c r="F2202" s="1"/>
      <c r="G2202" s="2"/>
      <c r="H2202" s="2"/>
      <c r="I2202" s="2"/>
      <c r="J2202" s="2"/>
    </row>
    <row r="2203" spans="6:10" hidden="1">
      <c r="F2203" s="1"/>
      <c r="G2203" s="2"/>
      <c r="H2203" s="2"/>
      <c r="I2203" s="2"/>
      <c r="J2203" s="2"/>
    </row>
    <row r="2204" spans="6:10" hidden="1">
      <c r="F2204" s="1"/>
      <c r="G2204" s="2"/>
      <c r="H2204" s="2"/>
      <c r="I2204" s="2"/>
      <c r="J2204" s="2"/>
    </row>
    <row r="2205" spans="6:10" hidden="1">
      <c r="F2205" s="1"/>
      <c r="G2205" s="2"/>
      <c r="H2205" s="2"/>
      <c r="I2205" s="2"/>
      <c r="J2205" s="2"/>
    </row>
    <row r="2206" spans="6:10" hidden="1">
      <c r="F2206" s="1"/>
      <c r="G2206" s="2"/>
      <c r="H2206" s="2"/>
      <c r="I2206" s="2"/>
      <c r="J2206" s="2"/>
    </row>
    <row r="2207" spans="6:10" hidden="1">
      <c r="F2207" s="1"/>
      <c r="G2207" s="2"/>
      <c r="H2207" s="2"/>
      <c r="I2207" s="2"/>
      <c r="J2207" s="2"/>
    </row>
    <row r="2208" spans="6:10" hidden="1">
      <c r="F2208" s="1"/>
      <c r="G2208" s="2"/>
      <c r="H2208" s="2"/>
      <c r="I2208" s="2"/>
      <c r="J2208" s="2"/>
    </row>
    <row r="2209" spans="6:10" hidden="1">
      <c r="F2209" s="1"/>
      <c r="G2209" s="2"/>
      <c r="H2209" s="2"/>
      <c r="I2209" s="2"/>
      <c r="J2209" s="2"/>
    </row>
    <row r="2210" spans="6:10" hidden="1">
      <c r="F2210" s="1"/>
      <c r="G2210" s="2"/>
      <c r="H2210" s="2"/>
      <c r="I2210" s="2"/>
      <c r="J2210" s="2"/>
    </row>
    <row r="2211" spans="6:10" hidden="1">
      <c r="F2211" s="1"/>
      <c r="G2211" s="2"/>
      <c r="H2211" s="2"/>
      <c r="I2211" s="2"/>
      <c r="J2211" s="2"/>
    </row>
    <row r="2212" spans="6:10" hidden="1">
      <c r="F2212" s="1"/>
      <c r="G2212" s="2"/>
      <c r="H2212" s="2"/>
      <c r="I2212" s="2"/>
      <c r="J2212" s="2"/>
    </row>
    <row r="2213" spans="6:10" hidden="1">
      <c r="F2213" s="1"/>
      <c r="G2213" s="2"/>
      <c r="H2213" s="2"/>
      <c r="I2213" s="2"/>
      <c r="J2213" s="2"/>
    </row>
    <row r="2214" spans="6:10" hidden="1">
      <c r="F2214" s="1"/>
      <c r="G2214" s="2"/>
      <c r="H2214" s="2"/>
      <c r="I2214" s="2"/>
      <c r="J2214" s="2"/>
    </row>
    <row r="2215" spans="6:10" hidden="1">
      <c r="F2215" s="1"/>
      <c r="G2215" s="2"/>
      <c r="H2215" s="2"/>
      <c r="I2215" s="2"/>
      <c r="J2215" s="2"/>
    </row>
    <row r="2216" spans="6:10" hidden="1">
      <c r="F2216" s="1"/>
      <c r="G2216" s="2"/>
      <c r="H2216" s="2"/>
      <c r="I2216" s="2"/>
      <c r="J2216" s="2"/>
    </row>
    <row r="2217" spans="6:10" hidden="1">
      <c r="F2217" s="1"/>
      <c r="G2217" s="2"/>
      <c r="H2217" s="2"/>
      <c r="I2217" s="2"/>
      <c r="J2217" s="2"/>
    </row>
    <row r="2218" spans="6:10" hidden="1">
      <c r="F2218" s="1"/>
      <c r="G2218" s="2"/>
      <c r="H2218" s="2"/>
      <c r="I2218" s="2"/>
      <c r="J2218" s="2"/>
    </row>
    <row r="2219" spans="6:10" hidden="1">
      <c r="F2219" s="1"/>
      <c r="G2219" s="2"/>
      <c r="H2219" s="2"/>
      <c r="I2219" s="2"/>
      <c r="J2219" s="2"/>
    </row>
    <row r="2220" spans="6:10" hidden="1">
      <c r="F2220" s="1"/>
      <c r="G2220" s="2"/>
      <c r="H2220" s="2"/>
      <c r="I2220" s="2"/>
      <c r="J2220" s="2"/>
    </row>
    <row r="2221" spans="6:10" hidden="1">
      <c r="F2221" s="1"/>
      <c r="G2221" s="2"/>
      <c r="H2221" s="2"/>
      <c r="I2221" s="2"/>
      <c r="J2221" s="2"/>
    </row>
    <row r="2222" spans="6:10" hidden="1">
      <c r="F2222" s="1"/>
      <c r="G2222" s="2"/>
      <c r="H2222" s="2"/>
      <c r="I2222" s="2"/>
      <c r="J2222" s="2"/>
    </row>
    <row r="2223" spans="6:10" hidden="1">
      <c r="F2223" s="1"/>
      <c r="G2223" s="2"/>
      <c r="H2223" s="2"/>
      <c r="I2223" s="2"/>
      <c r="J2223" s="2"/>
    </row>
    <row r="2224" spans="6:10" hidden="1">
      <c r="F2224" s="1"/>
      <c r="G2224" s="2"/>
      <c r="H2224" s="2"/>
      <c r="I2224" s="2"/>
      <c r="J2224" s="2"/>
    </row>
    <row r="2225" spans="6:10" hidden="1">
      <c r="F2225" s="1"/>
      <c r="G2225" s="2"/>
      <c r="H2225" s="2"/>
      <c r="I2225" s="2"/>
      <c r="J2225" s="2"/>
    </row>
    <row r="2226" spans="6:10" hidden="1">
      <c r="F2226" s="1"/>
      <c r="G2226" s="2"/>
      <c r="H2226" s="2"/>
      <c r="I2226" s="2"/>
      <c r="J2226" s="2"/>
    </row>
    <row r="2227" spans="6:10" hidden="1">
      <c r="F2227" s="1"/>
      <c r="G2227" s="2"/>
      <c r="H2227" s="2"/>
      <c r="I2227" s="2"/>
      <c r="J2227" s="2"/>
    </row>
    <row r="2228" spans="6:10" hidden="1">
      <c r="F2228" s="1"/>
      <c r="G2228" s="2"/>
      <c r="H2228" s="2"/>
      <c r="I2228" s="2"/>
      <c r="J2228" s="2"/>
    </row>
    <row r="2229" spans="6:10" hidden="1">
      <c r="F2229" s="1"/>
      <c r="G2229" s="2"/>
      <c r="H2229" s="2"/>
      <c r="I2229" s="2"/>
      <c r="J2229" s="2"/>
    </row>
    <row r="2230" spans="6:10" hidden="1">
      <c r="F2230" s="1"/>
      <c r="G2230" s="2"/>
      <c r="H2230" s="2"/>
      <c r="I2230" s="2"/>
      <c r="J2230" s="2"/>
    </row>
    <row r="2231" spans="6:10" hidden="1">
      <c r="F2231" s="1"/>
      <c r="G2231" s="2"/>
      <c r="H2231" s="2"/>
      <c r="I2231" s="2"/>
      <c r="J2231" s="2"/>
    </row>
    <row r="2232" spans="6:10" hidden="1">
      <c r="F2232" s="1"/>
      <c r="G2232" s="2"/>
      <c r="H2232" s="2"/>
      <c r="I2232" s="2"/>
      <c r="J2232" s="2"/>
    </row>
    <row r="2233" spans="6:10" hidden="1">
      <c r="F2233" s="1"/>
      <c r="G2233" s="2"/>
      <c r="H2233" s="2"/>
      <c r="I2233" s="2"/>
      <c r="J2233" s="2"/>
    </row>
    <row r="2234" spans="6:10" hidden="1">
      <c r="F2234" s="1"/>
      <c r="G2234" s="2"/>
      <c r="H2234" s="2"/>
      <c r="I2234" s="2"/>
      <c r="J2234" s="2"/>
    </row>
    <row r="2235" spans="6:10" hidden="1">
      <c r="F2235" s="1"/>
      <c r="G2235" s="2"/>
      <c r="H2235" s="2"/>
      <c r="I2235" s="2"/>
      <c r="J2235" s="2"/>
    </row>
    <row r="2236" spans="6:10" hidden="1">
      <c r="F2236" s="1"/>
      <c r="G2236" s="2"/>
      <c r="H2236" s="2"/>
      <c r="I2236" s="2"/>
      <c r="J2236" s="2"/>
    </row>
    <row r="2237" spans="6:10" hidden="1">
      <c r="F2237" s="1"/>
      <c r="G2237" s="2"/>
      <c r="H2237" s="2"/>
      <c r="I2237" s="2"/>
      <c r="J2237" s="2"/>
    </row>
    <row r="2238" spans="6:10" hidden="1">
      <c r="F2238" s="1"/>
      <c r="G2238" s="2"/>
      <c r="H2238" s="2"/>
      <c r="I2238" s="2"/>
      <c r="J2238" s="2"/>
    </row>
    <row r="2239" spans="6:10" hidden="1">
      <c r="F2239" s="1"/>
      <c r="G2239" s="2"/>
      <c r="H2239" s="2"/>
      <c r="I2239" s="2"/>
      <c r="J2239" s="2"/>
    </row>
    <row r="2240" spans="6:10" hidden="1">
      <c r="F2240" s="1"/>
      <c r="G2240" s="2"/>
      <c r="H2240" s="2"/>
      <c r="I2240" s="2"/>
      <c r="J2240" s="2"/>
    </row>
    <row r="2241" spans="6:10" hidden="1">
      <c r="F2241" s="1"/>
      <c r="G2241" s="2"/>
      <c r="H2241" s="2"/>
      <c r="I2241" s="2"/>
      <c r="J2241" s="2"/>
    </row>
    <row r="2242" spans="6:10" hidden="1">
      <c r="F2242" s="1"/>
      <c r="G2242" s="2"/>
      <c r="H2242" s="2"/>
      <c r="I2242" s="2"/>
      <c r="J2242" s="2"/>
    </row>
    <row r="2243" spans="6:10" hidden="1">
      <c r="F2243" s="1"/>
      <c r="G2243" s="2"/>
      <c r="H2243" s="2"/>
      <c r="I2243" s="2"/>
      <c r="J2243" s="2"/>
    </row>
    <row r="2244" spans="6:10" hidden="1">
      <c r="F2244" s="1"/>
      <c r="G2244" s="2"/>
      <c r="H2244" s="2"/>
      <c r="I2244" s="2"/>
      <c r="J2244" s="2"/>
    </row>
    <row r="2245" spans="6:10" hidden="1">
      <c r="F2245" s="1"/>
      <c r="G2245" s="2"/>
      <c r="H2245" s="2"/>
      <c r="I2245" s="2"/>
      <c r="J2245" s="2"/>
    </row>
    <row r="2246" spans="6:10" hidden="1">
      <c r="F2246" s="1"/>
      <c r="G2246" s="2"/>
      <c r="H2246" s="2"/>
      <c r="I2246" s="2"/>
      <c r="J2246" s="2"/>
    </row>
    <row r="2247" spans="6:10" hidden="1">
      <c r="F2247" s="1"/>
      <c r="G2247" s="2"/>
      <c r="H2247" s="2"/>
      <c r="I2247" s="2"/>
      <c r="J2247" s="2"/>
    </row>
    <row r="2248" spans="6:10" hidden="1">
      <c r="F2248" s="1"/>
      <c r="G2248" s="2"/>
      <c r="H2248" s="2"/>
      <c r="I2248" s="2"/>
      <c r="J2248" s="2"/>
    </row>
    <row r="2249" spans="6:10" hidden="1">
      <c r="F2249" s="1"/>
      <c r="G2249" s="2"/>
      <c r="H2249" s="2"/>
      <c r="I2249" s="2"/>
      <c r="J2249" s="2"/>
    </row>
    <row r="2250" spans="6:10" hidden="1">
      <c r="F2250" s="1"/>
      <c r="G2250" s="2"/>
      <c r="H2250" s="2"/>
      <c r="I2250" s="2"/>
      <c r="J2250" s="2"/>
    </row>
    <row r="2251" spans="6:10" hidden="1">
      <c r="F2251" s="1"/>
      <c r="G2251" s="2"/>
      <c r="H2251" s="2"/>
      <c r="I2251" s="2"/>
      <c r="J2251" s="2"/>
    </row>
    <row r="2252" spans="6:10" hidden="1">
      <c r="F2252" s="1"/>
      <c r="G2252" s="2"/>
      <c r="H2252" s="2"/>
      <c r="I2252" s="2"/>
      <c r="J2252" s="2"/>
    </row>
    <row r="2253" spans="6:10" hidden="1">
      <c r="F2253" s="1"/>
      <c r="G2253" s="2"/>
      <c r="H2253" s="2"/>
      <c r="I2253" s="2"/>
      <c r="J2253" s="2"/>
    </row>
    <row r="2254" spans="6:10" hidden="1">
      <c r="F2254" s="1"/>
      <c r="G2254" s="2"/>
      <c r="H2254" s="2"/>
      <c r="I2254" s="2"/>
      <c r="J2254" s="2"/>
    </row>
    <row r="2255" spans="6:10" hidden="1">
      <c r="F2255" s="1"/>
      <c r="G2255" s="2"/>
      <c r="H2255" s="2"/>
      <c r="I2255" s="2"/>
      <c r="J2255" s="2"/>
    </row>
    <row r="2256" spans="6:10" hidden="1">
      <c r="F2256" s="1"/>
      <c r="G2256" s="2"/>
      <c r="H2256" s="2"/>
      <c r="I2256" s="2"/>
      <c r="J2256" s="2"/>
    </row>
    <row r="2257" spans="6:10" hidden="1">
      <c r="F2257" s="1"/>
      <c r="G2257" s="2"/>
      <c r="H2257" s="2"/>
      <c r="I2257" s="2"/>
      <c r="J2257" s="2"/>
    </row>
    <row r="2258" spans="6:10" hidden="1">
      <c r="F2258" s="1"/>
      <c r="G2258" s="2"/>
      <c r="H2258" s="2"/>
      <c r="I2258" s="2"/>
      <c r="J2258" s="2"/>
    </row>
    <row r="2259" spans="6:10" hidden="1">
      <c r="F2259" s="1"/>
      <c r="G2259" s="2"/>
      <c r="H2259" s="2"/>
      <c r="I2259" s="2"/>
      <c r="J2259" s="2"/>
    </row>
    <row r="2260" spans="6:10" hidden="1">
      <c r="F2260" s="1"/>
      <c r="G2260" s="2"/>
      <c r="H2260" s="2"/>
      <c r="I2260" s="2"/>
      <c r="J2260" s="2"/>
    </row>
    <row r="2261" spans="6:10" hidden="1">
      <c r="F2261" s="1"/>
      <c r="G2261" s="2"/>
      <c r="H2261" s="2"/>
      <c r="I2261" s="2"/>
      <c r="J2261" s="2"/>
    </row>
    <row r="2262" spans="6:10" hidden="1">
      <c r="F2262" s="1"/>
      <c r="G2262" s="2"/>
      <c r="H2262" s="2"/>
      <c r="I2262" s="2"/>
      <c r="J2262" s="2"/>
    </row>
    <row r="2263" spans="6:10" hidden="1">
      <c r="F2263" s="1"/>
      <c r="G2263" s="2"/>
      <c r="H2263" s="2"/>
      <c r="I2263" s="2"/>
      <c r="J2263" s="2"/>
    </row>
    <row r="2264" spans="6:10" hidden="1">
      <c r="F2264" s="1"/>
      <c r="G2264" s="2"/>
      <c r="H2264" s="2"/>
      <c r="I2264" s="2"/>
      <c r="J2264" s="2"/>
    </row>
    <row r="2265" spans="6:10" hidden="1">
      <c r="F2265" s="1"/>
      <c r="G2265" s="2"/>
      <c r="H2265" s="2"/>
      <c r="I2265" s="2"/>
      <c r="J2265" s="2"/>
    </row>
    <row r="2266" spans="6:10" hidden="1">
      <c r="F2266" s="1"/>
      <c r="G2266" s="2"/>
      <c r="H2266" s="2"/>
      <c r="I2266" s="2"/>
      <c r="J2266" s="2"/>
    </row>
    <row r="2267" spans="6:10" hidden="1">
      <c r="F2267" s="1"/>
      <c r="G2267" s="2"/>
      <c r="H2267" s="2"/>
      <c r="I2267" s="2"/>
      <c r="J2267" s="2"/>
    </row>
    <row r="2268" spans="6:10" hidden="1">
      <c r="F2268" s="1"/>
      <c r="G2268" s="2"/>
      <c r="H2268" s="2"/>
      <c r="I2268" s="2"/>
      <c r="J2268" s="2"/>
    </row>
    <row r="2269" spans="6:10" hidden="1">
      <c r="F2269" s="1"/>
      <c r="G2269" s="2"/>
      <c r="H2269" s="2"/>
      <c r="I2269" s="2"/>
      <c r="J2269" s="2"/>
    </row>
    <row r="2270" spans="6:10" hidden="1">
      <c r="F2270" s="1"/>
      <c r="G2270" s="2"/>
      <c r="H2270" s="2"/>
      <c r="I2270" s="2"/>
      <c r="J2270" s="2"/>
    </row>
    <row r="2271" spans="6:10" hidden="1">
      <c r="F2271" s="1"/>
      <c r="G2271" s="2"/>
      <c r="H2271" s="2"/>
      <c r="I2271" s="2"/>
      <c r="J2271" s="2"/>
    </row>
    <row r="2272" spans="6:10" hidden="1">
      <c r="F2272" s="1"/>
      <c r="G2272" s="2"/>
      <c r="H2272" s="2"/>
      <c r="I2272" s="2"/>
      <c r="J2272" s="2"/>
    </row>
    <row r="2273" spans="6:10" hidden="1">
      <c r="F2273" s="1"/>
      <c r="G2273" s="2"/>
      <c r="H2273" s="2"/>
      <c r="I2273" s="2"/>
      <c r="J2273" s="2"/>
    </row>
    <row r="2274" spans="6:10" hidden="1">
      <c r="F2274" s="1"/>
      <c r="G2274" s="2"/>
      <c r="H2274" s="2"/>
      <c r="I2274" s="2"/>
      <c r="J2274" s="2"/>
    </row>
    <row r="2275" spans="6:10" hidden="1">
      <c r="F2275" s="1"/>
      <c r="G2275" s="2"/>
      <c r="H2275" s="2"/>
      <c r="I2275" s="2"/>
      <c r="J2275" s="2"/>
    </row>
    <row r="2276" spans="6:10" hidden="1">
      <c r="F2276" s="1"/>
      <c r="G2276" s="2"/>
      <c r="H2276" s="2"/>
      <c r="I2276" s="2"/>
      <c r="J2276" s="2"/>
    </row>
    <row r="2277" spans="6:10" hidden="1">
      <c r="F2277" s="1"/>
      <c r="G2277" s="2"/>
      <c r="H2277" s="2"/>
      <c r="I2277" s="2"/>
      <c r="J2277" s="2"/>
    </row>
    <row r="2278" spans="6:10" hidden="1">
      <c r="F2278" s="1"/>
      <c r="G2278" s="2"/>
      <c r="H2278" s="2"/>
      <c r="I2278" s="2"/>
      <c r="J2278" s="2"/>
    </row>
    <row r="2279" spans="6:10" hidden="1">
      <c r="F2279" s="1"/>
      <c r="G2279" s="2"/>
      <c r="H2279" s="2"/>
      <c r="I2279" s="2"/>
      <c r="J2279" s="2"/>
    </row>
    <row r="2280" spans="6:10" hidden="1">
      <c r="F2280" s="1"/>
      <c r="G2280" s="2"/>
      <c r="H2280" s="2"/>
      <c r="I2280" s="2"/>
      <c r="J2280" s="2"/>
    </row>
    <row r="2281" spans="6:10" hidden="1">
      <c r="F2281" s="1"/>
      <c r="G2281" s="2"/>
      <c r="H2281" s="2"/>
      <c r="I2281" s="2"/>
      <c r="J2281" s="2"/>
    </row>
    <row r="2282" spans="6:10" hidden="1">
      <c r="F2282" s="1"/>
      <c r="G2282" s="2"/>
      <c r="H2282" s="2"/>
      <c r="I2282" s="2"/>
      <c r="J2282" s="2"/>
    </row>
    <row r="2283" spans="6:10" hidden="1">
      <c r="F2283" s="1"/>
      <c r="G2283" s="2"/>
      <c r="H2283" s="2"/>
      <c r="I2283" s="2"/>
      <c r="J2283" s="2"/>
    </row>
    <row r="2284" spans="6:10" hidden="1">
      <c r="F2284" s="1"/>
      <c r="G2284" s="2"/>
      <c r="H2284" s="2"/>
      <c r="I2284" s="2"/>
      <c r="J2284" s="2"/>
    </row>
    <row r="2285" spans="6:10" hidden="1">
      <c r="F2285" s="1"/>
      <c r="G2285" s="2"/>
      <c r="H2285" s="2"/>
      <c r="I2285" s="2"/>
      <c r="J2285" s="2"/>
    </row>
    <row r="2286" spans="6:10" hidden="1">
      <c r="F2286" s="1"/>
      <c r="G2286" s="2"/>
      <c r="H2286" s="2"/>
      <c r="I2286" s="2"/>
      <c r="J2286" s="2"/>
    </row>
    <row r="2287" spans="6:10" hidden="1">
      <c r="F2287" s="1"/>
      <c r="G2287" s="2"/>
      <c r="H2287" s="2"/>
      <c r="I2287" s="2"/>
      <c r="J2287" s="2"/>
    </row>
    <row r="2288" spans="6:10" hidden="1">
      <c r="F2288" s="1"/>
      <c r="G2288" s="2"/>
      <c r="H2288" s="2"/>
      <c r="I2288" s="2"/>
      <c r="J2288" s="2"/>
    </row>
    <row r="2289" spans="6:10" hidden="1">
      <c r="F2289" s="1"/>
      <c r="G2289" s="2"/>
      <c r="H2289" s="2"/>
      <c r="I2289" s="2"/>
      <c r="J2289" s="2"/>
    </row>
    <row r="2290" spans="6:10" hidden="1">
      <c r="F2290" s="1"/>
      <c r="G2290" s="2"/>
      <c r="H2290" s="2"/>
      <c r="I2290" s="2"/>
      <c r="J2290" s="2"/>
    </row>
    <row r="2291" spans="6:10" hidden="1">
      <c r="F2291" s="1"/>
      <c r="G2291" s="2"/>
      <c r="H2291" s="2"/>
      <c r="I2291" s="2"/>
      <c r="J2291" s="2"/>
    </row>
    <row r="2292" spans="6:10" hidden="1">
      <c r="F2292" s="1"/>
      <c r="G2292" s="2"/>
      <c r="H2292" s="2"/>
      <c r="I2292" s="2"/>
      <c r="J2292" s="2"/>
    </row>
    <row r="2293" spans="6:10" hidden="1">
      <c r="F2293" s="1"/>
      <c r="G2293" s="2"/>
      <c r="H2293" s="2"/>
      <c r="I2293" s="2"/>
      <c r="J2293" s="2"/>
    </row>
    <row r="2294" spans="6:10" hidden="1">
      <c r="F2294" s="1"/>
      <c r="G2294" s="2"/>
      <c r="H2294" s="2"/>
      <c r="I2294" s="2"/>
      <c r="J2294" s="2"/>
    </row>
    <row r="2295" spans="6:10" hidden="1">
      <c r="F2295" s="1"/>
      <c r="G2295" s="2"/>
      <c r="H2295" s="2"/>
      <c r="I2295" s="2"/>
      <c r="J2295" s="2"/>
    </row>
    <row r="2296" spans="6:10" hidden="1">
      <c r="F2296" s="1"/>
      <c r="G2296" s="2"/>
      <c r="H2296" s="2"/>
      <c r="I2296" s="2"/>
      <c r="J2296" s="2"/>
    </row>
    <row r="2297" spans="6:10" hidden="1">
      <c r="F2297" s="1"/>
      <c r="G2297" s="2"/>
      <c r="H2297" s="2"/>
      <c r="I2297" s="2"/>
      <c r="J2297" s="2"/>
    </row>
    <row r="2298" spans="6:10" hidden="1">
      <c r="F2298" s="1"/>
      <c r="G2298" s="2"/>
      <c r="H2298" s="2"/>
      <c r="I2298" s="2"/>
      <c r="J2298" s="2"/>
    </row>
    <row r="2299" spans="6:10" hidden="1">
      <c r="F2299" s="1"/>
      <c r="G2299" s="2"/>
      <c r="H2299" s="2"/>
      <c r="I2299" s="2"/>
      <c r="J2299" s="2"/>
    </row>
    <row r="2300" spans="6:10" hidden="1">
      <c r="F2300" s="1"/>
      <c r="G2300" s="2"/>
      <c r="H2300" s="2"/>
      <c r="I2300" s="2"/>
      <c r="J2300" s="2"/>
    </row>
    <row r="2301" spans="6:10" hidden="1">
      <c r="F2301" s="1"/>
      <c r="G2301" s="2"/>
      <c r="H2301" s="2"/>
      <c r="I2301" s="2"/>
      <c r="J2301" s="2"/>
    </row>
    <row r="2302" spans="6:10" hidden="1">
      <c r="F2302" s="1"/>
      <c r="G2302" s="2"/>
      <c r="H2302" s="2"/>
      <c r="I2302" s="2"/>
      <c r="J2302" s="2"/>
    </row>
    <row r="2303" spans="6:10" hidden="1">
      <c r="F2303" s="1"/>
      <c r="G2303" s="2"/>
      <c r="H2303" s="2"/>
      <c r="I2303" s="2"/>
      <c r="J2303" s="2"/>
    </row>
    <row r="2304" spans="6:10" hidden="1">
      <c r="F2304" s="1"/>
      <c r="G2304" s="2"/>
      <c r="H2304" s="2"/>
      <c r="I2304" s="2"/>
      <c r="J2304" s="2"/>
    </row>
    <row r="2305" spans="6:10" hidden="1">
      <c r="F2305" s="1"/>
      <c r="G2305" s="2"/>
      <c r="H2305" s="2"/>
      <c r="I2305" s="2"/>
      <c r="J2305" s="2"/>
    </row>
    <row r="2306" spans="6:10" hidden="1">
      <c r="F2306" s="1"/>
      <c r="G2306" s="2"/>
      <c r="H2306" s="2"/>
      <c r="I2306" s="2"/>
      <c r="J2306" s="2"/>
    </row>
    <row r="2307" spans="6:10" hidden="1">
      <c r="F2307" s="1"/>
      <c r="G2307" s="2"/>
      <c r="H2307" s="2"/>
      <c r="I2307" s="2"/>
      <c r="J2307" s="2"/>
    </row>
    <row r="2308" spans="6:10" hidden="1">
      <c r="F2308" s="1"/>
      <c r="G2308" s="2"/>
      <c r="H2308" s="2"/>
      <c r="I2308" s="2"/>
      <c r="J2308" s="2"/>
    </row>
    <row r="2309" spans="6:10" hidden="1">
      <c r="F2309" s="1"/>
      <c r="G2309" s="2"/>
      <c r="H2309" s="2"/>
      <c r="I2309" s="2"/>
      <c r="J2309" s="2"/>
    </row>
    <row r="2310" spans="6:10" hidden="1">
      <c r="F2310" s="1"/>
      <c r="G2310" s="2"/>
      <c r="H2310" s="2"/>
      <c r="I2310" s="2"/>
      <c r="J2310" s="2"/>
    </row>
    <row r="2311" spans="6:10" hidden="1">
      <c r="F2311" s="1"/>
      <c r="G2311" s="2"/>
      <c r="H2311" s="2"/>
      <c r="I2311" s="2"/>
      <c r="J2311" s="2"/>
    </row>
    <row r="2312" spans="6:10" hidden="1">
      <c r="F2312" s="1"/>
      <c r="G2312" s="2"/>
      <c r="H2312" s="2"/>
      <c r="I2312" s="2"/>
      <c r="J2312" s="2"/>
    </row>
    <row r="2313" spans="6:10" hidden="1">
      <c r="F2313" s="1"/>
      <c r="G2313" s="2"/>
      <c r="H2313" s="2"/>
      <c r="I2313" s="2"/>
      <c r="J2313" s="2"/>
    </row>
    <row r="2314" spans="6:10" hidden="1">
      <c r="F2314" s="1"/>
      <c r="G2314" s="2"/>
      <c r="H2314" s="2"/>
      <c r="I2314" s="2"/>
      <c r="J2314" s="2"/>
    </row>
    <row r="2315" spans="6:10" hidden="1">
      <c r="F2315" s="1"/>
      <c r="G2315" s="2"/>
      <c r="H2315" s="2"/>
      <c r="I2315" s="2"/>
      <c r="J2315" s="2"/>
    </row>
    <row r="2316" spans="6:10" hidden="1">
      <c r="F2316" s="1"/>
      <c r="G2316" s="2"/>
      <c r="H2316" s="2"/>
      <c r="I2316" s="2"/>
      <c r="J2316" s="2"/>
    </row>
    <row r="2317" spans="6:10" hidden="1">
      <c r="F2317" s="1"/>
      <c r="G2317" s="2"/>
      <c r="H2317" s="2"/>
      <c r="I2317" s="2"/>
      <c r="J2317" s="2"/>
    </row>
    <row r="2318" spans="6:10" hidden="1">
      <c r="F2318" s="1"/>
      <c r="G2318" s="2"/>
      <c r="H2318" s="2"/>
      <c r="I2318" s="2"/>
      <c r="J2318" s="2"/>
    </row>
    <row r="2319" spans="6:10" hidden="1">
      <c r="F2319" s="1"/>
      <c r="G2319" s="2"/>
      <c r="H2319" s="2"/>
      <c r="I2319" s="2"/>
      <c r="J2319" s="2"/>
    </row>
    <row r="2320" spans="6:10" hidden="1">
      <c r="F2320" s="1"/>
      <c r="G2320" s="2"/>
      <c r="H2320" s="2"/>
      <c r="I2320" s="2"/>
      <c r="J2320" s="2"/>
    </row>
    <row r="2321" spans="5:10" hidden="1">
      <c r="F2321" s="1"/>
      <c r="G2321" s="2"/>
      <c r="H2321" s="2"/>
      <c r="I2321" s="2"/>
      <c r="J2321" s="2"/>
    </row>
    <row r="2322" spans="5:10" hidden="1">
      <c r="F2322" s="1"/>
      <c r="G2322" s="2"/>
      <c r="H2322" s="2"/>
      <c r="I2322" s="2"/>
      <c r="J2322" s="2"/>
    </row>
    <row r="2323" spans="5:10" hidden="1">
      <c r="F2323" s="1"/>
      <c r="G2323" s="2"/>
      <c r="H2323" s="2"/>
      <c r="I2323" s="2"/>
      <c r="J2323" s="2"/>
    </row>
    <row r="2324" spans="5:10" hidden="1">
      <c r="F2324" s="1"/>
      <c r="G2324" s="2"/>
      <c r="H2324" s="2"/>
      <c r="I2324" s="2"/>
      <c r="J2324" s="2"/>
    </row>
    <row r="2325" spans="5:10" hidden="1">
      <c r="F2325" s="1"/>
      <c r="G2325" s="2"/>
      <c r="H2325" s="2"/>
      <c r="I2325" s="2"/>
      <c r="J2325" s="2"/>
    </row>
    <row r="2326" spans="5:10" hidden="1">
      <c r="F2326" s="1"/>
      <c r="G2326" s="2"/>
      <c r="H2326" s="2"/>
      <c r="I2326" s="2"/>
      <c r="J2326" s="2"/>
    </row>
    <row r="2327" spans="5:10" hidden="1">
      <c r="E2327" s="14"/>
      <c r="F2327" s="1"/>
      <c r="G2327" s="2"/>
      <c r="H2327" s="2"/>
      <c r="I2327" s="2"/>
      <c r="J2327" s="2"/>
    </row>
    <row r="2328" spans="5:10" hidden="1">
      <c r="F2328" s="1"/>
      <c r="G2328" s="2"/>
      <c r="H2328" s="2"/>
      <c r="I2328" s="2"/>
      <c r="J2328" s="2"/>
    </row>
    <row r="2329" spans="5:10" hidden="1">
      <c r="F2329" s="1"/>
      <c r="G2329" s="2"/>
      <c r="H2329" s="2"/>
      <c r="I2329" s="2"/>
      <c r="J2329" s="2"/>
    </row>
    <row r="2330" spans="5:10" hidden="1">
      <c r="F2330" s="1"/>
      <c r="G2330" s="2"/>
      <c r="H2330" s="2"/>
      <c r="I2330" s="2"/>
      <c r="J2330" s="2"/>
    </row>
    <row r="2331" spans="5:10" hidden="1">
      <c r="F2331" s="1"/>
      <c r="G2331" s="2"/>
      <c r="H2331" s="2"/>
      <c r="I2331" s="2"/>
      <c r="J2331" s="2"/>
    </row>
    <row r="2332" spans="5:10" hidden="1">
      <c r="F2332" s="1"/>
      <c r="G2332" s="2"/>
      <c r="H2332" s="2"/>
      <c r="I2332" s="2"/>
      <c r="J2332" s="2"/>
    </row>
    <row r="2333" spans="5:10" hidden="1">
      <c r="F2333" s="1"/>
      <c r="G2333" s="2"/>
      <c r="H2333" s="2"/>
      <c r="I2333" s="2"/>
      <c r="J2333" s="2"/>
    </row>
    <row r="2334" spans="5:10" hidden="1">
      <c r="F2334" s="1"/>
      <c r="G2334" s="2"/>
      <c r="H2334" s="2"/>
      <c r="I2334" s="2"/>
      <c r="J2334" s="2"/>
    </row>
    <row r="2335" spans="5:10" hidden="1">
      <c r="F2335" s="1"/>
      <c r="G2335" s="2"/>
      <c r="H2335" s="2"/>
      <c r="I2335" s="2"/>
      <c r="J2335" s="2"/>
    </row>
    <row r="2336" spans="5:10" hidden="1">
      <c r="F2336" s="1"/>
      <c r="G2336" s="2"/>
      <c r="H2336" s="2"/>
      <c r="I2336" s="2"/>
      <c r="J2336" s="2"/>
    </row>
    <row r="2337" spans="6:10" hidden="1">
      <c r="F2337" s="1"/>
      <c r="G2337" s="2"/>
      <c r="H2337" s="2"/>
      <c r="I2337" s="2"/>
      <c r="J2337" s="2"/>
    </row>
    <row r="2338" spans="6:10" hidden="1">
      <c r="F2338" s="1"/>
      <c r="G2338" s="2"/>
      <c r="H2338" s="2"/>
      <c r="I2338" s="2"/>
      <c r="J2338" s="2"/>
    </row>
    <row r="2339" spans="6:10" hidden="1">
      <c r="F2339" s="1"/>
      <c r="G2339" s="2"/>
      <c r="H2339" s="2"/>
      <c r="I2339" s="2"/>
      <c r="J2339" s="2"/>
    </row>
    <row r="2340" spans="6:10" hidden="1">
      <c r="F2340" s="1"/>
      <c r="G2340" s="2"/>
      <c r="H2340" s="2"/>
      <c r="I2340" s="2"/>
      <c r="J2340" s="2"/>
    </row>
    <row r="2341" spans="6:10" hidden="1">
      <c r="F2341" s="1"/>
      <c r="G2341" s="2"/>
      <c r="H2341" s="2"/>
      <c r="I2341" s="2"/>
      <c r="J2341" s="2"/>
    </row>
    <row r="2342" spans="6:10" hidden="1">
      <c r="F2342" s="1"/>
      <c r="G2342" s="2"/>
      <c r="H2342" s="2"/>
      <c r="I2342" s="2"/>
      <c r="J2342" s="2"/>
    </row>
    <row r="2343" spans="6:10" hidden="1">
      <c r="F2343" s="1"/>
      <c r="G2343" s="2"/>
      <c r="H2343" s="2"/>
      <c r="I2343" s="2"/>
      <c r="J2343" s="2"/>
    </row>
    <row r="2344" spans="6:10" hidden="1">
      <c r="F2344" s="1"/>
      <c r="G2344" s="2"/>
      <c r="H2344" s="2"/>
      <c r="I2344" s="2"/>
      <c r="J2344" s="2"/>
    </row>
    <row r="2345" spans="6:10" hidden="1">
      <c r="F2345" s="1"/>
      <c r="G2345" s="2"/>
      <c r="H2345" s="2"/>
      <c r="I2345" s="2"/>
      <c r="J2345" s="2"/>
    </row>
    <row r="2346" spans="6:10" hidden="1">
      <c r="F2346" s="1"/>
      <c r="G2346" s="2"/>
      <c r="H2346" s="2"/>
      <c r="I2346" s="2"/>
      <c r="J2346" s="2"/>
    </row>
    <row r="2347" spans="6:10" hidden="1">
      <c r="F2347" s="1"/>
      <c r="G2347" s="2"/>
      <c r="H2347" s="2"/>
      <c r="I2347" s="2"/>
      <c r="J2347" s="2"/>
    </row>
    <row r="2348" spans="6:10" hidden="1">
      <c r="F2348" s="1"/>
      <c r="G2348" s="2"/>
      <c r="H2348" s="2"/>
      <c r="I2348" s="2"/>
      <c r="J2348" s="2"/>
    </row>
    <row r="2349" spans="6:10" hidden="1">
      <c r="F2349" s="1"/>
      <c r="G2349" s="2"/>
      <c r="H2349" s="2"/>
      <c r="I2349" s="2"/>
      <c r="J2349" s="2"/>
    </row>
    <row r="2350" spans="6:10" hidden="1">
      <c r="F2350" s="1"/>
      <c r="G2350" s="2"/>
      <c r="H2350" s="2"/>
      <c r="I2350" s="2"/>
      <c r="J2350" s="2"/>
    </row>
    <row r="2351" spans="6:10" hidden="1">
      <c r="F2351" s="1"/>
      <c r="G2351" s="2"/>
      <c r="H2351" s="2"/>
      <c r="I2351" s="2"/>
      <c r="J2351" s="2"/>
    </row>
    <row r="2352" spans="6:10" hidden="1">
      <c r="F2352" s="1"/>
      <c r="G2352" s="2"/>
      <c r="H2352" s="2"/>
      <c r="I2352" s="2"/>
      <c r="J2352" s="2"/>
    </row>
    <row r="2353" spans="6:10" hidden="1">
      <c r="F2353" s="1"/>
      <c r="G2353" s="2"/>
      <c r="H2353" s="2"/>
      <c r="I2353" s="2"/>
      <c r="J2353" s="2"/>
    </row>
    <row r="2354" spans="6:10" hidden="1">
      <c r="F2354" s="1"/>
      <c r="G2354" s="2"/>
      <c r="H2354" s="2"/>
      <c r="I2354" s="2"/>
      <c r="J2354" s="2"/>
    </row>
    <row r="2355" spans="6:10" hidden="1">
      <c r="F2355" s="1"/>
      <c r="G2355" s="2"/>
      <c r="H2355" s="2"/>
      <c r="I2355" s="2"/>
      <c r="J2355" s="2"/>
    </row>
    <row r="2356" spans="6:10" hidden="1">
      <c r="F2356" s="1"/>
      <c r="G2356" s="2"/>
      <c r="H2356" s="2"/>
      <c r="I2356" s="2"/>
      <c r="J2356" s="2"/>
    </row>
    <row r="2357" spans="6:10" hidden="1">
      <c r="F2357" s="1"/>
      <c r="G2357" s="2"/>
      <c r="H2357" s="2"/>
      <c r="I2357" s="2"/>
      <c r="J2357" s="2"/>
    </row>
    <row r="2358" spans="6:10" hidden="1">
      <c r="F2358" s="1"/>
      <c r="G2358" s="2"/>
      <c r="H2358" s="2"/>
      <c r="I2358" s="2"/>
      <c r="J2358" s="2"/>
    </row>
    <row r="2359" spans="6:10" hidden="1">
      <c r="F2359" s="1"/>
      <c r="G2359" s="2"/>
      <c r="H2359" s="2"/>
      <c r="I2359" s="2"/>
      <c r="J2359" s="2"/>
    </row>
    <row r="2360" spans="6:10" hidden="1">
      <c r="F2360" s="1"/>
      <c r="G2360" s="2"/>
      <c r="H2360" s="2"/>
      <c r="I2360" s="2"/>
      <c r="J2360" s="2"/>
    </row>
    <row r="2361" spans="6:10" hidden="1">
      <c r="F2361" s="1"/>
      <c r="G2361" s="2"/>
      <c r="H2361" s="2"/>
      <c r="I2361" s="2"/>
      <c r="J2361" s="2"/>
    </row>
    <row r="2362" spans="6:10" hidden="1">
      <c r="F2362" s="1"/>
      <c r="G2362" s="2"/>
      <c r="H2362" s="2"/>
      <c r="I2362" s="2"/>
      <c r="J2362" s="2"/>
    </row>
    <row r="2363" spans="6:10" hidden="1">
      <c r="F2363" s="1"/>
      <c r="G2363" s="2"/>
      <c r="H2363" s="2"/>
      <c r="I2363" s="2"/>
      <c r="J2363" s="2"/>
    </row>
    <row r="2364" spans="6:10" hidden="1">
      <c r="F2364" s="1"/>
      <c r="G2364" s="2"/>
      <c r="H2364" s="2"/>
      <c r="I2364" s="2"/>
      <c r="J2364" s="2"/>
    </row>
    <row r="2365" spans="6:10" hidden="1">
      <c r="F2365" s="1"/>
      <c r="G2365" s="2"/>
      <c r="H2365" s="2"/>
      <c r="I2365" s="2"/>
      <c r="J2365" s="2"/>
    </row>
    <row r="2366" spans="6:10" hidden="1">
      <c r="F2366" s="1"/>
      <c r="G2366" s="2"/>
      <c r="H2366" s="2"/>
      <c r="I2366" s="2"/>
      <c r="J2366" s="2"/>
    </row>
    <row r="2367" spans="6:10" hidden="1">
      <c r="F2367" s="1"/>
      <c r="G2367" s="2"/>
      <c r="H2367" s="2"/>
      <c r="I2367" s="2"/>
      <c r="J2367" s="2"/>
    </row>
    <row r="2368" spans="6:10" hidden="1">
      <c r="F2368" s="1"/>
      <c r="G2368" s="2"/>
      <c r="H2368" s="2"/>
      <c r="I2368" s="2"/>
      <c r="J2368" s="2"/>
    </row>
    <row r="2369" spans="5:10" hidden="1">
      <c r="F2369" s="1"/>
      <c r="G2369" s="2"/>
      <c r="H2369" s="2"/>
      <c r="I2369" s="2"/>
      <c r="J2369" s="2"/>
    </row>
    <row r="2370" spans="5:10" hidden="1">
      <c r="F2370" s="1"/>
      <c r="G2370" s="2"/>
      <c r="H2370" s="2"/>
      <c r="I2370" s="2"/>
      <c r="J2370" s="2"/>
    </row>
    <row r="2371" spans="5:10" hidden="1">
      <c r="F2371" s="1"/>
      <c r="G2371" s="2"/>
      <c r="H2371" s="2"/>
      <c r="I2371" s="2"/>
      <c r="J2371" s="2"/>
    </row>
    <row r="2372" spans="5:10" hidden="1">
      <c r="F2372" s="1"/>
      <c r="G2372" s="2"/>
      <c r="H2372" s="2"/>
      <c r="I2372" s="2"/>
      <c r="J2372" s="2"/>
    </row>
    <row r="2373" spans="5:10" hidden="1">
      <c r="F2373" s="1"/>
      <c r="G2373" s="2"/>
      <c r="H2373" s="2"/>
      <c r="I2373" s="2"/>
      <c r="J2373" s="2"/>
    </row>
    <row r="2374" spans="5:10" hidden="1">
      <c r="F2374" s="1"/>
      <c r="G2374" s="2"/>
      <c r="H2374" s="2"/>
      <c r="I2374" s="2"/>
      <c r="J2374" s="2"/>
    </row>
    <row r="2375" spans="5:10" hidden="1">
      <c r="F2375" s="1"/>
      <c r="G2375" s="2"/>
      <c r="H2375" s="2"/>
      <c r="I2375" s="2"/>
      <c r="J2375" s="2"/>
    </row>
    <row r="2376" spans="5:10" hidden="1">
      <c r="F2376" s="1"/>
      <c r="G2376" s="2"/>
      <c r="H2376" s="2"/>
      <c r="I2376" s="2"/>
      <c r="J2376" s="2"/>
    </row>
    <row r="2377" spans="5:10" hidden="1">
      <c r="E2377" s="14"/>
      <c r="F2377" s="1"/>
      <c r="G2377" s="2"/>
      <c r="H2377" s="2"/>
      <c r="I2377" s="2"/>
      <c r="J2377" s="2"/>
    </row>
    <row r="2378" spans="5:10" hidden="1">
      <c r="F2378" s="1"/>
      <c r="G2378" s="2"/>
      <c r="H2378" s="2"/>
      <c r="I2378" s="2"/>
      <c r="J2378" s="2"/>
    </row>
    <row r="2379" spans="5:10" hidden="1">
      <c r="F2379" s="1"/>
      <c r="G2379" s="2"/>
      <c r="H2379" s="2"/>
      <c r="I2379" s="2"/>
      <c r="J2379" s="2"/>
    </row>
    <row r="2380" spans="5:10" hidden="1">
      <c r="F2380" s="1"/>
      <c r="G2380" s="2"/>
      <c r="H2380" s="2"/>
      <c r="I2380" s="2"/>
      <c r="J2380" s="2"/>
    </row>
    <row r="2381" spans="5:10" hidden="1">
      <c r="F2381" s="1"/>
      <c r="G2381" s="2"/>
      <c r="H2381" s="2"/>
      <c r="I2381" s="2"/>
      <c r="J2381" s="2"/>
    </row>
    <row r="2382" spans="5:10" hidden="1">
      <c r="F2382" s="1"/>
      <c r="G2382" s="2"/>
      <c r="H2382" s="2"/>
      <c r="I2382" s="2"/>
      <c r="J2382" s="2"/>
    </row>
    <row r="2383" spans="5:10" hidden="1">
      <c r="F2383" s="1"/>
      <c r="G2383" s="2"/>
      <c r="H2383" s="2"/>
      <c r="I2383" s="2"/>
      <c r="J2383" s="2"/>
    </row>
    <row r="2384" spans="5:10" hidden="1">
      <c r="F2384" s="1"/>
      <c r="G2384" s="2"/>
      <c r="H2384" s="2"/>
      <c r="I2384" s="2"/>
      <c r="J2384" s="2"/>
    </row>
    <row r="2385" spans="6:10" hidden="1">
      <c r="F2385" s="1"/>
      <c r="G2385" s="2"/>
      <c r="H2385" s="2"/>
      <c r="I2385" s="2"/>
      <c r="J2385" s="2"/>
    </row>
    <row r="2386" spans="6:10" hidden="1">
      <c r="F2386" s="1"/>
      <c r="G2386" s="2"/>
      <c r="H2386" s="2"/>
      <c r="I2386" s="2"/>
      <c r="J2386" s="2"/>
    </row>
    <row r="2387" spans="6:10" hidden="1">
      <c r="F2387" s="1"/>
      <c r="G2387" s="2"/>
      <c r="H2387" s="2"/>
      <c r="I2387" s="2"/>
      <c r="J2387" s="2"/>
    </row>
    <row r="2388" spans="6:10" hidden="1">
      <c r="F2388" s="1"/>
      <c r="G2388" s="2"/>
      <c r="H2388" s="2"/>
      <c r="I2388" s="2"/>
      <c r="J2388" s="2"/>
    </row>
    <row r="2389" spans="6:10" hidden="1">
      <c r="F2389" s="1"/>
      <c r="G2389" s="2"/>
      <c r="H2389" s="2"/>
      <c r="I2389" s="2"/>
      <c r="J2389" s="2"/>
    </row>
    <row r="2390" spans="6:10" hidden="1">
      <c r="F2390" s="1"/>
      <c r="G2390" s="2"/>
      <c r="H2390" s="2"/>
      <c r="I2390" s="2"/>
      <c r="J2390" s="2"/>
    </row>
    <row r="2391" spans="6:10" hidden="1">
      <c r="F2391" s="1"/>
      <c r="G2391" s="2"/>
      <c r="H2391" s="2"/>
      <c r="I2391" s="2"/>
      <c r="J2391" s="2"/>
    </row>
    <row r="2392" spans="6:10" hidden="1">
      <c r="F2392" s="1"/>
      <c r="G2392" s="2"/>
      <c r="H2392" s="2"/>
      <c r="I2392" s="2"/>
      <c r="J2392" s="2"/>
    </row>
    <row r="2393" spans="6:10" hidden="1">
      <c r="F2393" s="1"/>
      <c r="G2393" s="2"/>
      <c r="H2393" s="2"/>
      <c r="I2393" s="2"/>
      <c r="J2393" s="2"/>
    </row>
    <row r="2394" spans="6:10" hidden="1">
      <c r="F2394" s="1"/>
      <c r="G2394" s="2"/>
      <c r="H2394" s="2"/>
      <c r="I2394" s="2"/>
      <c r="J2394" s="2"/>
    </row>
    <row r="2395" spans="6:10" hidden="1">
      <c r="F2395" s="1"/>
      <c r="G2395" s="2"/>
      <c r="H2395" s="2"/>
      <c r="I2395" s="2"/>
      <c r="J2395" s="2"/>
    </row>
    <row r="2396" spans="6:10" hidden="1">
      <c r="F2396" s="1"/>
      <c r="G2396" s="2"/>
      <c r="H2396" s="2"/>
      <c r="I2396" s="2"/>
      <c r="J2396" s="2"/>
    </row>
    <row r="2397" spans="6:10" hidden="1">
      <c r="F2397" s="1"/>
      <c r="G2397" s="2"/>
      <c r="H2397" s="2"/>
      <c r="I2397" s="2"/>
      <c r="J2397" s="2"/>
    </row>
    <row r="2398" spans="6:10" hidden="1">
      <c r="F2398" s="1"/>
      <c r="G2398" s="2"/>
      <c r="H2398" s="2"/>
      <c r="I2398" s="2"/>
      <c r="J2398" s="2"/>
    </row>
    <row r="2399" spans="6:10" hidden="1">
      <c r="F2399" s="1"/>
      <c r="G2399" s="2"/>
      <c r="H2399" s="2"/>
      <c r="I2399" s="2"/>
      <c r="J2399" s="2"/>
    </row>
    <row r="2400" spans="6:10" hidden="1">
      <c r="F2400" s="1"/>
      <c r="G2400" s="2"/>
      <c r="H2400" s="2"/>
      <c r="I2400" s="2"/>
      <c r="J2400" s="2"/>
    </row>
    <row r="2401" spans="5:10" hidden="1">
      <c r="F2401" s="1"/>
      <c r="G2401" s="2"/>
      <c r="H2401" s="2"/>
      <c r="I2401" s="2"/>
      <c r="J2401" s="2"/>
    </row>
    <row r="2402" spans="5:10" hidden="1">
      <c r="F2402" s="1"/>
      <c r="G2402" s="2"/>
      <c r="H2402" s="2"/>
      <c r="I2402" s="2"/>
      <c r="J2402" s="2"/>
    </row>
    <row r="2403" spans="5:10" hidden="1">
      <c r="F2403" s="1"/>
      <c r="G2403" s="2"/>
      <c r="H2403" s="2"/>
      <c r="I2403" s="2"/>
      <c r="J2403" s="2"/>
    </row>
    <row r="2404" spans="5:10" hidden="1">
      <c r="F2404" s="1"/>
      <c r="G2404" s="2"/>
      <c r="H2404" s="2"/>
      <c r="I2404" s="2"/>
      <c r="J2404" s="2"/>
    </row>
    <row r="2405" spans="5:10" hidden="1">
      <c r="F2405" s="1"/>
      <c r="G2405" s="2"/>
      <c r="H2405" s="2"/>
      <c r="I2405" s="2"/>
      <c r="J2405" s="2"/>
    </row>
    <row r="2406" spans="5:10" hidden="1">
      <c r="F2406" s="1"/>
      <c r="G2406" s="2"/>
      <c r="H2406" s="2"/>
      <c r="I2406" s="2"/>
      <c r="J2406" s="2"/>
    </row>
    <row r="2407" spans="5:10" hidden="1">
      <c r="F2407" s="1"/>
      <c r="G2407" s="2"/>
      <c r="H2407" s="2"/>
      <c r="I2407" s="2"/>
      <c r="J2407" s="2"/>
    </row>
    <row r="2408" spans="5:10" hidden="1">
      <c r="F2408" s="1"/>
      <c r="G2408" s="2"/>
      <c r="H2408" s="2"/>
      <c r="I2408" s="2"/>
      <c r="J2408" s="2"/>
    </row>
    <row r="2409" spans="5:10" hidden="1">
      <c r="F2409" s="1"/>
      <c r="G2409" s="2"/>
      <c r="H2409" s="2"/>
      <c r="I2409" s="2"/>
      <c r="J2409" s="2"/>
    </row>
    <row r="2410" spans="5:10" hidden="1">
      <c r="F2410" s="1"/>
      <c r="G2410" s="2"/>
      <c r="H2410" s="2"/>
      <c r="I2410" s="2"/>
      <c r="J2410" s="2"/>
    </row>
    <row r="2411" spans="5:10" hidden="1">
      <c r="F2411" s="1"/>
      <c r="G2411" s="2"/>
      <c r="H2411" s="2"/>
      <c r="I2411" s="2"/>
      <c r="J2411" s="2"/>
    </row>
    <row r="2412" spans="5:10" hidden="1">
      <c r="E2412" s="14"/>
      <c r="F2412" s="1"/>
      <c r="G2412" s="2"/>
      <c r="H2412" s="2"/>
      <c r="I2412" s="2"/>
      <c r="J2412" s="2"/>
    </row>
    <row r="2413" spans="5:10" hidden="1">
      <c r="F2413" s="1"/>
      <c r="G2413" s="2"/>
      <c r="H2413" s="2"/>
      <c r="I2413" s="2"/>
      <c r="J2413" s="2"/>
    </row>
    <row r="2414" spans="5:10" hidden="1">
      <c r="F2414" s="1"/>
      <c r="G2414" s="2"/>
      <c r="H2414" s="2"/>
      <c r="I2414" s="2"/>
      <c r="J2414" s="2"/>
    </row>
    <row r="2415" spans="5:10" hidden="1">
      <c r="F2415" s="1"/>
      <c r="G2415" s="2"/>
      <c r="H2415" s="2"/>
      <c r="I2415" s="2"/>
      <c r="J2415" s="2"/>
    </row>
    <row r="2416" spans="5:10" hidden="1">
      <c r="F2416" s="1"/>
      <c r="G2416" s="2"/>
      <c r="H2416" s="2"/>
      <c r="I2416" s="2"/>
      <c r="J2416" s="2"/>
    </row>
    <row r="2417" spans="6:10" hidden="1">
      <c r="F2417" s="1"/>
      <c r="G2417" s="2"/>
      <c r="H2417" s="2"/>
      <c r="I2417" s="2"/>
      <c r="J2417" s="2"/>
    </row>
    <row r="2418" spans="6:10" hidden="1">
      <c r="F2418" s="1"/>
      <c r="G2418" s="2"/>
      <c r="H2418" s="2"/>
      <c r="I2418" s="2"/>
      <c r="J2418" s="2"/>
    </row>
    <row r="2419" spans="6:10" hidden="1">
      <c r="F2419" s="1"/>
      <c r="G2419" s="2"/>
      <c r="H2419" s="2"/>
      <c r="I2419" s="2"/>
      <c r="J2419" s="2"/>
    </row>
    <row r="2420" spans="6:10" hidden="1">
      <c r="F2420" s="1"/>
      <c r="G2420" s="2"/>
      <c r="H2420" s="2"/>
      <c r="I2420" s="2"/>
      <c r="J2420" s="2"/>
    </row>
    <row r="2421" spans="6:10" hidden="1">
      <c r="F2421" s="1"/>
      <c r="G2421" s="2"/>
      <c r="H2421" s="2"/>
      <c r="I2421" s="2"/>
      <c r="J2421" s="2"/>
    </row>
    <row r="2422" spans="6:10" hidden="1">
      <c r="F2422" s="1"/>
      <c r="G2422" s="2"/>
      <c r="H2422" s="2"/>
      <c r="I2422" s="2"/>
      <c r="J2422" s="2"/>
    </row>
    <row r="2423" spans="6:10" hidden="1">
      <c r="F2423" s="1"/>
      <c r="G2423" s="2"/>
      <c r="H2423" s="2"/>
      <c r="I2423" s="2"/>
      <c r="J2423" s="2"/>
    </row>
    <row r="2424" spans="6:10" hidden="1">
      <c r="F2424" s="1"/>
      <c r="G2424" s="2"/>
      <c r="H2424" s="2"/>
      <c r="I2424" s="2"/>
      <c r="J2424" s="2"/>
    </row>
    <row r="2425" spans="6:10" hidden="1">
      <c r="F2425" s="1"/>
      <c r="G2425" s="2"/>
      <c r="H2425" s="2"/>
      <c r="I2425" s="2"/>
      <c r="J2425" s="2"/>
    </row>
    <row r="2426" spans="6:10" hidden="1">
      <c r="F2426" s="1"/>
      <c r="G2426" s="2"/>
      <c r="H2426" s="2"/>
      <c r="I2426" s="2"/>
      <c r="J2426" s="2"/>
    </row>
    <row r="2427" spans="6:10" hidden="1">
      <c r="F2427" s="1"/>
      <c r="G2427" s="2"/>
      <c r="H2427" s="2"/>
      <c r="I2427" s="2"/>
      <c r="J2427" s="2"/>
    </row>
    <row r="2428" spans="6:10" hidden="1">
      <c r="F2428" s="1"/>
      <c r="G2428" s="2"/>
      <c r="H2428" s="2"/>
      <c r="I2428" s="2"/>
      <c r="J2428" s="2"/>
    </row>
    <row r="2429" spans="6:10" hidden="1">
      <c r="F2429" s="1"/>
      <c r="G2429" s="2"/>
      <c r="H2429" s="2"/>
      <c r="I2429" s="2"/>
      <c r="J2429" s="2"/>
    </row>
    <row r="2430" spans="6:10" hidden="1">
      <c r="F2430" s="1"/>
      <c r="G2430" s="2"/>
      <c r="H2430" s="2"/>
      <c r="I2430" s="2"/>
      <c r="J2430" s="2"/>
    </row>
    <row r="2431" spans="6:10" hidden="1">
      <c r="F2431" s="1"/>
      <c r="G2431" s="2"/>
      <c r="H2431" s="2"/>
      <c r="I2431" s="2"/>
      <c r="J2431" s="2"/>
    </row>
    <row r="2432" spans="6:10" hidden="1">
      <c r="F2432" s="1"/>
      <c r="G2432" s="2"/>
      <c r="H2432" s="2"/>
      <c r="I2432" s="2"/>
      <c r="J2432" s="2"/>
    </row>
    <row r="2433" spans="6:10" hidden="1">
      <c r="F2433" s="1"/>
      <c r="G2433" s="2"/>
      <c r="H2433" s="2"/>
      <c r="I2433" s="2"/>
      <c r="J2433" s="2"/>
    </row>
    <row r="2434" spans="6:10" hidden="1">
      <c r="F2434" s="1"/>
      <c r="G2434" s="2"/>
      <c r="H2434" s="2"/>
      <c r="I2434" s="2"/>
      <c r="J2434" s="2"/>
    </row>
    <row r="2435" spans="6:10" hidden="1">
      <c r="F2435" s="1"/>
      <c r="G2435" s="2"/>
      <c r="H2435" s="2"/>
      <c r="I2435" s="2"/>
      <c r="J2435" s="2"/>
    </row>
    <row r="2436" spans="6:10" hidden="1">
      <c r="F2436" s="1"/>
      <c r="G2436" s="2"/>
      <c r="H2436" s="2"/>
      <c r="I2436" s="2"/>
      <c r="J2436" s="2"/>
    </row>
    <row r="2437" spans="6:10" hidden="1">
      <c r="F2437" s="1"/>
      <c r="G2437" s="2"/>
      <c r="H2437" s="2"/>
      <c r="I2437" s="2"/>
      <c r="J2437" s="2"/>
    </row>
    <row r="2438" spans="6:10" hidden="1">
      <c r="F2438" s="1"/>
      <c r="G2438" s="2"/>
      <c r="H2438" s="2"/>
      <c r="I2438" s="2"/>
      <c r="J2438" s="2"/>
    </row>
    <row r="2439" spans="6:10" hidden="1">
      <c r="F2439" s="1"/>
      <c r="G2439" s="2"/>
      <c r="H2439" s="2"/>
      <c r="I2439" s="2"/>
      <c r="J2439" s="2"/>
    </row>
    <row r="2440" spans="6:10" hidden="1">
      <c r="F2440" s="1"/>
      <c r="G2440" s="2"/>
      <c r="H2440" s="2"/>
      <c r="I2440" s="2"/>
      <c r="J2440" s="2"/>
    </row>
    <row r="2441" spans="6:10" hidden="1">
      <c r="F2441" s="1"/>
      <c r="G2441" s="2"/>
      <c r="H2441" s="2"/>
      <c r="I2441" s="2"/>
      <c r="J2441" s="2"/>
    </row>
    <row r="2442" spans="6:10" hidden="1">
      <c r="F2442" s="1"/>
      <c r="G2442" s="2"/>
      <c r="H2442" s="2"/>
      <c r="I2442" s="2"/>
      <c r="J2442" s="2"/>
    </row>
    <row r="2443" spans="6:10" hidden="1">
      <c r="F2443" s="1"/>
      <c r="G2443" s="2"/>
      <c r="H2443" s="2"/>
      <c r="I2443" s="2"/>
      <c r="J2443" s="2"/>
    </row>
    <row r="2444" spans="6:10" hidden="1">
      <c r="F2444" s="1"/>
      <c r="G2444" s="2"/>
      <c r="H2444" s="2"/>
      <c r="I2444" s="2"/>
      <c r="J2444" s="2"/>
    </row>
    <row r="2445" spans="6:10" hidden="1">
      <c r="F2445" s="1"/>
      <c r="G2445" s="2"/>
      <c r="H2445" s="2"/>
      <c r="I2445" s="2"/>
      <c r="J2445" s="2"/>
    </row>
    <row r="2446" spans="6:10" hidden="1">
      <c r="F2446" s="1"/>
      <c r="G2446" s="2"/>
      <c r="H2446" s="2"/>
      <c r="I2446" s="2"/>
      <c r="J2446" s="2"/>
    </row>
    <row r="2447" spans="6:10" hidden="1">
      <c r="F2447" s="1"/>
      <c r="G2447" s="2"/>
      <c r="H2447" s="2"/>
      <c r="I2447" s="2"/>
      <c r="J2447" s="2"/>
    </row>
    <row r="2448" spans="6:10" hidden="1">
      <c r="F2448" s="1"/>
      <c r="G2448" s="2"/>
      <c r="H2448" s="2"/>
      <c r="I2448" s="2"/>
      <c r="J2448" s="2"/>
    </row>
    <row r="2449" spans="6:10" hidden="1">
      <c r="F2449" s="1"/>
      <c r="G2449" s="2"/>
      <c r="H2449" s="2"/>
      <c r="I2449" s="2"/>
      <c r="J2449" s="2"/>
    </row>
    <row r="2450" spans="6:10" hidden="1">
      <c r="F2450" s="1"/>
      <c r="G2450" s="2"/>
      <c r="H2450" s="2"/>
      <c r="I2450" s="2"/>
      <c r="J2450" s="2"/>
    </row>
    <row r="2451" spans="6:10" hidden="1">
      <c r="F2451" s="1"/>
      <c r="G2451" s="2"/>
      <c r="H2451" s="2"/>
      <c r="I2451" s="2"/>
      <c r="J2451" s="2"/>
    </row>
    <row r="2452" spans="6:10" hidden="1">
      <c r="F2452" s="1"/>
      <c r="G2452" s="2"/>
      <c r="H2452" s="2"/>
      <c r="I2452" s="2"/>
      <c r="J2452" s="2"/>
    </row>
    <row r="2453" spans="6:10" hidden="1">
      <c r="F2453" s="1"/>
      <c r="G2453" s="2"/>
      <c r="H2453" s="2"/>
      <c r="I2453" s="2"/>
      <c r="J2453" s="2"/>
    </row>
    <row r="2454" spans="6:10" hidden="1">
      <c r="F2454" s="1"/>
      <c r="G2454" s="2"/>
      <c r="H2454" s="2"/>
      <c r="I2454" s="2"/>
      <c r="J2454" s="2"/>
    </row>
    <row r="2455" spans="6:10" hidden="1">
      <c r="F2455" s="1"/>
      <c r="G2455" s="2"/>
      <c r="H2455" s="2"/>
      <c r="I2455" s="2"/>
      <c r="J2455" s="2"/>
    </row>
    <row r="2456" spans="6:10" hidden="1">
      <c r="F2456" s="1"/>
      <c r="G2456" s="2"/>
      <c r="H2456" s="2"/>
      <c r="I2456" s="2"/>
      <c r="J2456" s="2"/>
    </row>
    <row r="2457" spans="6:10" hidden="1">
      <c r="F2457" s="1"/>
      <c r="G2457" s="2"/>
      <c r="H2457" s="2"/>
      <c r="I2457" s="2"/>
      <c r="J2457" s="2"/>
    </row>
    <row r="2458" spans="6:10" hidden="1">
      <c r="F2458" s="1"/>
      <c r="G2458" s="2"/>
      <c r="H2458" s="2"/>
      <c r="I2458" s="2"/>
      <c r="J2458" s="2"/>
    </row>
    <row r="2459" spans="6:10" hidden="1">
      <c r="F2459" s="1"/>
      <c r="G2459" s="2"/>
      <c r="H2459" s="2"/>
      <c r="I2459" s="2"/>
      <c r="J2459" s="2"/>
    </row>
    <row r="2460" spans="6:10" hidden="1">
      <c r="F2460" s="1"/>
      <c r="G2460" s="2"/>
      <c r="H2460" s="2"/>
      <c r="I2460" s="2"/>
      <c r="J2460" s="2"/>
    </row>
    <row r="2461" spans="6:10" hidden="1">
      <c r="F2461" s="1"/>
      <c r="G2461" s="2"/>
      <c r="H2461" s="2"/>
      <c r="I2461" s="2"/>
      <c r="J2461" s="2"/>
    </row>
    <row r="2462" spans="6:10" hidden="1">
      <c r="F2462" s="1"/>
      <c r="G2462" s="2"/>
      <c r="H2462" s="2"/>
      <c r="I2462" s="2"/>
      <c r="J2462" s="2"/>
    </row>
    <row r="2463" spans="6:10" hidden="1">
      <c r="F2463" s="1"/>
      <c r="G2463" s="2"/>
      <c r="H2463" s="2"/>
      <c r="I2463" s="2"/>
      <c r="J2463" s="2"/>
    </row>
    <row r="2464" spans="6:10" hidden="1">
      <c r="F2464" s="1"/>
      <c r="G2464" s="2"/>
      <c r="H2464" s="2"/>
      <c r="I2464" s="2"/>
      <c r="J2464" s="2"/>
    </row>
    <row r="2465" spans="6:10" hidden="1">
      <c r="F2465" s="1"/>
      <c r="G2465" s="2"/>
      <c r="H2465" s="2"/>
      <c r="I2465" s="2"/>
      <c r="J2465" s="2"/>
    </row>
    <row r="2466" spans="6:10" hidden="1">
      <c r="F2466" s="1"/>
      <c r="G2466" s="2"/>
      <c r="H2466" s="2"/>
      <c r="I2466" s="2"/>
      <c r="J2466" s="2"/>
    </row>
    <row r="2467" spans="6:10" hidden="1">
      <c r="F2467" s="1"/>
      <c r="G2467" s="2"/>
      <c r="H2467" s="2"/>
      <c r="I2467" s="2"/>
      <c r="J2467" s="2"/>
    </row>
    <row r="2468" spans="6:10" hidden="1">
      <c r="F2468" s="1"/>
      <c r="G2468" s="2"/>
      <c r="H2468" s="2"/>
      <c r="I2468" s="2"/>
      <c r="J2468" s="2"/>
    </row>
    <row r="2469" spans="6:10" hidden="1">
      <c r="F2469" s="1"/>
      <c r="G2469" s="2"/>
      <c r="H2469" s="2"/>
      <c r="I2469" s="2"/>
      <c r="J2469" s="2"/>
    </row>
    <row r="2470" spans="6:10" hidden="1">
      <c r="F2470" s="1"/>
      <c r="G2470" s="2"/>
      <c r="H2470" s="2"/>
      <c r="I2470" s="2"/>
      <c r="J2470" s="2"/>
    </row>
    <row r="2471" spans="6:10" hidden="1">
      <c r="F2471" s="1"/>
      <c r="G2471" s="2"/>
      <c r="H2471" s="2"/>
      <c r="I2471" s="2"/>
      <c r="J2471" s="2"/>
    </row>
    <row r="2472" spans="6:10" hidden="1">
      <c r="F2472" s="1"/>
      <c r="G2472" s="2"/>
      <c r="H2472" s="2"/>
      <c r="I2472" s="2"/>
      <c r="J2472" s="2"/>
    </row>
    <row r="2473" spans="6:10" hidden="1">
      <c r="F2473" s="1"/>
      <c r="G2473" s="2"/>
      <c r="H2473" s="2"/>
      <c r="I2473" s="2"/>
      <c r="J2473" s="2"/>
    </row>
    <row r="2474" spans="6:10" hidden="1">
      <c r="F2474" s="1"/>
      <c r="G2474" s="2"/>
      <c r="H2474" s="2"/>
      <c r="I2474" s="2"/>
      <c r="J2474" s="2"/>
    </row>
    <row r="2475" spans="6:10" hidden="1">
      <c r="F2475" s="1"/>
      <c r="G2475" s="2"/>
      <c r="H2475" s="2"/>
      <c r="I2475" s="2"/>
      <c r="J2475" s="2"/>
    </row>
    <row r="2476" spans="6:10" hidden="1">
      <c r="F2476" s="1"/>
      <c r="G2476" s="2"/>
      <c r="H2476" s="2"/>
      <c r="I2476" s="2"/>
      <c r="J2476" s="2"/>
    </row>
    <row r="2477" spans="6:10" hidden="1">
      <c r="F2477" s="1"/>
      <c r="G2477" s="2"/>
      <c r="H2477" s="2"/>
      <c r="I2477" s="2"/>
      <c r="J2477" s="2"/>
    </row>
    <row r="2478" spans="6:10" hidden="1">
      <c r="F2478" s="1"/>
      <c r="G2478" s="2"/>
      <c r="H2478" s="2"/>
      <c r="I2478" s="2"/>
      <c r="J2478" s="2"/>
    </row>
    <row r="2479" spans="6:10" hidden="1">
      <c r="F2479" s="1"/>
      <c r="G2479" s="2"/>
      <c r="H2479" s="2"/>
      <c r="I2479" s="2"/>
      <c r="J2479" s="2"/>
    </row>
    <row r="2480" spans="6:10" hidden="1">
      <c r="F2480" s="1"/>
      <c r="G2480" s="2"/>
      <c r="H2480" s="2"/>
      <c r="I2480" s="2"/>
      <c r="J2480" s="2"/>
    </row>
    <row r="2481" spans="6:10" hidden="1">
      <c r="F2481" s="1"/>
      <c r="G2481" s="2"/>
      <c r="H2481" s="2"/>
      <c r="I2481" s="2"/>
      <c r="J2481" s="2"/>
    </row>
    <row r="2482" spans="6:10" hidden="1">
      <c r="F2482" s="1"/>
      <c r="G2482" s="2"/>
      <c r="H2482" s="2"/>
      <c r="I2482" s="2"/>
      <c r="J2482" s="2"/>
    </row>
    <row r="2483" spans="6:10" hidden="1">
      <c r="F2483" s="1"/>
      <c r="G2483" s="2"/>
      <c r="H2483" s="2"/>
      <c r="I2483" s="2"/>
      <c r="J2483" s="2"/>
    </row>
    <row r="2484" spans="6:10" hidden="1">
      <c r="F2484" s="1"/>
      <c r="G2484" s="2"/>
      <c r="H2484" s="2"/>
      <c r="I2484" s="2"/>
      <c r="J2484" s="2"/>
    </row>
    <row r="2485" spans="6:10" hidden="1">
      <c r="F2485" s="1"/>
      <c r="G2485" s="2"/>
      <c r="H2485" s="2"/>
      <c r="I2485" s="2"/>
      <c r="J2485" s="2"/>
    </row>
    <row r="2486" spans="6:10" hidden="1">
      <c r="F2486" s="1"/>
      <c r="G2486" s="2"/>
      <c r="H2486" s="2"/>
      <c r="I2486" s="2"/>
      <c r="J2486" s="2"/>
    </row>
    <row r="2487" spans="6:10" hidden="1">
      <c r="F2487" s="1"/>
      <c r="G2487" s="2"/>
      <c r="H2487" s="2"/>
      <c r="I2487" s="2"/>
      <c r="J2487" s="2"/>
    </row>
    <row r="2488" spans="6:10" hidden="1">
      <c r="F2488" s="1"/>
      <c r="G2488" s="2"/>
      <c r="H2488" s="2"/>
      <c r="I2488" s="2"/>
      <c r="J2488" s="2"/>
    </row>
    <row r="2489" spans="6:10" hidden="1">
      <c r="F2489" s="1"/>
      <c r="G2489" s="2"/>
      <c r="H2489" s="2"/>
      <c r="I2489" s="2"/>
      <c r="J2489" s="2"/>
    </row>
    <row r="2490" spans="6:10" hidden="1">
      <c r="F2490" s="1"/>
      <c r="G2490" s="2"/>
      <c r="H2490" s="2"/>
      <c r="I2490" s="2"/>
      <c r="J2490" s="2"/>
    </row>
    <row r="2491" spans="6:10" hidden="1">
      <c r="F2491" s="1"/>
      <c r="G2491" s="2"/>
      <c r="H2491" s="2"/>
      <c r="I2491" s="2"/>
      <c r="J2491" s="2"/>
    </row>
    <row r="2492" spans="6:10" hidden="1">
      <c r="F2492" s="1"/>
      <c r="G2492" s="2"/>
      <c r="H2492" s="2"/>
      <c r="I2492" s="2"/>
      <c r="J2492" s="2"/>
    </row>
    <row r="2493" spans="6:10" hidden="1">
      <c r="F2493" s="1"/>
      <c r="G2493" s="2"/>
      <c r="H2493" s="2"/>
      <c r="I2493" s="2"/>
      <c r="J2493" s="2"/>
    </row>
    <row r="2494" spans="6:10" hidden="1">
      <c r="F2494" s="1"/>
      <c r="G2494" s="2"/>
      <c r="H2494" s="2"/>
      <c r="I2494" s="2"/>
      <c r="J2494" s="2"/>
    </row>
    <row r="2495" spans="6:10" hidden="1">
      <c r="F2495" s="1"/>
      <c r="G2495" s="2"/>
      <c r="H2495" s="2"/>
      <c r="I2495" s="2"/>
      <c r="J2495" s="2"/>
    </row>
    <row r="2496" spans="6:10" hidden="1">
      <c r="F2496" s="1"/>
      <c r="G2496" s="2"/>
      <c r="H2496" s="2"/>
      <c r="I2496" s="2"/>
      <c r="J2496" s="2"/>
    </row>
    <row r="2497" spans="6:10" hidden="1">
      <c r="F2497" s="1"/>
      <c r="G2497" s="2"/>
      <c r="H2497" s="2"/>
      <c r="I2497" s="2"/>
      <c r="J2497" s="2"/>
    </row>
    <row r="2498" spans="6:10" hidden="1">
      <c r="F2498" s="1"/>
      <c r="G2498" s="2"/>
      <c r="H2498" s="2"/>
      <c r="I2498" s="2"/>
      <c r="J2498" s="2"/>
    </row>
    <row r="2499" spans="6:10" hidden="1">
      <c r="F2499" s="1"/>
      <c r="G2499" s="2"/>
      <c r="H2499" s="2"/>
      <c r="I2499" s="2"/>
      <c r="J2499" s="2"/>
    </row>
    <row r="2500" spans="6:10" hidden="1">
      <c r="F2500" s="1"/>
      <c r="G2500" s="2"/>
      <c r="H2500" s="2"/>
      <c r="I2500" s="2"/>
      <c r="J2500" s="2"/>
    </row>
    <row r="2501" spans="6:10" hidden="1">
      <c r="F2501" s="1"/>
      <c r="G2501" s="2"/>
      <c r="H2501" s="2"/>
      <c r="I2501" s="2"/>
      <c r="J2501" s="2"/>
    </row>
    <row r="2502" spans="6:10" hidden="1">
      <c r="F2502" s="1"/>
      <c r="G2502" s="2"/>
      <c r="H2502" s="2"/>
      <c r="I2502" s="2"/>
      <c r="J2502" s="2"/>
    </row>
    <row r="2503" spans="6:10" hidden="1">
      <c r="F2503" s="1"/>
      <c r="G2503" s="2"/>
      <c r="H2503" s="2"/>
      <c r="I2503" s="2"/>
      <c r="J2503" s="2"/>
    </row>
    <row r="2504" spans="6:10" hidden="1">
      <c r="F2504" s="1"/>
      <c r="G2504" s="2"/>
      <c r="H2504" s="2"/>
      <c r="I2504" s="2"/>
      <c r="J2504" s="2"/>
    </row>
    <row r="2505" spans="6:10" hidden="1">
      <c r="F2505" s="1"/>
      <c r="G2505" s="2"/>
      <c r="H2505" s="2"/>
      <c r="I2505" s="2"/>
      <c r="J2505" s="2"/>
    </row>
    <row r="2506" spans="6:10" hidden="1">
      <c r="F2506" s="1"/>
      <c r="G2506" s="2"/>
      <c r="H2506" s="2"/>
      <c r="I2506" s="2"/>
      <c r="J2506" s="2"/>
    </row>
    <row r="2507" spans="6:10" hidden="1">
      <c r="F2507" s="1"/>
      <c r="G2507" s="2"/>
      <c r="H2507" s="2"/>
      <c r="I2507" s="2"/>
      <c r="J2507" s="2"/>
    </row>
    <row r="2508" spans="6:10" hidden="1">
      <c r="F2508" s="1"/>
      <c r="G2508" s="2"/>
      <c r="H2508" s="2"/>
      <c r="I2508" s="2"/>
      <c r="J2508" s="2"/>
    </row>
    <row r="2509" spans="6:10" hidden="1">
      <c r="F2509" s="1"/>
      <c r="G2509" s="2"/>
      <c r="H2509" s="2"/>
      <c r="I2509" s="2"/>
      <c r="J2509" s="2"/>
    </row>
    <row r="2510" spans="6:10" hidden="1">
      <c r="F2510" s="1"/>
      <c r="G2510" s="2"/>
      <c r="H2510" s="2"/>
      <c r="I2510" s="2"/>
      <c r="J2510" s="2"/>
    </row>
    <row r="2511" spans="6:10" hidden="1">
      <c r="F2511" s="1"/>
      <c r="G2511" s="2"/>
      <c r="H2511" s="2"/>
      <c r="I2511" s="2"/>
      <c r="J2511" s="2"/>
    </row>
    <row r="2512" spans="6:10" hidden="1">
      <c r="F2512" s="1"/>
      <c r="G2512" s="2"/>
      <c r="H2512" s="2"/>
      <c r="I2512" s="2"/>
      <c r="J2512" s="2"/>
    </row>
    <row r="2513" spans="6:10" hidden="1">
      <c r="F2513" s="1"/>
      <c r="G2513" s="2"/>
      <c r="H2513" s="2"/>
      <c r="I2513" s="2"/>
      <c r="J2513" s="2"/>
    </row>
    <row r="2514" spans="6:10" hidden="1">
      <c r="F2514" s="1"/>
      <c r="G2514" s="2"/>
      <c r="H2514" s="2"/>
      <c r="I2514" s="2"/>
      <c r="J2514" s="2"/>
    </row>
    <row r="2515" spans="6:10" hidden="1">
      <c r="F2515" s="1"/>
      <c r="G2515" s="2"/>
      <c r="H2515" s="2"/>
      <c r="I2515" s="2"/>
      <c r="J2515" s="2"/>
    </row>
    <row r="2516" spans="6:10" hidden="1">
      <c r="F2516" s="1"/>
      <c r="G2516" s="2"/>
      <c r="H2516" s="2"/>
      <c r="I2516" s="2"/>
      <c r="J2516" s="2"/>
    </row>
    <row r="2517" spans="6:10" hidden="1">
      <c r="F2517" s="1"/>
      <c r="G2517" s="2"/>
      <c r="H2517" s="2"/>
      <c r="I2517" s="2"/>
      <c r="J2517" s="2"/>
    </row>
    <row r="2518" spans="6:10" hidden="1">
      <c r="F2518" s="1"/>
      <c r="G2518" s="2"/>
      <c r="H2518" s="2"/>
      <c r="I2518" s="2"/>
      <c r="J2518" s="2"/>
    </row>
    <row r="2519" spans="6:10" hidden="1">
      <c r="F2519" s="1"/>
      <c r="G2519" s="2"/>
      <c r="H2519" s="2"/>
      <c r="I2519" s="2"/>
      <c r="J2519" s="2"/>
    </row>
    <row r="2520" spans="6:10" hidden="1">
      <c r="F2520" s="1"/>
      <c r="G2520" s="2"/>
      <c r="H2520" s="2"/>
      <c r="I2520" s="2"/>
      <c r="J2520" s="2"/>
    </row>
    <row r="2521" spans="6:10" hidden="1">
      <c r="F2521" s="1"/>
      <c r="G2521" s="2"/>
      <c r="H2521" s="2"/>
      <c r="I2521" s="2"/>
      <c r="J2521" s="2"/>
    </row>
    <row r="2522" spans="6:10" hidden="1">
      <c r="F2522" s="1"/>
      <c r="G2522" s="2"/>
      <c r="H2522" s="2"/>
      <c r="I2522" s="2"/>
      <c r="J2522" s="2"/>
    </row>
    <row r="2523" spans="6:10" hidden="1">
      <c r="F2523" s="1"/>
      <c r="G2523" s="2"/>
      <c r="H2523" s="2"/>
      <c r="I2523" s="2"/>
      <c r="J2523" s="2"/>
    </row>
    <row r="2524" spans="6:10" hidden="1">
      <c r="F2524" s="1"/>
      <c r="G2524" s="2"/>
      <c r="H2524" s="2"/>
      <c r="I2524" s="2"/>
      <c r="J2524" s="2"/>
    </row>
    <row r="2525" spans="6:10" hidden="1">
      <c r="F2525" s="1"/>
      <c r="G2525" s="2"/>
      <c r="H2525" s="2"/>
      <c r="I2525" s="2"/>
      <c r="J2525" s="2"/>
    </row>
    <row r="2526" spans="6:10" hidden="1">
      <c r="F2526" s="1"/>
      <c r="G2526" s="2"/>
      <c r="H2526" s="2"/>
      <c r="I2526" s="2"/>
      <c r="J2526" s="2"/>
    </row>
    <row r="2527" spans="6:10" hidden="1">
      <c r="F2527" s="1"/>
      <c r="G2527" s="2"/>
      <c r="H2527" s="2"/>
      <c r="I2527" s="2"/>
      <c r="J2527" s="2"/>
    </row>
    <row r="2528" spans="6:10" hidden="1">
      <c r="F2528" s="1"/>
      <c r="G2528" s="2"/>
      <c r="H2528" s="2"/>
      <c r="I2528" s="2"/>
      <c r="J2528" s="2"/>
    </row>
    <row r="2529" spans="6:10" hidden="1">
      <c r="F2529" s="1"/>
      <c r="G2529" s="2"/>
      <c r="H2529" s="2"/>
      <c r="I2529" s="2"/>
      <c r="J2529" s="2"/>
    </row>
    <row r="2530" spans="6:10" hidden="1">
      <c r="F2530" s="1"/>
      <c r="G2530" s="2"/>
      <c r="H2530" s="2"/>
      <c r="I2530" s="2"/>
      <c r="J2530" s="2"/>
    </row>
    <row r="2531" spans="6:10" hidden="1">
      <c r="F2531" s="1"/>
      <c r="G2531" s="2"/>
      <c r="H2531" s="2"/>
      <c r="I2531" s="2"/>
      <c r="J2531" s="2"/>
    </row>
    <row r="2532" spans="6:10" hidden="1">
      <c r="F2532" s="1"/>
      <c r="G2532" s="2"/>
      <c r="H2532" s="2"/>
      <c r="I2532" s="2"/>
      <c r="J2532" s="2"/>
    </row>
    <row r="2533" spans="6:10" hidden="1">
      <c r="F2533" s="1"/>
      <c r="G2533" s="2"/>
      <c r="H2533" s="2"/>
      <c r="I2533" s="2"/>
      <c r="J2533" s="2"/>
    </row>
    <row r="2534" spans="6:10" hidden="1">
      <c r="F2534" s="1"/>
      <c r="G2534" s="2"/>
      <c r="H2534" s="2"/>
      <c r="I2534" s="2"/>
      <c r="J2534" s="2"/>
    </row>
    <row r="2535" spans="6:10" hidden="1">
      <c r="F2535" s="1"/>
      <c r="G2535" s="2"/>
      <c r="H2535" s="2"/>
      <c r="I2535" s="2"/>
      <c r="J2535" s="2"/>
    </row>
    <row r="2536" spans="6:10" hidden="1">
      <c r="F2536" s="1"/>
      <c r="G2536" s="2"/>
      <c r="H2536" s="2"/>
      <c r="I2536" s="2"/>
      <c r="J2536" s="2"/>
    </row>
    <row r="2537" spans="6:10" hidden="1">
      <c r="F2537" s="1"/>
      <c r="G2537" s="2"/>
      <c r="H2537" s="2"/>
      <c r="I2537" s="2"/>
      <c r="J2537" s="2"/>
    </row>
    <row r="2538" spans="6:10" hidden="1">
      <c r="F2538" s="1"/>
      <c r="G2538" s="2"/>
      <c r="H2538" s="2"/>
      <c r="I2538" s="2"/>
      <c r="J2538" s="2"/>
    </row>
    <row r="2539" spans="6:10" hidden="1">
      <c r="F2539" s="1"/>
      <c r="G2539" s="2"/>
      <c r="H2539" s="2"/>
      <c r="I2539" s="2"/>
      <c r="J2539" s="2"/>
    </row>
    <row r="2540" spans="6:10" hidden="1">
      <c r="F2540" s="1"/>
      <c r="G2540" s="2"/>
      <c r="H2540" s="2"/>
      <c r="I2540" s="2"/>
      <c r="J2540" s="2"/>
    </row>
    <row r="2541" spans="6:10" hidden="1">
      <c r="F2541" s="1"/>
      <c r="G2541" s="2"/>
      <c r="H2541" s="2"/>
      <c r="I2541" s="2"/>
      <c r="J2541" s="2"/>
    </row>
    <row r="2542" spans="6:10" hidden="1">
      <c r="F2542" s="1"/>
      <c r="G2542" s="2"/>
      <c r="H2542" s="2"/>
      <c r="I2542" s="2"/>
      <c r="J2542" s="2"/>
    </row>
    <row r="2543" spans="6:10" hidden="1">
      <c r="F2543" s="1"/>
      <c r="G2543" s="2"/>
      <c r="H2543" s="2"/>
      <c r="I2543" s="2"/>
      <c r="J2543" s="2"/>
    </row>
    <row r="2544" spans="6:10" hidden="1">
      <c r="F2544" s="1"/>
      <c r="G2544" s="2"/>
      <c r="H2544" s="2"/>
      <c r="I2544" s="2"/>
      <c r="J2544" s="2"/>
    </row>
    <row r="2545" spans="6:10" hidden="1">
      <c r="F2545" s="1"/>
      <c r="G2545" s="2"/>
      <c r="H2545" s="2"/>
      <c r="I2545" s="2"/>
      <c r="J2545" s="2"/>
    </row>
    <row r="2546" spans="6:10" hidden="1">
      <c r="F2546" s="1"/>
      <c r="G2546" s="2"/>
      <c r="H2546" s="2"/>
      <c r="I2546" s="2"/>
      <c r="J2546" s="2"/>
    </row>
    <row r="2547" spans="6:10" hidden="1">
      <c r="F2547" s="1"/>
      <c r="G2547" s="2"/>
      <c r="H2547" s="2"/>
      <c r="I2547" s="2"/>
      <c r="J2547" s="2"/>
    </row>
    <row r="2548" spans="6:10" hidden="1">
      <c r="F2548" s="1"/>
      <c r="G2548" s="2"/>
      <c r="H2548" s="2"/>
      <c r="I2548" s="2"/>
      <c r="J2548" s="2"/>
    </row>
    <row r="2549" spans="6:10" hidden="1">
      <c r="F2549" s="1"/>
      <c r="G2549" s="2"/>
      <c r="H2549" s="2"/>
      <c r="I2549" s="2"/>
      <c r="J2549" s="2"/>
    </row>
    <row r="2550" spans="6:10" hidden="1">
      <c r="F2550" s="1"/>
      <c r="G2550" s="2"/>
      <c r="H2550" s="2"/>
      <c r="I2550" s="2"/>
      <c r="J2550" s="2"/>
    </row>
    <row r="2551" spans="6:10" hidden="1">
      <c r="F2551" s="1"/>
      <c r="G2551" s="2"/>
      <c r="H2551" s="2"/>
      <c r="I2551" s="2"/>
      <c r="J2551" s="2"/>
    </row>
    <row r="2552" spans="6:10" hidden="1">
      <c r="F2552" s="1"/>
      <c r="G2552" s="2"/>
      <c r="H2552" s="2"/>
      <c r="I2552" s="2"/>
      <c r="J2552" s="2"/>
    </row>
    <row r="2553" spans="6:10" hidden="1">
      <c r="F2553" s="1"/>
      <c r="G2553" s="2"/>
      <c r="H2553" s="2"/>
      <c r="I2553" s="2"/>
      <c r="J2553" s="2"/>
    </row>
    <row r="2554" spans="6:10" hidden="1">
      <c r="F2554" s="1"/>
      <c r="G2554" s="2"/>
      <c r="H2554" s="2"/>
      <c r="I2554" s="2"/>
      <c r="J2554" s="2"/>
    </row>
    <row r="2555" spans="6:10" hidden="1">
      <c r="F2555" s="1"/>
      <c r="G2555" s="2"/>
      <c r="H2555" s="2"/>
      <c r="I2555" s="2"/>
      <c r="J2555" s="2"/>
    </row>
    <row r="2556" spans="6:10" hidden="1">
      <c r="F2556" s="1"/>
      <c r="G2556" s="2"/>
      <c r="H2556" s="2"/>
      <c r="I2556" s="2"/>
      <c r="J2556" s="2"/>
    </row>
    <row r="2557" spans="6:10" hidden="1">
      <c r="F2557" s="1"/>
      <c r="G2557" s="2"/>
      <c r="H2557" s="2"/>
      <c r="I2557" s="2"/>
      <c r="J2557" s="2"/>
    </row>
    <row r="2558" spans="6:10" hidden="1">
      <c r="F2558" s="1"/>
      <c r="G2558" s="2"/>
      <c r="H2558" s="2"/>
      <c r="I2558" s="2"/>
      <c r="J2558" s="2"/>
    </row>
    <row r="2559" spans="6:10" hidden="1">
      <c r="F2559" s="1"/>
      <c r="G2559" s="2"/>
      <c r="H2559" s="2"/>
      <c r="I2559" s="2"/>
      <c r="J2559" s="2"/>
    </row>
    <row r="2560" spans="6:10" hidden="1">
      <c r="F2560" s="1"/>
      <c r="G2560" s="2"/>
      <c r="H2560" s="2"/>
      <c r="I2560" s="2"/>
      <c r="J2560" s="2"/>
    </row>
    <row r="2561" spans="6:10" hidden="1">
      <c r="F2561" s="1"/>
      <c r="G2561" s="2"/>
      <c r="H2561" s="2"/>
      <c r="I2561" s="2"/>
      <c r="J2561" s="2"/>
    </row>
    <row r="2562" spans="6:10" hidden="1">
      <c r="F2562" s="1"/>
      <c r="G2562" s="2"/>
      <c r="H2562" s="2"/>
      <c r="I2562" s="2"/>
      <c r="J2562" s="2"/>
    </row>
    <row r="2563" spans="6:10" hidden="1">
      <c r="F2563" s="1"/>
      <c r="G2563" s="2"/>
      <c r="H2563" s="2"/>
      <c r="I2563" s="2"/>
      <c r="J2563" s="2"/>
    </row>
    <row r="2564" spans="6:10" hidden="1">
      <c r="F2564" s="1"/>
      <c r="G2564" s="2"/>
      <c r="H2564" s="2"/>
      <c r="I2564" s="2"/>
      <c r="J2564" s="2"/>
    </row>
    <row r="2565" spans="6:10" hidden="1">
      <c r="F2565" s="1"/>
      <c r="G2565" s="2"/>
      <c r="H2565" s="2"/>
      <c r="I2565" s="2"/>
      <c r="J2565" s="2"/>
    </row>
    <row r="2566" spans="6:10" hidden="1">
      <c r="F2566" s="1"/>
      <c r="G2566" s="2"/>
      <c r="H2566" s="2"/>
      <c r="I2566" s="2"/>
      <c r="J2566" s="2"/>
    </row>
    <row r="2567" spans="6:10" hidden="1">
      <c r="F2567" s="1"/>
      <c r="G2567" s="2"/>
      <c r="H2567" s="2"/>
      <c r="I2567" s="2"/>
      <c r="J2567" s="2"/>
    </row>
    <row r="2568" spans="6:10" hidden="1">
      <c r="F2568" s="1"/>
      <c r="G2568" s="2"/>
      <c r="H2568" s="2"/>
      <c r="I2568" s="2"/>
      <c r="J2568" s="2"/>
    </row>
    <row r="2569" spans="6:10" hidden="1">
      <c r="F2569" s="1"/>
      <c r="G2569" s="2"/>
      <c r="H2569" s="2"/>
      <c r="I2569" s="2"/>
      <c r="J2569" s="2"/>
    </row>
    <row r="2570" spans="6:10" hidden="1">
      <c r="F2570" s="1"/>
      <c r="G2570" s="2"/>
      <c r="H2570" s="2"/>
      <c r="I2570" s="2"/>
      <c r="J2570" s="2"/>
    </row>
    <row r="2571" spans="6:10" hidden="1">
      <c r="F2571" s="1"/>
      <c r="G2571" s="2"/>
      <c r="H2571" s="2"/>
      <c r="I2571" s="2"/>
      <c r="J2571" s="2"/>
    </row>
    <row r="2572" spans="6:10" hidden="1">
      <c r="F2572" s="1"/>
      <c r="G2572" s="2"/>
      <c r="H2572" s="2"/>
      <c r="I2572" s="2"/>
      <c r="J2572" s="2"/>
    </row>
    <row r="2573" spans="6:10" hidden="1">
      <c r="F2573" s="1"/>
      <c r="G2573" s="2"/>
      <c r="H2573" s="2"/>
      <c r="I2573" s="2"/>
      <c r="J2573" s="2"/>
    </row>
    <row r="2574" spans="6:10" hidden="1">
      <c r="F2574" s="1"/>
      <c r="G2574" s="2"/>
      <c r="H2574" s="2"/>
      <c r="I2574" s="2"/>
      <c r="J2574" s="2"/>
    </row>
    <row r="2575" spans="6:10" hidden="1">
      <c r="F2575" s="1"/>
      <c r="G2575" s="2"/>
      <c r="H2575" s="2"/>
      <c r="I2575" s="2"/>
      <c r="J2575" s="2"/>
    </row>
    <row r="2576" spans="6:10" hidden="1">
      <c r="F2576" s="1"/>
      <c r="G2576" s="2"/>
      <c r="H2576" s="2"/>
      <c r="I2576" s="2"/>
      <c r="J2576" s="2"/>
    </row>
    <row r="2577" spans="6:10" hidden="1">
      <c r="F2577" s="1"/>
      <c r="G2577" s="2"/>
      <c r="H2577" s="2"/>
      <c r="I2577" s="2"/>
      <c r="J2577" s="2"/>
    </row>
    <row r="2578" spans="6:10" hidden="1">
      <c r="F2578" s="1"/>
      <c r="G2578" s="2"/>
      <c r="H2578" s="2"/>
      <c r="I2578" s="2"/>
      <c r="J2578" s="2"/>
    </row>
    <row r="2579" spans="6:10" hidden="1">
      <c r="F2579" s="1"/>
      <c r="G2579" s="2"/>
      <c r="H2579" s="2"/>
      <c r="I2579" s="2"/>
      <c r="J2579" s="2"/>
    </row>
    <row r="2580" spans="6:10" hidden="1">
      <c r="F2580" s="1"/>
      <c r="G2580" s="2"/>
      <c r="H2580" s="2"/>
      <c r="I2580" s="2"/>
      <c r="J2580" s="2"/>
    </row>
    <row r="2581" spans="6:10" hidden="1">
      <c r="F2581" s="1"/>
      <c r="G2581" s="2"/>
      <c r="H2581" s="2"/>
      <c r="I2581" s="2"/>
      <c r="J2581" s="2"/>
    </row>
    <row r="2582" spans="6:10" hidden="1">
      <c r="F2582" s="1"/>
      <c r="G2582" s="2"/>
      <c r="H2582" s="2"/>
      <c r="I2582" s="2"/>
      <c r="J2582" s="2"/>
    </row>
    <row r="2583" spans="6:10" hidden="1">
      <c r="F2583" s="1"/>
      <c r="G2583" s="2"/>
      <c r="H2583" s="2"/>
      <c r="I2583" s="2"/>
      <c r="J2583" s="2"/>
    </row>
    <row r="2584" spans="6:10" hidden="1">
      <c r="F2584" s="1"/>
      <c r="G2584" s="2"/>
      <c r="H2584" s="2"/>
      <c r="I2584" s="2"/>
      <c r="J2584" s="2"/>
    </row>
    <row r="2585" spans="6:10" hidden="1">
      <c r="F2585" s="1"/>
      <c r="G2585" s="2"/>
      <c r="H2585" s="2"/>
      <c r="I2585" s="2"/>
      <c r="J2585" s="2"/>
    </row>
    <row r="2586" spans="6:10" hidden="1">
      <c r="F2586" s="1"/>
      <c r="G2586" s="2"/>
      <c r="H2586" s="2"/>
      <c r="I2586" s="2"/>
      <c r="J2586" s="2"/>
    </row>
    <row r="2587" spans="6:10" hidden="1">
      <c r="F2587" s="1"/>
      <c r="G2587" s="2"/>
      <c r="H2587" s="2"/>
      <c r="I2587" s="2"/>
      <c r="J2587" s="2"/>
    </row>
    <row r="2588" spans="6:10" hidden="1">
      <c r="F2588" s="1"/>
      <c r="G2588" s="2"/>
      <c r="H2588" s="2"/>
      <c r="I2588" s="2"/>
      <c r="J2588" s="2"/>
    </row>
    <row r="2589" spans="6:10" hidden="1">
      <c r="F2589" s="1"/>
      <c r="G2589" s="2"/>
      <c r="H2589" s="2"/>
      <c r="I2589" s="2"/>
      <c r="J2589" s="2"/>
    </row>
    <row r="2590" spans="6:10" hidden="1">
      <c r="F2590" s="1"/>
      <c r="G2590" s="2"/>
      <c r="H2590" s="2"/>
      <c r="I2590" s="2"/>
      <c r="J2590" s="2"/>
    </row>
    <row r="2591" spans="6:10" hidden="1">
      <c r="F2591" s="1"/>
      <c r="G2591" s="2"/>
      <c r="H2591" s="2"/>
      <c r="I2591" s="2"/>
      <c r="J2591" s="2"/>
    </row>
    <row r="2592" spans="6:10" hidden="1">
      <c r="F2592" s="1"/>
      <c r="G2592" s="2"/>
      <c r="H2592" s="2"/>
      <c r="I2592" s="2"/>
      <c r="J2592" s="2"/>
    </row>
    <row r="2593" spans="5:10" hidden="1">
      <c r="F2593" s="1"/>
      <c r="G2593" s="2"/>
      <c r="H2593" s="2"/>
      <c r="I2593" s="2"/>
      <c r="J2593" s="2"/>
    </row>
    <row r="2594" spans="5:10" hidden="1">
      <c r="F2594" s="1"/>
      <c r="G2594" s="2"/>
      <c r="H2594" s="2"/>
      <c r="I2594" s="2"/>
      <c r="J2594" s="2"/>
    </row>
    <row r="2595" spans="5:10" hidden="1">
      <c r="F2595" s="1"/>
      <c r="G2595" s="2"/>
      <c r="H2595" s="2"/>
      <c r="I2595" s="2"/>
      <c r="J2595" s="2"/>
    </row>
    <row r="2596" spans="5:10" hidden="1">
      <c r="E2596" s="14"/>
      <c r="F2596" s="1"/>
      <c r="G2596" s="2"/>
      <c r="H2596" s="2"/>
      <c r="I2596" s="2"/>
      <c r="J2596" s="2"/>
    </row>
    <row r="2597" spans="5:10" hidden="1">
      <c r="F2597" s="1"/>
      <c r="G2597" s="2"/>
      <c r="H2597" s="2"/>
      <c r="I2597" s="2"/>
      <c r="J2597" s="2"/>
    </row>
    <row r="2598" spans="5:10" hidden="1">
      <c r="F2598" s="1"/>
      <c r="G2598" s="2"/>
      <c r="H2598" s="2"/>
      <c r="I2598" s="2"/>
      <c r="J2598" s="2"/>
    </row>
    <row r="2599" spans="5:10" hidden="1">
      <c r="F2599" s="1"/>
      <c r="G2599" s="2"/>
      <c r="H2599" s="2"/>
      <c r="I2599" s="2"/>
      <c r="J2599" s="2"/>
    </row>
    <row r="2600" spans="5:10" hidden="1">
      <c r="F2600" s="1"/>
      <c r="G2600" s="2"/>
      <c r="H2600" s="2"/>
      <c r="I2600" s="2"/>
      <c r="J2600" s="2"/>
    </row>
    <row r="2601" spans="5:10" hidden="1">
      <c r="F2601" s="1"/>
      <c r="G2601" s="2"/>
      <c r="H2601" s="2"/>
      <c r="I2601" s="2"/>
      <c r="J2601" s="2"/>
    </row>
    <row r="2602" spans="5:10" hidden="1">
      <c r="F2602" s="1"/>
      <c r="G2602" s="2"/>
      <c r="H2602" s="2"/>
      <c r="I2602" s="2"/>
      <c r="J2602" s="2"/>
    </row>
    <row r="2603" spans="5:10" hidden="1">
      <c r="F2603" s="1"/>
      <c r="G2603" s="2"/>
      <c r="H2603" s="2"/>
      <c r="I2603" s="2"/>
      <c r="J2603" s="2"/>
    </row>
    <row r="2604" spans="5:10" hidden="1">
      <c r="F2604" s="1"/>
      <c r="G2604" s="2"/>
      <c r="H2604" s="2"/>
      <c r="I2604" s="2"/>
      <c r="J2604" s="2"/>
    </row>
    <row r="2605" spans="5:10" hidden="1">
      <c r="F2605" s="1"/>
      <c r="G2605" s="2"/>
      <c r="H2605" s="2"/>
      <c r="I2605" s="2"/>
      <c r="J2605" s="2"/>
    </row>
    <row r="2606" spans="5:10" hidden="1">
      <c r="F2606" s="1"/>
      <c r="G2606" s="2"/>
      <c r="H2606" s="2"/>
      <c r="I2606" s="2"/>
      <c r="J2606" s="2"/>
    </row>
    <row r="2607" spans="5:10" hidden="1">
      <c r="F2607" s="1"/>
      <c r="G2607" s="2"/>
      <c r="H2607" s="2"/>
      <c r="I2607" s="2"/>
      <c r="J2607" s="2"/>
    </row>
    <row r="2608" spans="5:10" hidden="1">
      <c r="F2608" s="1"/>
      <c r="G2608" s="2"/>
      <c r="H2608" s="2"/>
      <c r="I2608" s="2"/>
      <c r="J2608" s="2"/>
    </row>
    <row r="2609" spans="6:10" hidden="1">
      <c r="F2609" s="1"/>
      <c r="G2609" s="2"/>
      <c r="H2609" s="2"/>
      <c r="I2609" s="2"/>
      <c r="J2609" s="2"/>
    </row>
    <row r="2610" spans="6:10" hidden="1">
      <c r="F2610" s="1"/>
      <c r="G2610" s="2"/>
      <c r="H2610" s="2"/>
      <c r="I2610" s="2"/>
      <c r="J2610" s="2"/>
    </row>
    <row r="2611" spans="6:10" hidden="1">
      <c r="F2611" s="1"/>
      <c r="G2611" s="2"/>
      <c r="H2611" s="2"/>
      <c r="I2611" s="2"/>
      <c r="J2611" s="2"/>
    </row>
    <row r="2612" spans="6:10" hidden="1">
      <c r="F2612" s="1"/>
      <c r="G2612" s="2"/>
      <c r="H2612" s="2"/>
      <c r="I2612" s="2"/>
      <c r="J2612" s="2"/>
    </row>
    <row r="2613" spans="6:10" hidden="1">
      <c r="F2613" s="1"/>
      <c r="G2613" s="2"/>
      <c r="H2613" s="2"/>
      <c r="I2613" s="2"/>
      <c r="J2613" s="2"/>
    </row>
    <row r="2614" spans="6:10" hidden="1">
      <c r="F2614" s="1"/>
      <c r="G2614" s="2"/>
      <c r="H2614" s="2"/>
      <c r="I2614" s="2"/>
      <c r="J2614" s="2"/>
    </row>
    <row r="2615" spans="6:10" hidden="1">
      <c r="F2615" s="1"/>
      <c r="G2615" s="2"/>
      <c r="H2615" s="2"/>
      <c r="I2615" s="2"/>
      <c r="J2615" s="2"/>
    </row>
    <row r="2616" spans="6:10" hidden="1">
      <c r="F2616" s="1"/>
      <c r="G2616" s="2"/>
      <c r="H2616" s="2"/>
      <c r="I2616" s="2"/>
      <c r="J2616" s="2"/>
    </row>
    <row r="2617" spans="6:10" hidden="1">
      <c r="F2617" s="1"/>
      <c r="G2617" s="2"/>
      <c r="H2617" s="2"/>
      <c r="I2617" s="2"/>
      <c r="J2617" s="2"/>
    </row>
    <row r="2618" spans="6:10" hidden="1">
      <c r="F2618" s="1"/>
      <c r="G2618" s="2"/>
      <c r="H2618" s="2"/>
      <c r="I2618" s="2"/>
      <c r="J2618" s="2"/>
    </row>
    <row r="2619" spans="6:10" hidden="1">
      <c r="F2619" s="1"/>
      <c r="G2619" s="2"/>
      <c r="H2619" s="2"/>
      <c r="I2619" s="2"/>
      <c r="J2619" s="2"/>
    </row>
    <row r="2620" spans="6:10" hidden="1">
      <c r="F2620" s="1"/>
      <c r="G2620" s="2"/>
      <c r="H2620" s="2"/>
      <c r="I2620" s="2"/>
      <c r="J2620" s="2"/>
    </row>
    <row r="2621" spans="6:10" hidden="1">
      <c r="F2621" s="1"/>
      <c r="G2621" s="2"/>
      <c r="H2621" s="2"/>
      <c r="I2621" s="2"/>
      <c r="J2621" s="2"/>
    </row>
    <row r="2622" spans="6:10" hidden="1">
      <c r="F2622" s="1"/>
      <c r="G2622" s="2"/>
      <c r="H2622" s="2"/>
      <c r="I2622" s="2"/>
      <c r="J2622" s="2"/>
    </row>
    <row r="2623" spans="6:10" hidden="1">
      <c r="F2623" s="1"/>
      <c r="G2623" s="2"/>
      <c r="H2623" s="2"/>
      <c r="I2623" s="2"/>
      <c r="J2623" s="2"/>
    </row>
    <row r="2624" spans="6:10" hidden="1">
      <c r="F2624" s="1"/>
      <c r="G2624" s="2"/>
      <c r="H2624" s="2"/>
      <c r="I2624" s="2"/>
      <c r="J2624" s="2"/>
    </row>
    <row r="2625" spans="6:10" hidden="1">
      <c r="F2625" s="1"/>
      <c r="G2625" s="2"/>
      <c r="H2625" s="2"/>
      <c r="I2625" s="2"/>
      <c r="J2625" s="2"/>
    </row>
    <row r="2626" spans="6:10" hidden="1">
      <c r="F2626" s="1"/>
      <c r="G2626" s="2"/>
      <c r="H2626" s="2"/>
      <c r="I2626" s="2"/>
      <c r="J2626" s="2"/>
    </row>
    <row r="2627" spans="6:10" hidden="1">
      <c r="F2627" s="1"/>
      <c r="G2627" s="2"/>
      <c r="H2627" s="2"/>
      <c r="I2627" s="2"/>
      <c r="J2627" s="2"/>
    </row>
    <row r="2628" spans="6:10" hidden="1">
      <c r="F2628" s="1"/>
      <c r="G2628" s="2"/>
      <c r="H2628" s="2"/>
      <c r="I2628" s="2"/>
      <c r="J2628" s="2"/>
    </row>
    <row r="2629" spans="6:10" hidden="1">
      <c r="F2629" s="1"/>
      <c r="G2629" s="2"/>
      <c r="H2629" s="2"/>
      <c r="I2629" s="2"/>
      <c r="J2629" s="2"/>
    </row>
    <row r="2630" spans="6:10" hidden="1">
      <c r="F2630" s="1"/>
      <c r="G2630" s="2"/>
      <c r="H2630" s="2"/>
      <c r="I2630" s="2"/>
      <c r="J2630" s="2"/>
    </row>
    <row r="2631" spans="6:10" hidden="1">
      <c r="F2631" s="1"/>
      <c r="G2631" s="2"/>
      <c r="H2631" s="2"/>
      <c r="I2631" s="2"/>
      <c r="J2631" s="2"/>
    </row>
    <row r="2632" spans="6:10" hidden="1">
      <c r="F2632" s="1"/>
      <c r="G2632" s="2"/>
      <c r="H2632" s="2"/>
      <c r="I2632" s="2"/>
      <c r="J2632" s="2"/>
    </row>
    <row r="2633" spans="6:10" hidden="1">
      <c r="F2633" s="1"/>
      <c r="G2633" s="2"/>
      <c r="H2633" s="2"/>
      <c r="I2633" s="2"/>
      <c r="J2633" s="2"/>
    </row>
    <row r="2634" spans="6:10" hidden="1">
      <c r="F2634" s="1"/>
      <c r="G2634" s="2"/>
      <c r="H2634" s="2"/>
      <c r="I2634" s="2"/>
      <c r="J2634" s="2"/>
    </row>
    <row r="2635" spans="6:10" hidden="1">
      <c r="F2635" s="1"/>
      <c r="G2635" s="2"/>
      <c r="H2635" s="2"/>
      <c r="I2635" s="2"/>
      <c r="J2635" s="2"/>
    </row>
    <row r="2636" spans="6:10" hidden="1">
      <c r="F2636" s="1"/>
      <c r="G2636" s="2"/>
      <c r="H2636" s="2"/>
      <c r="I2636" s="2"/>
      <c r="J2636" s="2"/>
    </row>
    <row r="2637" spans="6:10" hidden="1">
      <c r="F2637" s="1"/>
      <c r="G2637" s="2"/>
      <c r="H2637" s="2"/>
      <c r="I2637" s="2"/>
      <c r="J2637" s="2"/>
    </row>
    <row r="2638" spans="6:10" hidden="1">
      <c r="F2638" s="1"/>
      <c r="G2638" s="2"/>
      <c r="H2638" s="2"/>
      <c r="I2638" s="2"/>
      <c r="J2638" s="2"/>
    </row>
    <row r="2639" spans="6:10" hidden="1">
      <c r="F2639" s="1"/>
      <c r="G2639" s="2"/>
      <c r="H2639" s="2"/>
      <c r="I2639" s="2"/>
      <c r="J2639" s="2"/>
    </row>
    <row r="2640" spans="6:10" hidden="1">
      <c r="F2640" s="1"/>
      <c r="G2640" s="2"/>
      <c r="H2640" s="2"/>
      <c r="I2640" s="2"/>
      <c r="J2640" s="2"/>
    </row>
    <row r="2641" spans="6:10" hidden="1">
      <c r="F2641" s="1"/>
      <c r="G2641" s="2"/>
      <c r="H2641" s="2"/>
      <c r="I2641" s="2"/>
      <c r="J2641" s="2"/>
    </row>
    <row r="2642" spans="6:10" hidden="1">
      <c r="F2642" s="1"/>
      <c r="G2642" s="2"/>
      <c r="H2642" s="2"/>
      <c r="I2642" s="2"/>
      <c r="J2642" s="2"/>
    </row>
    <row r="2643" spans="6:10" hidden="1">
      <c r="F2643" s="1"/>
      <c r="G2643" s="2"/>
      <c r="H2643" s="2"/>
      <c r="I2643" s="2"/>
      <c r="J2643" s="2"/>
    </row>
    <row r="2644" spans="6:10" hidden="1">
      <c r="F2644" s="1"/>
      <c r="G2644" s="2"/>
      <c r="H2644" s="2"/>
      <c r="I2644" s="2"/>
      <c r="J2644" s="2"/>
    </row>
    <row r="2645" spans="6:10" hidden="1">
      <c r="F2645" s="1"/>
      <c r="G2645" s="2"/>
      <c r="H2645" s="2"/>
      <c r="I2645" s="2"/>
      <c r="J2645" s="2"/>
    </row>
    <row r="2646" spans="6:10" hidden="1">
      <c r="F2646" s="1"/>
      <c r="G2646" s="2"/>
      <c r="H2646" s="2"/>
      <c r="I2646" s="2"/>
      <c r="J2646" s="2"/>
    </row>
    <row r="2647" spans="6:10" hidden="1">
      <c r="F2647" s="1"/>
      <c r="G2647" s="2"/>
      <c r="H2647" s="2"/>
      <c r="I2647" s="2"/>
      <c r="J2647" s="2"/>
    </row>
    <row r="2648" spans="6:10" hidden="1">
      <c r="F2648" s="1"/>
      <c r="G2648" s="2"/>
      <c r="H2648" s="2"/>
      <c r="I2648" s="2"/>
      <c r="J2648" s="2"/>
    </row>
    <row r="2649" spans="6:10" hidden="1">
      <c r="F2649" s="1"/>
      <c r="G2649" s="2"/>
      <c r="H2649" s="2"/>
      <c r="I2649" s="2"/>
      <c r="J2649" s="2"/>
    </row>
    <row r="2650" spans="6:10" hidden="1">
      <c r="F2650" s="1"/>
      <c r="G2650" s="2"/>
      <c r="H2650" s="2"/>
      <c r="I2650" s="2"/>
      <c r="J2650" s="2"/>
    </row>
    <row r="2651" spans="6:10" hidden="1">
      <c r="F2651" s="1"/>
      <c r="G2651" s="2"/>
      <c r="H2651" s="2"/>
      <c r="I2651" s="2"/>
      <c r="J2651" s="2"/>
    </row>
    <row r="2652" spans="6:10" hidden="1">
      <c r="F2652" s="1"/>
      <c r="G2652" s="2"/>
      <c r="H2652" s="2"/>
      <c r="I2652" s="2"/>
      <c r="J2652" s="2"/>
    </row>
    <row r="2653" spans="6:10" hidden="1">
      <c r="F2653" s="1"/>
      <c r="G2653" s="2"/>
      <c r="H2653" s="2"/>
      <c r="I2653" s="2"/>
      <c r="J2653" s="2"/>
    </row>
    <row r="2654" spans="6:10" hidden="1">
      <c r="F2654" s="1"/>
      <c r="G2654" s="2"/>
      <c r="H2654" s="2"/>
      <c r="I2654" s="2"/>
      <c r="J2654" s="2"/>
    </row>
    <row r="2655" spans="6:10" hidden="1">
      <c r="F2655" s="1"/>
      <c r="G2655" s="2"/>
      <c r="H2655" s="2"/>
      <c r="I2655" s="2"/>
      <c r="J2655" s="2"/>
    </row>
    <row r="2656" spans="6:10" hidden="1">
      <c r="F2656" s="1"/>
      <c r="G2656" s="2"/>
      <c r="H2656" s="2"/>
      <c r="I2656" s="2"/>
      <c r="J2656" s="2"/>
    </row>
    <row r="2657" spans="6:10" hidden="1">
      <c r="F2657" s="1"/>
      <c r="G2657" s="2"/>
      <c r="H2657" s="2"/>
      <c r="I2657" s="2"/>
      <c r="J2657" s="2"/>
    </row>
    <row r="2658" spans="6:10" hidden="1">
      <c r="F2658" s="1"/>
      <c r="G2658" s="2"/>
      <c r="H2658" s="2"/>
      <c r="I2658" s="2"/>
      <c r="J2658" s="2"/>
    </row>
    <row r="2659" spans="6:10" hidden="1">
      <c r="F2659" s="1"/>
      <c r="G2659" s="2"/>
      <c r="H2659" s="2"/>
      <c r="I2659" s="2"/>
      <c r="J2659" s="2"/>
    </row>
    <row r="2660" spans="6:10" hidden="1">
      <c r="F2660" s="1"/>
      <c r="G2660" s="2"/>
      <c r="H2660" s="2"/>
      <c r="I2660" s="2"/>
      <c r="J2660" s="2"/>
    </row>
    <row r="2661" spans="6:10" hidden="1">
      <c r="F2661" s="1"/>
      <c r="G2661" s="2"/>
      <c r="H2661" s="2"/>
      <c r="I2661" s="2"/>
      <c r="J2661" s="2"/>
    </row>
    <row r="2662" spans="6:10" hidden="1">
      <c r="F2662" s="1"/>
      <c r="G2662" s="2"/>
      <c r="H2662" s="2"/>
      <c r="I2662" s="2"/>
      <c r="J2662" s="2"/>
    </row>
    <row r="2663" spans="6:10" hidden="1">
      <c r="F2663" s="1"/>
      <c r="G2663" s="2"/>
      <c r="H2663" s="2"/>
      <c r="I2663" s="2"/>
      <c r="J2663" s="2"/>
    </row>
    <row r="2664" spans="6:10" hidden="1">
      <c r="F2664" s="1"/>
      <c r="G2664" s="2"/>
      <c r="H2664" s="2"/>
      <c r="I2664" s="2"/>
      <c r="J2664" s="2"/>
    </row>
    <row r="2665" spans="6:10" hidden="1">
      <c r="F2665" s="1"/>
      <c r="G2665" s="2"/>
      <c r="H2665" s="2"/>
      <c r="I2665" s="2"/>
      <c r="J2665" s="2"/>
    </row>
    <row r="2666" spans="6:10" hidden="1">
      <c r="F2666" s="1"/>
      <c r="G2666" s="2"/>
      <c r="H2666" s="2"/>
      <c r="I2666" s="2"/>
      <c r="J2666" s="2"/>
    </row>
    <row r="2667" spans="6:10" hidden="1">
      <c r="F2667" s="1"/>
      <c r="G2667" s="2"/>
      <c r="H2667" s="2"/>
      <c r="I2667" s="2"/>
      <c r="J2667" s="2"/>
    </row>
    <row r="2668" spans="6:10" hidden="1">
      <c r="F2668" s="1"/>
      <c r="G2668" s="2"/>
      <c r="H2668" s="2"/>
      <c r="I2668" s="2"/>
      <c r="J2668" s="2"/>
    </row>
    <row r="2669" spans="6:10" hidden="1">
      <c r="F2669" s="1"/>
      <c r="G2669" s="2"/>
      <c r="H2669" s="2"/>
      <c r="I2669" s="2"/>
      <c r="J2669" s="2"/>
    </row>
    <row r="2670" spans="6:10" hidden="1">
      <c r="F2670" s="1"/>
      <c r="G2670" s="2"/>
      <c r="H2670" s="2"/>
      <c r="I2670" s="2"/>
      <c r="J2670" s="2"/>
    </row>
    <row r="2671" spans="6:10" hidden="1">
      <c r="F2671" s="1"/>
      <c r="G2671" s="2"/>
      <c r="H2671" s="2"/>
      <c r="I2671" s="2"/>
      <c r="J2671" s="2"/>
    </row>
    <row r="2672" spans="6:10" hidden="1">
      <c r="F2672" s="1"/>
      <c r="G2672" s="2"/>
      <c r="H2672" s="2"/>
      <c r="I2672" s="2"/>
      <c r="J2672" s="2"/>
    </row>
    <row r="2673" spans="6:10" hidden="1">
      <c r="F2673" s="1"/>
      <c r="G2673" s="2"/>
      <c r="H2673" s="2"/>
      <c r="I2673" s="2"/>
      <c r="J2673" s="2"/>
    </row>
    <row r="2674" spans="6:10" hidden="1">
      <c r="F2674" s="1"/>
      <c r="G2674" s="2"/>
      <c r="H2674" s="2"/>
      <c r="I2674" s="2"/>
      <c r="J2674" s="2"/>
    </row>
    <row r="2675" spans="6:10" hidden="1">
      <c r="F2675" s="1"/>
      <c r="G2675" s="2"/>
      <c r="H2675" s="2"/>
      <c r="I2675" s="2"/>
      <c r="J2675" s="2"/>
    </row>
    <row r="2676" spans="6:10" hidden="1">
      <c r="F2676" s="1"/>
      <c r="G2676" s="2"/>
      <c r="H2676" s="2"/>
      <c r="I2676" s="2"/>
      <c r="J2676" s="2"/>
    </row>
    <row r="2677" spans="6:10" hidden="1">
      <c r="F2677" s="1"/>
      <c r="G2677" s="2"/>
      <c r="H2677" s="2"/>
      <c r="I2677" s="2"/>
      <c r="J2677" s="2"/>
    </row>
    <row r="2678" spans="6:10" hidden="1">
      <c r="F2678" s="1"/>
      <c r="G2678" s="2"/>
      <c r="H2678" s="2"/>
      <c r="I2678" s="2"/>
      <c r="J2678" s="2"/>
    </row>
    <row r="2679" spans="6:10" hidden="1">
      <c r="F2679" s="1"/>
      <c r="G2679" s="2"/>
      <c r="H2679" s="2"/>
      <c r="I2679" s="2"/>
      <c r="J2679" s="2"/>
    </row>
    <row r="2680" spans="6:10" hidden="1">
      <c r="F2680" s="1"/>
      <c r="G2680" s="2"/>
      <c r="H2680" s="2"/>
      <c r="I2680" s="2"/>
      <c r="J2680" s="2"/>
    </row>
    <row r="2681" spans="6:10" hidden="1">
      <c r="F2681" s="1"/>
      <c r="G2681" s="2"/>
      <c r="H2681" s="2"/>
      <c r="I2681" s="2"/>
      <c r="J2681" s="2"/>
    </row>
    <row r="2682" spans="6:10" hidden="1">
      <c r="F2682" s="1"/>
      <c r="G2682" s="2"/>
      <c r="H2682" s="2"/>
      <c r="I2682" s="2"/>
      <c r="J2682" s="2"/>
    </row>
    <row r="2683" spans="6:10" hidden="1">
      <c r="F2683" s="1"/>
      <c r="G2683" s="2"/>
      <c r="H2683" s="2"/>
      <c r="I2683" s="2"/>
      <c r="J2683" s="2"/>
    </row>
    <row r="2684" spans="6:10" hidden="1">
      <c r="F2684" s="1"/>
      <c r="G2684" s="2"/>
      <c r="H2684" s="2"/>
      <c r="I2684" s="2"/>
      <c r="J2684" s="2"/>
    </row>
    <row r="2685" spans="6:10" hidden="1">
      <c r="F2685" s="1"/>
      <c r="G2685" s="2"/>
      <c r="H2685" s="2"/>
      <c r="I2685" s="2"/>
      <c r="J2685" s="2"/>
    </row>
    <row r="2686" spans="6:10" hidden="1">
      <c r="F2686" s="1"/>
      <c r="G2686" s="2"/>
      <c r="H2686" s="2"/>
      <c r="I2686" s="2"/>
      <c r="J2686" s="2"/>
    </row>
    <row r="2687" spans="6:10" hidden="1">
      <c r="F2687" s="1"/>
      <c r="G2687" s="2"/>
      <c r="H2687" s="2"/>
      <c r="I2687" s="2"/>
      <c r="J2687" s="2"/>
    </row>
    <row r="2688" spans="6:10" hidden="1">
      <c r="F2688" s="1"/>
      <c r="G2688" s="2"/>
      <c r="H2688" s="2"/>
      <c r="I2688" s="2"/>
      <c r="J2688" s="2"/>
    </row>
    <row r="2689" spans="6:10" hidden="1">
      <c r="F2689" s="1"/>
      <c r="G2689" s="2"/>
      <c r="H2689" s="2"/>
      <c r="I2689" s="2"/>
      <c r="J2689" s="2"/>
    </row>
    <row r="2690" spans="6:10" hidden="1">
      <c r="F2690" s="1"/>
      <c r="G2690" s="2"/>
      <c r="H2690" s="2"/>
      <c r="I2690" s="2"/>
      <c r="J2690" s="2"/>
    </row>
    <row r="2691" spans="6:10" hidden="1">
      <c r="F2691" s="1"/>
      <c r="G2691" s="2"/>
      <c r="H2691" s="2"/>
      <c r="I2691" s="2"/>
      <c r="J2691" s="2"/>
    </row>
    <row r="2692" spans="6:10" hidden="1">
      <c r="F2692" s="1"/>
      <c r="G2692" s="2"/>
      <c r="H2692" s="2"/>
      <c r="I2692" s="2"/>
      <c r="J2692" s="2"/>
    </row>
    <row r="2693" spans="6:10" hidden="1">
      <c r="F2693" s="1"/>
      <c r="G2693" s="2"/>
      <c r="H2693" s="2"/>
      <c r="I2693" s="2"/>
      <c r="J2693" s="2"/>
    </row>
    <row r="2694" spans="6:10" hidden="1">
      <c r="F2694" s="1"/>
      <c r="G2694" s="2"/>
      <c r="H2694" s="2"/>
      <c r="I2694" s="2"/>
      <c r="J2694" s="2"/>
    </row>
    <row r="2695" spans="6:10" hidden="1">
      <c r="F2695" s="1"/>
      <c r="G2695" s="2"/>
      <c r="H2695" s="2"/>
      <c r="I2695" s="2"/>
      <c r="J2695" s="2"/>
    </row>
    <row r="2696" spans="6:10" hidden="1">
      <c r="F2696" s="1"/>
      <c r="G2696" s="2"/>
      <c r="H2696" s="2"/>
      <c r="I2696" s="2"/>
      <c r="J2696" s="2"/>
    </row>
    <row r="2697" spans="6:10" hidden="1">
      <c r="F2697" s="1"/>
      <c r="G2697" s="2"/>
      <c r="H2697" s="2"/>
      <c r="I2697" s="2"/>
      <c r="J2697" s="2"/>
    </row>
    <row r="2698" spans="6:10" hidden="1">
      <c r="F2698" s="1"/>
      <c r="G2698" s="2"/>
      <c r="H2698" s="2"/>
      <c r="I2698" s="2"/>
      <c r="J2698" s="2"/>
    </row>
    <row r="2699" spans="6:10" hidden="1">
      <c r="F2699" s="1"/>
      <c r="G2699" s="2"/>
      <c r="H2699" s="2"/>
      <c r="I2699" s="2"/>
      <c r="J2699" s="2"/>
    </row>
    <row r="2700" spans="6:10" hidden="1">
      <c r="F2700" s="1"/>
      <c r="G2700" s="2"/>
      <c r="H2700" s="2"/>
      <c r="I2700" s="2"/>
      <c r="J2700" s="2"/>
    </row>
    <row r="2701" spans="6:10" hidden="1">
      <c r="F2701" s="1"/>
      <c r="G2701" s="2"/>
      <c r="H2701" s="2"/>
      <c r="I2701" s="2"/>
      <c r="J2701" s="2"/>
    </row>
    <row r="2702" spans="6:10" hidden="1">
      <c r="F2702" s="1"/>
      <c r="G2702" s="2"/>
      <c r="H2702" s="2"/>
      <c r="I2702" s="2"/>
      <c r="J2702" s="2"/>
    </row>
    <row r="2703" spans="6:10" hidden="1">
      <c r="F2703" s="1"/>
      <c r="G2703" s="2"/>
      <c r="H2703" s="2"/>
      <c r="I2703" s="2"/>
      <c r="J2703" s="2"/>
    </row>
    <row r="2704" spans="6:10" hidden="1">
      <c r="F2704" s="1"/>
      <c r="G2704" s="2"/>
      <c r="H2704" s="2"/>
      <c r="I2704" s="2"/>
      <c r="J2704" s="2"/>
    </row>
    <row r="2705" spans="6:10" hidden="1">
      <c r="F2705" s="1"/>
      <c r="G2705" s="2"/>
      <c r="H2705" s="2"/>
      <c r="I2705" s="2"/>
      <c r="J2705" s="2"/>
    </row>
    <row r="2706" spans="6:10" hidden="1">
      <c r="F2706" s="1"/>
      <c r="G2706" s="2"/>
      <c r="H2706" s="2"/>
      <c r="I2706" s="2"/>
      <c r="J2706" s="2"/>
    </row>
    <row r="2707" spans="6:10" hidden="1">
      <c r="F2707" s="1"/>
      <c r="G2707" s="2"/>
      <c r="H2707" s="2"/>
      <c r="I2707" s="2"/>
      <c r="J2707" s="2"/>
    </row>
    <row r="2708" spans="6:10" hidden="1">
      <c r="F2708" s="1"/>
      <c r="G2708" s="2"/>
      <c r="H2708" s="2"/>
      <c r="I2708" s="2"/>
      <c r="J2708" s="2"/>
    </row>
    <row r="2709" spans="6:10" hidden="1">
      <c r="F2709" s="1"/>
      <c r="G2709" s="2"/>
      <c r="H2709" s="2"/>
      <c r="I2709" s="2"/>
      <c r="J2709" s="2"/>
    </row>
    <row r="2710" spans="6:10" hidden="1">
      <c r="F2710" s="1"/>
      <c r="G2710" s="2"/>
      <c r="H2710" s="2"/>
      <c r="I2710" s="2"/>
      <c r="J2710" s="2"/>
    </row>
    <row r="2711" spans="6:10" hidden="1">
      <c r="F2711" s="1"/>
      <c r="G2711" s="2"/>
      <c r="H2711" s="2"/>
      <c r="I2711" s="2"/>
      <c r="J2711" s="2"/>
    </row>
    <row r="2712" spans="6:10" hidden="1">
      <c r="F2712" s="1"/>
      <c r="G2712" s="2"/>
      <c r="H2712" s="2"/>
      <c r="I2712" s="2"/>
      <c r="J2712" s="2"/>
    </row>
    <row r="2713" spans="6:10" hidden="1">
      <c r="F2713" s="1"/>
      <c r="G2713" s="2"/>
      <c r="H2713" s="2"/>
      <c r="I2713" s="2"/>
      <c r="J2713" s="2"/>
    </row>
    <row r="2714" spans="6:10" hidden="1">
      <c r="F2714" s="1"/>
      <c r="G2714" s="2"/>
      <c r="H2714" s="2"/>
      <c r="I2714" s="2"/>
      <c r="J2714" s="2"/>
    </row>
    <row r="2715" spans="6:10" hidden="1">
      <c r="F2715" s="1"/>
      <c r="G2715" s="2"/>
      <c r="H2715" s="2"/>
      <c r="I2715" s="2"/>
      <c r="J2715" s="2"/>
    </row>
    <row r="2716" spans="6:10" hidden="1">
      <c r="F2716" s="1"/>
      <c r="G2716" s="2"/>
      <c r="H2716" s="2"/>
      <c r="I2716" s="2"/>
      <c r="J2716" s="2"/>
    </row>
    <row r="2717" spans="6:10" hidden="1">
      <c r="F2717" s="1"/>
      <c r="G2717" s="2"/>
      <c r="H2717" s="2"/>
      <c r="I2717" s="2"/>
      <c r="J2717" s="2"/>
    </row>
    <row r="2718" spans="6:10" hidden="1">
      <c r="F2718" s="1"/>
      <c r="G2718" s="2"/>
      <c r="H2718" s="2"/>
      <c r="I2718" s="2"/>
      <c r="J2718" s="2"/>
    </row>
    <row r="2719" spans="6:10" hidden="1">
      <c r="F2719" s="1"/>
      <c r="G2719" s="2"/>
      <c r="H2719" s="2"/>
      <c r="I2719" s="2"/>
      <c r="J2719" s="2"/>
    </row>
    <row r="2720" spans="6:10" hidden="1">
      <c r="F2720" s="1"/>
      <c r="G2720" s="2"/>
      <c r="H2720" s="2"/>
      <c r="I2720" s="2"/>
      <c r="J2720" s="2"/>
    </row>
    <row r="2721" spans="6:10" hidden="1">
      <c r="F2721" s="1"/>
      <c r="G2721" s="2"/>
      <c r="H2721" s="2"/>
      <c r="I2721" s="2"/>
      <c r="J2721" s="2"/>
    </row>
    <row r="2722" spans="6:10" hidden="1">
      <c r="F2722" s="1"/>
      <c r="G2722" s="2"/>
      <c r="H2722" s="2"/>
      <c r="I2722" s="2"/>
      <c r="J2722" s="2"/>
    </row>
    <row r="2723" spans="6:10" hidden="1">
      <c r="F2723" s="1"/>
      <c r="G2723" s="2"/>
      <c r="H2723" s="2"/>
      <c r="I2723" s="2"/>
      <c r="J2723" s="2"/>
    </row>
    <row r="2724" spans="6:10" hidden="1">
      <c r="F2724" s="1"/>
      <c r="G2724" s="2"/>
      <c r="H2724" s="2"/>
      <c r="I2724" s="2"/>
      <c r="J2724" s="2"/>
    </row>
    <row r="2725" spans="6:10" hidden="1">
      <c r="F2725" s="1"/>
      <c r="G2725" s="2"/>
      <c r="H2725" s="2"/>
      <c r="I2725" s="2"/>
      <c r="J2725" s="2"/>
    </row>
    <row r="2726" spans="6:10" hidden="1">
      <c r="F2726" s="1"/>
      <c r="G2726" s="2"/>
      <c r="H2726" s="2"/>
      <c r="I2726" s="2"/>
      <c r="J2726" s="2"/>
    </row>
    <row r="2727" spans="6:10" hidden="1">
      <c r="F2727" s="1"/>
      <c r="G2727" s="2"/>
      <c r="H2727" s="2"/>
      <c r="I2727" s="2"/>
      <c r="J2727" s="2"/>
    </row>
    <row r="2728" spans="6:10" hidden="1">
      <c r="F2728" s="1"/>
      <c r="G2728" s="2"/>
      <c r="H2728" s="2"/>
      <c r="I2728" s="2"/>
      <c r="J2728" s="2"/>
    </row>
    <row r="2729" spans="6:10" hidden="1">
      <c r="F2729" s="1"/>
      <c r="G2729" s="2"/>
      <c r="H2729" s="2"/>
      <c r="I2729" s="2"/>
      <c r="J2729" s="2"/>
    </row>
    <row r="2730" spans="6:10" hidden="1">
      <c r="F2730" s="1"/>
      <c r="G2730" s="2"/>
      <c r="H2730" s="2"/>
      <c r="I2730" s="2"/>
      <c r="J2730" s="2"/>
    </row>
    <row r="2731" spans="6:10" hidden="1">
      <c r="F2731" s="1"/>
      <c r="G2731" s="2"/>
      <c r="H2731" s="2"/>
      <c r="I2731" s="2"/>
      <c r="J2731" s="2"/>
    </row>
    <row r="2732" spans="6:10" hidden="1">
      <c r="F2732" s="1"/>
      <c r="G2732" s="2"/>
      <c r="H2732" s="2"/>
      <c r="I2732" s="2"/>
      <c r="J2732" s="2"/>
    </row>
    <row r="2733" spans="6:10" hidden="1">
      <c r="F2733" s="1"/>
      <c r="G2733" s="2"/>
      <c r="H2733" s="2"/>
      <c r="I2733" s="2"/>
      <c r="J2733" s="2"/>
    </row>
    <row r="2734" spans="6:10" hidden="1">
      <c r="F2734" s="1"/>
      <c r="G2734" s="2"/>
      <c r="H2734" s="2"/>
      <c r="I2734" s="2"/>
      <c r="J2734" s="2"/>
    </row>
    <row r="2735" spans="6:10" hidden="1">
      <c r="F2735" s="1"/>
      <c r="G2735" s="2"/>
      <c r="H2735" s="2"/>
      <c r="I2735" s="2"/>
      <c r="J2735" s="2"/>
    </row>
    <row r="2736" spans="6:10" hidden="1">
      <c r="F2736" s="1"/>
      <c r="G2736" s="2"/>
      <c r="H2736" s="2"/>
      <c r="I2736" s="2"/>
      <c r="J2736" s="2"/>
    </row>
    <row r="2737" spans="6:10" hidden="1">
      <c r="F2737" s="1"/>
      <c r="G2737" s="2"/>
      <c r="H2737" s="2"/>
      <c r="I2737" s="2"/>
      <c r="J2737" s="2"/>
    </row>
    <row r="2738" spans="6:10" hidden="1">
      <c r="F2738" s="1"/>
      <c r="G2738" s="2"/>
      <c r="H2738" s="2"/>
      <c r="I2738" s="2"/>
      <c r="J2738" s="2"/>
    </row>
    <row r="2739" spans="6:10" hidden="1">
      <c r="F2739" s="1"/>
      <c r="G2739" s="2"/>
      <c r="H2739" s="2"/>
      <c r="I2739" s="2"/>
      <c r="J2739" s="2"/>
    </row>
    <row r="2740" spans="6:10" hidden="1">
      <c r="F2740" s="1"/>
      <c r="G2740" s="2"/>
      <c r="H2740" s="2"/>
      <c r="I2740" s="2"/>
      <c r="J2740" s="2"/>
    </row>
    <row r="2741" spans="6:10" hidden="1">
      <c r="F2741" s="1"/>
      <c r="G2741" s="2"/>
      <c r="H2741" s="2"/>
      <c r="I2741" s="2"/>
      <c r="J2741" s="2"/>
    </row>
    <row r="2742" spans="6:10" hidden="1">
      <c r="F2742" s="1"/>
      <c r="G2742" s="2"/>
      <c r="H2742" s="2"/>
      <c r="I2742" s="2"/>
      <c r="J2742" s="2"/>
    </row>
    <row r="2743" spans="6:10" hidden="1">
      <c r="F2743" s="1"/>
      <c r="G2743" s="2"/>
      <c r="H2743" s="2"/>
      <c r="I2743" s="2"/>
      <c r="J2743" s="2"/>
    </row>
    <row r="2744" spans="6:10" hidden="1">
      <c r="F2744" s="1"/>
      <c r="G2744" s="2"/>
      <c r="H2744" s="2"/>
      <c r="I2744" s="2"/>
      <c r="J2744" s="2"/>
    </row>
    <row r="2745" spans="6:10" hidden="1">
      <c r="F2745" s="1"/>
      <c r="G2745" s="2"/>
      <c r="H2745" s="2"/>
      <c r="I2745" s="2"/>
      <c r="J2745" s="2"/>
    </row>
    <row r="2746" spans="6:10" hidden="1">
      <c r="F2746" s="1"/>
      <c r="G2746" s="2"/>
      <c r="H2746" s="2"/>
      <c r="I2746" s="2"/>
      <c r="J2746" s="2"/>
    </row>
    <row r="2747" spans="6:10" hidden="1">
      <c r="F2747" s="1"/>
      <c r="G2747" s="2"/>
      <c r="H2747" s="2"/>
      <c r="I2747" s="2"/>
      <c r="J2747" s="2"/>
    </row>
    <row r="2748" spans="6:10" hidden="1">
      <c r="F2748" s="1"/>
      <c r="G2748" s="2"/>
      <c r="H2748" s="2"/>
      <c r="I2748" s="2"/>
      <c r="J2748" s="2"/>
    </row>
    <row r="2749" spans="6:10" hidden="1">
      <c r="F2749" s="1"/>
      <c r="G2749" s="2"/>
      <c r="H2749" s="2"/>
      <c r="I2749" s="2"/>
      <c r="J2749" s="2"/>
    </row>
    <row r="2750" spans="6:10" hidden="1">
      <c r="F2750" s="1"/>
      <c r="G2750" s="2"/>
      <c r="H2750" s="2"/>
      <c r="I2750" s="2"/>
      <c r="J2750" s="2"/>
    </row>
    <row r="2751" spans="6:10" hidden="1">
      <c r="F2751" s="1"/>
      <c r="G2751" s="2"/>
      <c r="H2751" s="2"/>
      <c r="I2751" s="2"/>
      <c r="J2751" s="2"/>
    </row>
    <row r="2752" spans="6:10" hidden="1">
      <c r="F2752" s="1"/>
      <c r="G2752" s="2"/>
      <c r="H2752" s="2"/>
      <c r="I2752" s="2"/>
      <c r="J2752" s="2"/>
    </row>
    <row r="2753" spans="6:10" hidden="1">
      <c r="F2753" s="1"/>
      <c r="G2753" s="2"/>
      <c r="H2753" s="2"/>
      <c r="I2753" s="2"/>
      <c r="J2753" s="2"/>
    </row>
    <row r="2754" spans="6:10" hidden="1">
      <c r="F2754" s="1"/>
      <c r="G2754" s="2"/>
      <c r="H2754" s="2"/>
      <c r="I2754" s="2"/>
      <c r="J2754" s="2"/>
    </row>
    <row r="2755" spans="6:10" hidden="1">
      <c r="F2755" s="1"/>
      <c r="G2755" s="2"/>
      <c r="H2755" s="2"/>
      <c r="I2755" s="2"/>
      <c r="J2755" s="2"/>
    </row>
    <row r="2756" spans="6:10" hidden="1">
      <c r="F2756" s="1"/>
      <c r="G2756" s="2"/>
      <c r="H2756" s="2"/>
      <c r="I2756" s="2"/>
      <c r="J2756" s="2"/>
    </row>
    <row r="2757" spans="6:10" hidden="1">
      <c r="F2757" s="1"/>
      <c r="G2757" s="2"/>
      <c r="H2757" s="2"/>
      <c r="I2757" s="2"/>
      <c r="J2757" s="2"/>
    </row>
    <row r="2758" spans="6:10" hidden="1">
      <c r="F2758" s="1"/>
      <c r="G2758" s="2"/>
      <c r="H2758" s="2"/>
      <c r="I2758" s="2"/>
      <c r="J2758" s="2"/>
    </row>
    <row r="2759" spans="6:10" hidden="1">
      <c r="F2759" s="1"/>
      <c r="G2759" s="2"/>
      <c r="H2759" s="2"/>
      <c r="I2759" s="2"/>
      <c r="J2759" s="2"/>
    </row>
    <row r="2760" spans="6:10" hidden="1">
      <c r="F2760" s="1"/>
      <c r="G2760" s="2"/>
      <c r="H2760" s="2"/>
      <c r="I2760" s="2"/>
      <c r="J2760" s="2"/>
    </row>
    <row r="2761" spans="6:10" hidden="1">
      <c r="F2761" s="1"/>
      <c r="G2761" s="2"/>
      <c r="H2761" s="2"/>
      <c r="I2761" s="2"/>
      <c r="J2761" s="2"/>
    </row>
    <row r="2762" spans="6:10" hidden="1">
      <c r="F2762" s="1"/>
      <c r="G2762" s="2"/>
      <c r="H2762" s="2"/>
      <c r="I2762" s="2"/>
      <c r="J2762" s="2"/>
    </row>
    <row r="2763" spans="6:10" hidden="1">
      <c r="F2763" s="1"/>
      <c r="G2763" s="2"/>
      <c r="H2763" s="2"/>
      <c r="I2763" s="2"/>
      <c r="J2763" s="2"/>
    </row>
    <row r="2764" spans="6:10" hidden="1">
      <c r="F2764" s="1"/>
      <c r="G2764" s="2"/>
      <c r="H2764" s="2"/>
      <c r="I2764" s="2"/>
      <c r="J2764" s="2"/>
    </row>
    <row r="2765" spans="6:10" hidden="1">
      <c r="F2765" s="1"/>
      <c r="G2765" s="2"/>
      <c r="H2765" s="2"/>
      <c r="I2765" s="2"/>
      <c r="J2765" s="2"/>
    </row>
    <row r="2766" spans="6:10" hidden="1">
      <c r="F2766" s="1"/>
      <c r="G2766" s="2"/>
      <c r="H2766" s="2"/>
      <c r="I2766" s="2"/>
      <c r="J2766" s="2"/>
    </row>
    <row r="2767" spans="6:10" hidden="1">
      <c r="F2767" s="1"/>
      <c r="G2767" s="2"/>
      <c r="H2767" s="2"/>
      <c r="I2767" s="2"/>
      <c r="J2767" s="2"/>
    </row>
    <row r="2768" spans="6:10" hidden="1">
      <c r="F2768" s="1"/>
      <c r="G2768" s="2"/>
      <c r="H2768" s="2"/>
      <c r="I2768" s="2"/>
      <c r="J2768" s="2"/>
    </row>
    <row r="2769" spans="6:10" hidden="1">
      <c r="F2769" s="1"/>
      <c r="G2769" s="2"/>
      <c r="H2769" s="2"/>
      <c r="I2769" s="2"/>
      <c r="J2769" s="2"/>
    </row>
    <row r="2770" spans="6:10" hidden="1">
      <c r="F2770" s="1"/>
      <c r="G2770" s="2"/>
      <c r="H2770" s="2"/>
      <c r="I2770" s="2"/>
      <c r="J2770" s="2"/>
    </row>
    <row r="2771" spans="6:10" hidden="1">
      <c r="F2771" s="1"/>
      <c r="G2771" s="2"/>
      <c r="H2771" s="2"/>
      <c r="I2771" s="2"/>
      <c r="J2771" s="2"/>
    </row>
    <row r="2772" spans="6:10" hidden="1">
      <c r="F2772" s="1"/>
      <c r="G2772" s="2"/>
      <c r="H2772" s="2"/>
      <c r="I2772" s="2"/>
      <c r="J2772" s="2"/>
    </row>
    <row r="2773" spans="6:10" hidden="1">
      <c r="F2773" s="1"/>
      <c r="G2773" s="2"/>
      <c r="H2773" s="2"/>
      <c r="I2773" s="2"/>
      <c r="J2773" s="2"/>
    </row>
    <row r="2774" spans="6:10" hidden="1">
      <c r="F2774" s="1"/>
      <c r="G2774" s="2"/>
      <c r="H2774" s="2"/>
      <c r="I2774" s="2"/>
      <c r="J2774" s="2"/>
    </row>
    <row r="2775" spans="6:10" hidden="1">
      <c r="F2775" s="1"/>
      <c r="G2775" s="2"/>
      <c r="H2775" s="2"/>
      <c r="I2775" s="2"/>
      <c r="J2775" s="2"/>
    </row>
    <row r="2776" spans="6:10" hidden="1">
      <c r="F2776" s="1"/>
      <c r="G2776" s="2"/>
      <c r="H2776" s="2"/>
      <c r="I2776" s="2"/>
      <c r="J2776" s="2"/>
    </row>
    <row r="2777" spans="6:10" hidden="1">
      <c r="F2777" s="1"/>
      <c r="G2777" s="2"/>
      <c r="H2777" s="2"/>
      <c r="I2777" s="2"/>
      <c r="J2777" s="2"/>
    </row>
    <row r="2778" spans="6:10" hidden="1">
      <c r="F2778" s="1"/>
      <c r="G2778" s="2"/>
      <c r="H2778" s="2"/>
      <c r="I2778" s="2"/>
      <c r="J2778" s="2"/>
    </row>
    <row r="2779" spans="6:10" hidden="1">
      <c r="F2779" s="1"/>
      <c r="G2779" s="2"/>
      <c r="H2779" s="2"/>
      <c r="I2779" s="2"/>
      <c r="J2779" s="2"/>
    </row>
    <row r="2780" spans="6:10" hidden="1">
      <c r="F2780" s="1"/>
      <c r="G2780" s="2"/>
      <c r="H2780" s="2"/>
      <c r="I2780" s="2"/>
      <c r="J2780" s="2"/>
    </row>
    <row r="2781" spans="6:10" hidden="1">
      <c r="F2781" s="1"/>
      <c r="G2781" s="2"/>
      <c r="H2781" s="2"/>
      <c r="I2781" s="2"/>
      <c r="J2781" s="2"/>
    </row>
    <row r="2782" spans="6:10" hidden="1">
      <c r="F2782" s="1"/>
      <c r="G2782" s="2"/>
      <c r="H2782" s="2"/>
      <c r="I2782" s="2"/>
      <c r="J2782" s="2"/>
    </row>
    <row r="2783" spans="6:10" hidden="1">
      <c r="F2783" s="1"/>
      <c r="G2783" s="2"/>
      <c r="H2783" s="2"/>
      <c r="I2783" s="2"/>
      <c r="J2783" s="2"/>
    </row>
    <row r="2784" spans="6:10" hidden="1">
      <c r="F2784" s="1"/>
      <c r="G2784" s="2"/>
      <c r="H2784" s="2"/>
      <c r="I2784" s="2"/>
      <c r="J2784" s="2"/>
    </row>
    <row r="2785" spans="6:10" hidden="1">
      <c r="F2785" s="1"/>
      <c r="G2785" s="2"/>
      <c r="H2785" s="2"/>
      <c r="I2785" s="2"/>
      <c r="J2785" s="2"/>
    </row>
    <row r="2786" spans="6:10" hidden="1">
      <c r="F2786" s="1"/>
      <c r="G2786" s="2"/>
      <c r="H2786" s="2"/>
      <c r="I2786" s="2"/>
      <c r="J2786" s="2"/>
    </row>
    <row r="2787" spans="6:10" hidden="1">
      <c r="F2787" s="1"/>
      <c r="G2787" s="2"/>
      <c r="H2787" s="2"/>
      <c r="I2787" s="2"/>
      <c r="J2787" s="2"/>
    </row>
    <row r="2788" spans="6:10" hidden="1">
      <c r="F2788" s="1"/>
      <c r="G2788" s="2"/>
      <c r="H2788" s="2"/>
      <c r="I2788" s="2"/>
      <c r="J2788" s="2"/>
    </row>
    <row r="2789" spans="6:10" hidden="1">
      <c r="F2789" s="1"/>
      <c r="G2789" s="2"/>
      <c r="H2789" s="2"/>
      <c r="I2789" s="2"/>
      <c r="J2789" s="2"/>
    </row>
    <row r="2790" spans="6:10" hidden="1">
      <c r="F2790" s="1"/>
      <c r="G2790" s="2"/>
      <c r="H2790" s="2"/>
      <c r="I2790" s="2"/>
      <c r="J2790" s="2"/>
    </row>
    <row r="2791" spans="6:10" hidden="1">
      <c r="F2791" s="1"/>
      <c r="G2791" s="2"/>
      <c r="H2791" s="2"/>
      <c r="I2791" s="2"/>
      <c r="J2791" s="2"/>
    </row>
    <row r="2792" spans="6:10" hidden="1">
      <c r="F2792" s="1"/>
      <c r="G2792" s="2"/>
      <c r="H2792" s="2"/>
      <c r="I2792" s="2"/>
      <c r="J2792" s="2"/>
    </row>
    <row r="2793" spans="6:10" hidden="1">
      <c r="F2793" s="1"/>
      <c r="G2793" s="2"/>
      <c r="H2793" s="2"/>
      <c r="I2793" s="2"/>
      <c r="J2793" s="2"/>
    </row>
    <row r="2794" spans="6:10" hidden="1">
      <c r="F2794" s="1"/>
      <c r="G2794" s="2"/>
      <c r="H2794" s="2"/>
      <c r="I2794" s="2"/>
      <c r="J2794" s="2"/>
    </row>
    <row r="2795" spans="6:10" hidden="1">
      <c r="F2795" s="1"/>
      <c r="G2795" s="2"/>
      <c r="H2795" s="2"/>
      <c r="I2795" s="2"/>
      <c r="J2795" s="2"/>
    </row>
    <row r="2796" spans="6:10" hidden="1">
      <c r="F2796" s="1"/>
      <c r="G2796" s="2"/>
      <c r="H2796" s="2"/>
      <c r="I2796" s="2"/>
      <c r="J2796" s="2"/>
    </row>
    <row r="2797" spans="6:10" hidden="1">
      <c r="F2797" s="1"/>
      <c r="G2797" s="2"/>
      <c r="H2797" s="2"/>
      <c r="I2797" s="2"/>
      <c r="J2797" s="2"/>
    </row>
    <row r="2798" spans="6:10" hidden="1">
      <c r="F2798" s="1"/>
      <c r="G2798" s="2"/>
      <c r="H2798" s="2"/>
      <c r="I2798" s="2"/>
      <c r="J2798" s="2"/>
    </row>
    <row r="2799" spans="6:10" hidden="1">
      <c r="F2799" s="1"/>
      <c r="G2799" s="2"/>
      <c r="H2799" s="2"/>
      <c r="I2799" s="2"/>
      <c r="J2799" s="2"/>
    </row>
    <row r="2800" spans="6:10" hidden="1">
      <c r="F2800" s="1"/>
      <c r="G2800" s="2"/>
      <c r="H2800" s="2"/>
      <c r="I2800" s="2"/>
      <c r="J2800" s="2"/>
    </row>
    <row r="2801" spans="6:10" hidden="1">
      <c r="F2801" s="1"/>
      <c r="G2801" s="2"/>
      <c r="H2801" s="2"/>
      <c r="I2801" s="2"/>
      <c r="J2801" s="2"/>
    </row>
    <row r="2802" spans="6:10" hidden="1">
      <c r="F2802" s="1"/>
      <c r="G2802" s="2"/>
      <c r="H2802" s="2"/>
      <c r="I2802" s="2"/>
      <c r="J2802" s="2"/>
    </row>
    <row r="2803" spans="6:10" hidden="1">
      <c r="F2803" s="1"/>
      <c r="G2803" s="2"/>
      <c r="H2803" s="2"/>
      <c r="I2803" s="2"/>
      <c r="J2803" s="2"/>
    </row>
    <row r="2804" spans="6:10" hidden="1">
      <c r="F2804" s="1"/>
      <c r="G2804" s="2"/>
      <c r="H2804" s="2"/>
      <c r="I2804" s="2"/>
      <c r="J2804" s="2"/>
    </row>
    <row r="2805" spans="6:10" hidden="1">
      <c r="F2805" s="1"/>
      <c r="G2805" s="2"/>
      <c r="H2805" s="2"/>
      <c r="I2805" s="2"/>
      <c r="J2805" s="2"/>
    </row>
    <row r="2806" spans="6:10" hidden="1">
      <c r="F2806" s="1"/>
      <c r="G2806" s="2"/>
      <c r="H2806" s="2"/>
      <c r="I2806" s="2"/>
      <c r="J2806" s="2"/>
    </row>
    <row r="2807" spans="6:10" hidden="1">
      <c r="F2807" s="1"/>
      <c r="G2807" s="2"/>
      <c r="H2807" s="2"/>
      <c r="I2807" s="2"/>
      <c r="J2807" s="2"/>
    </row>
    <row r="2808" spans="6:10" hidden="1">
      <c r="F2808" s="1"/>
      <c r="G2808" s="2"/>
      <c r="H2808" s="2"/>
      <c r="I2808" s="2"/>
      <c r="J2808" s="2"/>
    </row>
    <row r="2809" spans="6:10" hidden="1">
      <c r="F2809" s="1"/>
      <c r="G2809" s="2"/>
      <c r="H2809" s="2"/>
      <c r="I2809" s="2"/>
      <c r="J2809" s="2"/>
    </row>
    <row r="2810" spans="6:10" hidden="1">
      <c r="F2810" s="1"/>
      <c r="G2810" s="2"/>
      <c r="H2810" s="2"/>
      <c r="I2810" s="2"/>
      <c r="J2810" s="2"/>
    </row>
    <row r="2811" spans="6:10" hidden="1">
      <c r="F2811" s="1"/>
      <c r="G2811" s="2"/>
      <c r="H2811" s="2"/>
      <c r="I2811" s="2"/>
      <c r="J2811" s="2"/>
    </row>
    <row r="2812" spans="6:10" hidden="1">
      <c r="F2812" s="1"/>
      <c r="G2812" s="2"/>
      <c r="H2812" s="2"/>
      <c r="I2812" s="2"/>
      <c r="J2812" s="2"/>
    </row>
    <row r="2813" spans="6:10" hidden="1">
      <c r="F2813" s="1"/>
      <c r="G2813" s="2"/>
      <c r="H2813" s="2"/>
      <c r="I2813" s="2"/>
      <c r="J2813" s="2"/>
    </row>
    <row r="2814" spans="6:10" hidden="1">
      <c r="F2814" s="1"/>
      <c r="G2814" s="2"/>
      <c r="H2814" s="2"/>
      <c r="I2814" s="2"/>
      <c r="J2814" s="2"/>
    </row>
    <row r="2815" spans="6:10" hidden="1">
      <c r="F2815" s="1"/>
      <c r="G2815" s="2"/>
      <c r="H2815" s="2"/>
      <c r="I2815" s="2"/>
      <c r="J2815" s="2"/>
    </row>
    <row r="2816" spans="6:10" hidden="1">
      <c r="F2816" s="1"/>
      <c r="G2816" s="2"/>
      <c r="H2816" s="2"/>
      <c r="I2816" s="2"/>
      <c r="J2816" s="2"/>
    </row>
    <row r="2817" spans="6:10" hidden="1">
      <c r="F2817" s="1"/>
      <c r="G2817" s="2"/>
      <c r="H2817" s="2"/>
      <c r="I2817" s="2"/>
      <c r="J2817" s="2"/>
    </row>
    <row r="2818" spans="6:10" hidden="1">
      <c r="F2818" s="1"/>
      <c r="G2818" s="2"/>
      <c r="H2818" s="2"/>
      <c r="I2818" s="2"/>
      <c r="J2818" s="2"/>
    </row>
    <row r="2819" spans="6:10" hidden="1">
      <c r="F2819" s="1"/>
      <c r="G2819" s="2"/>
      <c r="H2819" s="2"/>
      <c r="I2819" s="2"/>
      <c r="J2819" s="2"/>
    </row>
    <row r="2820" spans="6:10" hidden="1">
      <c r="F2820" s="1"/>
      <c r="G2820" s="2"/>
      <c r="H2820" s="2"/>
      <c r="I2820" s="2"/>
      <c r="J2820" s="2"/>
    </row>
    <row r="2821" spans="6:10" hidden="1">
      <c r="F2821" s="1"/>
      <c r="G2821" s="2"/>
      <c r="H2821" s="2"/>
      <c r="I2821" s="2"/>
      <c r="J2821" s="2"/>
    </row>
    <row r="2822" spans="6:10" hidden="1">
      <c r="F2822" s="1"/>
      <c r="G2822" s="2"/>
      <c r="H2822" s="2"/>
      <c r="I2822" s="2"/>
      <c r="J2822" s="2"/>
    </row>
    <row r="2823" spans="6:10" hidden="1">
      <c r="F2823" s="1"/>
      <c r="G2823" s="2"/>
      <c r="H2823" s="2"/>
      <c r="I2823" s="2"/>
      <c r="J2823" s="2"/>
    </row>
    <row r="2824" spans="6:10" hidden="1">
      <c r="F2824" s="1"/>
      <c r="G2824" s="2"/>
      <c r="H2824" s="2"/>
      <c r="I2824" s="2"/>
      <c r="J2824" s="2"/>
    </row>
    <row r="2825" spans="6:10" hidden="1">
      <c r="F2825" s="1"/>
      <c r="G2825" s="2"/>
      <c r="H2825" s="2"/>
      <c r="I2825" s="2"/>
      <c r="J2825" s="2"/>
    </row>
    <row r="2826" spans="6:10" hidden="1">
      <c r="F2826" s="1"/>
      <c r="G2826" s="2"/>
      <c r="H2826" s="2"/>
      <c r="I2826" s="2"/>
      <c r="J2826" s="2"/>
    </row>
    <row r="2827" spans="6:10" hidden="1">
      <c r="F2827" s="1"/>
      <c r="G2827" s="2"/>
      <c r="H2827" s="2"/>
      <c r="I2827" s="2"/>
      <c r="J2827" s="2"/>
    </row>
    <row r="2828" spans="6:10" hidden="1">
      <c r="F2828" s="1"/>
      <c r="G2828" s="2"/>
      <c r="H2828" s="2"/>
      <c r="I2828" s="2"/>
      <c r="J2828" s="2"/>
    </row>
    <row r="2829" spans="6:10" hidden="1">
      <c r="F2829" s="1"/>
      <c r="G2829" s="2"/>
      <c r="H2829" s="2"/>
      <c r="I2829" s="2"/>
      <c r="J2829" s="2"/>
    </row>
    <row r="2830" spans="6:10" hidden="1">
      <c r="F2830" s="1"/>
      <c r="G2830" s="2"/>
      <c r="H2830" s="2"/>
      <c r="I2830" s="2"/>
      <c r="J2830" s="2"/>
    </row>
    <row r="2831" spans="6:10" hidden="1">
      <c r="F2831" s="1"/>
      <c r="G2831" s="2"/>
      <c r="H2831" s="2"/>
      <c r="I2831" s="2"/>
      <c r="J2831" s="2"/>
    </row>
    <row r="2832" spans="6:10" hidden="1">
      <c r="F2832" s="1"/>
      <c r="G2832" s="2"/>
      <c r="H2832" s="2"/>
      <c r="I2832" s="2"/>
      <c r="J2832" s="2"/>
    </row>
    <row r="2833" spans="6:10" hidden="1">
      <c r="F2833" s="1"/>
      <c r="G2833" s="2"/>
      <c r="H2833" s="2"/>
      <c r="I2833" s="2"/>
      <c r="J2833" s="2"/>
    </row>
    <row r="2834" spans="6:10" hidden="1">
      <c r="F2834" s="1"/>
      <c r="G2834" s="2"/>
      <c r="H2834" s="2"/>
      <c r="I2834" s="2"/>
      <c r="J2834" s="2"/>
    </row>
    <row r="2835" spans="6:10" hidden="1">
      <c r="F2835" s="1"/>
      <c r="G2835" s="2"/>
      <c r="H2835" s="2"/>
      <c r="I2835" s="2"/>
      <c r="J2835" s="2"/>
    </row>
    <row r="2836" spans="6:10" hidden="1">
      <c r="F2836" s="1"/>
      <c r="G2836" s="2"/>
      <c r="H2836" s="2"/>
      <c r="I2836" s="2"/>
      <c r="J2836" s="2"/>
    </row>
    <row r="2837" spans="6:10" hidden="1">
      <c r="F2837" s="1"/>
      <c r="G2837" s="2"/>
      <c r="H2837" s="2"/>
      <c r="I2837" s="2"/>
      <c r="J2837" s="2"/>
    </row>
    <row r="2838" spans="6:10" hidden="1">
      <c r="F2838" s="1"/>
      <c r="G2838" s="2"/>
      <c r="H2838" s="2"/>
      <c r="I2838" s="2"/>
      <c r="J2838" s="2"/>
    </row>
    <row r="2839" spans="6:10" hidden="1">
      <c r="F2839" s="1"/>
      <c r="G2839" s="2"/>
      <c r="H2839" s="2"/>
      <c r="I2839" s="2"/>
      <c r="J2839" s="2"/>
    </row>
    <row r="2840" spans="6:10" hidden="1">
      <c r="F2840" s="1"/>
      <c r="G2840" s="2"/>
      <c r="H2840" s="2"/>
      <c r="I2840" s="2"/>
      <c r="J2840" s="2"/>
    </row>
    <row r="2841" spans="6:10" hidden="1">
      <c r="F2841" s="1"/>
      <c r="G2841" s="2"/>
      <c r="H2841" s="2"/>
      <c r="I2841" s="2"/>
      <c r="J2841" s="2"/>
    </row>
    <row r="2842" spans="6:10" hidden="1">
      <c r="F2842" s="1"/>
      <c r="G2842" s="2"/>
      <c r="H2842" s="2"/>
      <c r="I2842" s="2"/>
      <c r="J2842" s="2"/>
    </row>
    <row r="2843" spans="6:10" hidden="1">
      <c r="F2843" s="1"/>
      <c r="G2843" s="2"/>
      <c r="H2843" s="2"/>
      <c r="I2843" s="2"/>
      <c r="J2843" s="2"/>
    </row>
    <row r="2844" spans="6:10" hidden="1">
      <c r="F2844" s="1"/>
      <c r="G2844" s="2"/>
      <c r="H2844" s="2"/>
      <c r="I2844" s="2"/>
      <c r="J2844" s="2"/>
    </row>
    <row r="2845" spans="6:10" hidden="1">
      <c r="F2845" s="1"/>
      <c r="G2845" s="2"/>
      <c r="H2845" s="2"/>
      <c r="I2845" s="2"/>
      <c r="J2845" s="2"/>
    </row>
    <row r="2846" spans="6:10" hidden="1">
      <c r="F2846" s="1"/>
      <c r="G2846" s="2"/>
      <c r="H2846" s="2"/>
      <c r="I2846" s="2"/>
      <c r="J2846" s="2"/>
    </row>
    <row r="2847" spans="6:10" hidden="1">
      <c r="F2847" s="1"/>
      <c r="G2847" s="2"/>
      <c r="H2847" s="2"/>
      <c r="I2847" s="2"/>
      <c r="J2847" s="2"/>
    </row>
    <row r="2848" spans="6:10" hidden="1">
      <c r="F2848" s="1"/>
      <c r="G2848" s="2"/>
      <c r="H2848" s="2"/>
      <c r="I2848" s="2"/>
      <c r="J2848" s="2"/>
    </row>
    <row r="2849" spans="6:10" hidden="1">
      <c r="F2849" s="1"/>
      <c r="G2849" s="2"/>
      <c r="H2849" s="2"/>
      <c r="I2849" s="2"/>
      <c r="J2849" s="2"/>
    </row>
    <row r="2850" spans="6:10" hidden="1">
      <c r="F2850" s="1"/>
      <c r="G2850" s="2"/>
      <c r="H2850" s="2"/>
      <c r="I2850" s="2"/>
      <c r="J2850" s="2"/>
    </row>
    <row r="2851" spans="6:10" hidden="1">
      <c r="F2851" s="1"/>
      <c r="G2851" s="2"/>
      <c r="H2851" s="2"/>
      <c r="I2851" s="2"/>
      <c r="J2851" s="2"/>
    </row>
    <row r="2852" spans="6:10" hidden="1">
      <c r="F2852" s="1"/>
      <c r="G2852" s="2"/>
      <c r="H2852" s="2"/>
      <c r="I2852" s="2"/>
      <c r="J2852" s="2"/>
    </row>
    <row r="2853" spans="6:10" hidden="1">
      <c r="F2853" s="1"/>
      <c r="G2853" s="2"/>
      <c r="H2853" s="2"/>
      <c r="I2853" s="2"/>
      <c r="J2853" s="2"/>
    </row>
    <row r="2854" spans="6:10" hidden="1">
      <c r="F2854" s="1"/>
      <c r="G2854" s="2"/>
      <c r="H2854" s="2"/>
      <c r="I2854" s="2"/>
      <c r="J2854" s="2"/>
    </row>
    <row r="2855" spans="6:10" hidden="1">
      <c r="F2855" s="1"/>
      <c r="G2855" s="2"/>
      <c r="H2855" s="2"/>
      <c r="I2855" s="2"/>
      <c r="J2855" s="2"/>
    </row>
    <row r="2856" spans="6:10" hidden="1">
      <c r="F2856" s="1"/>
      <c r="G2856" s="2"/>
      <c r="H2856" s="2"/>
      <c r="I2856" s="2"/>
      <c r="J2856" s="2"/>
    </row>
    <row r="2857" spans="6:10" hidden="1">
      <c r="F2857" s="1"/>
      <c r="G2857" s="2"/>
      <c r="H2857" s="2"/>
      <c r="I2857" s="2"/>
      <c r="J2857" s="2"/>
    </row>
    <row r="2858" spans="6:10" hidden="1">
      <c r="F2858" s="1"/>
      <c r="G2858" s="2"/>
      <c r="H2858" s="2"/>
      <c r="I2858" s="2"/>
      <c r="J2858" s="2"/>
    </row>
    <row r="2859" spans="6:10" hidden="1">
      <c r="F2859" s="1"/>
      <c r="G2859" s="2"/>
      <c r="H2859" s="2"/>
      <c r="I2859" s="2"/>
      <c r="J2859" s="2"/>
    </row>
    <row r="2860" spans="6:10" hidden="1">
      <c r="F2860" s="1"/>
      <c r="G2860" s="2"/>
      <c r="H2860" s="2"/>
      <c r="I2860" s="2"/>
      <c r="J2860" s="2"/>
    </row>
    <row r="2861" spans="6:10" hidden="1">
      <c r="F2861" s="1"/>
      <c r="G2861" s="2"/>
      <c r="H2861" s="2"/>
      <c r="I2861" s="2"/>
      <c r="J2861" s="2"/>
    </row>
    <row r="2862" spans="6:10" hidden="1">
      <c r="F2862" s="1"/>
      <c r="G2862" s="2"/>
      <c r="H2862" s="2"/>
      <c r="I2862" s="2"/>
      <c r="J2862" s="2"/>
    </row>
    <row r="2863" spans="6:10" hidden="1">
      <c r="F2863" s="1"/>
      <c r="G2863" s="2"/>
      <c r="H2863" s="2"/>
      <c r="I2863" s="2"/>
      <c r="J2863" s="2"/>
    </row>
    <row r="2864" spans="6:10" hidden="1">
      <c r="F2864" s="1"/>
      <c r="G2864" s="2"/>
      <c r="H2864" s="2"/>
      <c r="I2864" s="2"/>
      <c r="J2864" s="2"/>
    </row>
    <row r="2865" spans="6:10" hidden="1">
      <c r="F2865" s="1"/>
      <c r="G2865" s="2"/>
      <c r="H2865" s="2"/>
      <c r="I2865" s="2"/>
      <c r="J2865" s="2"/>
    </row>
    <row r="2866" spans="6:10" hidden="1">
      <c r="F2866" s="1"/>
      <c r="G2866" s="2"/>
      <c r="H2866" s="2"/>
      <c r="I2866" s="2"/>
      <c r="J2866" s="2"/>
    </row>
    <row r="2867" spans="6:10" hidden="1">
      <c r="F2867" s="1"/>
      <c r="G2867" s="2"/>
      <c r="H2867" s="2"/>
      <c r="I2867" s="2"/>
      <c r="J2867" s="2"/>
    </row>
    <row r="2868" spans="6:10" hidden="1">
      <c r="F2868" s="1"/>
      <c r="G2868" s="2"/>
      <c r="H2868" s="2"/>
      <c r="I2868" s="2"/>
      <c r="J2868" s="2"/>
    </row>
    <row r="2869" spans="6:10" hidden="1">
      <c r="F2869" s="1"/>
      <c r="G2869" s="2"/>
      <c r="H2869" s="2"/>
      <c r="I2869" s="2"/>
      <c r="J2869" s="2"/>
    </row>
    <row r="2870" spans="6:10" hidden="1">
      <c r="F2870" s="1"/>
      <c r="G2870" s="2"/>
      <c r="H2870" s="2"/>
      <c r="I2870" s="2"/>
      <c r="J2870" s="2"/>
    </row>
    <row r="2871" spans="6:10" hidden="1">
      <c r="F2871" s="1"/>
      <c r="G2871" s="2"/>
      <c r="H2871" s="2"/>
      <c r="I2871" s="2"/>
      <c r="J2871" s="2"/>
    </row>
    <row r="2872" spans="6:10" hidden="1">
      <c r="F2872" s="1"/>
      <c r="G2872" s="2"/>
      <c r="H2872" s="2"/>
      <c r="I2872" s="2"/>
      <c r="J2872" s="2"/>
    </row>
    <row r="2873" spans="6:10" hidden="1">
      <c r="F2873" s="1"/>
      <c r="G2873" s="2"/>
      <c r="H2873" s="2"/>
      <c r="I2873" s="2"/>
      <c r="J2873" s="2"/>
    </row>
    <row r="2874" spans="6:10" hidden="1">
      <c r="F2874" s="1"/>
      <c r="G2874" s="2"/>
      <c r="H2874" s="2"/>
      <c r="I2874" s="2"/>
      <c r="J2874" s="2"/>
    </row>
    <row r="2875" spans="6:10" hidden="1">
      <c r="F2875" s="1"/>
      <c r="G2875" s="2"/>
      <c r="H2875" s="2"/>
      <c r="I2875" s="2"/>
      <c r="J2875" s="2"/>
    </row>
    <row r="2876" spans="6:10" hidden="1">
      <c r="F2876" s="1"/>
      <c r="G2876" s="2"/>
      <c r="H2876" s="2"/>
      <c r="I2876" s="2"/>
      <c r="J2876" s="2"/>
    </row>
    <row r="2877" spans="6:10" hidden="1">
      <c r="F2877" s="1"/>
      <c r="G2877" s="2"/>
      <c r="H2877" s="2"/>
      <c r="I2877" s="2"/>
      <c r="J2877" s="2"/>
    </row>
    <row r="2878" spans="6:10" hidden="1">
      <c r="F2878" s="1"/>
      <c r="G2878" s="2"/>
      <c r="H2878" s="2"/>
      <c r="I2878" s="2"/>
      <c r="J2878" s="2"/>
    </row>
    <row r="2879" spans="6:10" hidden="1">
      <c r="F2879" s="1"/>
      <c r="G2879" s="2"/>
      <c r="H2879" s="2"/>
      <c r="I2879" s="2"/>
      <c r="J2879" s="2"/>
    </row>
    <row r="2880" spans="6:10" hidden="1">
      <c r="F2880" s="1"/>
      <c r="G2880" s="2"/>
      <c r="H2880" s="2"/>
      <c r="I2880" s="2"/>
      <c r="J2880" s="2"/>
    </row>
    <row r="2881" spans="6:10" hidden="1">
      <c r="F2881" s="1"/>
      <c r="G2881" s="2"/>
      <c r="H2881" s="2"/>
      <c r="I2881" s="2"/>
      <c r="J2881" s="2"/>
    </row>
    <row r="2882" spans="6:10" hidden="1">
      <c r="F2882" s="1"/>
      <c r="G2882" s="2"/>
      <c r="H2882" s="2"/>
      <c r="I2882" s="2"/>
      <c r="J2882" s="2"/>
    </row>
    <row r="2883" spans="6:10" hidden="1">
      <c r="F2883" s="1"/>
      <c r="G2883" s="2"/>
      <c r="H2883" s="2"/>
      <c r="I2883" s="2"/>
      <c r="J2883" s="2"/>
    </row>
    <row r="2884" spans="6:10" hidden="1">
      <c r="F2884" s="1"/>
      <c r="G2884" s="2"/>
      <c r="H2884" s="2"/>
      <c r="I2884" s="2"/>
      <c r="J2884" s="2"/>
    </row>
    <row r="2885" spans="6:10" hidden="1">
      <c r="F2885" s="1"/>
      <c r="G2885" s="2"/>
      <c r="H2885" s="2"/>
      <c r="I2885" s="2"/>
      <c r="J2885" s="2"/>
    </row>
    <row r="2886" spans="6:10" hidden="1">
      <c r="F2886" s="1"/>
      <c r="G2886" s="2"/>
      <c r="H2886" s="2"/>
      <c r="I2886" s="2"/>
      <c r="J2886" s="2"/>
    </row>
    <row r="2887" spans="6:10" hidden="1">
      <c r="F2887" s="1"/>
      <c r="G2887" s="2"/>
      <c r="H2887" s="2"/>
      <c r="I2887" s="2"/>
      <c r="J2887" s="2"/>
    </row>
    <row r="2888" spans="6:10" hidden="1">
      <c r="F2888" s="1"/>
      <c r="G2888" s="2"/>
      <c r="H2888" s="2"/>
      <c r="I2888" s="2"/>
      <c r="J2888" s="2"/>
    </row>
    <row r="2889" spans="6:10" hidden="1">
      <c r="F2889" s="1"/>
      <c r="G2889" s="2"/>
      <c r="H2889" s="2"/>
      <c r="I2889" s="2"/>
      <c r="J2889" s="2"/>
    </row>
    <row r="2890" spans="6:10" hidden="1">
      <c r="F2890" s="1"/>
      <c r="G2890" s="2"/>
      <c r="H2890" s="2"/>
      <c r="I2890" s="2"/>
      <c r="J2890" s="2"/>
    </row>
    <row r="2891" spans="6:10" hidden="1">
      <c r="F2891" s="1"/>
      <c r="G2891" s="2"/>
      <c r="H2891" s="2"/>
      <c r="I2891" s="2"/>
      <c r="J2891" s="2"/>
    </row>
    <row r="2892" spans="6:10" hidden="1">
      <c r="F2892" s="1"/>
      <c r="G2892" s="2"/>
      <c r="H2892" s="2"/>
      <c r="I2892" s="2"/>
      <c r="J2892" s="2"/>
    </row>
    <row r="2893" spans="6:10" hidden="1">
      <c r="F2893" s="1"/>
      <c r="G2893" s="2"/>
      <c r="H2893" s="2"/>
      <c r="I2893" s="2"/>
      <c r="J2893" s="2"/>
    </row>
    <row r="2894" spans="6:10" hidden="1">
      <c r="F2894" s="1"/>
      <c r="G2894" s="2"/>
      <c r="H2894" s="2"/>
      <c r="I2894" s="2"/>
      <c r="J2894" s="2"/>
    </row>
    <row r="2895" spans="6:10" hidden="1">
      <c r="F2895" s="1"/>
      <c r="G2895" s="2"/>
      <c r="H2895" s="2"/>
      <c r="I2895" s="2"/>
      <c r="J2895" s="2"/>
    </row>
    <row r="2896" spans="6:10" hidden="1">
      <c r="F2896" s="1"/>
      <c r="G2896" s="2"/>
      <c r="H2896" s="2"/>
      <c r="I2896" s="2"/>
      <c r="J2896" s="2"/>
    </row>
    <row r="2897" spans="6:10" hidden="1">
      <c r="F2897" s="1"/>
      <c r="G2897" s="2"/>
      <c r="H2897" s="2"/>
      <c r="I2897" s="2"/>
      <c r="J2897" s="2"/>
    </row>
    <row r="2898" spans="6:10" hidden="1">
      <c r="F2898" s="1"/>
      <c r="G2898" s="2"/>
      <c r="H2898" s="2"/>
      <c r="I2898" s="2"/>
      <c r="J2898" s="2"/>
    </row>
    <row r="2899" spans="6:10" hidden="1">
      <c r="F2899" s="1"/>
      <c r="G2899" s="2"/>
      <c r="H2899" s="2"/>
      <c r="I2899" s="2"/>
      <c r="J2899" s="2"/>
    </row>
    <row r="2900" spans="6:10" hidden="1">
      <c r="F2900" s="1"/>
      <c r="G2900" s="2"/>
      <c r="H2900" s="2"/>
      <c r="I2900" s="2"/>
      <c r="J2900" s="2"/>
    </row>
    <row r="2901" spans="6:10" hidden="1">
      <c r="F2901" s="1"/>
      <c r="G2901" s="2"/>
      <c r="H2901" s="2"/>
      <c r="I2901" s="2"/>
      <c r="J2901" s="2"/>
    </row>
    <row r="2902" spans="6:10" hidden="1">
      <c r="F2902" s="1"/>
      <c r="G2902" s="2"/>
      <c r="H2902" s="2"/>
      <c r="I2902" s="2"/>
      <c r="J2902" s="2"/>
    </row>
    <row r="2903" spans="6:10" hidden="1">
      <c r="F2903" s="1"/>
      <c r="G2903" s="2"/>
      <c r="H2903" s="2"/>
      <c r="I2903" s="2"/>
      <c r="J2903" s="2"/>
    </row>
    <row r="2904" spans="6:10" hidden="1">
      <c r="F2904" s="1"/>
      <c r="G2904" s="2"/>
      <c r="H2904" s="2"/>
      <c r="I2904" s="2"/>
      <c r="J2904" s="2"/>
    </row>
    <row r="2905" spans="6:10" hidden="1">
      <c r="F2905" s="1"/>
      <c r="G2905" s="2"/>
      <c r="H2905" s="2"/>
      <c r="I2905" s="2"/>
      <c r="J2905" s="2"/>
    </row>
    <row r="2906" spans="6:10" hidden="1">
      <c r="F2906" s="1"/>
      <c r="G2906" s="2"/>
      <c r="H2906" s="2"/>
      <c r="I2906" s="2"/>
      <c r="J2906" s="2"/>
    </row>
    <row r="2907" spans="6:10" hidden="1">
      <c r="F2907" s="1"/>
      <c r="G2907" s="2"/>
      <c r="H2907" s="2"/>
      <c r="I2907" s="2"/>
      <c r="J2907" s="2"/>
    </row>
    <row r="2908" spans="6:10" hidden="1">
      <c r="F2908" s="1"/>
      <c r="G2908" s="2"/>
      <c r="H2908" s="2"/>
      <c r="I2908" s="2"/>
      <c r="J2908" s="2"/>
    </row>
    <row r="2909" spans="6:10" hidden="1">
      <c r="F2909" s="1"/>
      <c r="G2909" s="2"/>
      <c r="H2909" s="2"/>
      <c r="I2909" s="2"/>
      <c r="J2909" s="2"/>
    </row>
    <row r="2910" spans="6:10" hidden="1">
      <c r="F2910" s="1"/>
      <c r="G2910" s="2"/>
      <c r="H2910" s="2"/>
      <c r="I2910" s="2"/>
      <c r="J2910" s="2"/>
    </row>
    <row r="2911" spans="6:10" hidden="1">
      <c r="F2911" s="1"/>
      <c r="G2911" s="2"/>
      <c r="H2911" s="2"/>
      <c r="I2911" s="2"/>
      <c r="J2911" s="2"/>
    </row>
    <row r="2912" spans="6:10" hidden="1">
      <c r="F2912" s="1"/>
      <c r="G2912" s="2"/>
      <c r="H2912" s="2"/>
      <c r="I2912" s="2"/>
      <c r="J2912" s="2"/>
    </row>
    <row r="2913" spans="6:10" hidden="1">
      <c r="F2913" s="1"/>
      <c r="G2913" s="2"/>
      <c r="H2913" s="2"/>
      <c r="I2913" s="2"/>
      <c r="J2913" s="2"/>
    </row>
    <row r="2914" spans="6:10" hidden="1">
      <c r="F2914" s="1"/>
      <c r="G2914" s="2"/>
      <c r="H2914" s="2"/>
      <c r="I2914" s="2"/>
      <c r="J2914" s="2"/>
    </row>
    <row r="2915" spans="6:10" hidden="1">
      <c r="F2915" s="1"/>
      <c r="G2915" s="2"/>
      <c r="H2915" s="2"/>
      <c r="I2915" s="2"/>
      <c r="J2915" s="2"/>
    </row>
    <row r="2916" spans="6:10" hidden="1">
      <c r="F2916" s="1"/>
      <c r="G2916" s="2"/>
      <c r="H2916" s="2"/>
      <c r="I2916" s="2"/>
      <c r="J2916" s="2"/>
    </row>
    <row r="2917" spans="6:10" hidden="1">
      <c r="F2917" s="1"/>
      <c r="G2917" s="2"/>
      <c r="H2917" s="2"/>
      <c r="I2917" s="2"/>
      <c r="J2917" s="2"/>
    </row>
    <row r="2918" spans="6:10" hidden="1">
      <c r="F2918" s="1"/>
      <c r="G2918" s="2"/>
      <c r="H2918" s="2"/>
      <c r="I2918" s="2"/>
      <c r="J2918" s="2"/>
    </row>
    <row r="2919" spans="6:10" hidden="1">
      <c r="F2919" s="1"/>
      <c r="G2919" s="2"/>
      <c r="H2919" s="2"/>
      <c r="I2919" s="2"/>
      <c r="J2919" s="2"/>
    </row>
    <row r="2920" spans="6:10" hidden="1">
      <c r="F2920" s="1"/>
      <c r="G2920" s="2"/>
      <c r="H2920" s="2"/>
      <c r="I2920" s="2"/>
      <c r="J2920" s="2"/>
    </row>
    <row r="2921" spans="6:10" hidden="1">
      <c r="F2921" s="1"/>
      <c r="G2921" s="2"/>
      <c r="H2921" s="2"/>
      <c r="I2921" s="2"/>
      <c r="J2921" s="2"/>
    </row>
    <row r="2922" spans="6:10" hidden="1">
      <c r="F2922" s="1"/>
      <c r="G2922" s="2"/>
      <c r="H2922" s="2"/>
      <c r="I2922" s="2"/>
      <c r="J2922" s="2"/>
    </row>
    <row r="2923" spans="6:10" hidden="1">
      <c r="F2923" s="1"/>
      <c r="G2923" s="2"/>
      <c r="H2923" s="2"/>
      <c r="I2923" s="2"/>
      <c r="J2923" s="2"/>
    </row>
    <row r="2924" spans="6:10" hidden="1">
      <c r="F2924" s="1"/>
      <c r="G2924" s="2"/>
      <c r="H2924" s="2"/>
      <c r="I2924" s="2"/>
      <c r="J2924" s="2"/>
    </row>
    <row r="2925" spans="6:10" hidden="1">
      <c r="F2925" s="1"/>
      <c r="G2925" s="2"/>
      <c r="H2925" s="2"/>
      <c r="I2925" s="2"/>
      <c r="J2925" s="2"/>
    </row>
    <row r="2926" spans="6:10" hidden="1">
      <c r="F2926" s="1"/>
      <c r="G2926" s="2"/>
      <c r="H2926" s="2"/>
      <c r="I2926" s="2"/>
      <c r="J2926" s="2"/>
    </row>
    <row r="2927" spans="6:10" hidden="1">
      <c r="F2927" s="1"/>
      <c r="G2927" s="2"/>
      <c r="H2927" s="2"/>
      <c r="I2927" s="2"/>
      <c r="J2927" s="2"/>
    </row>
    <row r="2928" spans="6:10" hidden="1">
      <c r="F2928" s="1"/>
      <c r="G2928" s="2"/>
      <c r="H2928" s="2"/>
      <c r="I2928" s="2"/>
      <c r="J2928" s="2"/>
    </row>
    <row r="2929" spans="6:10" hidden="1">
      <c r="F2929" s="1"/>
      <c r="G2929" s="2"/>
      <c r="H2929" s="2"/>
      <c r="I2929" s="2"/>
      <c r="J2929" s="2"/>
    </row>
    <row r="2930" spans="6:10" hidden="1">
      <c r="F2930" s="1"/>
      <c r="G2930" s="2"/>
      <c r="H2930" s="2"/>
      <c r="I2930" s="2"/>
      <c r="J2930" s="2"/>
    </row>
    <row r="2931" spans="6:10" hidden="1">
      <c r="F2931" s="1"/>
      <c r="G2931" s="2"/>
      <c r="H2931" s="2"/>
      <c r="I2931" s="2"/>
      <c r="J2931" s="2"/>
    </row>
    <row r="2932" spans="6:10" hidden="1">
      <c r="F2932" s="1"/>
      <c r="G2932" s="2"/>
      <c r="H2932" s="2"/>
      <c r="I2932" s="2"/>
      <c r="J2932" s="2"/>
    </row>
    <row r="2933" spans="6:10" hidden="1">
      <c r="F2933" s="1"/>
      <c r="G2933" s="2"/>
      <c r="H2933" s="2"/>
      <c r="I2933" s="2"/>
      <c r="J2933" s="2"/>
    </row>
    <row r="2934" spans="6:10" hidden="1">
      <c r="F2934" s="1"/>
      <c r="G2934" s="2"/>
      <c r="H2934" s="2"/>
      <c r="I2934" s="2"/>
      <c r="J2934" s="2"/>
    </row>
    <row r="2935" spans="6:10" hidden="1">
      <c r="F2935" s="1"/>
      <c r="G2935" s="2"/>
      <c r="H2935" s="2"/>
      <c r="I2935" s="2"/>
      <c r="J2935" s="2"/>
    </row>
    <row r="2936" spans="6:10" hidden="1">
      <c r="F2936" s="1"/>
      <c r="G2936" s="2"/>
      <c r="H2936" s="2"/>
      <c r="I2936" s="2"/>
      <c r="J2936" s="2"/>
    </row>
    <row r="2937" spans="6:10" hidden="1">
      <c r="F2937" s="1"/>
      <c r="G2937" s="2"/>
      <c r="H2937" s="2"/>
      <c r="I2937" s="2"/>
      <c r="J2937" s="2"/>
    </row>
    <row r="2938" spans="6:10" hidden="1">
      <c r="F2938" s="1"/>
      <c r="G2938" s="2"/>
      <c r="H2938" s="2"/>
      <c r="I2938" s="2"/>
      <c r="J2938" s="2"/>
    </row>
    <row r="2939" spans="6:10" hidden="1">
      <c r="F2939" s="1"/>
      <c r="G2939" s="2"/>
      <c r="H2939" s="2"/>
      <c r="I2939" s="2"/>
      <c r="J2939" s="2"/>
    </row>
    <row r="2940" spans="6:10" hidden="1">
      <c r="F2940" s="1"/>
      <c r="G2940" s="2"/>
      <c r="H2940" s="2"/>
      <c r="I2940" s="2"/>
      <c r="J2940" s="2"/>
    </row>
    <row r="2941" spans="6:10" hidden="1">
      <c r="F2941" s="1"/>
      <c r="G2941" s="2"/>
      <c r="H2941" s="2"/>
      <c r="I2941" s="2"/>
      <c r="J2941" s="2"/>
    </row>
    <row r="2942" spans="6:10" hidden="1">
      <c r="F2942" s="1"/>
      <c r="G2942" s="2"/>
      <c r="H2942" s="2"/>
      <c r="I2942" s="2"/>
      <c r="J2942" s="2"/>
    </row>
    <row r="2943" spans="6:10" hidden="1">
      <c r="F2943" s="1"/>
      <c r="G2943" s="2"/>
      <c r="H2943" s="2"/>
      <c r="I2943" s="2"/>
      <c r="J2943" s="2"/>
    </row>
    <row r="2944" spans="6:10" hidden="1">
      <c r="F2944" s="1"/>
      <c r="G2944" s="2"/>
      <c r="H2944" s="2"/>
      <c r="I2944" s="2"/>
      <c r="J2944" s="2"/>
    </row>
    <row r="2945" spans="6:10" hidden="1">
      <c r="F2945" s="1"/>
      <c r="G2945" s="2"/>
      <c r="H2945" s="2"/>
      <c r="I2945" s="2"/>
      <c r="J2945" s="2"/>
    </row>
    <row r="2946" spans="6:10" hidden="1">
      <c r="F2946" s="1"/>
      <c r="G2946" s="2"/>
      <c r="H2946" s="2"/>
      <c r="I2946" s="2"/>
      <c r="J2946" s="2"/>
    </row>
    <row r="2947" spans="6:10" hidden="1">
      <c r="F2947" s="1"/>
      <c r="G2947" s="2"/>
      <c r="H2947" s="2"/>
      <c r="I2947" s="2"/>
      <c r="J2947" s="2"/>
    </row>
    <row r="2948" spans="6:10" hidden="1">
      <c r="F2948" s="1"/>
      <c r="G2948" s="2"/>
      <c r="H2948" s="2"/>
      <c r="I2948" s="2"/>
      <c r="J2948" s="2"/>
    </row>
    <row r="2949" spans="6:10" hidden="1">
      <c r="F2949" s="1"/>
      <c r="G2949" s="2"/>
      <c r="H2949" s="2"/>
      <c r="I2949" s="2"/>
      <c r="J2949" s="2"/>
    </row>
    <row r="2950" spans="6:10" hidden="1">
      <c r="F2950" s="1"/>
      <c r="G2950" s="2"/>
      <c r="H2950" s="2"/>
      <c r="I2950" s="2"/>
      <c r="J2950" s="2"/>
    </row>
    <row r="2951" spans="6:10" hidden="1">
      <c r="F2951" s="1"/>
      <c r="G2951" s="2"/>
      <c r="H2951" s="2"/>
      <c r="I2951" s="2"/>
      <c r="J2951" s="2"/>
    </row>
    <row r="2952" spans="6:10" hidden="1">
      <c r="F2952" s="1"/>
      <c r="G2952" s="2"/>
      <c r="H2952" s="2"/>
      <c r="I2952" s="2"/>
      <c r="J2952" s="2"/>
    </row>
    <row r="2953" spans="6:10" hidden="1">
      <c r="F2953" s="1"/>
      <c r="G2953" s="2"/>
      <c r="H2953" s="2"/>
      <c r="I2953" s="2"/>
      <c r="J2953" s="2"/>
    </row>
    <row r="2954" spans="6:10" hidden="1">
      <c r="F2954" s="1"/>
      <c r="G2954" s="2"/>
      <c r="H2954" s="2"/>
      <c r="I2954" s="2"/>
      <c r="J2954" s="2"/>
    </row>
    <row r="2955" spans="6:10" hidden="1">
      <c r="F2955" s="1"/>
      <c r="G2955" s="2"/>
      <c r="H2955" s="2"/>
      <c r="I2955" s="2"/>
      <c r="J2955" s="2"/>
    </row>
    <row r="2956" spans="6:10" hidden="1">
      <c r="F2956" s="1"/>
      <c r="G2956" s="2"/>
      <c r="H2956" s="2"/>
      <c r="I2956" s="2"/>
      <c r="J2956" s="2"/>
    </row>
    <row r="2957" spans="6:10" hidden="1">
      <c r="F2957" s="1"/>
      <c r="G2957" s="2"/>
      <c r="H2957" s="2"/>
      <c r="I2957" s="2"/>
      <c r="J2957" s="2"/>
    </row>
    <row r="2958" spans="6:10" hidden="1">
      <c r="F2958" s="1"/>
      <c r="G2958" s="2"/>
      <c r="H2958" s="2"/>
      <c r="I2958" s="2"/>
      <c r="J2958" s="2"/>
    </row>
    <row r="2959" spans="6:10" hidden="1">
      <c r="F2959" s="1"/>
      <c r="G2959" s="2"/>
      <c r="H2959" s="2"/>
      <c r="I2959" s="2"/>
      <c r="J2959" s="2"/>
    </row>
    <row r="2960" spans="6:10" hidden="1">
      <c r="F2960" s="1"/>
      <c r="G2960" s="2"/>
      <c r="H2960" s="2"/>
      <c r="I2960" s="2"/>
      <c r="J2960" s="2"/>
    </row>
    <row r="2961" spans="6:10" hidden="1">
      <c r="F2961" s="1"/>
      <c r="G2961" s="2"/>
      <c r="H2961" s="2"/>
      <c r="I2961" s="2"/>
      <c r="J2961" s="2"/>
    </row>
    <row r="2962" spans="6:10" hidden="1">
      <c r="F2962" s="1"/>
      <c r="G2962" s="2"/>
      <c r="H2962" s="2"/>
      <c r="I2962" s="2"/>
      <c r="J2962" s="2"/>
    </row>
    <row r="2963" spans="6:10" hidden="1">
      <c r="F2963" s="1"/>
      <c r="G2963" s="2"/>
      <c r="H2963" s="2"/>
      <c r="I2963" s="2"/>
      <c r="J2963" s="2"/>
    </row>
    <row r="2964" spans="6:10" hidden="1">
      <c r="F2964" s="1"/>
      <c r="G2964" s="2"/>
      <c r="H2964" s="2"/>
      <c r="I2964" s="2"/>
      <c r="J2964" s="2"/>
    </row>
    <row r="2965" spans="6:10" hidden="1">
      <c r="F2965" s="1"/>
      <c r="G2965" s="2"/>
      <c r="H2965" s="2"/>
      <c r="I2965" s="2"/>
      <c r="J2965" s="2"/>
    </row>
    <row r="2966" spans="6:10" hidden="1">
      <c r="F2966" s="1"/>
      <c r="G2966" s="2"/>
      <c r="H2966" s="2"/>
      <c r="I2966" s="2"/>
      <c r="J2966" s="2"/>
    </row>
    <row r="2967" spans="6:10" hidden="1">
      <c r="F2967" s="1"/>
      <c r="G2967" s="2"/>
      <c r="H2967" s="2"/>
      <c r="I2967" s="2"/>
      <c r="J2967" s="2"/>
    </row>
    <row r="2968" spans="6:10" hidden="1">
      <c r="F2968" s="1"/>
      <c r="G2968" s="2"/>
      <c r="H2968" s="2"/>
      <c r="I2968" s="2"/>
      <c r="J2968" s="2"/>
    </row>
    <row r="2969" spans="6:10" hidden="1">
      <c r="F2969" s="1"/>
      <c r="G2969" s="2"/>
      <c r="H2969" s="2"/>
      <c r="I2969" s="2"/>
      <c r="J2969" s="2"/>
    </row>
    <row r="2970" spans="6:10" hidden="1">
      <c r="F2970" s="1"/>
      <c r="G2970" s="2"/>
      <c r="H2970" s="2"/>
      <c r="I2970" s="2"/>
      <c r="J2970" s="2"/>
    </row>
    <row r="2971" spans="6:10" hidden="1">
      <c r="F2971" s="1"/>
      <c r="G2971" s="2"/>
      <c r="H2971" s="2"/>
      <c r="I2971" s="2"/>
      <c r="J2971" s="2"/>
    </row>
    <row r="2972" spans="6:10" hidden="1">
      <c r="F2972" s="1"/>
      <c r="G2972" s="2"/>
      <c r="H2972" s="2"/>
      <c r="I2972" s="2"/>
      <c r="J2972" s="2"/>
    </row>
    <row r="2973" spans="6:10" hidden="1">
      <c r="F2973" s="1"/>
      <c r="G2973" s="2"/>
      <c r="H2973" s="2"/>
      <c r="I2973" s="2"/>
      <c r="J2973" s="2"/>
    </row>
    <row r="2974" spans="6:10" hidden="1">
      <c r="F2974" s="1"/>
      <c r="G2974" s="2"/>
      <c r="H2974" s="2"/>
      <c r="I2974" s="2"/>
      <c r="J2974" s="2"/>
    </row>
    <row r="2975" spans="6:10" hidden="1">
      <c r="F2975" s="1"/>
      <c r="G2975" s="2"/>
      <c r="H2975" s="2"/>
      <c r="I2975" s="2"/>
      <c r="J2975" s="2"/>
    </row>
    <row r="2976" spans="6:10" hidden="1">
      <c r="F2976" s="1"/>
      <c r="G2976" s="2"/>
      <c r="H2976" s="2"/>
      <c r="I2976" s="2"/>
      <c r="J2976" s="2"/>
    </row>
    <row r="2977" spans="6:10" hidden="1">
      <c r="F2977" s="1"/>
      <c r="G2977" s="2"/>
      <c r="H2977" s="2"/>
      <c r="I2977" s="2"/>
      <c r="J2977" s="2"/>
    </row>
    <row r="2978" spans="6:10" hidden="1">
      <c r="F2978" s="1"/>
      <c r="G2978" s="2"/>
      <c r="H2978" s="2"/>
      <c r="I2978" s="2"/>
      <c r="J2978" s="2"/>
    </row>
    <row r="2979" spans="6:10" hidden="1">
      <c r="F2979" s="1"/>
      <c r="G2979" s="2"/>
      <c r="H2979" s="2"/>
      <c r="I2979" s="2"/>
      <c r="J2979" s="2"/>
    </row>
    <row r="2980" spans="6:10" hidden="1">
      <c r="F2980" s="1"/>
      <c r="G2980" s="2"/>
      <c r="H2980" s="2"/>
      <c r="I2980" s="2"/>
      <c r="J2980" s="2"/>
    </row>
    <row r="2981" spans="6:10" hidden="1">
      <c r="F2981" s="1"/>
      <c r="G2981" s="2"/>
      <c r="H2981" s="2"/>
      <c r="I2981" s="2"/>
      <c r="J2981" s="2"/>
    </row>
    <row r="2982" spans="6:10" hidden="1">
      <c r="F2982" s="1"/>
      <c r="G2982" s="2"/>
      <c r="H2982" s="2"/>
      <c r="I2982" s="2"/>
      <c r="J2982" s="2"/>
    </row>
    <row r="2983" spans="6:10" hidden="1">
      <c r="F2983" s="1"/>
      <c r="G2983" s="2"/>
      <c r="H2983" s="2"/>
      <c r="I2983" s="2"/>
      <c r="J2983" s="2"/>
    </row>
    <row r="2984" spans="6:10" hidden="1">
      <c r="F2984" s="1"/>
      <c r="G2984" s="2"/>
      <c r="H2984" s="2"/>
      <c r="I2984" s="2"/>
      <c r="J2984" s="2"/>
    </row>
    <row r="2985" spans="6:10" hidden="1">
      <c r="F2985" s="1"/>
      <c r="G2985" s="2"/>
      <c r="H2985" s="2"/>
      <c r="I2985" s="2"/>
      <c r="J2985" s="2"/>
    </row>
    <row r="2986" spans="6:10" hidden="1">
      <c r="F2986" s="1"/>
      <c r="G2986" s="2"/>
      <c r="H2986" s="2"/>
      <c r="I2986" s="2"/>
      <c r="J2986" s="2"/>
    </row>
    <row r="2987" spans="6:10" hidden="1">
      <c r="F2987" s="1"/>
      <c r="G2987" s="2"/>
      <c r="H2987" s="2"/>
      <c r="I2987" s="2"/>
      <c r="J2987" s="2"/>
    </row>
    <row r="2988" spans="6:10" hidden="1">
      <c r="F2988" s="1"/>
      <c r="G2988" s="2"/>
      <c r="H2988" s="2"/>
      <c r="I2988" s="2"/>
      <c r="J2988" s="2"/>
    </row>
    <row r="2989" spans="6:10" hidden="1">
      <c r="F2989" s="1"/>
      <c r="G2989" s="2"/>
      <c r="H2989" s="2"/>
      <c r="I2989" s="2"/>
      <c r="J2989" s="2"/>
    </row>
    <row r="2990" spans="6:10" hidden="1">
      <c r="F2990" s="1"/>
      <c r="G2990" s="2"/>
      <c r="H2990" s="2"/>
      <c r="I2990" s="2"/>
      <c r="J2990" s="2"/>
    </row>
    <row r="2991" spans="6:10" hidden="1">
      <c r="F2991" s="1"/>
      <c r="G2991" s="2"/>
      <c r="H2991" s="2"/>
      <c r="I2991" s="2"/>
      <c r="J2991" s="2"/>
    </row>
    <row r="2992" spans="6:10" hidden="1">
      <c r="F2992" s="1"/>
      <c r="G2992" s="2"/>
      <c r="H2992" s="2"/>
      <c r="I2992" s="2"/>
      <c r="J2992" s="2"/>
    </row>
    <row r="2993" spans="6:10" hidden="1">
      <c r="F2993" s="1"/>
      <c r="G2993" s="2"/>
      <c r="H2993" s="2"/>
      <c r="I2993" s="2"/>
      <c r="J2993" s="2"/>
    </row>
    <row r="2994" spans="6:10" hidden="1">
      <c r="F2994" s="1"/>
      <c r="G2994" s="2"/>
      <c r="H2994" s="2"/>
      <c r="I2994" s="2"/>
      <c r="J2994" s="2"/>
    </row>
    <row r="2995" spans="6:10" hidden="1">
      <c r="F2995" s="1"/>
      <c r="G2995" s="2"/>
      <c r="H2995" s="2"/>
      <c r="I2995" s="2"/>
      <c r="J2995" s="2"/>
    </row>
    <row r="2996" spans="6:10" hidden="1">
      <c r="F2996" s="1"/>
      <c r="G2996" s="2"/>
      <c r="H2996" s="2"/>
      <c r="I2996" s="2"/>
      <c r="J2996" s="2"/>
    </row>
    <row r="2997" spans="6:10" hidden="1">
      <c r="F2997" s="1"/>
      <c r="G2997" s="2"/>
      <c r="H2997" s="2"/>
      <c r="I2997" s="2"/>
      <c r="J2997" s="2"/>
    </row>
    <row r="2998" spans="6:10" hidden="1">
      <c r="F2998" s="1"/>
      <c r="G2998" s="2"/>
      <c r="H2998" s="2"/>
      <c r="I2998" s="2"/>
      <c r="J2998" s="2"/>
    </row>
    <row r="2999" spans="6:10" hidden="1">
      <c r="F2999" s="1"/>
      <c r="G2999" s="2"/>
      <c r="H2999" s="2"/>
      <c r="I2999" s="2"/>
      <c r="J2999" s="2"/>
    </row>
    <row r="3000" spans="6:10" hidden="1">
      <c r="F3000" s="1"/>
      <c r="G3000" s="2"/>
      <c r="H3000" s="2"/>
      <c r="I3000" s="2"/>
      <c r="J3000" s="2"/>
    </row>
    <row r="3001" spans="6:10" hidden="1">
      <c r="F3001" s="1"/>
      <c r="G3001" s="2"/>
      <c r="H3001" s="2"/>
      <c r="I3001" s="2"/>
      <c r="J3001" s="2"/>
    </row>
    <row r="3002" spans="6:10" hidden="1">
      <c r="F3002" s="1"/>
      <c r="G3002" s="2"/>
      <c r="H3002" s="2"/>
      <c r="I3002" s="2"/>
      <c r="J3002" s="2"/>
    </row>
    <row r="3003" spans="6:10" hidden="1">
      <c r="F3003" s="1"/>
      <c r="G3003" s="2"/>
      <c r="H3003" s="2"/>
      <c r="I3003" s="2"/>
      <c r="J3003" s="2"/>
    </row>
    <row r="3004" spans="6:10" hidden="1">
      <c r="F3004" s="1"/>
      <c r="G3004" s="2"/>
      <c r="H3004" s="2"/>
      <c r="I3004" s="2"/>
      <c r="J3004" s="2"/>
    </row>
    <row r="3005" spans="6:10" hidden="1">
      <c r="F3005" s="1"/>
      <c r="G3005" s="2"/>
      <c r="H3005" s="2"/>
      <c r="I3005" s="2"/>
      <c r="J3005" s="2"/>
    </row>
    <row r="3006" spans="6:10" hidden="1">
      <c r="F3006" s="1"/>
      <c r="G3006" s="2"/>
      <c r="H3006" s="2"/>
      <c r="I3006" s="2"/>
      <c r="J3006" s="2"/>
    </row>
    <row r="3007" spans="6:10" hidden="1">
      <c r="F3007" s="1"/>
      <c r="G3007" s="2"/>
      <c r="H3007" s="2"/>
      <c r="I3007" s="2"/>
      <c r="J3007" s="2"/>
    </row>
    <row r="3008" spans="6:10" hidden="1">
      <c r="F3008" s="1"/>
      <c r="G3008" s="2"/>
      <c r="H3008" s="2"/>
      <c r="I3008" s="2"/>
      <c r="J3008" s="2"/>
    </row>
    <row r="3009" spans="6:10" hidden="1">
      <c r="F3009" s="1"/>
      <c r="G3009" s="2"/>
      <c r="H3009" s="2"/>
      <c r="I3009" s="2"/>
      <c r="J3009" s="2"/>
    </row>
    <row r="3010" spans="6:10" hidden="1">
      <c r="F3010" s="1"/>
      <c r="G3010" s="2"/>
      <c r="H3010" s="2"/>
      <c r="I3010" s="2"/>
      <c r="J3010" s="2"/>
    </row>
    <row r="3011" spans="6:10" hidden="1">
      <c r="F3011" s="1"/>
      <c r="G3011" s="2"/>
      <c r="H3011" s="2"/>
      <c r="I3011" s="2"/>
      <c r="J3011" s="2"/>
    </row>
    <row r="3012" spans="6:10" hidden="1">
      <c r="F3012" s="1"/>
      <c r="G3012" s="2"/>
      <c r="H3012" s="2"/>
      <c r="I3012" s="2"/>
      <c r="J3012" s="2"/>
    </row>
    <row r="3013" spans="6:10" hidden="1">
      <c r="F3013" s="1"/>
      <c r="G3013" s="2"/>
      <c r="H3013" s="2"/>
      <c r="I3013" s="2"/>
      <c r="J3013" s="2"/>
    </row>
    <row r="3014" spans="6:10" hidden="1">
      <c r="F3014" s="1"/>
      <c r="G3014" s="2"/>
      <c r="H3014" s="2"/>
      <c r="I3014" s="2"/>
      <c r="J3014" s="2"/>
    </row>
    <row r="3015" spans="6:10" hidden="1">
      <c r="F3015" s="1"/>
      <c r="G3015" s="2"/>
      <c r="H3015" s="2"/>
      <c r="I3015" s="2"/>
      <c r="J3015" s="2"/>
    </row>
    <row r="3016" spans="6:10" hidden="1">
      <c r="F3016" s="1"/>
      <c r="G3016" s="2"/>
      <c r="H3016" s="2"/>
      <c r="I3016" s="2"/>
      <c r="J3016" s="2"/>
    </row>
    <row r="3017" spans="6:10" hidden="1">
      <c r="F3017" s="1"/>
      <c r="G3017" s="2"/>
      <c r="H3017" s="2"/>
      <c r="I3017" s="2"/>
      <c r="J3017" s="2"/>
    </row>
    <row r="3018" spans="6:10" hidden="1">
      <c r="F3018" s="1"/>
      <c r="G3018" s="2"/>
      <c r="H3018" s="2"/>
      <c r="I3018" s="2"/>
      <c r="J3018" s="2"/>
    </row>
    <row r="3019" spans="6:10" hidden="1">
      <c r="F3019" s="1"/>
      <c r="G3019" s="2"/>
      <c r="H3019" s="2"/>
      <c r="I3019" s="2"/>
      <c r="J3019" s="2"/>
    </row>
    <row r="3020" spans="6:10" hidden="1">
      <c r="F3020" s="1"/>
      <c r="G3020" s="2"/>
      <c r="H3020" s="2"/>
      <c r="I3020" s="2"/>
      <c r="J3020" s="2"/>
    </row>
    <row r="3021" spans="6:10" hidden="1">
      <c r="F3021" s="1"/>
      <c r="G3021" s="2"/>
      <c r="H3021" s="2"/>
      <c r="I3021" s="2"/>
      <c r="J3021" s="2"/>
    </row>
    <row r="3022" spans="6:10" hidden="1">
      <c r="F3022" s="1"/>
      <c r="G3022" s="2"/>
      <c r="H3022" s="2"/>
      <c r="I3022" s="2"/>
      <c r="J3022" s="2"/>
    </row>
    <row r="3023" spans="6:10" hidden="1">
      <c r="F3023" s="1"/>
      <c r="G3023" s="2"/>
      <c r="H3023" s="2"/>
      <c r="I3023" s="2"/>
      <c r="J3023" s="2"/>
    </row>
    <row r="3024" spans="6:10" hidden="1">
      <c r="F3024" s="1"/>
      <c r="G3024" s="2"/>
      <c r="H3024" s="2"/>
      <c r="I3024" s="2"/>
      <c r="J3024" s="2"/>
    </row>
    <row r="3025" spans="6:10" hidden="1">
      <c r="F3025" s="1"/>
      <c r="G3025" s="2"/>
      <c r="H3025" s="2"/>
      <c r="I3025" s="2"/>
      <c r="J3025" s="2"/>
    </row>
    <row r="3026" spans="6:10" hidden="1">
      <c r="F3026" s="1"/>
      <c r="G3026" s="2"/>
      <c r="H3026" s="2"/>
      <c r="I3026" s="2"/>
      <c r="J3026" s="2"/>
    </row>
    <row r="3027" spans="6:10" hidden="1">
      <c r="F3027" s="1"/>
      <c r="G3027" s="2"/>
      <c r="H3027" s="2"/>
      <c r="I3027" s="2"/>
      <c r="J3027" s="2"/>
    </row>
    <row r="3028" spans="6:10" hidden="1">
      <c r="F3028" s="1"/>
      <c r="G3028" s="2"/>
      <c r="H3028" s="2"/>
      <c r="I3028" s="2"/>
      <c r="J3028" s="2"/>
    </row>
    <row r="3029" spans="6:10" hidden="1">
      <c r="F3029" s="1"/>
      <c r="G3029" s="2"/>
      <c r="H3029" s="2"/>
      <c r="I3029" s="2"/>
      <c r="J3029" s="2"/>
    </row>
    <row r="3030" spans="6:10" hidden="1">
      <c r="F3030" s="1"/>
      <c r="G3030" s="2"/>
      <c r="H3030" s="2"/>
      <c r="I3030" s="2"/>
      <c r="J3030" s="2"/>
    </row>
    <row r="3031" spans="6:10" hidden="1">
      <c r="F3031" s="1"/>
      <c r="G3031" s="2"/>
      <c r="H3031" s="2"/>
      <c r="I3031" s="2"/>
      <c r="J3031" s="2"/>
    </row>
    <row r="3032" spans="6:10" hidden="1">
      <c r="F3032" s="1"/>
      <c r="G3032" s="2"/>
      <c r="H3032" s="2"/>
      <c r="I3032" s="2"/>
      <c r="J3032" s="2"/>
    </row>
    <row r="3033" spans="6:10" hidden="1">
      <c r="F3033" s="1"/>
      <c r="G3033" s="2"/>
      <c r="H3033" s="2"/>
      <c r="I3033" s="2"/>
      <c r="J3033" s="2"/>
    </row>
    <row r="3034" spans="6:10" hidden="1">
      <c r="F3034" s="1"/>
      <c r="G3034" s="2"/>
      <c r="H3034" s="2"/>
      <c r="I3034" s="2"/>
      <c r="J3034" s="2"/>
    </row>
    <row r="3035" spans="6:10" hidden="1">
      <c r="F3035" s="1"/>
      <c r="G3035" s="2"/>
      <c r="H3035" s="2"/>
      <c r="I3035" s="2"/>
      <c r="J3035" s="2"/>
    </row>
    <row r="3036" spans="6:10" hidden="1">
      <c r="F3036" s="1"/>
      <c r="G3036" s="2"/>
      <c r="H3036" s="2"/>
      <c r="I3036" s="2"/>
      <c r="J3036" s="2"/>
    </row>
    <row r="3037" spans="6:10" hidden="1">
      <c r="F3037" s="1"/>
      <c r="G3037" s="2"/>
      <c r="H3037" s="2"/>
      <c r="I3037" s="2"/>
      <c r="J3037" s="2"/>
    </row>
    <row r="3038" spans="6:10" hidden="1">
      <c r="F3038" s="1"/>
      <c r="G3038" s="2"/>
      <c r="H3038" s="2"/>
      <c r="I3038" s="2"/>
      <c r="J3038" s="2"/>
    </row>
    <row r="3039" spans="6:10" hidden="1">
      <c r="F3039" s="1"/>
      <c r="G3039" s="2"/>
      <c r="H3039" s="2"/>
      <c r="I3039" s="2"/>
      <c r="J3039" s="2"/>
    </row>
    <row r="3040" spans="6:10" hidden="1">
      <c r="F3040" s="1"/>
      <c r="G3040" s="2"/>
      <c r="H3040" s="2"/>
      <c r="I3040" s="2"/>
      <c r="J3040" s="2"/>
    </row>
    <row r="3041" spans="6:10" hidden="1">
      <c r="F3041" s="1"/>
      <c r="G3041" s="2"/>
      <c r="H3041" s="2"/>
      <c r="I3041" s="2"/>
      <c r="J3041" s="2"/>
    </row>
    <row r="3042" spans="6:10" hidden="1">
      <c r="F3042" s="1"/>
      <c r="G3042" s="2"/>
      <c r="H3042" s="2"/>
      <c r="I3042" s="2"/>
      <c r="J3042" s="2"/>
    </row>
    <row r="3043" spans="6:10" hidden="1">
      <c r="F3043" s="1"/>
      <c r="G3043" s="2"/>
      <c r="H3043" s="2"/>
      <c r="I3043" s="2"/>
      <c r="J3043" s="2"/>
    </row>
    <row r="3044" spans="6:10" hidden="1">
      <c r="F3044" s="1"/>
      <c r="G3044" s="2"/>
      <c r="H3044" s="2"/>
      <c r="I3044" s="2"/>
      <c r="J3044" s="2"/>
    </row>
    <row r="3045" spans="6:10" hidden="1">
      <c r="F3045" s="1"/>
      <c r="G3045" s="2"/>
      <c r="H3045" s="2"/>
      <c r="I3045" s="2"/>
      <c r="J3045" s="2"/>
    </row>
    <row r="3046" spans="6:10" hidden="1">
      <c r="F3046" s="1"/>
      <c r="G3046" s="2"/>
      <c r="H3046" s="2"/>
      <c r="I3046" s="2"/>
      <c r="J3046" s="2"/>
    </row>
    <row r="3047" spans="6:10" hidden="1">
      <c r="F3047" s="1"/>
      <c r="G3047" s="2"/>
      <c r="H3047" s="2"/>
      <c r="I3047" s="2"/>
      <c r="J3047" s="2"/>
    </row>
    <row r="3048" spans="6:10" hidden="1">
      <c r="F3048" s="1"/>
      <c r="G3048" s="2"/>
      <c r="H3048" s="2"/>
      <c r="I3048" s="2"/>
      <c r="J3048" s="2"/>
    </row>
    <row r="3049" spans="6:10" hidden="1">
      <c r="F3049" s="1"/>
      <c r="G3049" s="2"/>
      <c r="H3049" s="2"/>
      <c r="I3049" s="2"/>
      <c r="J3049" s="2"/>
    </row>
    <row r="3050" spans="6:10" hidden="1">
      <c r="F3050" s="1"/>
      <c r="G3050" s="2"/>
      <c r="H3050" s="2"/>
      <c r="I3050" s="2"/>
      <c r="J3050" s="2"/>
    </row>
    <row r="3051" spans="6:10" hidden="1">
      <c r="F3051" s="1"/>
      <c r="G3051" s="2"/>
      <c r="H3051" s="2"/>
      <c r="I3051" s="2"/>
      <c r="J3051" s="2"/>
    </row>
    <row r="3052" spans="6:10" hidden="1">
      <c r="F3052" s="1"/>
      <c r="G3052" s="2"/>
      <c r="H3052" s="2"/>
      <c r="I3052" s="2"/>
      <c r="J3052" s="2"/>
    </row>
    <row r="3053" spans="6:10" hidden="1">
      <c r="F3053" s="1"/>
      <c r="G3053" s="2"/>
      <c r="H3053" s="2"/>
      <c r="I3053" s="2"/>
      <c r="J3053" s="2"/>
    </row>
    <row r="3054" spans="6:10" hidden="1">
      <c r="F3054" s="1"/>
      <c r="G3054" s="2"/>
      <c r="H3054" s="2"/>
      <c r="I3054" s="2"/>
      <c r="J3054" s="2"/>
    </row>
    <row r="3055" spans="6:10" hidden="1">
      <c r="F3055" s="1"/>
      <c r="G3055" s="2"/>
      <c r="H3055" s="2"/>
      <c r="I3055" s="2"/>
      <c r="J3055" s="2"/>
    </row>
    <row r="3056" spans="6:10" hidden="1">
      <c r="F3056" s="1"/>
      <c r="G3056" s="2"/>
      <c r="H3056" s="2"/>
      <c r="I3056" s="2"/>
      <c r="J3056" s="2"/>
    </row>
    <row r="3057" spans="6:10" hidden="1">
      <c r="F3057" s="1"/>
      <c r="G3057" s="2"/>
      <c r="H3057" s="2"/>
      <c r="I3057" s="2"/>
      <c r="J3057" s="2"/>
    </row>
    <row r="3058" spans="6:10" hidden="1">
      <c r="F3058" s="1"/>
      <c r="G3058" s="2"/>
      <c r="H3058" s="2"/>
      <c r="I3058" s="2"/>
      <c r="J3058" s="2"/>
    </row>
    <row r="3059" spans="6:10" hidden="1">
      <c r="F3059" s="1"/>
      <c r="G3059" s="2"/>
      <c r="H3059" s="2"/>
      <c r="I3059" s="2"/>
      <c r="J3059" s="2"/>
    </row>
    <row r="3060" spans="6:10" hidden="1">
      <c r="F3060" s="1"/>
      <c r="G3060" s="2"/>
      <c r="H3060" s="2"/>
      <c r="I3060" s="2"/>
      <c r="J3060" s="2"/>
    </row>
    <row r="3061" spans="6:10" hidden="1">
      <c r="F3061" s="1"/>
      <c r="G3061" s="2"/>
      <c r="H3061" s="2"/>
      <c r="I3061" s="2"/>
      <c r="J3061" s="2"/>
    </row>
    <row r="3062" spans="6:10" hidden="1">
      <c r="F3062" s="1"/>
      <c r="G3062" s="2"/>
      <c r="H3062" s="2"/>
      <c r="I3062" s="2"/>
      <c r="J3062" s="2"/>
    </row>
    <row r="3063" spans="6:10" hidden="1">
      <c r="F3063" s="1"/>
      <c r="G3063" s="2"/>
      <c r="H3063" s="2"/>
      <c r="I3063" s="2"/>
      <c r="J3063" s="2"/>
    </row>
    <row r="3064" spans="6:10" hidden="1">
      <c r="F3064" s="1"/>
      <c r="G3064" s="2"/>
      <c r="H3064" s="2"/>
      <c r="I3064" s="2"/>
      <c r="J3064" s="2"/>
    </row>
    <row r="3065" spans="6:10" hidden="1">
      <c r="F3065" s="1"/>
      <c r="G3065" s="2"/>
      <c r="H3065" s="2"/>
      <c r="I3065" s="2"/>
      <c r="J3065" s="2"/>
    </row>
    <row r="3066" spans="6:10" hidden="1">
      <c r="F3066" s="1"/>
      <c r="G3066" s="2"/>
      <c r="H3066" s="2"/>
      <c r="I3066" s="2"/>
      <c r="J3066" s="2"/>
    </row>
    <row r="3067" spans="6:10" hidden="1">
      <c r="F3067" s="1"/>
      <c r="G3067" s="2"/>
      <c r="H3067" s="2"/>
      <c r="I3067" s="2"/>
      <c r="J3067" s="2"/>
    </row>
    <row r="3068" spans="6:10" hidden="1">
      <c r="F3068" s="1"/>
      <c r="G3068" s="2"/>
      <c r="H3068" s="2"/>
      <c r="I3068" s="2"/>
      <c r="J3068" s="2"/>
    </row>
    <row r="3069" spans="6:10" hidden="1">
      <c r="F3069" s="1"/>
      <c r="G3069" s="2"/>
      <c r="H3069" s="2"/>
      <c r="I3069" s="2"/>
      <c r="J3069" s="2"/>
    </row>
    <row r="3070" spans="6:10" hidden="1">
      <c r="F3070" s="1"/>
      <c r="G3070" s="2"/>
      <c r="H3070" s="2"/>
      <c r="I3070" s="2"/>
      <c r="J3070" s="2"/>
    </row>
    <row r="3071" spans="6:10" hidden="1">
      <c r="F3071" s="1"/>
      <c r="G3071" s="2"/>
      <c r="H3071" s="2"/>
      <c r="I3071" s="2"/>
      <c r="J3071" s="2"/>
    </row>
    <row r="3072" spans="6:10" hidden="1">
      <c r="F3072" s="1"/>
      <c r="G3072" s="2"/>
      <c r="H3072" s="2"/>
      <c r="I3072" s="2"/>
      <c r="J3072" s="2"/>
    </row>
    <row r="3073" spans="6:10" hidden="1">
      <c r="F3073" s="1"/>
      <c r="G3073" s="2"/>
      <c r="H3073" s="2"/>
      <c r="I3073" s="2"/>
      <c r="J3073" s="2"/>
    </row>
    <row r="3074" spans="6:10" hidden="1">
      <c r="F3074" s="1"/>
      <c r="G3074" s="2"/>
      <c r="H3074" s="2"/>
      <c r="I3074" s="2"/>
      <c r="J3074" s="2"/>
    </row>
    <row r="3075" spans="6:10" hidden="1">
      <c r="F3075" s="1"/>
      <c r="G3075" s="2"/>
      <c r="H3075" s="2"/>
      <c r="I3075" s="2"/>
      <c r="J3075" s="2"/>
    </row>
    <row r="3076" spans="6:10" hidden="1">
      <c r="F3076" s="1"/>
      <c r="G3076" s="2"/>
      <c r="H3076" s="2"/>
      <c r="I3076" s="2"/>
      <c r="J3076" s="2"/>
    </row>
    <row r="3077" spans="6:10" hidden="1">
      <c r="F3077" s="1"/>
      <c r="G3077" s="2"/>
      <c r="H3077" s="2"/>
      <c r="I3077" s="2"/>
      <c r="J3077" s="2"/>
    </row>
    <row r="3078" spans="6:10" hidden="1">
      <c r="F3078" s="1"/>
      <c r="G3078" s="2"/>
      <c r="H3078" s="2"/>
      <c r="I3078" s="2"/>
      <c r="J3078" s="2"/>
    </row>
    <row r="3079" spans="6:10" hidden="1">
      <c r="F3079" s="1"/>
      <c r="G3079" s="2"/>
      <c r="H3079" s="2"/>
      <c r="I3079" s="2"/>
      <c r="J3079" s="2"/>
    </row>
    <row r="3080" spans="6:10" hidden="1">
      <c r="F3080" s="1"/>
      <c r="G3080" s="2"/>
      <c r="H3080" s="2"/>
      <c r="I3080" s="2"/>
      <c r="J3080" s="2"/>
    </row>
    <row r="3081" spans="6:10" hidden="1">
      <c r="F3081" s="1"/>
      <c r="G3081" s="2"/>
      <c r="H3081" s="2"/>
      <c r="I3081" s="2"/>
      <c r="J3081" s="2"/>
    </row>
    <row r="3082" spans="6:10" hidden="1">
      <c r="F3082" s="1"/>
      <c r="G3082" s="2"/>
      <c r="H3082" s="2"/>
      <c r="I3082" s="2"/>
      <c r="J3082" s="2"/>
    </row>
    <row r="3083" spans="6:10" hidden="1">
      <c r="F3083" s="1"/>
      <c r="G3083" s="2"/>
      <c r="H3083" s="2"/>
      <c r="I3083" s="2"/>
      <c r="J3083" s="2"/>
    </row>
    <row r="3084" spans="6:10" hidden="1">
      <c r="F3084" s="1"/>
      <c r="G3084" s="2"/>
      <c r="H3084" s="2"/>
      <c r="I3084" s="2"/>
      <c r="J3084" s="2"/>
    </row>
    <row r="3085" spans="6:10" hidden="1">
      <c r="F3085" s="1"/>
      <c r="G3085" s="2"/>
      <c r="H3085" s="2"/>
      <c r="I3085" s="2"/>
      <c r="J3085" s="2"/>
    </row>
    <row r="3086" spans="6:10" hidden="1">
      <c r="F3086" s="1"/>
      <c r="G3086" s="2"/>
      <c r="H3086" s="2"/>
      <c r="I3086" s="2"/>
      <c r="J3086" s="2"/>
    </row>
    <row r="3087" spans="6:10" hidden="1">
      <c r="F3087" s="1"/>
      <c r="G3087" s="2"/>
      <c r="H3087" s="2"/>
      <c r="I3087" s="2"/>
      <c r="J3087" s="2"/>
    </row>
    <row r="3088" spans="6:10" hidden="1">
      <c r="F3088" s="1"/>
      <c r="G3088" s="2"/>
      <c r="H3088" s="2"/>
      <c r="I3088" s="2"/>
      <c r="J3088" s="2"/>
    </row>
    <row r="3089" spans="6:10" hidden="1">
      <c r="F3089" s="1"/>
      <c r="G3089" s="2"/>
      <c r="H3089" s="2"/>
      <c r="I3089" s="2"/>
      <c r="J3089" s="2"/>
    </row>
    <row r="3090" spans="6:10" hidden="1">
      <c r="F3090" s="1"/>
      <c r="G3090" s="2"/>
      <c r="H3090" s="2"/>
      <c r="I3090" s="2"/>
      <c r="J3090" s="2"/>
    </row>
    <row r="3091" spans="6:10" hidden="1">
      <c r="F3091" s="1"/>
      <c r="G3091" s="2"/>
      <c r="H3091" s="2"/>
      <c r="I3091" s="2"/>
      <c r="J3091" s="2"/>
    </row>
    <row r="3092" spans="6:10" hidden="1">
      <c r="F3092" s="1"/>
      <c r="G3092" s="2"/>
      <c r="H3092" s="2"/>
      <c r="I3092" s="2"/>
      <c r="J3092" s="2"/>
    </row>
    <row r="3093" spans="6:10" hidden="1">
      <c r="F3093" s="1"/>
      <c r="G3093" s="2"/>
      <c r="H3093" s="2"/>
      <c r="I3093" s="2"/>
      <c r="J3093" s="2"/>
    </row>
    <row r="3094" spans="6:10" hidden="1">
      <c r="F3094" s="1"/>
      <c r="G3094" s="2"/>
      <c r="H3094" s="2"/>
      <c r="I3094" s="2"/>
      <c r="J3094" s="2"/>
    </row>
    <row r="3095" spans="6:10" hidden="1">
      <c r="F3095" s="1"/>
      <c r="G3095" s="2"/>
      <c r="H3095" s="2"/>
      <c r="I3095" s="2"/>
      <c r="J3095" s="2"/>
    </row>
    <row r="3096" spans="6:10" hidden="1">
      <c r="F3096" s="1"/>
      <c r="G3096" s="2"/>
      <c r="H3096" s="2"/>
      <c r="I3096" s="2"/>
      <c r="J3096" s="2"/>
    </row>
    <row r="3097" spans="6:10" hidden="1">
      <c r="F3097" s="1"/>
      <c r="G3097" s="2"/>
      <c r="H3097" s="2"/>
      <c r="I3097" s="2"/>
      <c r="J3097" s="2"/>
    </row>
    <row r="3098" spans="6:10" hidden="1">
      <c r="F3098" s="1"/>
      <c r="G3098" s="2"/>
      <c r="H3098" s="2"/>
      <c r="I3098" s="2"/>
      <c r="J3098" s="2"/>
    </row>
    <row r="3099" spans="6:10" hidden="1">
      <c r="F3099" s="1"/>
      <c r="G3099" s="2"/>
      <c r="H3099" s="2"/>
      <c r="I3099" s="2"/>
      <c r="J3099" s="2"/>
    </row>
    <row r="3100" spans="6:10" hidden="1">
      <c r="F3100" s="1"/>
      <c r="G3100" s="2"/>
      <c r="H3100" s="2"/>
      <c r="I3100" s="2"/>
      <c r="J3100" s="2"/>
    </row>
    <row r="3101" spans="6:10" hidden="1">
      <c r="F3101" s="1"/>
      <c r="G3101" s="2"/>
      <c r="H3101" s="2"/>
      <c r="I3101" s="2"/>
      <c r="J3101" s="2"/>
    </row>
    <row r="3102" spans="6:10" hidden="1">
      <c r="F3102" s="1"/>
      <c r="G3102" s="2"/>
      <c r="H3102" s="2"/>
      <c r="I3102" s="2"/>
      <c r="J3102" s="2"/>
    </row>
    <row r="3103" spans="6:10" hidden="1">
      <c r="F3103" s="1"/>
      <c r="G3103" s="2"/>
      <c r="H3103" s="2"/>
      <c r="I3103" s="2"/>
      <c r="J3103" s="2"/>
    </row>
    <row r="3104" spans="6:10" hidden="1">
      <c r="F3104" s="1"/>
      <c r="G3104" s="2"/>
      <c r="H3104" s="2"/>
      <c r="I3104" s="2"/>
      <c r="J3104" s="2"/>
    </row>
    <row r="3105" spans="6:10" hidden="1">
      <c r="F3105" s="1"/>
      <c r="G3105" s="2"/>
      <c r="H3105" s="2"/>
      <c r="I3105" s="2"/>
      <c r="J3105" s="2"/>
    </row>
    <row r="3106" spans="6:10" hidden="1">
      <c r="F3106" s="1"/>
      <c r="G3106" s="2"/>
      <c r="H3106" s="2"/>
      <c r="I3106" s="2"/>
      <c r="J3106" s="2"/>
    </row>
    <row r="3107" spans="6:10" hidden="1">
      <c r="F3107" s="1"/>
      <c r="G3107" s="2"/>
      <c r="H3107" s="2"/>
      <c r="I3107" s="2"/>
      <c r="J3107" s="2"/>
    </row>
    <row r="3108" spans="6:10" hidden="1">
      <c r="F3108" s="1"/>
      <c r="G3108" s="2"/>
      <c r="H3108" s="2"/>
      <c r="I3108" s="2"/>
      <c r="J3108" s="2"/>
    </row>
    <row r="3109" spans="6:10" hidden="1">
      <c r="F3109" s="1"/>
      <c r="G3109" s="2"/>
      <c r="H3109" s="2"/>
      <c r="I3109" s="2"/>
      <c r="J3109" s="2"/>
    </row>
    <row r="3110" spans="6:10" hidden="1">
      <c r="F3110" s="1"/>
      <c r="G3110" s="2"/>
      <c r="H3110" s="2"/>
      <c r="I3110" s="2"/>
      <c r="J3110" s="2"/>
    </row>
    <row r="3111" spans="6:10" hidden="1">
      <c r="F3111" s="1"/>
      <c r="G3111" s="2"/>
      <c r="H3111" s="2"/>
      <c r="I3111" s="2"/>
      <c r="J3111" s="2"/>
    </row>
    <row r="3112" spans="6:10" hidden="1">
      <c r="F3112" s="1"/>
      <c r="G3112" s="2"/>
      <c r="H3112" s="2"/>
      <c r="I3112" s="2"/>
      <c r="J3112" s="2"/>
    </row>
    <row r="3113" spans="6:10" hidden="1">
      <c r="F3113" s="1"/>
      <c r="G3113" s="2"/>
      <c r="H3113" s="2"/>
      <c r="I3113" s="2"/>
      <c r="J3113" s="2"/>
    </row>
    <row r="3114" spans="6:10" hidden="1">
      <c r="F3114" s="1"/>
      <c r="G3114" s="2"/>
      <c r="H3114" s="2"/>
      <c r="I3114" s="2"/>
      <c r="J3114" s="2"/>
    </row>
    <row r="3115" spans="6:10" hidden="1">
      <c r="F3115" s="1"/>
      <c r="G3115" s="2"/>
      <c r="H3115" s="2"/>
      <c r="I3115" s="2"/>
      <c r="J3115" s="2"/>
    </row>
    <row r="3116" spans="6:10" hidden="1">
      <c r="F3116" s="1"/>
      <c r="G3116" s="2"/>
      <c r="H3116" s="2"/>
      <c r="I3116" s="2"/>
      <c r="J3116" s="2"/>
    </row>
    <row r="3117" spans="6:10" hidden="1">
      <c r="F3117" s="1"/>
      <c r="G3117" s="2"/>
      <c r="H3117" s="2"/>
      <c r="I3117" s="2"/>
      <c r="J3117" s="2"/>
    </row>
    <row r="3118" spans="6:10" hidden="1">
      <c r="F3118" s="1"/>
      <c r="G3118" s="2"/>
      <c r="H3118" s="2"/>
      <c r="I3118" s="2"/>
      <c r="J3118" s="2"/>
    </row>
    <row r="3119" spans="6:10" hidden="1">
      <c r="F3119" s="1"/>
      <c r="G3119" s="2"/>
      <c r="H3119" s="2"/>
      <c r="I3119" s="2"/>
      <c r="J3119" s="2"/>
    </row>
    <row r="3120" spans="6:10" hidden="1">
      <c r="F3120" s="1"/>
      <c r="G3120" s="2"/>
      <c r="H3120" s="2"/>
      <c r="I3120" s="2"/>
      <c r="J3120" s="2"/>
    </row>
    <row r="3121" spans="5:10" hidden="1">
      <c r="F3121" s="1"/>
      <c r="G3121" s="2"/>
      <c r="H3121" s="2"/>
      <c r="I3121" s="2"/>
      <c r="J3121" s="2"/>
    </row>
    <row r="3122" spans="5:10" hidden="1">
      <c r="F3122" s="1"/>
      <c r="G3122" s="2"/>
      <c r="H3122" s="2"/>
      <c r="I3122" s="2"/>
      <c r="J3122" s="2"/>
    </row>
    <row r="3123" spans="5:10" hidden="1">
      <c r="F3123" s="1"/>
      <c r="G3123" s="2"/>
      <c r="H3123" s="2"/>
      <c r="I3123" s="2"/>
      <c r="J3123" s="2"/>
    </row>
    <row r="3124" spans="5:10" hidden="1">
      <c r="F3124" s="1"/>
      <c r="G3124" s="2"/>
      <c r="H3124" s="2"/>
      <c r="I3124" s="2"/>
      <c r="J3124" s="2"/>
    </row>
    <row r="3125" spans="5:10" hidden="1">
      <c r="F3125" s="1"/>
      <c r="G3125" s="2"/>
      <c r="H3125" s="2"/>
      <c r="I3125" s="2"/>
      <c r="J3125" s="2"/>
    </row>
    <row r="3126" spans="5:10" hidden="1">
      <c r="F3126" s="1"/>
      <c r="G3126" s="2"/>
      <c r="H3126" s="2"/>
      <c r="I3126" s="2"/>
      <c r="J3126" s="2"/>
    </row>
    <row r="3127" spans="5:10" hidden="1">
      <c r="F3127" s="1"/>
      <c r="G3127" s="2"/>
      <c r="H3127" s="2"/>
      <c r="I3127" s="2"/>
      <c r="J3127" s="2"/>
    </row>
    <row r="3128" spans="5:10" hidden="1">
      <c r="F3128" s="1"/>
      <c r="G3128" s="2"/>
      <c r="H3128" s="2"/>
      <c r="I3128" s="2"/>
      <c r="J3128" s="2"/>
    </row>
    <row r="3129" spans="5:10" hidden="1">
      <c r="F3129" s="1"/>
      <c r="G3129" s="2"/>
      <c r="H3129" s="2"/>
      <c r="I3129" s="2"/>
      <c r="J3129" s="2"/>
    </row>
    <row r="3130" spans="5:10" hidden="1">
      <c r="F3130" s="1"/>
      <c r="G3130" s="2"/>
      <c r="H3130" s="2"/>
      <c r="I3130" s="2"/>
      <c r="J3130" s="2"/>
    </row>
    <row r="3131" spans="5:10" hidden="1">
      <c r="E3131" s="14"/>
      <c r="F3131" s="1"/>
      <c r="G3131" s="2"/>
      <c r="H3131" s="2"/>
      <c r="I3131" s="2"/>
      <c r="J3131" s="2"/>
    </row>
    <row r="3132" spans="5:10" hidden="1">
      <c r="F3132" s="1"/>
      <c r="G3132" s="2"/>
      <c r="H3132" s="2"/>
      <c r="I3132" s="2"/>
      <c r="J3132" s="2"/>
    </row>
    <row r="3133" spans="5:10" hidden="1">
      <c r="F3133" s="1"/>
      <c r="G3133" s="2"/>
      <c r="H3133" s="2"/>
      <c r="I3133" s="2"/>
      <c r="J3133" s="2"/>
    </row>
    <row r="3134" spans="5:10" hidden="1">
      <c r="F3134" s="1"/>
      <c r="G3134" s="2"/>
      <c r="H3134" s="2"/>
      <c r="I3134" s="2"/>
      <c r="J3134" s="2"/>
    </row>
    <row r="3135" spans="5:10" hidden="1">
      <c r="F3135" s="1"/>
      <c r="G3135" s="2"/>
      <c r="H3135" s="2"/>
      <c r="I3135" s="2"/>
      <c r="J3135" s="2"/>
    </row>
    <row r="3136" spans="5:10" hidden="1">
      <c r="F3136" s="1"/>
      <c r="G3136" s="2"/>
      <c r="H3136" s="2"/>
      <c r="I3136" s="2"/>
      <c r="J3136" s="2"/>
    </row>
    <row r="3137" spans="6:10" hidden="1">
      <c r="F3137" s="1"/>
      <c r="G3137" s="2"/>
      <c r="H3137" s="2"/>
      <c r="I3137" s="2"/>
      <c r="J3137" s="2"/>
    </row>
    <row r="3138" spans="6:10" hidden="1">
      <c r="F3138" s="1"/>
      <c r="G3138" s="2"/>
      <c r="H3138" s="2"/>
      <c r="I3138" s="2"/>
      <c r="J3138" s="2"/>
    </row>
    <row r="3139" spans="6:10" hidden="1">
      <c r="F3139" s="1"/>
      <c r="G3139" s="2"/>
      <c r="H3139" s="2"/>
      <c r="I3139" s="2"/>
      <c r="J3139" s="2"/>
    </row>
    <row r="3140" spans="6:10" hidden="1">
      <c r="F3140" s="1"/>
      <c r="G3140" s="2"/>
      <c r="H3140" s="2"/>
      <c r="I3140" s="2"/>
      <c r="J3140" s="2"/>
    </row>
    <row r="3141" spans="6:10" hidden="1">
      <c r="F3141" s="1"/>
      <c r="G3141" s="2"/>
      <c r="H3141" s="2"/>
      <c r="I3141" s="2"/>
      <c r="J3141" s="2"/>
    </row>
    <row r="3142" spans="6:10" hidden="1">
      <c r="F3142" s="1"/>
      <c r="G3142" s="2"/>
      <c r="H3142" s="2"/>
      <c r="I3142" s="2"/>
      <c r="J3142" s="2"/>
    </row>
    <row r="3143" spans="6:10" hidden="1">
      <c r="F3143" s="1"/>
      <c r="G3143" s="2"/>
      <c r="H3143" s="2"/>
      <c r="I3143" s="2"/>
      <c r="J3143" s="2"/>
    </row>
    <row r="3144" spans="6:10" hidden="1">
      <c r="F3144" s="1"/>
      <c r="G3144" s="2"/>
      <c r="H3144" s="2"/>
      <c r="I3144" s="2"/>
      <c r="J3144" s="2"/>
    </row>
    <row r="3145" spans="6:10" hidden="1">
      <c r="F3145" s="1"/>
      <c r="G3145" s="2"/>
      <c r="H3145" s="2"/>
      <c r="I3145" s="2"/>
      <c r="J3145" s="2"/>
    </row>
    <row r="3146" spans="6:10" hidden="1">
      <c r="F3146" s="1"/>
      <c r="G3146" s="2"/>
      <c r="H3146" s="2"/>
      <c r="I3146" s="2"/>
      <c r="J3146" s="2"/>
    </row>
    <row r="3147" spans="6:10" hidden="1">
      <c r="F3147" s="1"/>
      <c r="G3147" s="2"/>
      <c r="H3147" s="2"/>
      <c r="I3147" s="2"/>
      <c r="J3147" s="2"/>
    </row>
    <row r="3148" spans="6:10" hidden="1">
      <c r="F3148" s="1"/>
      <c r="G3148" s="2"/>
      <c r="H3148" s="2"/>
      <c r="I3148" s="2"/>
      <c r="J3148" s="2"/>
    </row>
    <row r="3149" spans="6:10" hidden="1">
      <c r="F3149" s="1"/>
      <c r="G3149" s="2"/>
      <c r="H3149" s="2"/>
      <c r="I3149" s="2"/>
      <c r="J3149" s="2"/>
    </row>
    <row r="3150" spans="6:10" hidden="1">
      <c r="F3150" s="1"/>
      <c r="G3150" s="2"/>
      <c r="H3150" s="2"/>
      <c r="I3150" s="2"/>
      <c r="J3150" s="2"/>
    </row>
    <row r="3151" spans="6:10" hidden="1">
      <c r="F3151" s="1"/>
      <c r="G3151" s="2"/>
      <c r="H3151" s="2"/>
      <c r="I3151" s="2"/>
      <c r="J3151" s="2"/>
    </row>
    <row r="3152" spans="6:10" hidden="1">
      <c r="F3152" s="1"/>
      <c r="G3152" s="2"/>
      <c r="H3152" s="2"/>
      <c r="I3152" s="2"/>
      <c r="J3152" s="2"/>
    </row>
    <row r="3153" spans="6:10" hidden="1">
      <c r="F3153" s="1"/>
      <c r="G3153" s="2"/>
      <c r="H3153" s="2"/>
      <c r="I3153" s="2"/>
      <c r="J3153" s="2"/>
    </row>
    <row r="3154" spans="6:10" hidden="1">
      <c r="F3154" s="1"/>
      <c r="G3154" s="2"/>
      <c r="H3154" s="2"/>
      <c r="I3154" s="2"/>
      <c r="J3154" s="2"/>
    </row>
    <row r="3155" spans="6:10" hidden="1">
      <c r="F3155" s="1"/>
      <c r="G3155" s="2"/>
      <c r="H3155" s="2"/>
      <c r="I3155" s="2"/>
      <c r="J3155" s="2"/>
    </row>
    <row r="3156" spans="6:10" hidden="1">
      <c r="F3156" s="1"/>
      <c r="G3156" s="2"/>
      <c r="H3156" s="2"/>
      <c r="I3156" s="2"/>
      <c r="J3156" s="2"/>
    </row>
    <row r="3157" spans="6:10" hidden="1">
      <c r="F3157" s="1"/>
      <c r="G3157" s="2"/>
      <c r="H3157" s="2"/>
      <c r="I3157" s="2"/>
      <c r="J3157" s="2"/>
    </row>
    <row r="3158" spans="6:10" hidden="1">
      <c r="F3158" s="1"/>
      <c r="G3158" s="2"/>
      <c r="H3158" s="2"/>
      <c r="I3158" s="2"/>
      <c r="J3158" s="2"/>
    </row>
    <row r="3159" spans="6:10" hidden="1">
      <c r="F3159" s="1"/>
      <c r="G3159" s="2"/>
      <c r="H3159" s="2"/>
      <c r="I3159" s="2"/>
      <c r="J3159" s="2"/>
    </row>
    <row r="3160" spans="6:10" hidden="1">
      <c r="F3160" s="1"/>
      <c r="G3160" s="2"/>
      <c r="H3160" s="2"/>
      <c r="I3160" s="2"/>
      <c r="J3160" s="2"/>
    </row>
    <row r="3161" spans="6:10" hidden="1">
      <c r="F3161" s="1"/>
      <c r="G3161" s="2"/>
      <c r="H3161" s="2"/>
      <c r="I3161" s="2"/>
      <c r="J3161" s="2"/>
    </row>
    <row r="3162" spans="6:10" hidden="1">
      <c r="F3162" s="1"/>
      <c r="G3162" s="2"/>
      <c r="H3162" s="2"/>
      <c r="I3162" s="2"/>
      <c r="J3162" s="2"/>
    </row>
    <row r="3163" spans="6:10" hidden="1">
      <c r="F3163" s="1"/>
      <c r="G3163" s="2"/>
      <c r="H3163" s="2"/>
      <c r="I3163" s="2"/>
      <c r="J3163" s="2"/>
    </row>
    <row r="3164" spans="6:10" hidden="1">
      <c r="F3164" s="1"/>
      <c r="G3164" s="2"/>
      <c r="H3164" s="2"/>
      <c r="I3164" s="2"/>
      <c r="J3164" s="2"/>
    </row>
    <row r="3165" spans="6:10" hidden="1">
      <c r="F3165" s="1"/>
      <c r="G3165" s="2"/>
      <c r="H3165" s="2"/>
      <c r="I3165" s="2"/>
      <c r="J3165" s="2"/>
    </row>
    <row r="3166" spans="6:10" hidden="1">
      <c r="F3166" s="1"/>
      <c r="G3166" s="2"/>
      <c r="H3166" s="2"/>
      <c r="I3166" s="2"/>
      <c r="J3166" s="2"/>
    </row>
    <row r="3167" spans="6:10" hidden="1">
      <c r="F3167" s="1"/>
      <c r="G3167" s="2"/>
      <c r="H3167" s="2"/>
      <c r="I3167" s="2"/>
      <c r="J3167" s="2"/>
    </row>
    <row r="3168" spans="6:10" hidden="1">
      <c r="F3168" s="1"/>
      <c r="G3168" s="2"/>
      <c r="H3168" s="2"/>
      <c r="I3168" s="2"/>
      <c r="J3168" s="2"/>
    </row>
    <row r="3169" spans="6:10" hidden="1">
      <c r="F3169" s="1"/>
      <c r="G3169" s="2"/>
      <c r="H3169" s="2"/>
      <c r="I3169" s="2"/>
      <c r="J3169" s="2"/>
    </row>
    <row r="3170" spans="6:10" hidden="1">
      <c r="F3170" s="1"/>
      <c r="G3170" s="2"/>
      <c r="H3170" s="2"/>
      <c r="I3170" s="2"/>
      <c r="J3170" s="2"/>
    </row>
    <row r="3171" spans="6:10" hidden="1">
      <c r="F3171" s="1"/>
      <c r="G3171" s="2"/>
      <c r="H3171" s="2"/>
      <c r="I3171" s="2"/>
      <c r="J3171" s="2"/>
    </row>
    <row r="3172" spans="6:10" hidden="1">
      <c r="F3172" s="1"/>
      <c r="G3172" s="2"/>
      <c r="H3172" s="2"/>
      <c r="I3172" s="2"/>
      <c r="J3172" s="2"/>
    </row>
    <row r="3173" spans="6:10" hidden="1">
      <c r="F3173" s="1"/>
      <c r="G3173" s="2"/>
      <c r="H3173" s="2"/>
      <c r="I3173" s="2"/>
      <c r="J3173" s="2"/>
    </row>
    <row r="3174" spans="6:10" hidden="1">
      <c r="F3174" s="1"/>
      <c r="G3174" s="2"/>
      <c r="H3174" s="2"/>
      <c r="I3174" s="2"/>
      <c r="J3174" s="2"/>
    </row>
    <row r="3175" spans="6:10" hidden="1">
      <c r="F3175" s="1"/>
      <c r="G3175" s="2"/>
      <c r="H3175" s="2"/>
      <c r="I3175" s="2"/>
      <c r="J3175" s="2"/>
    </row>
    <row r="3176" spans="6:10" hidden="1">
      <c r="F3176" s="1"/>
      <c r="G3176" s="2"/>
      <c r="H3176" s="2"/>
      <c r="I3176" s="2"/>
      <c r="J3176" s="2"/>
    </row>
    <row r="3177" spans="6:10" hidden="1">
      <c r="F3177" s="1"/>
      <c r="G3177" s="2"/>
      <c r="H3177" s="2"/>
      <c r="I3177" s="2"/>
      <c r="J3177" s="2"/>
    </row>
    <row r="3178" spans="6:10" hidden="1">
      <c r="F3178" s="1"/>
      <c r="G3178" s="2"/>
      <c r="H3178" s="2"/>
      <c r="I3178" s="2"/>
      <c r="J3178" s="2"/>
    </row>
    <row r="3179" spans="6:10" hidden="1">
      <c r="F3179" s="1"/>
      <c r="G3179" s="2"/>
      <c r="H3179" s="2"/>
      <c r="I3179" s="2"/>
      <c r="J3179" s="2"/>
    </row>
    <row r="3180" spans="6:10" hidden="1">
      <c r="F3180" s="1"/>
      <c r="G3180" s="2"/>
      <c r="H3180" s="2"/>
      <c r="I3180" s="2"/>
      <c r="J3180" s="2"/>
    </row>
    <row r="3181" spans="6:10" hidden="1">
      <c r="F3181" s="1"/>
      <c r="G3181" s="2"/>
      <c r="H3181" s="2"/>
      <c r="I3181" s="2"/>
      <c r="J3181" s="2"/>
    </row>
    <row r="3182" spans="6:10" hidden="1">
      <c r="F3182" s="1"/>
      <c r="G3182" s="2"/>
      <c r="H3182" s="2"/>
      <c r="I3182" s="2"/>
      <c r="J3182" s="2"/>
    </row>
    <row r="3183" spans="6:10" hidden="1">
      <c r="F3183" s="1"/>
      <c r="G3183" s="2"/>
      <c r="H3183" s="2"/>
      <c r="I3183" s="2"/>
      <c r="J3183" s="2"/>
    </row>
    <row r="3184" spans="6:10" hidden="1">
      <c r="F3184" s="1"/>
      <c r="G3184" s="2"/>
      <c r="H3184" s="2"/>
      <c r="I3184" s="2"/>
      <c r="J3184" s="2"/>
    </row>
    <row r="3185" spans="6:10" hidden="1">
      <c r="F3185" s="1"/>
      <c r="G3185" s="2"/>
      <c r="H3185" s="2"/>
      <c r="I3185" s="2"/>
      <c r="J3185" s="2"/>
    </row>
    <row r="3186" spans="6:10" hidden="1">
      <c r="F3186" s="1"/>
      <c r="G3186" s="2"/>
      <c r="H3186" s="2"/>
      <c r="I3186" s="2"/>
      <c r="J3186" s="2"/>
    </row>
    <row r="3187" spans="6:10" hidden="1">
      <c r="F3187" s="1"/>
      <c r="G3187" s="2"/>
      <c r="H3187" s="2"/>
      <c r="I3187" s="2"/>
      <c r="J3187" s="2"/>
    </row>
    <row r="3188" spans="6:10" hidden="1">
      <c r="F3188" s="1"/>
      <c r="G3188" s="2"/>
      <c r="H3188" s="2"/>
      <c r="I3188" s="2"/>
      <c r="J3188" s="2"/>
    </row>
    <row r="3189" spans="6:10" hidden="1">
      <c r="F3189" s="1"/>
      <c r="G3189" s="2"/>
      <c r="H3189" s="2"/>
      <c r="I3189" s="2"/>
      <c r="J3189" s="2"/>
    </row>
    <row r="3190" spans="6:10" hidden="1">
      <c r="F3190" s="1"/>
      <c r="G3190" s="2"/>
      <c r="H3190" s="2"/>
      <c r="I3190" s="2"/>
      <c r="J3190" s="2"/>
    </row>
    <row r="3191" spans="6:10" hidden="1">
      <c r="F3191" s="1"/>
      <c r="G3191" s="2"/>
      <c r="H3191" s="2"/>
      <c r="I3191" s="2"/>
      <c r="J3191" s="2"/>
    </row>
    <row r="3192" spans="6:10" hidden="1">
      <c r="F3192" s="1"/>
      <c r="G3192" s="2"/>
      <c r="H3192" s="2"/>
      <c r="I3192" s="2"/>
      <c r="J3192" s="2"/>
    </row>
    <row r="3193" spans="6:10" hidden="1">
      <c r="F3193" s="1"/>
      <c r="G3193" s="2"/>
      <c r="H3193" s="2"/>
      <c r="I3193" s="2"/>
      <c r="J3193" s="2"/>
    </row>
    <row r="3194" spans="6:10" hidden="1">
      <c r="F3194" s="1"/>
      <c r="G3194" s="2"/>
      <c r="H3194" s="2"/>
      <c r="I3194" s="2"/>
      <c r="J3194" s="2"/>
    </row>
    <row r="3195" spans="6:10" hidden="1">
      <c r="F3195" s="1"/>
      <c r="G3195" s="2"/>
      <c r="H3195" s="2"/>
      <c r="I3195" s="2"/>
      <c r="J3195" s="2"/>
    </row>
    <row r="3196" spans="6:10" hidden="1">
      <c r="F3196" s="1"/>
      <c r="G3196" s="2"/>
      <c r="H3196" s="2"/>
      <c r="I3196" s="2"/>
      <c r="J3196" s="2"/>
    </row>
    <row r="3197" spans="6:10" hidden="1">
      <c r="F3197" s="1"/>
      <c r="G3197" s="2"/>
      <c r="H3197" s="2"/>
      <c r="I3197" s="2"/>
      <c r="J3197" s="2"/>
    </row>
    <row r="3198" spans="6:10" hidden="1">
      <c r="F3198" s="1"/>
      <c r="G3198" s="2"/>
      <c r="H3198" s="2"/>
      <c r="I3198" s="2"/>
      <c r="J3198" s="2"/>
    </row>
    <row r="3199" spans="6:10" hidden="1">
      <c r="F3199" s="1"/>
      <c r="G3199" s="2"/>
      <c r="H3199" s="2"/>
      <c r="I3199" s="2"/>
      <c r="J3199" s="2"/>
    </row>
    <row r="3200" spans="6:10" hidden="1">
      <c r="F3200" s="1"/>
      <c r="G3200" s="2"/>
      <c r="H3200" s="2"/>
      <c r="I3200" s="2"/>
      <c r="J3200" s="2"/>
    </row>
    <row r="3201" spans="6:10" hidden="1">
      <c r="F3201" s="1"/>
      <c r="G3201" s="2"/>
      <c r="H3201" s="2"/>
      <c r="I3201" s="2"/>
      <c r="J3201" s="2"/>
    </row>
    <row r="3202" spans="6:10" hidden="1">
      <c r="F3202" s="1"/>
      <c r="G3202" s="2"/>
      <c r="H3202" s="2"/>
      <c r="I3202" s="2"/>
      <c r="J3202" s="2"/>
    </row>
    <row r="3203" spans="6:10" hidden="1">
      <c r="F3203" s="1"/>
      <c r="G3203" s="2"/>
      <c r="H3203" s="2"/>
      <c r="I3203" s="2"/>
      <c r="J3203" s="2"/>
    </row>
    <row r="3204" spans="6:10" hidden="1">
      <c r="F3204" s="1"/>
      <c r="G3204" s="2"/>
      <c r="H3204" s="2"/>
      <c r="I3204" s="2"/>
      <c r="J3204" s="2"/>
    </row>
    <row r="3205" spans="6:10" hidden="1">
      <c r="F3205" s="1"/>
      <c r="G3205" s="2"/>
      <c r="H3205" s="2"/>
      <c r="I3205" s="2"/>
      <c r="J3205" s="2"/>
    </row>
    <row r="3206" spans="6:10" hidden="1">
      <c r="F3206" s="1"/>
      <c r="G3206" s="2"/>
      <c r="H3206" s="2"/>
      <c r="I3206" s="2"/>
      <c r="J3206" s="2"/>
    </row>
    <row r="3207" spans="6:10" hidden="1">
      <c r="F3207" s="1"/>
      <c r="G3207" s="2"/>
      <c r="H3207" s="2"/>
      <c r="I3207" s="2"/>
      <c r="J3207" s="2"/>
    </row>
    <row r="3208" spans="6:10" hidden="1">
      <c r="F3208" s="1"/>
      <c r="G3208" s="2"/>
      <c r="H3208" s="2"/>
      <c r="I3208" s="2"/>
      <c r="J3208" s="2"/>
    </row>
    <row r="3209" spans="6:10" hidden="1">
      <c r="F3209" s="1"/>
      <c r="G3209" s="2"/>
      <c r="H3209" s="2"/>
      <c r="I3209" s="2"/>
      <c r="J3209" s="2"/>
    </row>
    <row r="3210" spans="6:10" hidden="1">
      <c r="F3210" s="1"/>
      <c r="G3210" s="2"/>
      <c r="H3210" s="2"/>
      <c r="I3210" s="2"/>
      <c r="J3210" s="2"/>
    </row>
    <row r="3211" spans="6:10" hidden="1">
      <c r="F3211" s="1"/>
      <c r="G3211" s="2"/>
      <c r="H3211" s="2"/>
      <c r="I3211" s="2"/>
      <c r="J3211" s="2"/>
    </row>
    <row r="3212" spans="6:10" hidden="1">
      <c r="F3212" s="1"/>
      <c r="G3212" s="2"/>
      <c r="H3212" s="2"/>
      <c r="I3212" s="2"/>
      <c r="J3212" s="2"/>
    </row>
    <row r="3213" spans="6:10" hidden="1">
      <c r="F3213" s="1"/>
      <c r="G3213" s="2"/>
      <c r="H3213" s="2"/>
      <c r="I3213" s="2"/>
      <c r="J3213" s="2"/>
    </row>
    <row r="3214" spans="6:10" hidden="1">
      <c r="F3214" s="1"/>
      <c r="G3214" s="2"/>
      <c r="H3214" s="2"/>
      <c r="I3214" s="2"/>
      <c r="J3214" s="2"/>
    </row>
    <row r="3215" spans="6:10" hidden="1">
      <c r="F3215" s="1"/>
      <c r="G3215" s="2"/>
      <c r="H3215" s="2"/>
      <c r="I3215" s="2"/>
      <c r="J3215" s="2"/>
    </row>
    <row r="3216" spans="6:10" hidden="1">
      <c r="F3216" s="1"/>
      <c r="G3216" s="2"/>
      <c r="H3216" s="2"/>
      <c r="I3216" s="2"/>
      <c r="J3216" s="2"/>
    </row>
    <row r="3217" spans="6:10" hidden="1">
      <c r="F3217" s="1"/>
      <c r="G3217" s="2"/>
      <c r="H3217" s="2"/>
      <c r="I3217" s="2"/>
      <c r="J3217" s="2"/>
    </row>
    <row r="3218" spans="6:10" hidden="1">
      <c r="F3218" s="1"/>
      <c r="G3218" s="2"/>
      <c r="H3218" s="2"/>
      <c r="I3218" s="2"/>
      <c r="J3218" s="2"/>
    </row>
    <row r="3219" spans="6:10" hidden="1">
      <c r="F3219" s="1"/>
      <c r="G3219" s="2"/>
      <c r="H3219" s="2"/>
      <c r="I3219" s="2"/>
      <c r="J3219" s="2"/>
    </row>
    <row r="3220" spans="6:10" hidden="1">
      <c r="F3220" s="1"/>
      <c r="G3220" s="2"/>
      <c r="H3220" s="2"/>
      <c r="I3220" s="2"/>
      <c r="J3220" s="2"/>
    </row>
    <row r="3221" spans="6:10" hidden="1">
      <c r="F3221" s="1"/>
      <c r="G3221" s="2"/>
      <c r="H3221" s="2"/>
      <c r="I3221" s="2"/>
      <c r="J3221" s="2"/>
    </row>
    <row r="3222" spans="6:10" hidden="1">
      <c r="F3222" s="1"/>
      <c r="G3222" s="2"/>
      <c r="H3222" s="2"/>
      <c r="I3222" s="2"/>
      <c r="J3222" s="2"/>
    </row>
    <row r="3223" spans="6:10" hidden="1">
      <c r="F3223" s="1"/>
      <c r="G3223" s="2"/>
      <c r="H3223" s="2"/>
      <c r="I3223" s="2"/>
      <c r="J3223" s="2"/>
    </row>
    <row r="3224" spans="6:10" hidden="1">
      <c r="F3224" s="1"/>
      <c r="G3224" s="2"/>
      <c r="H3224" s="2"/>
      <c r="I3224" s="2"/>
      <c r="J3224" s="2"/>
    </row>
    <row r="3225" spans="6:10" hidden="1">
      <c r="F3225" s="1"/>
      <c r="G3225" s="2"/>
      <c r="H3225" s="2"/>
      <c r="I3225" s="2"/>
      <c r="J3225" s="2"/>
    </row>
    <row r="3226" spans="6:10" hidden="1">
      <c r="F3226" s="1"/>
      <c r="G3226" s="2"/>
      <c r="H3226" s="2"/>
      <c r="I3226" s="2"/>
      <c r="J3226" s="2"/>
    </row>
    <row r="3227" spans="6:10" hidden="1">
      <c r="F3227" s="1"/>
      <c r="G3227" s="2"/>
      <c r="H3227" s="2"/>
      <c r="I3227" s="2"/>
      <c r="J3227" s="2"/>
    </row>
    <row r="3228" spans="6:10" hidden="1">
      <c r="F3228" s="1"/>
      <c r="G3228" s="2"/>
      <c r="H3228" s="2"/>
      <c r="I3228" s="2"/>
      <c r="J3228" s="2"/>
    </row>
    <row r="3229" spans="6:10" hidden="1">
      <c r="F3229" s="1"/>
      <c r="G3229" s="2"/>
      <c r="H3229" s="2"/>
      <c r="I3229" s="2"/>
      <c r="J3229" s="2"/>
    </row>
    <row r="3230" spans="6:10" hidden="1">
      <c r="F3230" s="1"/>
      <c r="G3230" s="2"/>
      <c r="H3230" s="2"/>
      <c r="I3230" s="2"/>
      <c r="J3230" s="2"/>
    </row>
    <row r="3231" spans="6:10" hidden="1">
      <c r="F3231" s="1"/>
      <c r="G3231" s="2"/>
      <c r="H3231" s="2"/>
      <c r="I3231" s="2"/>
      <c r="J3231" s="2"/>
    </row>
    <row r="3232" spans="6:10" hidden="1">
      <c r="F3232" s="1"/>
      <c r="G3232" s="2"/>
      <c r="H3232" s="2"/>
      <c r="I3232" s="2"/>
      <c r="J3232" s="2"/>
    </row>
    <row r="3233" spans="6:10" hidden="1">
      <c r="F3233" s="1"/>
      <c r="G3233" s="2"/>
      <c r="H3233" s="2"/>
      <c r="I3233" s="2"/>
      <c r="J3233" s="2"/>
    </row>
    <row r="3234" spans="6:10" hidden="1">
      <c r="F3234" s="1"/>
      <c r="G3234" s="2"/>
      <c r="H3234" s="2"/>
      <c r="I3234" s="2"/>
      <c r="J3234" s="2"/>
    </row>
    <row r="3235" spans="6:10" hidden="1">
      <c r="F3235" s="1"/>
      <c r="G3235" s="2"/>
      <c r="H3235" s="2"/>
      <c r="I3235" s="2"/>
      <c r="J3235" s="2"/>
    </row>
    <row r="3236" spans="6:10" hidden="1">
      <c r="F3236" s="1"/>
      <c r="G3236" s="2"/>
      <c r="H3236" s="2"/>
      <c r="I3236" s="2"/>
      <c r="J3236" s="2"/>
    </row>
    <row r="3237" spans="6:10" hidden="1">
      <c r="F3237" s="1"/>
      <c r="G3237" s="2"/>
      <c r="H3237" s="2"/>
      <c r="I3237" s="2"/>
      <c r="J3237" s="2"/>
    </row>
    <row r="3238" spans="6:10" hidden="1">
      <c r="F3238" s="1"/>
      <c r="G3238" s="2"/>
      <c r="H3238" s="2"/>
      <c r="I3238" s="2"/>
      <c r="J3238" s="2"/>
    </row>
    <row r="3239" spans="6:10" hidden="1">
      <c r="F3239" s="1"/>
      <c r="G3239" s="2"/>
      <c r="H3239" s="2"/>
      <c r="I3239" s="2"/>
      <c r="J3239" s="2"/>
    </row>
    <row r="3240" spans="6:10" hidden="1">
      <c r="F3240" s="1"/>
      <c r="G3240" s="2"/>
      <c r="H3240" s="2"/>
      <c r="I3240" s="2"/>
      <c r="J3240" s="2"/>
    </row>
    <row r="3241" spans="6:10" hidden="1">
      <c r="F3241" s="1"/>
      <c r="G3241" s="2"/>
      <c r="H3241" s="2"/>
      <c r="I3241" s="2"/>
      <c r="J3241" s="2"/>
    </row>
    <row r="3242" spans="6:10" hidden="1">
      <c r="F3242" s="1"/>
      <c r="G3242" s="2"/>
      <c r="H3242" s="2"/>
      <c r="I3242" s="2"/>
      <c r="J3242" s="2"/>
    </row>
    <row r="3243" spans="6:10" hidden="1">
      <c r="F3243" s="1"/>
      <c r="G3243" s="2"/>
      <c r="H3243" s="2"/>
      <c r="I3243" s="2"/>
      <c r="J3243" s="2"/>
    </row>
    <row r="3244" spans="6:10" hidden="1">
      <c r="F3244" s="1"/>
      <c r="G3244" s="2"/>
      <c r="H3244" s="2"/>
      <c r="I3244" s="2"/>
      <c r="J3244" s="2"/>
    </row>
    <row r="3245" spans="6:10" hidden="1">
      <c r="F3245" s="1"/>
      <c r="G3245" s="2"/>
      <c r="H3245" s="2"/>
      <c r="I3245" s="2"/>
      <c r="J3245" s="2"/>
    </row>
    <row r="3246" spans="6:10" hidden="1">
      <c r="F3246" s="1"/>
      <c r="G3246" s="2"/>
      <c r="H3246" s="2"/>
      <c r="I3246" s="2"/>
      <c r="J3246" s="2"/>
    </row>
    <row r="3247" spans="6:10" hidden="1">
      <c r="F3247" s="1"/>
      <c r="G3247" s="2"/>
      <c r="H3247" s="2"/>
      <c r="I3247" s="2"/>
      <c r="J3247" s="2"/>
    </row>
    <row r="3248" spans="6:10" hidden="1">
      <c r="F3248" s="1"/>
      <c r="G3248" s="2"/>
      <c r="H3248" s="2"/>
      <c r="I3248" s="2"/>
      <c r="J3248" s="2"/>
    </row>
    <row r="3249" spans="6:10" hidden="1">
      <c r="F3249" s="1"/>
      <c r="G3249" s="2"/>
      <c r="H3249" s="2"/>
      <c r="I3249" s="2"/>
      <c r="J3249" s="2"/>
    </row>
    <row r="3250" spans="6:10" hidden="1">
      <c r="F3250" s="1"/>
      <c r="G3250" s="2"/>
      <c r="H3250" s="2"/>
      <c r="I3250" s="2"/>
      <c r="J3250" s="2"/>
    </row>
    <row r="3251" spans="6:10" hidden="1">
      <c r="F3251" s="1"/>
      <c r="G3251" s="2"/>
      <c r="H3251" s="2"/>
      <c r="I3251" s="2"/>
      <c r="J3251" s="2"/>
    </row>
    <row r="3252" spans="6:10" hidden="1">
      <c r="F3252" s="1"/>
      <c r="G3252" s="2"/>
      <c r="H3252" s="2"/>
      <c r="I3252" s="2"/>
      <c r="J3252" s="2"/>
    </row>
    <row r="3253" spans="6:10" hidden="1">
      <c r="F3253" s="1"/>
      <c r="G3253" s="2"/>
      <c r="H3253" s="2"/>
      <c r="I3253" s="2"/>
      <c r="J3253" s="2"/>
    </row>
    <row r="3254" spans="6:10" hidden="1">
      <c r="F3254" s="1"/>
      <c r="G3254" s="2"/>
      <c r="H3254" s="2"/>
      <c r="I3254" s="2"/>
      <c r="J3254" s="2"/>
    </row>
    <row r="3255" spans="6:10" hidden="1">
      <c r="F3255" s="1"/>
      <c r="G3255" s="2"/>
      <c r="H3255" s="2"/>
      <c r="I3255" s="2"/>
      <c r="J3255" s="2"/>
    </row>
    <row r="3256" spans="6:10" hidden="1">
      <c r="F3256" s="1"/>
      <c r="G3256" s="2"/>
      <c r="H3256" s="2"/>
      <c r="I3256" s="2"/>
      <c r="J3256" s="2"/>
    </row>
    <row r="3257" spans="6:10" hidden="1">
      <c r="F3257" s="1"/>
      <c r="G3257" s="2"/>
      <c r="H3257" s="2"/>
      <c r="I3257" s="2"/>
      <c r="J3257" s="2"/>
    </row>
    <row r="3258" spans="6:10" hidden="1">
      <c r="F3258" s="1"/>
      <c r="G3258" s="2"/>
      <c r="H3258" s="2"/>
      <c r="I3258" s="2"/>
      <c r="J3258" s="2"/>
    </row>
    <row r="3259" spans="6:10" hidden="1">
      <c r="F3259" s="1"/>
      <c r="G3259" s="2"/>
      <c r="H3259" s="2"/>
      <c r="I3259" s="2"/>
      <c r="J3259" s="2"/>
    </row>
    <row r="3260" spans="6:10" hidden="1">
      <c r="F3260" s="1"/>
      <c r="G3260" s="2"/>
      <c r="H3260" s="2"/>
      <c r="I3260" s="2"/>
      <c r="J3260" s="2"/>
    </row>
    <row r="3261" spans="6:10" hidden="1">
      <c r="F3261" s="1"/>
      <c r="G3261" s="2"/>
      <c r="H3261" s="2"/>
      <c r="I3261" s="2"/>
      <c r="J3261" s="2"/>
    </row>
    <row r="3262" spans="6:10" hidden="1">
      <c r="F3262" s="1"/>
      <c r="G3262" s="2"/>
      <c r="H3262" s="2"/>
      <c r="I3262" s="2"/>
      <c r="J3262" s="2"/>
    </row>
    <row r="3263" spans="6:10" hidden="1">
      <c r="F3263" s="1"/>
      <c r="G3263" s="2"/>
      <c r="H3263" s="2"/>
      <c r="I3263" s="2"/>
      <c r="J3263" s="2"/>
    </row>
    <row r="3264" spans="6:10" hidden="1">
      <c r="F3264" s="1"/>
      <c r="G3264" s="2"/>
      <c r="H3264" s="2"/>
      <c r="I3264" s="2"/>
      <c r="J3264" s="2"/>
    </row>
    <row r="3265" spans="6:10" hidden="1">
      <c r="F3265" s="1"/>
      <c r="G3265" s="2"/>
      <c r="H3265" s="2"/>
      <c r="I3265" s="2"/>
      <c r="J3265" s="2"/>
    </row>
    <row r="3266" spans="6:10" hidden="1">
      <c r="F3266" s="1"/>
      <c r="G3266" s="2"/>
      <c r="H3266" s="2"/>
      <c r="I3266" s="2"/>
      <c r="J3266" s="2"/>
    </row>
    <row r="3267" spans="6:10" hidden="1">
      <c r="F3267" s="1"/>
      <c r="G3267" s="2"/>
      <c r="H3267" s="2"/>
      <c r="I3267" s="2"/>
      <c r="J3267" s="2"/>
    </row>
    <row r="3268" spans="6:10" hidden="1">
      <c r="F3268" s="1"/>
      <c r="G3268" s="2"/>
      <c r="H3268" s="2"/>
      <c r="I3268" s="2"/>
      <c r="J3268" s="2"/>
    </row>
    <row r="3269" spans="6:10" hidden="1">
      <c r="F3269" s="1"/>
      <c r="G3269" s="2"/>
      <c r="H3269" s="2"/>
      <c r="I3269" s="2"/>
      <c r="J3269" s="2"/>
    </row>
    <row r="3270" spans="6:10" hidden="1">
      <c r="F3270" s="1"/>
      <c r="G3270" s="2"/>
      <c r="H3270" s="2"/>
      <c r="I3270" s="2"/>
      <c r="J3270" s="2"/>
    </row>
    <row r="3271" spans="6:10" hidden="1">
      <c r="F3271" s="1"/>
      <c r="G3271" s="2"/>
      <c r="H3271" s="2"/>
      <c r="I3271" s="2"/>
      <c r="J3271" s="2"/>
    </row>
    <row r="3272" spans="6:10" hidden="1">
      <c r="F3272" s="1"/>
      <c r="G3272" s="2"/>
      <c r="H3272" s="2"/>
      <c r="I3272" s="2"/>
      <c r="J3272" s="2"/>
    </row>
    <row r="3273" spans="6:10" hidden="1">
      <c r="F3273" s="1"/>
      <c r="G3273" s="2"/>
      <c r="H3273" s="2"/>
      <c r="I3273" s="2"/>
      <c r="J3273" s="2"/>
    </row>
    <row r="3274" spans="6:10" hidden="1">
      <c r="F3274" s="1"/>
      <c r="G3274" s="2"/>
      <c r="H3274" s="2"/>
      <c r="I3274" s="2"/>
      <c r="J3274" s="2"/>
    </row>
    <row r="3275" spans="6:10" hidden="1">
      <c r="F3275" s="1"/>
      <c r="G3275" s="2"/>
      <c r="H3275" s="2"/>
      <c r="I3275" s="2"/>
      <c r="J3275" s="2"/>
    </row>
    <row r="3276" spans="6:10" hidden="1">
      <c r="F3276" s="1"/>
      <c r="G3276" s="2"/>
      <c r="H3276" s="2"/>
      <c r="I3276" s="2"/>
      <c r="J3276" s="2"/>
    </row>
    <row r="3277" spans="6:10" hidden="1">
      <c r="F3277" s="1"/>
      <c r="G3277" s="2"/>
      <c r="H3277" s="2"/>
      <c r="I3277" s="2"/>
      <c r="J3277" s="2"/>
    </row>
    <row r="3278" spans="6:10" hidden="1">
      <c r="F3278" s="1"/>
      <c r="G3278" s="2"/>
      <c r="H3278" s="2"/>
      <c r="I3278" s="2"/>
      <c r="J3278" s="2"/>
    </row>
    <row r="3279" spans="6:10" hidden="1">
      <c r="F3279" s="1"/>
      <c r="G3279" s="2"/>
      <c r="H3279" s="2"/>
      <c r="I3279" s="2"/>
      <c r="J3279" s="2"/>
    </row>
    <row r="3280" spans="6:10" hidden="1">
      <c r="F3280" s="1"/>
      <c r="G3280" s="2"/>
      <c r="H3280" s="2"/>
      <c r="I3280" s="2"/>
      <c r="J3280" s="2"/>
    </row>
    <row r="3281" spans="6:10" hidden="1">
      <c r="F3281" s="1"/>
      <c r="G3281" s="2"/>
      <c r="H3281" s="2"/>
      <c r="I3281" s="2"/>
      <c r="J3281" s="2"/>
    </row>
    <row r="3282" spans="6:10" hidden="1">
      <c r="F3282" s="1"/>
      <c r="G3282" s="2"/>
      <c r="H3282" s="2"/>
      <c r="I3282" s="2"/>
      <c r="J3282" s="2"/>
    </row>
    <row r="3283" spans="6:10" hidden="1">
      <c r="F3283" s="1"/>
      <c r="G3283" s="2"/>
      <c r="H3283" s="2"/>
      <c r="I3283" s="2"/>
      <c r="J3283" s="2"/>
    </row>
    <row r="3284" spans="6:10" hidden="1">
      <c r="F3284" s="1"/>
      <c r="G3284" s="2"/>
      <c r="H3284" s="2"/>
      <c r="I3284" s="2"/>
      <c r="J3284" s="2"/>
    </row>
    <row r="3285" spans="6:10" hidden="1">
      <c r="F3285" s="1"/>
      <c r="G3285" s="2"/>
      <c r="H3285" s="2"/>
      <c r="I3285" s="2"/>
      <c r="J3285" s="2"/>
    </row>
    <row r="3286" spans="6:10" hidden="1">
      <c r="F3286" s="1"/>
      <c r="G3286" s="2"/>
      <c r="H3286" s="2"/>
      <c r="I3286" s="2"/>
      <c r="J3286" s="2"/>
    </row>
    <row r="3287" spans="6:10" hidden="1">
      <c r="F3287" s="1"/>
      <c r="G3287" s="2"/>
      <c r="H3287" s="2"/>
      <c r="I3287" s="2"/>
      <c r="J3287" s="2"/>
    </row>
    <row r="3288" spans="6:10" hidden="1">
      <c r="F3288" s="1"/>
      <c r="G3288" s="2"/>
      <c r="H3288" s="2"/>
      <c r="I3288" s="2"/>
      <c r="J3288" s="2"/>
    </row>
    <row r="3289" spans="6:10" hidden="1">
      <c r="F3289" s="1"/>
      <c r="G3289" s="2"/>
      <c r="H3289" s="2"/>
      <c r="I3289" s="2"/>
      <c r="J3289" s="2"/>
    </row>
    <row r="3290" spans="6:10" hidden="1">
      <c r="F3290" s="1"/>
      <c r="G3290" s="2"/>
      <c r="H3290" s="2"/>
      <c r="I3290" s="2"/>
      <c r="J3290" s="2"/>
    </row>
    <row r="3291" spans="6:10" hidden="1">
      <c r="F3291" s="1"/>
      <c r="G3291" s="2"/>
      <c r="H3291" s="2"/>
      <c r="I3291" s="2"/>
      <c r="J3291" s="2"/>
    </row>
    <row r="3292" spans="6:10" hidden="1">
      <c r="F3292" s="1"/>
      <c r="G3292" s="2"/>
      <c r="H3292" s="2"/>
      <c r="I3292" s="2"/>
      <c r="J3292" s="2"/>
    </row>
    <row r="3293" spans="6:10" hidden="1">
      <c r="F3293" s="1"/>
      <c r="G3293" s="2"/>
      <c r="H3293" s="2"/>
      <c r="I3293" s="2"/>
      <c r="J3293" s="2"/>
    </row>
    <row r="3294" spans="6:10" hidden="1">
      <c r="F3294" s="1"/>
      <c r="G3294" s="2"/>
      <c r="H3294" s="2"/>
      <c r="I3294" s="2"/>
      <c r="J3294" s="2"/>
    </row>
    <row r="3295" spans="6:10" hidden="1">
      <c r="F3295" s="1"/>
      <c r="G3295" s="2"/>
      <c r="H3295" s="2"/>
      <c r="I3295" s="2"/>
      <c r="J3295" s="2"/>
    </row>
    <row r="3296" spans="6:10" hidden="1">
      <c r="F3296" s="1"/>
      <c r="G3296" s="2"/>
      <c r="H3296" s="2"/>
      <c r="I3296" s="2"/>
      <c r="J3296" s="2"/>
    </row>
    <row r="3297" spans="6:10" hidden="1">
      <c r="F3297" s="1"/>
      <c r="G3297" s="2"/>
      <c r="H3297" s="2"/>
      <c r="I3297" s="2"/>
      <c r="J3297" s="2"/>
    </row>
    <row r="3298" spans="6:10" hidden="1">
      <c r="F3298" s="1"/>
      <c r="G3298" s="2"/>
      <c r="H3298" s="2"/>
      <c r="I3298" s="2"/>
      <c r="J3298" s="2"/>
    </row>
    <row r="3299" spans="6:10" hidden="1">
      <c r="F3299" s="1"/>
      <c r="G3299" s="2"/>
      <c r="H3299" s="2"/>
      <c r="I3299" s="2"/>
      <c r="J3299" s="2"/>
    </row>
    <row r="3300" spans="6:10" hidden="1">
      <c r="F3300" s="1"/>
      <c r="G3300" s="2"/>
      <c r="H3300" s="2"/>
      <c r="I3300" s="2"/>
      <c r="J3300" s="2"/>
    </row>
    <row r="3301" spans="6:10" hidden="1">
      <c r="F3301" s="1"/>
      <c r="G3301" s="2"/>
      <c r="H3301" s="2"/>
      <c r="I3301" s="2"/>
      <c r="J3301" s="2"/>
    </row>
    <row r="3302" spans="6:10" hidden="1">
      <c r="F3302" s="1"/>
      <c r="G3302" s="2"/>
      <c r="H3302" s="2"/>
      <c r="I3302" s="2"/>
      <c r="J3302" s="2"/>
    </row>
    <row r="3303" spans="6:10" hidden="1">
      <c r="F3303" s="1"/>
      <c r="G3303" s="2"/>
      <c r="H3303" s="2"/>
      <c r="I3303" s="2"/>
      <c r="J3303" s="2"/>
    </row>
    <row r="3304" spans="6:10" hidden="1">
      <c r="F3304" s="1"/>
      <c r="G3304" s="2"/>
      <c r="H3304" s="2"/>
      <c r="I3304" s="2"/>
      <c r="J3304" s="2"/>
    </row>
    <row r="3305" spans="6:10" hidden="1">
      <c r="F3305" s="1"/>
      <c r="G3305" s="2"/>
      <c r="H3305" s="2"/>
      <c r="I3305" s="2"/>
      <c r="J3305" s="2"/>
    </row>
    <row r="3306" spans="6:10" hidden="1">
      <c r="F3306" s="1"/>
      <c r="G3306" s="2"/>
      <c r="H3306" s="2"/>
      <c r="I3306" s="2"/>
      <c r="J3306" s="2"/>
    </row>
    <row r="3307" spans="6:10" hidden="1">
      <c r="F3307" s="1"/>
      <c r="G3307" s="2"/>
      <c r="H3307" s="2"/>
      <c r="I3307" s="2"/>
      <c r="J3307" s="2"/>
    </row>
    <row r="3308" spans="6:10" hidden="1">
      <c r="F3308" s="1"/>
      <c r="G3308" s="2"/>
      <c r="H3308" s="2"/>
      <c r="I3308" s="2"/>
      <c r="J3308" s="2"/>
    </row>
    <row r="3309" spans="6:10" hidden="1">
      <c r="F3309" s="1"/>
      <c r="G3309" s="2"/>
      <c r="H3309" s="2"/>
      <c r="I3309" s="2"/>
      <c r="J3309" s="2"/>
    </row>
    <row r="3310" spans="6:10" hidden="1">
      <c r="F3310" s="1"/>
      <c r="G3310" s="2"/>
      <c r="H3310" s="2"/>
      <c r="I3310" s="2"/>
      <c r="J3310" s="2"/>
    </row>
    <row r="3311" spans="6:10" hidden="1">
      <c r="F3311" s="1"/>
      <c r="G3311" s="2"/>
      <c r="H3311" s="2"/>
      <c r="I3311" s="2"/>
      <c r="J3311" s="2"/>
    </row>
    <row r="3312" spans="6:10" hidden="1">
      <c r="F3312" s="1"/>
      <c r="G3312" s="2"/>
      <c r="H3312" s="2"/>
      <c r="I3312" s="2"/>
      <c r="J3312" s="2"/>
    </row>
    <row r="3313" spans="6:10" hidden="1">
      <c r="F3313" s="1"/>
      <c r="G3313" s="2"/>
      <c r="H3313" s="2"/>
      <c r="I3313" s="2"/>
      <c r="J3313" s="2"/>
    </row>
    <row r="3314" spans="6:10" hidden="1">
      <c r="F3314" s="1"/>
      <c r="G3314" s="2"/>
      <c r="H3314" s="2"/>
      <c r="I3314" s="2"/>
      <c r="J3314" s="2"/>
    </row>
    <row r="3315" spans="6:10" hidden="1">
      <c r="F3315" s="1"/>
      <c r="G3315" s="2"/>
      <c r="H3315" s="2"/>
      <c r="I3315" s="2"/>
      <c r="J3315" s="2"/>
    </row>
    <row r="3316" spans="6:10" hidden="1">
      <c r="F3316" s="1"/>
      <c r="G3316" s="2"/>
      <c r="H3316" s="2"/>
      <c r="I3316" s="2"/>
      <c r="J3316" s="2"/>
    </row>
    <row r="3317" spans="6:10" hidden="1">
      <c r="F3317" s="1"/>
      <c r="G3317" s="2"/>
      <c r="H3317" s="2"/>
      <c r="I3317" s="2"/>
      <c r="J3317" s="2"/>
    </row>
    <row r="3318" spans="6:10" hidden="1">
      <c r="F3318" s="1"/>
      <c r="G3318" s="2"/>
      <c r="H3318" s="2"/>
      <c r="I3318" s="2"/>
      <c r="J3318" s="2"/>
    </row>
    <row r="3319" spans="6:10" hidden="1">
      <c r="F3319" s="1"/>
      <c r="G3319" s="2"/>
      <c r="H3319" s="2"/>
      <c r="I3319" s="2"/>
      <c r="J3319" s="2"/>
    </row>
    <row r="3320" spans="6:10" hidden="1">
      <c r="F3320" s="1"/>
      <c r="G3320" s="2"/>
      <c r="H3320" s="2"/>
      <c r="I3320" s="2"/>
      <c r="J3320" s="2"/>
    </row>
    <row r="3321" spans="6:10" hidden="1">
      <c r="F3321" s="1"/>
      <c r="G3321" s="2"/>
      <c r="H3321" s="2"/>
      <c r="I3321" s="2"/>
      <c r="J3321" s="2"/>
    </row>
    <row r="3322" spans="6:10" hidden="1">
      <c r="F3322" s="1"/>
      <c r="G3322" s="2"/>
      <c r="H3322" s="2"/>
      <c r="I3322" s="2"/>
      <c r="J3322" s="2"/>
    </row>
    <row r="3323" spans="6:10" hidden="1">
      <c r="F3323" s="1"/>
      <c r="G3323" s="2"/>
      <c r="H3323" s="2"/>
      <c r="I3323" s="2"/>
      <c r="J3323" s="2"/>
    </row>
    <row r="3324" spans="6:10" hidden="1">
      <c r="F3324" s="1"/>
      <c r="G3324" s="2"/>
      <c r="H3324" s="2"/>
      <c r="I3324" s="2"/>
      <c r="J3324" s="2"/>
    </row>
    <row r="3325" spans="6:10" hidden="1">
      <c r="F3325" s="1"/>
      <c r="G3325" s="2"/>
      <c r="H3325" s="2"/>
      <c r="I3325" s="2"/>
      <c r="J3325" s="2"/>
    </row>
    <row r="3326" spans="6:10" hidden="1">
      <c r="F3326" s="1"/>
      <c r="G3326" s="2"/>
      <c r="H3326" s="2"/>
      <c r="I3326" s="2"/>
      <c r="J3326" s="2"/>
    </row>
    <row r="3327" spans="6:10" hidden="1">
      <c r="F3327" s="1"/>
      <c r="G3327" s="2"/>
      <c r="H3327" s="2"/>
      <c r="I3327" s="2"/>
      <c r="J3327" s="2"/>
    </row>
    <row r="3328" spans="6:10" hidden="1">
      <c r="F3328" s="1"/>
      <c r="G3328" s="2"/>
      <c r="H3328" s="2"/>
      <c r="I3328" s="2"/>
      <c r="J3328" s="2"/>
    </row>
    <row r="3329" spans="6:10" hidden="1">
      <c r="F3329" s="1"/>
      <c r="G3329" s="2"/>
      <c r="H3329" s="2"/>
      <c r="I3329" s="2"/>
      <c r="J3329" s="2"/>
    </row>
    <row r="3330" spans="6:10" hidden="1">
      <c r="F3330" s="1"/>
      <c r="G3330" s="2"/>
      <c r="H3330" s="2"/>
      <c r="I3330" s="2"/>
      <c r="J3330" s="2"/>
    </row>
    <row r="3331" spans="6:10" hidden="1">
      <c r="F3331" s="1"/>
      <c r="G3331" s="2"/>
      <c r="H3331" s="2"/>
      <c r="I3331" s="2"/>
      <c r="J3331" s="2"/>
    </row>
    <row r="3332" spans="6:10" hidden="1">
      <c r="F3332" s="1"/>
      <c r="G3332" s="2"/>
      <c r="H3332" s="2"/>
      <c r="I3332" s="2"/>
      <c r="J3332" s="2"/>
    </row>
    <row r="3333" spans="6:10" hidden="1">
      <c r="F3333" s="1"/>
      <c r="G3333" s="2"/>
      <c r="H3333" s="2"/>
      <c r="I3333" s="2"/>
      <c r="J3333" s="2"/>
    </row>
    <row r="3334" spans="6:10" hidden="1">
      <c r="F3334" s="1"/>
      <c r="G3334" s="2"/>
      <c r="H3334" s="2"/>
      <c r="I3334" s="2"/>
      <c r="J3334" s="2"/>
    </row>
    <row r="3335" spans="6:10" hidden="1">
      <c r="F3335" s="1"/>
      <c r="G3335" s="2"/>
      <c r="H3335" s="2"/>
      <c r="I3335" s="2"/>
      <c r="J3335" s="2"/>
    </row>
    <row r="3336" spans="6:10" hidden="1">
      <c r="F3336" s="1"/>
      <c r="G3336" s="2"/>
      <c r="H3336" s="2"/>
      <c r="I3336" s="2"/>
      <c r="J3336" s="2"/>
    </row>
    <row r="3337" spans="6:10" hidden="1">
      <c r="F3337" s="1"/>
      <c r="G3337" s="2"/>
      <c r="H3337" s="2"/>
      <c r="I3337" s="2"/>
      <c r="J3337" s="2"/>
    </row>
    <row r="3338" spans="6:10" hidden="1">
      <c r="F3338" s="1"/>
      <c r="G3338" s="2"/>
      <c r="H3338" s="2"/>
      <c r="I3338" s="2"/>
      <c r="J3338" s="2"/>
    </row>
    <row r="3339" spans="6:10" hidden="1">
      <c r="F3339" s="1"/>
      <c r="G3339" s="2"/>
      <c r="H3339" s="2"/>
      <c r="I3339" s="2"/>
      <c r="J3339" s="2"/>
    </row>
    <row r="3340" spans="6:10" hidden="1">
      <c r="F3340" s="1"/>
      <c r="G3340" s="2"/>
      <c r="H3340" s="2"/>
      <c r="I3340" s="2"/>
      <c r="J3340" s="2"/>
    </row>
    <row r="3341" spans="6:10" hidden="1">
      <c r="F3341" s="1"/>
      <c r="G3341" s="2"/>
      <c r="H3341" s="2"/>
      <c r="I3341" s="2"/>
      <c r="J3341" s="2"/>
    </row>
    <row r="3342" spans="6:10" hidden="1">
      <c r="F3342" s="1"/>
      <c r="G3342" s="2"/>
      <c r="H3342" s="2"/>
      <c r="I3342" s="2"/>
      <c r="J3342" s="2"/>
    </row>
    <row r="3343" spans="6:10" hidden="1">
      <c r="F3343" s="1"/>
      <c r="G3343" s="2"/>
      <c r="H3343" s="2"/>
      <c r="I3343" s="2"/>
      <c r="J3343" s="2"/>
    </row>
    <row r="3344" spans="6:10" hidden="1">
      <c r="F3344" s="1"/>
      <c r="G3344" s="2"/>
      <c r="H3344" s="2"/>
      <c r="I3344" s="2"/>
      <c r="J3344" s="2"/>
    </row>
    <row r="3345" spans="6:10" hidden="1">
      <c r="F3345" s="1"/>
      <c r="G3345" s="2"/>
      <c r="H3345" s="2"/>
      <c r="I3345" s="2"/>
      <c r="J3345" s="2"/>
    </row>
    <row r="3346" spans="6:10" hidden="1">
      <c r="F3346" s="1"/>
      <c r="G3346" s="2"/>
      <c r="H3346" s="2"/>
      <c r="I3346" s="2"/>
      <c r="J3346" s="2"/>
    </row>
    <row r="3347" spans="6:10" hidden="1">
      <c r="F3347" s="1"/>
      <c r="G3347" s="2"/>
      <c r="H3347" s="2"/>
      <c r="I3347" s="2"/>
      <c r="J3347" s="2"/>
    </row>
    <row r="3348" spans="6:10" hidden="1">
      <c r="F3348" s="1"/>
      <c r="G3348" s="2"/>
      <c r="H3348" s="2"/>
      <c r="I3348" s="2"/>
      <c r="J3348" s="2"/>
    </row>
    <row r="3349" spans="6:10" hidden="1">
      <c r="F3349" s="1"/>
      <c r="G3349" s="2"/>
      <c r="H3349" s="2"/>
      <c r="I3349" s="2"/>
      <c r="J3349" s="2"/>
    </row>
    <row r="3350" spans="6:10" hidden="1">
      <c r="F3350" s="1"/>
      <c r="G3350" s="2"/>
      <c r="H3350" s="2"/>
      <c r="I3350" s="2"/>
      <c r="J3350" s="2"/>
    </row>
    <row r="3351" spans="6:10" hidden="1">
      <c r="F3351" s="1"/>
      <c r="G3351" s="2"/>
      <c r="H3351" s="2"/>
      <c r="I3351" s="2"/>
      <c r="J3351" s="2"/>
    </row>
    <row r="3352" spans="6:10" hidden="1">
      <c r="F3352" s="1"/>
      <c r="G3352" s="2"/>
      <c r="H3352" s="2"/>
      <c r="I3352" s="2"/>
      <c r="J3352" s="2"/>
    </row>
    <row r="3353" spans="6:10" hidden="1">
      <c r="F3353" s="1"/>
      <c r="G3353" s="2"/>
      <c r="H3353" s="2"/>
      <c r="I3353" s="2"/>
      <c r="J3353" s="2"/>
    </row>
    <row r="3354" spans="6:10" hidden="1">
      <c r="F3354" s="1"/>
      <c r="G3354" s="2"/>
      <c r="H3354" s="2"/>
      <c r="I3354" s="2"/>
      <c r="J3354" s="2"/>
    </row>
    <row r="3355" spans="6:10" hidden="1">
      <c r="F3355" s="1"/>
      <c r="G3355" s="2"/>
      <c r="H3355" s="2"/>
      <c r="I3355" s="2"/>
      <c r="J3355" s="2"/>
    </row>
    <row r="3356" spans="6:10" hidden="1">
      <c r="F3356" s="1"/>
      <c r="G3356" s="2"/>
      <c r="H3356" s="2"/>
      <c r="I3356" s="2"/>
      <c r="J3356" s="2"/>
    </row>
    <row r="3357" spans="6:10" hidden="1">
      <c r="F3357" s="1"/>
      <c r="G3357" s="2"/>
      <c r="H3357" s="2"/>
      <c r="I3357" s="2"/>
      <c r="J3357" s="2"/>
    </row>
    <row r="3358" spans="6:10" hidden="1">
      <c r="F3358" s="1"/>
      <c r="G3358" s="2"/>
      <c r="H3358" s="2"/>
      <c r="I3358" s="2"/>
      <c r="J3358" s="2"/>
    </row>
    <row r="3359" spans="6:10" hidden="1">
      <c r="F3359" s="1"/>
      <c r="G3359" s="2"/>
      <c r="H3359" s="2"/>
      <c r="I3359" s="2"/>
      <c r="J3359" s="2"/>
    </row>
    <row r="3360" spans="6:10" hidden="1">
      <c r="F3360" s="1"/>
      <c r="G3360" s="2"/>
      <c r="H3360" s="2"/>
      <c r="I3360" s="2"/>
      <c r="J3360" s="2"/>
    </row>
    <row r="3361" spans="6:10" hidden="1">
      <c r="F3361" s="1"/>
      <c r="G3361" s="2"/>
      <c r="H3361" s="2"/>
      <c r="I3361" s="2"/>
      <c r="J3361" s="2"/>
    </row>
    <row r="3362" spans="6:10" hidden="1">
      <c r="F3362" s="1"/>
      <c r="G3362" s="2"/>
      <c r="H3362" s="2"/>
      <c r="I3362" s="2"/>
      <c r="J3362" s="2"/>
    </row>
    <row r="3363" spans="6:10" hidden="1">
      <c r="F3363" s="1"/>
      <c r="G3363" s="2"/>
      <c r="H3363" s="2"/>
      <c r="I3363" s="2"/>
      <c r="J3363" s="2"/>
    </row>
    <row r="3364" spans="6:10" hidden="1">
      <c r="F3364" s="1"/>
      <c r="G3364" s="2"/>
      <c r="H3364" s="2"/>
      <c r="I3364" s="2"/>
      <c r="J3364" s="2"/>
    </row>
    <row r="3365" spans="6:10" hidden="1">
      <c r="F3365" s="1"/>
      <c r="G3365" s="2"/>
      <c r="H3365" s="2"/>
      <c r="I3365" s="2"/>
      <c r="J3365" s="2"/>
    </row>
    <row r="3366" spans="6:10" hidden="1">
      <c r="F3366" s="1"/>
      <c r="G3366" s="2"/>
      <c r="H3366" s="2"/>
      <c r="I3366" s="2"/>
      <c r="J3366" s="2"/>
    </row>
    <row r="3367" spans="6:10" hidden="1">
      <c r="F3367" s="1"/>
      <c r="G3367" s="2"/>
      <c r="H3367" s="2"/>
      <c r="I3367" s="2"/>
      <c r="J3367" s="2"/>
    </row>
    <row r="3368" spans="6:10" hidden="1">
      <c r="F3368" s="1"/>
      <c r="G3368" s="2"/>
      <c r="H3368" s="2"/>
      <c r="I3368" s="2"/>
      <c r="J3368" s="2"/>
    </row>
    <row r="3369" spans="6:10" hidden="1">
      <c r="F3369" s="1"/>
      <c r="G3369" s="2"/>
      <c r="H3369" s="2"/>
      <c r="I3369" s="2"/>
      <c r="J3369" s="2"/>
    </row>
    <row r="3370" spans="6:10" hidden="1">
      <c r="F3370" s="1"/>
      <c r="G3370" s="2"/>
      <c r="H3370" s="2"/>
      <c r="I3370" s="2"/>
      <c r="J3370" s="2"/>
    </row>
    <row r="3371" spans="6:10" hidden="1">
      <c r="F3371" s="1"/>
      <c r="G3371" s="2"/>
      <c r="H3371" s="2"/>
      <c r="I3371" s="2"/>
      <c r="J3371" s="2"/>
    </row>
    <row r="3372" spans="6:10" hidden="1">
      <c r="F3372" s="1"/>
      <c r="G3372" s="2"/>
      <c r="H3372" s="2"/>
      <c r="I3372" s="2"/>
      <c r="J3372" s="2"/>
    </row>
    <row r="3373" spans="6:10" hidden="1">
      <c r="F3373" s="1"/>
      <c r="G3373" s="2"/>
      <c r="H3373" s="2"/>
      <c r="I3373" s="2"/>
      <c r="J3373" s="2"/>
    </row>
    <row r="3374" spans="6:10" hidden="1">
      <c r="F3374" s="1"/>
      <c r="G3374" s="2"/>
      <c r="H3374" s="2"/>
      <c r="I3374" s="2"/>
      <c r="J3374" s="2"/>
    </row>
    <row r="3375" spans="6:10" hidden="1">
      <c r="F3375" s="1"/>
      <c r="G3375" s="2"/>
      <c r="H3375" s="2"/>
      <c r="I3375" s="2"/>
      <c r="J3375" s="2"/>
    </row>
    <row r="3376" spans="6:10" hidden="1">
      <c r="F3376" s="1"/>
      <c r="G3376" s="2"/>
      <c r="H3376" s="2"/>
      <c r="I3376" s="2"/>
      <c r="J3376" s="2"/>
    </row>
    <row r="3377" spans="1:16" hidden="1">
      <c r="F3377" s="1"/>
      <c r="G3377" s="2"/>
      <c r="H3377" s="2"/>
      <c r="I3377" s="2"/>
      <c r="J3377" s="2"/>
    </row>
    <row r="3378" spans="1:16" hidden="1">
      <c r="F3378" s="1"/>
      <c r="G3378" s="2"/>
      <c r="H3378" s="2"/>
      <c r="I3378" s="2"/>
      <c r="J3378" s="2"/>
    </row>
    <row r="3379" spans="1:16" hidden="1">
      <c r="F3379" s="1"/>
      <c r="G3379" s="2"/>
      <c r="H3379" s="2"/>
      <c r="I3379" s="2"/>
      <c r="J3379" s="2"/>
    </row>
    <row r="3380" spans="1:16" hidden="1">
      <c r="F3380" s="1"/>
      <c r="G3380" s="2"/>
      <c r="H3380" s="2"/>
      <c r="I3380" s="2"/>
      <c r="J3380" s="2"/>
    </row>
    <row r="3381" spans="1:16" hidden="1">
      <c r="F3381" s="1"/>
      <c r="G3381" s="2"/>
      <c r="H3381" s="2"/>
      <c r="I3381" s="2"/>
      <c r="J3381" s="2"/>
    </row>
    <row r="3382" spans="1:16" hidden="1">
      <c r="F3382" s="1"/>
      <c r="G3382" s="2"/>
      <c r="H3382" s="2"/>
      <c r="I3382" s="2"/>
      <c r="J3382" s="2"/>
    </row>
    <row r="3383" spans="1:16" hidden="1">
      <c r="F3383" s="1"/>
      <c r="G3383" s="2"/>
      <c r="H3383" s="2"/>
      <c r="I3383" s="2"/>
      <c r="J3383" s="2"/>
    </row>
    <row r="3384" spans="1:16" hidden="1">
      <c r="F3384" s="1"/>
      <c r="G3384" s="2"/>
      <c r="H3384" s="2"/>
      <c r="I3384" s="2"/>
      <c r="J3384" s="2"/>
    </row>
    <row r="3385" spans="1:16" hidden="1">
      <c r="F3385" s="1"/>
      <c r="G3385" s="2"/>
      <c r="H3385" s="2"/>
      <c r="I3385" s="2"/>
      <c r="J3385" s="2"/>
    </row>
    <row r="3386" spans="1:16" hidden="1">
      <c r="F3386" s="1"/>
      <c r="G3386" s="2"/>
      <c r="H3386" s="2"/>
      <c r="I3386" s="2"/>
      <c r="J3386" s="2"/>
    </row>
    <row r="3387" spans="1:16" hidden="1">
      <c r="F3387" s="1"/>
      <c r="G3387" s="2"/>
      <c r="H3387" s="2"/>
      <c r="I3387" s="2"/>
      <c r="J3387" s="2"/>
    </row>
    <row r="3388" spans="1:16" hidden="1">
      <c r="F3388" s="1"/>
      <c r="G3388" s="2"/>
      <c r="H3388" s="2"/>
      <c r="I3388" s="2"/>
      <c r="J3388" s="2"/>
    </row>
    <row r="3389" spans="1:16" hidden="1">
      <c r="F3389" s="1"/>
      <c r="G3389" s="2"/>
      <c r="H3389" s="2"/>
      <c r="I3389" s="2"/>
      <c r="J3389" s="2"/>
    </row>
    <row r="3390" spans="1:16" hidden="1">
      <c r="F3390" s="1"/>
      <c r="G3390" s="2"/>
      <c r="H3390" s="2"/>
      <c r="I3390" s="2"/>
      <c r="J3390" s="2"/>
    </row>
    <row r="3391" spans="1:16" hidden="1">
      <c r="A3391" s="5"/>
      <c r="B3391" s="5"/>
      <c r="C3391" s="5"/>
      <c r="D3391" s="5"/>
      <c r="E3391" s="5"/>
      <c r="F3391" s="6"/>
      <c r="G3391" s="7"/>
      <c r="H3391" s="7"/>
      <c r="I3391" s="7"/>
      <c r="J3391" s="7"/>
      <c r="K3391" s="5"/>
      <c r="L3391" s="5"/>
      <c r="M3391" s="5"/>
      <c r="N3391" s="5"/>
      <c r="O3391" s="5"/>
      <c r="P3391" s="10"/>
    </row>
    <row r="3392" spans="1:16" hidden="1">
      <c r="F3392" s="1"/>
      <c r="G3392" s="2" t="s">
        <v>790</v>
      </c>
      <c r="H3392" s="2"/>
      <c r="I3392" s="2"/>
      <c r="J3392" s="2"/>
    </row>
    <row r="3393" spans="6:10">
      <c r="F3393" s="1"/>
      <c r="G3393" s="55"/>
      <c r="H3393" s="2"/>
      <c r="I3393" s="2"/>
      <c r="J3393" s="2"/>
    </row>
    <row r="3394" spans="6:10">
      <c r="G3394" s="11"/>
    </row>
    <row r="1048574" spans="7:7">
      <c r="G1048574">
        <f>SUBTOTAL(9,G2:G1048573)</f>
        <v>347861.8799999996</v>
      </c>
    </row>
  </sheetData>
  <phoneticPr fontId="0" type="noConversion"/>
  <pageMargins left="0.75" right="0.75" top="1" bottom="1" header="0.5" footer="0.5"/>
  <headerFooter alignWithMargins="0"/>
  <customProperties>
    <customPr name="EpmWorksheetKeyString_GUID" r:id="rId1"/>
  </customPropertie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showGridLines="0" topLeftCell="A13" workbookViewId="0">
      <selection activeCell="Q18" sqref="Q18"/>
    </sheetView>
  </sheetViews>
  <sheetFormatPr baseColWidth="10" defaultRowHeight="12.75"/>
  <cols>
    <col min="2" max="2" width="15.140625" bestFit="1" customWidth="1"/>
    <col min="3" max="3" width="11.85546875" bestFit="1" customWidth="1"/>
    <col min="4" max="4" width="13.28515625" customWidth="1"/>
    <col min="5" max="5" width="15.5703125" customWidth="1"/>
    <col min="7" max="7" width="14.7109375" customWidth="1"/>
    <col min="8" max="8" width="13.85546875" customWidth="1"/>
    <col min="9" max="9" width="17.28515625" customWidth="1"/>
    <col min="12" max="12" width="15.7109375" customWidth="1"/>
  </cols>
  <sheetData>
    <row r="1" spans="1:18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8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8">
      <c r="A3" s="15"/>
      <c r="B3" s="102" t="s">
        <v>810</v>
      </c>
      <c r="C3" s="102"/>
      <c r="D3" s="45"/>
      <c r="E3" s="102" t="s">
        <v>811</v>
      </c>
      <c r="F3" s="102"/>
      <c r="G3" s="45"/>
      <c r="H3" s="102" t="s">
        <v>815</v>
      </c>
      <c r="I3" s="102"/>
      <c r="J3" s="45"/>
      <c r="K3" s="101" t="s">
        <v>808</v>
      </c>
      <c r="L3" s="101"/>
      <c r="M3" s="35"/>
      <c r="N3" s="101" t="s">
        <v>818</v>
      </c>
      <c r="O3" s="101"/>
      <c r="P3" s="35"/>
      <c r="Q3" s="101" t="s">
        <v>807</v>
      </c>
      <c r="R3" s="101"/>
    </row>
    <row r="4" spans="1:18">
      <c r="A4" s="15"/>
      <c r="B4" s="102"/>
      <c r="C4" s="102"/>
      <c r="D4" s="45"/>
      <c r="E4" s="102"/>
      <c r="F4" s="102"/>
      <c r="G4" s="45"/>
      <c r="H4" s="102"/>
      <c r="I4" s="102"/>
      <c r="J4" s="45"/>
      <c r="K4" s="101"/>
      <c r="L4" s="101"/>
      <c r="M4" s="35"/>
      <c r="N4" s="101"/>
      <c r="O4" s="101"/>
      <c r="P4" s="35"/>
      <c r="Q4" s="101"/>
      <c r="R4" s="101"/>
    </row>
    <row r="5" spans="1:18">
      <c r="A5" s="15"/>
      <c r="B5" s="34" t="s">
        <v>1</v>
      </c>
      <c r="C5" s="71">
        <f>SUM(FEMZA!F3,FEMZA!F9,FEMZA!F15,FEMZA!F21,FEMZA!F27,FEMZA!F33,FEMZA!F39,FEMZA!F45,FEMZA!F51,FEMZA!F57,FEMZA!F63,FEMZA!F69)</f>
        <v>7488.8000000000011</v>
      </c>
      <c r="D5" s="45"/>
      <c r="E5" s="34" t="s">
        <v>1</v>
      </c>
      <c r="F5" s="71">
        <f>SUM('PTA8'!F3,'PTA8'!F9,'PTA8'!F15,'PTA8'!F21)</f>
        <v>6242.04</v>
      </c>
      <c r="G5" s="45"/>
      <c r="H5" s="34" t="s">
        <v>1</v>
      </c>
      <c r="I5" s="71">
        <f>SUM('HU09'!F3,'HU09'!F9,'HU09'!F15)</f>
        <v>6998.52</v>
      </c>
      <c r="J5" s="45"/>
      <c r="K5" s="34" t="s">
        <v>1</v>
      </c>
      <c r="L5" s="71">
        <f>SUM('IA03'!F3,'IA03'!F9,'IA03'!F15,'IA03'!F21,'IA03'!F27,'IA03'!F33,'IA03'!F39)</f>
        <v>3356.7</v>
      </c>
      <c r="M5" s="35"/>
      <c r="N5" s="34" t="s">
        <v>1</v>
      </c>
      <c r="O5" s="71">
        <f>SUM('Gefit 6'!F3,'Gefit 6'!F9,'Gefit 6'!F15,'Gefit 6'!F21,'Gefit 6'!F27,'Gefit 6'!F33,'Gefit 6'!F39,'Gefit 6'!F45,'Gefit 6'!F51,'Gefit 6'!F57)</f>
        <v>6011.89</v>
      </c>
      <c r="P5" s="35"/>
      <c r="Q5" s="34" t="s">
        <v>1</v>
      </c>
      <c r="R5" s="71">
        <f>SUM('GP09'!F3,'GP09'!F9,'GP09'!F15,'GP09'!F21,'GP09'!F27,'GP09'!F33,'GP09'!F39)</f>
        <v>7350.92</v>
      </c>
    </row>
    <row r="6" spans="1:18" s="21" customFormat="1">
      <c r="A6" s="28"/>
      <c r="B6" s="36" t="s">
        <v>14</v>
      </c>
      <c r="C6" s="70">
        <f>SUM(FEMZA!F4,FEMZA!F10,FEMZA!F16,FEMZA!F22,FEMZA!F28,FEMZA!F34,FEMZA!F40,FEMZA!F46,FEMZA!F52,FEMZA!F58,FEMZA!F64,FEMZA!F70)</f>
        <v>5147.29</v>
      </c>
      <c r="D6" s="46"/>
      <c r="E6" s="36" t="s">
        <v>14</v>
      </c>
      <c r="F6" s="70">
        <f>SUM('PTA8'!F4,'PTA8'!F10,'PTA8'!F16,'PTA8'!F22)</f>
        <v>7281.1899999999987</v>
      </c>
      <c r="G6" s="46"/>
      <c r="H6" s="36" t="s">
        <v>14</v>
      </c>
      <c r="I6" s="70">
        <f>SUM('HU09'!F4,'HU09'!F10,'HU09'!F16)</f>
        <v>8038.73</v>
      </c>
      <c r="J6" s="46"/>
      <c r="K6" s="36" t="s">
        <v>14</v>
      </c>
      <c r="L6" s="70">
        <f>SUM('IA03'!F4,'IA03'!F10,'IA03'!F16,'IA03'!F22,'IA03'!F28,'IA03'!F34,'IA03'!F40)</f>
        <v>9398.9599999999991</v>
      </c>
      <c r="M6" s="37"/>
      <c r="N6" s="36" t="s">
        <v>14</v>
      </c>
      <c r="O6" s="70">
        <f>SUM('Gefit 6'!F4,'Gefit 6'!F10,'Gefit 6'!F16,'Gefit 6'!F22,'Gefit 6'!F28,'Gefit 6'!F34,'Gefit 6'!F40,'Gefit 6'!F46,'Gefit 6'!F52,'Gefit 6'!F58)</f>
        <v>13055.77</v>
      </c>
      <c r="P6" s="37"/>
      <c r="Q6" s="36" t="s">
        <v>14</v>
      </c>
      <c r="R6" s="70">
        <f>SUM('GP09'!F4,'GP09'!F10,'GP09'!F16,'GP09'!F22,'GP09'!F28,'GP09'!F34,'GP09'!F40)</f>
        <v>7395.57</v>
      </c>
    </row>
    <row r="7" spans="1:18">
      <c r="A7" s="15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35"/>
      <c r="O7" s="35"/>
      <c r="P7" s="35"/>
      <c r="Q7" s="35"/>
      <c r="R7" s="35"/>
    </row>
    <row r="8" spans="1:18">
      <c r="A8" s="1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35"/>
      <c r="O8" s="35"/>
      <c r="P8" s="35"/>
      <c r="Q8" s="35"/>
      <c r="R8" s="35"/>
    </row>
    <row r="9" spans="1:18">
      <c r="A9" s="15"/>
      <c r="B9" s="102" t="s">
        <v>812</v>
      </c>
      <c r="C9" s="102"/>
      <c r="D9" s="45"/>
      <c r="E9" s="102" t="s">
        <v>813</v>
      </c>
      <c r="F9" s="102"/>
      <c r="G9" s="45"/>
      <c r="H9" s="102" t="s">
        <v>816</v>
      </c>
      <c r="I9" s="102"/>
      <c r="J9" s="45"/>
      <c r="K9" s="101" t="s">
        <v>817</v>
      </c>
      <c r="L9" s="101"/>
      <c r="M9" s="45"/>
      <c r="N9" s="101" t="s">
        <v>819</v>
      </c>
      <c r="O9" s="101"/>
      <c r="P9" s="35"/>
      <c r="Q9" s="35"/>
      <c r="R9" s="35"/>
    </row>
    <row r="10" spans="1:18">
      <c r="A10" s="15"/>
      <c r="B10" s="102"/>
      <c r="C10" s="102"/>
      <c r="D10" s="45"/>
      <c r="E10" s="102"/>
      <c r="F10" s="102"/>
      <c r="G10" s="45"/>
      <c r="H10" s="102"/>
      <c r="I10" s="102"/>
      <c r="J10" s="45"/>
      <c r="K10" s="101"/>
      <c r="L10" s="101"/>
      <c r="M10" s="45"/>
      <c r="N10" s="101"/>
      <c r="O10" s="101"/>
      <c r="P10" s="35"/>
      <c r="Q10" s="35"/>
      <c r="R10" s="35"/>
    </row>
    <row r="11" spans="1:18">
      <c r="A11" s="15"/>
      <c r="B11" s="34" t="s">
        <v>1</v>
      </c>
      <c r="C11" s="71">
        <f>SUM('PTA7'!F3,'PTA7'!F9,'PTA7'!F15,'PTA7'!F21,'PTA7'!F27,'PTA7'!F33)</f>
        <v>19157.599999999999</v>
      </c>
      <c r="D11" s="45"/>
      <c r="E11" s="34" t="s">
        <v>1</v>
      </c>
      <c r="F11" s="71">
        <f>SUM('IA5'!F3,'IA5'!F9,'IA5'!F15,'IA5'!F21,'IA5'!F27,'IA5'!F33,'IA5'!F39,'IA5'!F45)</f>
        <v>15536.85</v>
      </c>
      <c r="G11" s="45"/>
      <c r="H11" s="34" t="s">
        <v>1</v>
      </c>
      <c r="I11" s="71">
        <f>SUM('RC'!F3,'RC'!F9,'RC'!F15,'RC'!F21,'RC'!F27,'RC'!F33,'RC'!F39,'RC'!F45)</f>
        <v>22937.34</v>
      </c>
      <c r="J11" s="45"/>
      <c r="K11" s="34" t="s">
        <v>1</v>
      </c>
      <c r="L11" s="71">
        <f>SUM('IA4 Bougie'!F3,'IA4 Bougie'!F9,'IA4 Bougie'!F15,'IA4 Bougie'!F21,'IA4 Bougie'!F27,'IA4 Bougie'!F33,'IA4 Bougie'!F39,'IA4 Bougie'!F45,'IA4 Bougie'!F51)</f>
        <v>5436.1200000000008</v>
      </c>
      <c r="M11" s="45"/>
      <c r="N11" s="34" t="s">
        <v>1</v>
      </c>
      <c r="O11" s="71">
        <f>SUM('Gefit 7'!F3,'Gefit 7'!F9,'Gefit 7'!F15,'Gefit 7'!F21,'Gefit 7'!F27,'Gefit 7'!F33,'Gefit 7'!F39,'Gefit 7'!F45,'Gefit 7'!F51,'Gefit 7'!F57,'Gefit 7'!F63)</f>
        <v>7618.08</v>
      </c>
      <c r="P11" s="35"/>
      <c r="Q11" s="35"/>
      <c r="R11" s="35"/>
    </row>
    <row r="12" spans="1:18" s="21" customFormat="1">
      <c r="A12" s="28"/>
      <c r="B12" s="36" t="s">
        <v>14</v>
      </c>
      <c r="C12" s="70">
        <f>SUM('PTA7'!F4,'PTA7'!F10,'PTA7'!F16,'PTA7'!F22,'PTA7'!F28,'PTA7'!F34)</f>
        <v>4209.92</v>
      </c>
      <c r="D12" s="46"/>
      <c r="E12" s="36" t="s">
        <v>14</v>
      </c>
      <c r="F12" s="70">
        <f>SUM('IA5'!F4,'IA5'!F10,'IA5'!F16,'IA5'!F22,'IA5'!F28,'IA5'!F34,'IA5'!F40,'IA5'!F46)</f>
        <v>12258.730000000001</v>
      </c>
      <c r="G12" s="46"/>
      <c r="H12" s="36" t="s">
        <v>14</v>
      </c>
      <c r="I12" s="70">
        <f>SUM('RC'!F4,'RC'!F10,'RC'!F16,'RC'!F22,'RC'!F28,'RC'!F34,'RC'!F40,'RC'!F46)</f>
        <v>11613.74</v>
      </c>
      <c r="J12" s="46"/>
      <c r="K12" s="36" t="s">
        <v>14</v>
      </c>
      <c r="L12" s="70">
        <f>SUM('IA4 Bougie'!F4,'IA4 Bougie'!F10,'IA4 Bougie'!F16,'IA4 Bougie'!F22,'IA4 Bougie'!F28,'IA4 Bougie'!F34,'IA4 Bougie'!F40,'IA4 Bougie'!F46,'IA4 Bougie'!F52)</f>
        <v>4894.6499999999996</v>
      </c>
      <c r="M12" s="46"/>
      <c r="N12" s="36" t="s">
        <v>14</v>
      </c>
      <c r="O12" s="70">
        <f>SUM('Gefit 7'!F4,'Gefit 7'!F10,'Gefit 7'!F16,'Gefit 7'!F22,'Gefit 7'!F28,'Gefit 7'!F34,'Gefit 7'!F40,'Gefit 7'!F46,'Gefit 7'!F52,'Gefit 7'!F58,'Gefit 7'!F64)</f>
        <v>9754.7999999999993</v>
      </c>
      <c r="P12" s="37"/>
      <c r="Q12" s="37"/>
      <c r="R12" s="37"/>
    </row>
    <row r="13" spans="1:18">
      <c r="A13" s="15"/>
      <c r="B13" s="45"/>
      <c r="C13" s="45"/>
      <c r="D13" s="45"/>
      <c r="E13" s="47"/>
      <c r="F13" s="47"/>
      <c r="G13" s="45"/>
      <c r="H13" s="45"/>
      <c r="I13" s="45"/>
      <c r="J13" s="45"/>
      <c r="K13" s="45"/>
      <c r="L13" s="45"/>
      <c r="M13" s="45"/>
      <c r="N13" s="35"/>
      <c r="O13" s="35"/>
      <c r="P13" s="35"/>
      <c r="Q13" s="35"/>
      <c r="R13" s="35"/>
    </row>
    <row r="14" spans="1:18">
      <c r="A14" s="15"/>
      <c r="B14" s="45"/>
      <c r="C14" s="45"/>
      <c r="D14" s="45"/>
      <c r="E14" s="48"/>
      <c r="F14" s="48"/>
      <c r="G14" s="45"/>
      <c r="H14" s="45"/>
      <c r="I14" s="45"/>
      <c r="J14" s="45"/>
      <c r="K14" s="45"/>
      <c r="L14" s="45"/>
      <c r="M14" s="45"/>
      <c r="N14" s="35"/>
      <c r="O14" s="35"/>
      <c r="P14" s="35"/>
      <c r="Q14" s="35"/>
      <c r="R14" s="35"/>
    </row>
    <row r="15" spans="1:18">
      <c r="A15" s="15"/>
      <c r="B15" s="102" t="s">
        <v>798</v>
      </c>
      <c r="C15" s="102"/>
      <c r="D15" s="45"/>
      <c r="E15" s="102" t="s">
        <v>814</v>
      </c>
      <c r="F15" s="102"/>
      <c r="G15" s="45"/>
      <c r="H15" s="102" t="s">
        <v>802</v>
      </c>
      <c r="I15" s="102"/>
      <c r="J15" s="45"/>
      <c r="K15" s="101" t="s">
        <v>809</v>
      </c>
      <c r="L15" s="101"/>
      <c r="M15" s="45"/>
      <c r="N15" s="101" t="s">
        <v>820</v>
      </c>
      <c r="O15" s="101"/>
      <c r="P15" s="35"/>
      <c r="Q15" s="35"/>
      <c r="R15" s="35"/>
    </row>
    <row r="16" spans="1:18">
      <c r="A16" s="15"/>
      <c r="B16" s="102"/>
      <c r="C16" s="102"/>
      <c r="D16" s="45"/>
      <c r="E16" s="102"/>
      <c r="F16" s="102"/>
      <c r="G16" s="45"/>
      <c r="H16" s="102"/>
      <c r="I16" s="102"/>
      <c r="J16" s="45"/>
      <c r="K16" s="101"/>
      <c r="L16" s="101"/>
      <c r="M16" s="45"/>
      <c r="N16" s="101"/>
      <c r="O16" s="101"/>
      <c r="P16" s="35"/>
      <c r="Q16" s="35"/>
      <c r="R16" s="35"/>
    </row>
    <row r="17" spans="1:18">
      <c r="A17" s="15"/>
      <c r="B17" s="34" t="s">
        <v>1</v>
      </c>
      <c r="C17" s="71">
        <f>SUM('PTA6'!F3,'PTA6'!F9,'PTA6'!F15,'PTA6'!F21,'PTA6'!F27,'PTA6'!F33)</f>
        <v>16807.18</v>
      </c>
      <c r="D17" s="45"/>
      <c r="E17" s="40" t="s">
        <v>1</v>
      </c>
      <c r="F17" s="71">
        <f>SUM('IA4'!F3,'IA4'!F9,'IA4'!F15,'IA4'!F21,'IA4'!F27,'IA4'!F33,'IA4'!F39,'IA4'!F45,'IA4'!F51,'IA4'!F57,'IA4'!F63)</f>
        <v>5885.2499999999991</v>
      </c>
      <c r="G17" s="45"/>
      <c r="H17" s="34" t="s">
        <v>1</v>
      </c>
      <c r="I17" s="71">
        <f>SUM(Tubes!F3,Tubes!F9,Tubes!F15,Tubes!F21,Tubes!F27,Tubes!F33,Tubes!F39)</f>
        <v>19345.21</v>
      </c>
      <c r="J17" s="45"/>
      <c r="K17" s="34" t="s">
        <v>1</v>
      </c>
      <c r="L17" s="71">
        <f>SUM('Gefit 5'!F3,'Gefit 5'!F9,'Gefit 5'!F15,'Gefit 5'!F21,'Gefit 5'!F27,'Gefit 5'!F33,'Gefit 5'!F39,'Gefit 5'!F45,'Gefit 5'!F51)</f>
        <v>5509.03</v>
      </c>
      <c r="M17" s="45"/>
      <c r="N17" s="34" t="s">
        <v>1</v>
      </c>
      <c r="O17" s="71">
        <f>SUM('Gefit 8'!F3,'Gefit 8'!F9,'Gefit 8'!F15,'Gefit 8'!F21,'Gefit 8'!F27,'Gefit 8'!F33,'Gefit 8'!F39,'Gefit 8'!F45,'Gefit 8'!F51)</f>
        <v>12848.45</v>
      </c>
      <c r="P17" s="35"/>
      <c r="Q17" s="35"/>
      <c r="R17" s="35"/>
    </row>
    <row r="18" spans="1:18">
      <c r="A18" s="15"/>
      <c r="B18" s="36" t="s">
        <v>14</v>
      </c>
      <c r="C18" s="70">
        <f>SUM('PTA6'!F16,'PTA6'!F22,'PTA6'!F28,'PTA6'!F34,'PTA6'!F10,'PTA6'!F4)</f>
        <v>5939.61</v>
      </c>
      <c r="D18" s="45"/>
      <c r="E18" s="41" t="s">
        <v>14</v>
      </c>
      <c r="F18" s="70">
        <f>SUM('IA4'!F4,'IA4'!F10,'IA4'!F16,'IA4'!F22,'IA4'!F28,'IA4'!F34,'IA4'!F40,'IA4'!F46,'IA4'!F52,'IA4'!F58,'IA4'!F64)</f>
        <v>11709.279999999999</v>
      </c>
      <c r="G18" s="45"/>
      <c r="H18" s="36" t="s">
        <v>14</v>
      </c>
      <c r="I18" s="70">
        <f>SUM(Tubes!F4,Tubes!F10,Tubes!F16,Tubes!F22,Tubes!F28,Tubes!F34,Tubes!F40)</f>
        <v>7612.5599999999995</v>
      </c>
      <c r="J18" s="45"/>
      <c r="K18" s="36" t="s">
        <v>14</v>
      </c>
      <c r="L18" s="70">
        <f>SUM('Gefit 5'!F4,'Gefit 5'!F10,'Gefit 5'!F16,'Gefit 5'!F22,'Gefit 5'!F28,'Gefit 5'!F34,'Gefit 5'!F40,'Gefit 5'!F46,'Gefit 5'!F52)</f>
        <v>2603.37</v>
      </c>
      <c r="M18" s="45"/>
      <c r="N18" s="36" t="s">
        <v>14</v>
      </c>
      <c r="O18" s="70">
        <f>SUM('Gefit 8'!F4,'Gefit 8'!F10,'Gefit 8'!F16,'Gefit 8'!F22,'Gefit 8'!F28,'Gefit 8'!F34,'Gefit 8'!F40,'Gefit 8'!F46,'Gefit 8'!F52)</f>
        <v>45399.360000000001</v>
      </c>
      <c r="P18" s="35"/>
      <c r="Q18" s="35"/>
      <c r="R18" s="35"/>
    </row>
    <row r="19" spans="1:18">
      <c r="A19" s="1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35"/>
      <c r="O19" s="35"/>
      <c r="P19" s="35"/>
      <c r="Q19" s="35"/>
      <c r="R19" s="35"/>
    </row>
    <row r="20" spans="1:18">
      <c r="A20" s="15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35"/>
      <c r="O20" s="35"/>
      <c r="P20" s="35"/>
      <c r="Q20" s="35"/>
      <c r="R20" s="35"/>
    </row>
    <row r="21" spans="1:18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</row>
    <row r="22" spans="1:18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</row>
    <row r="23" spans="1:18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</row>
    <row r="24" spans="1:18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</row>
    <row r="25" spans="1:18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</row>
    <row r="26" spans="1:18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1:18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1:18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</row>
    <row r="29" spans="1:18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28"/>
    </row>
    <row r="30" spans="1:18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</row>
    <row r="31" spans="1:18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1:18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</row>
    <row r="33" spans="1:13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</row>
    <row r="34" spans="1:13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5" spans="1:13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</row>
    <row r="36" spans="1:13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</row>
    <row r="37" spans="1:13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</row>
    <row r="38" spans="1:13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</row>
    <row r="39" spans="1:13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</row>
    <row r="40" spans="1:13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</row>
    <row r="41" spans="1:13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</row>
    <row r="42" spans="1:13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</row>
    <row r="43" spans="1:13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</row>
    <row r="44" spans="1:13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</row>
    <row r="45" spans="1:13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</row>
    <row r="46" spans="1:13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</row>
    <row r="47" spans="1:13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</row>
    <row r="48" spans="1:13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</row>
    <row r="49" spans="1:13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</row>
    <row r="50" spans="1:13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</row>
    <row r="51" spans="1:13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</row>
    <row r="52" spans="1:13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</row>
    <row r="53" spans="1:13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</row>
    <row r="54" spans="1:13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</row>
    <row r="55" spans="1:13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</row>
    <row r="56" spans="1:13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</row>
    <row r="57" spans="1:13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</row>
    <row r="58" spans="1:13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</row>
    <row r="59" spans="1:13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</row>
    <row r="60" spans="1:13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</row>
    <row r="61" spans="1:13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</row>
    <row r="62" spans="1:13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</row>
    <row r="63" spans="1:13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</row>
    <row r="64" spans="1:13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</row>
    <row r="65" spans="1:13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</row>
    <row r="66" spans="1:13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</row>
    <row r="67" spans="1:13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</row>
    <row r="68" spans="1:13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</row>
    <row r="69" spans="1:13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</row>
    <row r="70" spans="1:13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</row>
    <row r="71" spans="1:13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</row>
    <row r="72" spans="1:13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</row>
    <row r="73" spans="1:13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</row>
    <row r="74" spans="1:13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</row>
    <row r="75" spans="1:13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</row>
    <row r="76" spans="1:13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</row>
    <row r="77" spans="1:13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</row>
    <row r="78" spans="1:13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</row>
    <row r="79" spans="1:13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</row>
    <row r="80" spans="1:13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</row>
  </sheetData>
  <mergeCells count="16">
    <mergeCell ref="H3:I4"/>
    <mergeCell ref="H9:I10"/>
    <mergeCell ref="H15:I16"/>
    <mergeCell ref="B3:C4"/>
    <mergeCell ref="B9:C10"/>
    <mergeCell ref="B15:C16"/>
    <mergeCell ref="E3:F4"/>
    <mergeCell ref="E9:F10"/>
    <mergeCell ref="E15:F16"/>
    <mergeCell ref="Q3:R4"/>
    <mergeCell ref="K3:L4"/>
    <mergeCell ref="K9:L10"/>
    <mergeCell ref="K15:L16"/>
    <mergeCell ref="N3:O4"/>
    <mergeCell ref="N9:O10"/>
    <mergeCell ref="N15:O16"/>
  </mergeCells>
  <hyperlinks>
    <hyperlink ref="B3:C4" location="FEMZA!A1" display="Coûts total de la FEMZA"/>
    <hyperlink ref="B9:C10" location="'PTA7'!A1" display="Coûts total de la PTA7"/>
    <hyperlink ref="B15:C16" location="'PTA6'!A1" display="Coûts total de la PTA6"/>
    <hyperlink ref="E3:F4" location="'PTA8'!A1" display="Coûts total de la PTA8"/>
    <hyperlink ref="E9:F10" location="'IA5'!A1" display="Coûts total de la IA5"/>
    <hyperlink ref="E15:F16" location="'IA4'!A1" display="Coûts total de la IA4"/>
    <hyperlink ref="H3:I4" location="'HU09'!A1" display="Coûts total de la HU09"/>
    <hyperlink ref="H9:I10" location="'RC'!A1" display="Coûts total de la RC"/>
    <hyperlink ref="H15:I16" location="Tubes!A1" display="Coûts total de la Tubes"/>
    <hyperlink ref="K3:L4" location="'IA03'!A1" display="Coûts total de la IA03"/>
    <hyperlink ref="K9:L10" location="'IA4 Bougie'!A1" display="Coûts total de la IA04 Bougie"/>
    <hyperlink ref="K15:L16" location="'IA4 Bougie'!A1" display="Coûts total de la IA04 Bougie"/>
    <hyperlink ref="N3:O4" location="'Gefit 6'!A1" display="Coûts total GEFIT 6"/>
    <hyperlink ref="N9:O10" location="'Gefit 7'!A1" display="Coûts total GEFIT 7"/>
    <hyperlink ref="N15:O16" location="'Gefit 8'!A1" display="Coûts total GEFIT 8"/>
    <hyperlink ref="Q3:R4" location="'GP09'!A1" display="Coûts total GP09"/>
  </hyperlinks>
  <pageMargins left="0.7" right="0.7" top="0.75" bottom="0.75" header="0.3" footer="0.3"/>
  <pageSetup paperSize="9" orientation="portrait" r:id="rId1"/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82"/>
  <sheetViews>
    <sheetView showGridLines="0" topLeftCell="G64" zoomScaleNormal="100" workbookViewId="0">
      <selection activeCell="J74" sqref="J74:N76"/>
    </sheetView>
  </sheetViews>
  <sheetFormatPr baseColWidth="10" defaultRowHeight="12.75"/>
  <cols>
    <col min="2" max="2" width="15.140625" bestFit="1" customWidth="1"/>
    <col min="3" max="3" width="11.85546875" bestFit="1" customWidth="1"/>
    <col min="4" max="4" width="41.85546875" bestFit="1" customWidth="1"/>
    <col min="5" max="5" width="15.5703125" customWidth="1"/>
    <col min="7" max="7" width="14.7109375" customWidth="1"/>
    <col min="8" max="8" width="13.85546875" customWidth="1"/>
    <col min="9" max="9" width="17.28515625" customWidth="1"/>
    <col min="10" max="10" width="17.42578125" bestFit="1" customWidth="1"/>
    <col min="11" max="13" width="10.7109375" customWidth="1"/>
    <col min="23" max="23" width="21.28515625" bestFit="1" customWidth="1"/>
  </cols>
  <sheetData>
    <row r="2" spans="2:25" ht="25.5">
      <c r="B2" s="13" t="s">
        <v>776</v>
      </c>
      <c r="C2" s="13" t="s">
        <v>778</v>
      </c>
      <c r="D2" s="13" t="s">
        <v>779</v>
      </c>
      <c r="E2" s="49" t="s">
        <v>777</v>
      </c>
      <c r="F2" s="50" t="s">
        <v>781</v>
      </c>
      <c r="G2" s="49" t="s">
        <v>782</v>
      </c>
      <c r="H2" s="49" t="s">
        <v>783</v>
      </c>
      <c r="I2" s="49" t="s">
        <v>784</v>
      </c>
      <c r="K2" s="65">
        <v>43101</v>
      </c>
      <c r="L2" s="65">
        <v>43132</v>
      </c>
      <c r="M2" s="65">
        <v>43160</v>
      </c>
      <c r="N2" s="65">
        <v>43191</v>
      </c>
      <c r="O2" s="65">
        <v>43221</v>
      </c>
      <c r="P2" s="65">
        <v>43252</v>
      </c>
      <c r="Q2" s="65">
        <v>43282</v>
      </c>
      <c r="R2" s="65">
        <v>43313</v>
      </c>
      <c r="S2" s="65">
        <v>43344</v>
      </c>
      <c r="T2" s="65">
        <v>43374</v>
      </c>
      <c r="U2" s="65">
        <v>43405</v>
      </c>
      <c r="V2" s="65">
        <v>43435</v>
      </c>
      <c r="W2" s="64" t="s">
        <v>2691</v>
      </c>
      <c r="X2" s="122" t="s">
        <v>2720</v>
      </c>
      <c r="Y2" s="123"/>
    </row>
    <row r="3" spans="2:25">
      <c r="B3" s="104" t="s">
        <v>6</v>
      </c>
      <c r="C3" s="104" t="s">
        <v>87</v>
      </c>
      <c r="D3" s="104" t="s">
        <v>88</v>
      </c>
      <c r="E3" s="42" t="s">
        <v>1</v>
      </c>
      <c r="F3" s="71">
        <f>SUMIFS('liste de données'!G:G,'liste de données'!D:D,C3,'liste de données'!C:C,E3)</f>
        <v>178.85</v>
      </c>
      <c r="G3" s="71">
        <f>SUMIFS('liste de données'!H:H,'liste de données'!D:D,C3,'liste de données'!C:C,E3)</f>
        <v>178.85</v>
      </c>
      <c r="H3" s="71">
        <f>SUMIFS('liste de données'!I:I,'liste de données'!D:D,C3,'liste de données'!C:C,E3)</f>
        <v>0</v>
      </c>
      <c r="I3" s="71">
        <f>SUMIFS('liste de données'!J:J,'liste de données'!D:D,C3,'liste de données'!C:C,E3)</f>
        <v>0</v>
      </c>
      <c r="J3" s="35"/>
      <c r="K3" s="69">
        <f>SUMIFS('liste de données'!$G:$G,'liste de données'!$D:$D,$C3,'liste de données'!$C:$C,$E3,'liste de données'!$F:$F,"&gt;=01/01/2018",'liste de données'!$F:$F,"&lt;=31/01/2018")</f>
        <v>0</v>
      </c>
      <c r="L3" s="69">
        <f>SUMIFS('liste de données'!$G:$G,'liste de données'!$D:$D,$C3,'liste de données'!$C:$C,$E3,'liste de données'!$F:$F,"&gt;=01/02/2018",'liste de données'!$F:$F,"&lt;=28/02/2018")</f>
        <v>0</v>
      </c>
      <c r="M3" s="69">
        <f>SUMIFS('liste de données'!$G:$G,'liste de données'!$D:$D,$C3,'liste de données'!$C:$C,$E3,'liste de données'!$F:$F,"&gt;=01/03/2018",'liste de données'!$F:$F,"&lt;=31/03/2018")</f>
        <v>178.85</v>
      </c>
      <c r="N3" s="69">
        <f>SUMIFS('liste de données'!$G:$G,'liste de données'!$D:$D,$C3,'liste de données'!$C:$C,$E3,'liste de données'!$F:$F,"&gt;=01/04/2018",'liste de données'!$F:$F,"&lt;=30/04/2018")</f>
        <v>0</v>
      </c>
      <c r="O3" s="69">
        <f>SUMIFS('liste de données'!$G:$G,'liste de données'!$D:$D,$C3,'liste de données'!$C:$C,$E3,'liste de données'!$F:$F,"&gt;=01/05/2018",'liste de données'!$F:$F,"&lt;=30/05/2018")</f>
        <v>0</v>
      </c>
      <c r="P3" s="69">
        <f>SUMIFS('liste de données'!$G:$G,'liste de données'!$D:$D,$C3,'liste de données'!$C:$C,$E3,'liste de données'!$F:$F,"&gt;=01/06/2018",'liste de données'!$F:$F,"&lt;=31/06/2018")</f>
        <v>0</v>
      </c>
      <c r="Q3" s="69">
        <f>SUMIFS('liste de données'!$G:$G,'liste de données'!$D:$D,$C3,'liste de données'!$C:$C,$E3,'liste de données'!$F:$F,"&gt;=01/07/2018",'liste de données'!$F:$F,"&lt;=31/07/2018")</f>
        <v>0</v>
      </c>
      <c r="R3" s="69">
        <f>SUMIFS('liste de données'!$G:$G,'liste de données'!$D:$D,$C3,'liste de données'!$C:$C,$E3,'liste de données'!$F:$F,"&gt;=01/08/2018",'liste de données'!$F:$F,"&lt;=31/08/2018")</f>
        <v>0</v>
      </c>
      <c r="S3" s="69">
        <f>SUMIFS('liste de données'!$G:$G,'liste de données'!$D:$D,$C3,'liste de données'!$C:$C,$E3,'liste de données'!$F:$F,"&gt;=01/09/2018",'liste de données'!$F:$F,"&lt;=30/09/2018")</f>
        <v>0</v>
      </c>
      <c r="T3" s="69">
        <f>SUMIFS('liste de données'!$G:$G,'liste de données'!$D:$D,$C3,'liste de données'!$C:$C,$E3,'liste de données'!$F:$F,"&gt;=01/10/2018",'liste de données'!$F:$F,"&lt;=31/10/2018")</f>
        <v>0</v>
      </c>
      <c r="U3" s="69">
        <f>SUMIFS('liste de données'!$G:$G,'liste de données'!$D:$D,$C3,'liste de données'!$C:$C,$E3,'liste de données'!$F:$F,"&gt;=01/11/2018",'liste de données'!$F:$F,"&lt;=30/11/2018")</f>
        <v>0</v>
      </c>
      <c r="V3" s="69">
        <f>SUMIFS('liste de données'!$G:$G,'liste de données'!$D:$D,$C3,'liste de données'!$C:$C,$E3,'liste de données'!$F:$F,"&gt;=01/12/2018",'liste de données'!$F:$F,"&lt;=31/12/2018")</f>
        <v>0</v>
      </c>
      <c r="W3" s="72">
        <f>SUM(K3:V3)</f>
        <v>178.85</v>
      </c>
      <c r="X3" s="120" t="s">
        <v>1</v>
      </c>
      <c r="Y3" s="118"/>
    </row>
    <row r="4" spans="2:25" s="21" customFormat="1">
      <c r="B4" s="105"/>
      <c r="C4" s="105"/>
      <c r="D4" s="105"/>
      <c r="E4" s="43" t="s">
        <v>14</v>
      </c>
      <c r="F4" s="70">
        <f>SUMIFS('liste de données'!G:G,'liste de données'!D:D,C3,'liste de données'!C:C,E4)</f>
        <v>74.599999999999994</v>
      </c>
      <c r="G4" s="70">
        <f>SUMIFS('liste de données'!H:H,'liste de données'!D:D,C3,'liste de données'!C:C,E4)</f>
        <v>59.62</v>
      </c>
      <c r="H4" s="70">
        <f>SUMIFS('liste de données'!I:I,'liste de données'!D:D,C3,'liste de données'!C:C,E4)</f>
        <v>0</v>
      </c>
      <c r="I4" s="70">
        <f>SUMIFS('liste de données'!J:J,'liste de données'!D:D,C3,'liste de données'!C:C,E4)</f>
        <v>14.98</v>
      </c>
      <c r="J4" s="35"/>
      <c r="K4" s="70">
        <f>SUMIFS('liste de données'!$G:$G,'liste de données'!$D:$D,$C3,'liste de données'!$C:$C,$E4,'liste de données'!$F:$F,"&gt;=01/01/2018",'liste de données'!$F:$F,"&lt;=31/01/2018")</f>
        <v>0</v>
      </c>
      <c r="L4" s="70">
        <f>SUMIFS('liste de données'!$G:$G,'liste de données'!$D:$D,$C3,'liste de données'!$C:$C,$E4,'liste de données'!$F:$F,"&gt;=01/02/2018",'liste de données'!$F:$F,"&lt;=28/02/2018")</f>
        <v>74.599999999999994</v>
      </c>
      <c r="M4" s="70">
        <f>SUMIFS('liste de données'!$G:$G,'liste de données'!$D:$D,$C3,'liste de données'!$C:$C,$E4,'liste de données'!$F:$F,"&gt;=01/03/2018",'liste de données'!$F:$F,"&lt;=31/03/2018")</f>
        <v>0</v>
      </c>
      <c r="N4" s="70">
        <f>SUMIFS('liste de données'!$G:$G,'liste de données'!$D:$D,$C3,'liste de données'!$C:$C,$E4,'liste de données'!$F:$F,"&gt;=01/04/2018",'liste de données'!$F:$F,"&lt;=30/04/2018")</f>
        <v>0</v>
      </c>
      <c r="O4" s="70">
        <f>SUMIFS('liste de données'!$G:$G,'liste de données'!$D:$D,$C3,'liste de données'!$C:$C,$E4,'liste de données'!$F:$F,"&gt;=01/05/2018",'liste de données'!$F:$F,"&lt;=31/05/2018")</f>
        <v>0</v>
      </c>
      <c r="P4" s="70">
        <f>SUMIFS('liste de données'!$G:$G,'liste de données'!$D:$D,$C3,'liste de données'!$C:$C,$E4,'liste de données'!$F:$F,"&gt;=01/06/2018",'liste de données'!$F:$F,"&lt;=30/06/2018")</f>
        <v>0</v>
      </c>
      <c r="Q4" s="70">
        <f>SUMIFS('liste de données'!$G:$G,'liste de données'!$D:$D,$C3,'liste de données'!$C:$C,$E4,'liste de données'!$F:$F,"&gt;=01/07/2018",'liste de données'!$F:$F,"&lt;=31/07/2018")</f>
        <v>0</v>
      </c>
      <c r="R4" s="70">
        <f>SUMIFS('liste de données'!$G:$G,'liste de données'!$D:$D,$C3,'liste de données'!$C:$C,$E4,'liste de données'!$F:$F,"&gt;=01/08/2018",'liste de données'!$F:$F,"&lt;=31/08/2018")</f>
        <v>0</v>
      </c>
      <c r="S4" s="70">
        <f>SUMIFS('liste de données'!$G:$G,'liste de données'!$D:$D,$C3,'liste de données'!$C:$C,$E4,'liste de données'!$F:$F,"&gt;=01/09/2018",'liste de données'!$F:$F,"&lt;=30/09/2018")</f>
        <v>0</v>
      </c>
      <c r="T4" s="70">
        <f>SUMIFS('liste de données'!$G:$G,'liste de données'!$D:$D,$C3,'liste de données'!$C:$C,$E4,'liste de données'!$F:$F,"&gt;=01/10/2018",'liste de données'!$F:$F,"&lt;=31/10/2018")</f>
        <v>0</v>
      </c>
      <c r="U4" s="70">
        <f>SUMIFS('liste de données'!$G:$G,'liste de données'!$D:$D,$C3,'liste de données'!$C:$C,$E4,'liste de données'!$F:$F,"&gt;=01/11/2018",'liste de données'!$F:$F,"&lt;=30/11/2018")</f>
        <v>0</v>
      </c>
      <c r="V4" s="70">
        <f>SUMIFS('liste de données'!$G:$G,'liste de données'!$D:$D,$C3,'liste de données'!$C:$C,$E4,'liste de données'!$F:$F,"&gt;=01/12/2018",'liste de données'!$F:$F,"&lt;=31/12/2018")</f>
        <v>0</v>
      </c>
      <c r="W4" s="72">
        <f>SUM(K4:V4)</f>
        <v>74.599999999999994</v>
      </c>
      <c r="X4" s="121" t="s">
        <v>14</v>
      </c>
      <c r="Y4" s="119"/>
    </row>
    <row r="5" spans="2:25">
      <c r="B5" s="104"/>
      <c r="C5" s="104"/>
      <c r="D5" s="104"/>
      <c r="E5" s="44" t="s">
        <v>791</v>
      </c>
      <c r="F5" s="78">
        <f>SUM(F3:F4)</f>
        <v>253.45</v>
      </c>
      <c r="G5" s="78">
        <f t="shared" ref="G5:I5" si="0">SUM(G3:G4)</f>
        <v>238.47</v>
      </c>
      <c r="H5" s="78">
        <f t="shared" si="0"/>
        <v>0</v>
      </c>
      <c r="I5" s="78">
        <f t="shared" si="0"/>
        <v>14.98</v>
      </c>
      <c r="J5" s="35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</row>
    <row r="6" spans="2:25">
      <c r="E6" s="35"/>
      <c r="F6" s="35"/>
      <c r="G6" s="35"/>
      <c r="H6" s="35"/>
      <c r="I6" s="35"/>
      <c r="J6" s="35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</row>
    <row r="7" spans="2:25">
      <c r="E7" s="35"/>
      <c r="F7" s="35"/>
      <c r="G7" s="35"/>
      <c r="H7" s="35"/>
      <c r="I7" s="35"/>
      <c r="J7" s="35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</row>
    <row r="8" spans="2:25" ht="25.5">
      <c r="B8" s="13" t="s">
        <v>776</v>
      </c>
      <c r="C8" s="13" t="s">
        <v>778</v>
      </c>
      <c r="D8" s="13" t="s">
        <v>779</v>
      </c>
      <c r="E8" s="49" t="s">
        <v>777</v>
      </c>
      <c r="F8" s="50" t="s">
        <v>781</v>
      </c>
      <c r="G8" s="49" t="s">
        <v>782</v>
      </c>
      <c r="H8" s="49" t="s">
        <v>783</v>
      </c>
      <c r="I8" s="49" t="s">
        <v>784</v>
      </c>
      <c r="J8" s="3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</row>
    <row r="9" spans="2:25">
      <c r="B9" s="104" t="s">
        <v>6</v>
      </c>
      <c r="C9" s="104" t="s">
        <v>155</v>
      </c>
      <c r="D9" s="104" t="s">
        <v>156</v>
      </c>
      <c r="E9" s="42" t="s">
        <v>1</v>
      </c>
      <c r="F9" s="71">
        <f>SUMIFS('liste de données'!G:G,'liste de données'!D:D,C9,'liste de données'!C:C,E9)</f>
        <v>417.31</v>
      </c>
      <c r="G9" s="71">
        <f>SUMIFS('liste de données'!H:H,'liste de données'!D:D,C9,'liste de données'!C:C,E9)</f>
        <v>417.31</v>
      </c>
      <c r="H9" s="71">
        <f>SUMIFS('liste de données'!I:I,'liste de données'!D:D,C9,'liste de données'!C:C,E9)</f>
        <v>0</v>
      </c>
      <c r="I9" s="71">
        <f>SUMIFS('liste de données'!J:J,'liste de données'!D:D,C9,'liste de données'!C:C,E9)</f>
        <v>0</v>
      </c>
      <c r="J9" s="35"/>
      <c r="K9" s="69">
        <f>SUMIFS('liste de données'!$G:$G,'liste de données'!$D:$D,$C9,'liste de données'!$C:$C,$E9,'liste de données'!$F:$F,"&gt;=01/01/2018",'liste de données'!$F:$F,"&lt;=31/01/2018")</f>
        <v>0</v>
      </c>
      <c r="L9" s="69">
        <f>SUMIFS('liste de données'!$G:$G,'liste de données'!$D:$D,$C9,'liste de données'!$C:$C,$E9,'liste de données'!$F:$F,"&gt;=01/02/2018",'liste de données'!$F:$F,"&lt;=28/02/2018")</f>
        <v>417.31</v>
      </c>
      <c r="M9" s="69">
        <f>SUMIFS('liste de données'!$G:$G,'liste de données'!$D:$D,$C9,'liste de données'!$C:$C,$E9,'liste de données'!$F:$F,"&gt;=01/03/2018",'liste de données'!$F:$F,"&lt;=31/03/2018")</f>
        <v>0</v>
      </c>
      <c r="N9" s="69">
        <f>SUMIFS('liste de données'!$G:$G,'liste de données'!$D:$D,$C9,'liste de données'!$C:$C,$E9,'liste de données'!$F:$F,"&gt;=01/04/2018",'liste de données'!$F:$F,"&lt;=30/04/2018")</f>
        <v>0</v>
      </c>
      <c r="O9" s="69">
        <f>SUMIFS('liste de données'!$G:$G,'liste de données'!$D:$D,$C9,'liste de données'!$C:$C,$E9,'liste de données'!$F:$F,"&gt;=01/05/2018",'liste de données'!$F:$F,"&lt;=30/05/2018")</f>
        <v>0</v>
      </c>
      <c r="P9" s="69">
        <f>SUMIFS('liste de données'!$G:$G,'liste de données'!$D:$D,$C9,'liste de données'!$C:$C,$E9,'liste de données'!$F:$F,"&gt;=01/06/2018",'liste de données'!$F:$F,"&lt;=31/06/2018")</f>
        <v>0</v>
      </c>
      <c r="Q9" s="69">
        <f>SUMIFS('liste de données'!$G:$G,'liste de données'!$D:$D,$C9,'liste de données'!$C:$C,$E9,'liste de données'!$F:$F,"&gt;=01/07/2018",'liste de données'!$F:$F,"&lt;=31/07/2018")</f>
        <v>0</v>
      </c>
      <c r="R9" s="69">
        <f>SUMIFS('liste de données'!$G:$G,'liste de données'!$D:$D,$C9,'liste de données'!$C:$C,$E9,'liste de données'!$F:$F,"&gt;=01/08/2018",'liste de données'!$F:$F,"&lt;=31/08/2018")</f>
        <v>0</v>
      </c>
      <c r="S9" s="69">
        <f>SUMIFS('liste de données'!$G:$G,'liste de données'!$D:$D,$C9,'liste de données'!$C:$C,$E9,'liste de données'!$F:$F,"&gt;=01/09/2018",'liste de données'!$F:$F,"&lt;=30/09/2018")</f>
        <v>0</v>
      </c>
      <c r="T9" s="69">
        <f>SUMIFS('liste de données'!$G:$G,'liste de données'!$D:$D,$C9,'liste de données'!$C:$C,$E9,'liste de données'!$F:$F,"&gt;=01/10/2018",'liste de données'!$F:$F,"&lt;=31/10/2018")</f>
        <v>0</v>
      </c>
      <c r="U9" s="69">
        <f>SUMIFS('liste de données'!$G:$G,'liste de données'!$D:$D,$C9,'liste de données'!$C:$C,$E9,'liste de données'!$F:$F,"&gt;=01/11/2018",'liste de données'!$F:$F,"&lt;=30/11/2018")</f>
        <v>0</v>
      </c>
      <c r="V9" s="69">
        <f>SUMIFS('liste de données'!$G:$G,'liste de données'!$D:$D,$C9,'liste de données'!$C:$C,$E9,'liste de données'!$F:$F,"&gt;=01/12/2018",'liste de données'!$F:$F,"&lt;=31/12/2018")</f>
        <v>0</v>
      </c>
      <c r="W9" s="72">
        <f>SUM(K9:V9)</f>
        <v>417.31</v>
      </c>
    </row>
    <row r="10" spans="2:25" s="21" customFormat="1">
      <c r="B10" s="105"/>
      <c r="C10" s="105"/>
      <c r="D10" s="105"/>
      <c r="E10" s="43" t="s">
        <v>14</v>
      </c>
      <c r="F10" s="70">
        <f>SUMIFS('liste de données'!G:G,'liste de données'!D:D,C9,'liste de données'!C:C,E10)</f>
        <v>46.09</v>
      </c>
      <c r="G10" s="70">
        <f>SUMIFS('liste de données'!H:H,'liste de données'!D:D,C9,'liste de données'!C:C,E10)</f>
        <v>0</v>
      </c>
      <c r="H10" s="70">
        <f>SUMIFS('liste de données'!I:I,'liste de données'!D:D,C9,'liste de données'!C:C,E10)</f>
        <v>0</v>
      </c>
      <c r="I10" s="70">
        <f>SUMIFS('liste de données'!J:J,'liste de données'!D:D,C9,'liste de données'!C:C,E10)</f>
        <v>46.09</v>
      </c>
      <c r="J10" s="35"/>
      <c r="K10" s="70">
        <f>SUMIFS('liste de données'!$G:$G,'liste de données'!$D:$D,$C9,'liste de données'!$C:$C,$E10,'liste de données'!$F:$F,"&gt;=01/01/2018",'liste de données'!$F:$F,"&lt;=31/01/2018")</f>
        <v>46.09</v>
      </c>
      <c r="L10" s="70">
        <f>SUMIFS('liste de données'!$G:$G,'liste de données'!$D:$D,$C9,'liste de données'!$C:$C,$E10,'liste de données'!$F:$F,"&gt;=01/02/2018",'liste de données'!$F:$F,"&lt;=28/02/2018")</f>
        <v>0</v>
      </c>
      <c r="M10" s="70">
        <f>SUMIFS('liste de données'!$G:$G,'liste de données'!$D:$D,$C9,'liste de données'!$C:$C,$E10,'liste de données'!$F:$F,"&gt;=01/03/2018",'liste de données'!$F:$F,"&lt;=31/03/2018")</f>
        <v>0</v>
      </c>
      <c r="N10" s="70">
        <f>SUMIFS('liste de données'!$G:$G,'liste de données'!$D:$D,$C9,'liste de données'!$C:$C,$E10,'liste de données'!$F:$F,"&gt;=01/04/2018",'liste de données'!$F:$F,"&lt;=30/04/2018")</f>
        <v>0</v>
      </c>
      <c r="O10" s="70">
        <f>SUMIFS('liste de données'!$G:$G,'liste de données'!$D:$D,$C9,'liste de données'!$C:$C,$E10,'liste de données'!$F:$F,"&gt;=01/05/2018",'liste de données'!$F:$F,"&lt;=31/05/2018")</f>
        <v>0</v>
      </c>
      <c r="P10" s="70">
        <f>SUMIFS('liste de données'!$G:$G,'liste de données'!$D:$D,$C9,'liste de données'!$C:$C,$E10,'liste de données'!$F:$F,"&gt;=01/06/2018",'liste de données'!$F:$F,"&lt;=30/06/2018")</f>
        <v>0</v>
      </c>
      <c r="Q10" s="70">
        <f>SUMIFS('liste de données'!$G:$G,'liste de données'!$D:$D,$C9,'liste de données'!$C:$C,$E10,'liste de données'!$F:$F,"&gt;=01/07/2018",'liste de données'!$F:$F,"&lt;=31/07/2018")</f>
        <v>0</v>
      </c>
      <c r="R10" s="70">
        <f>SUMIFS('liste de données'!$G:$G,'liste de données'!$D:$D,$C9,'liste de données'!$C:$C,$E10,'liste de données'!$F:$F,"&gt;=01/08/2018",'liste de données'!$F:$F,"&lt;=31/08/2018")</f>
        <v>0</v>
      </c>
      <c r="S10" s="70">
        <f>SUMIFS('liste de données'!$G:$G,'liste de données'!$D:$D,$C9,'liste de données'!$C:$C,$E10,'liste de données'!$F:$F,"&gt;=01/09/2018",'liste de données'!$F:$F,"&lt;=30/09/2018")</f>
        <v>0</v>
      </c>
      <c r="T10" s="70">
        <f>SUMIFS('liste de données'!$G:$G,'liste de données'!$D:$D,$C9,'liste de données'!$C:$C,$E10,'liste de données'!$F:$F,"&gt;=01/10/2018",'liste de données'!$F:$F,"&lt;=31/10/2018")</f>
        <v>0</v>
      </c>
      <c r="U10" s="70">
        <f>SUMIFS('liste de données'!$G:$G,'liste de données'!$D:$D,$C9,'liste de données'!$C:$C,$E10,'liste de données'!$F:$F,"&gt;=01/11/2018",'liste de données'!$F:$F,"&lt;=30/11/2018")</f>
        <v>0</v>
      </c>
      <c r="V10" s="70">
        <f>SUMIFS('liste de données'!$G:$G,'liste de données'!$D:$D,$C9,'liste de données'!$C:$C,$E10,'liste de données'!$F:$F,"&gt;=01/12/2018",'liste de données'!$F:$F,"&lt;=31/12/2018")</f>
        <v>0</v>
      </c>
      <c r="W10" s="72">
        <f>SUM(K10:V10)</f>
        <v>46.09</v>
      </c>
    </row>
    <row r="11" spans="2:25">
      <c r="B11" s="104"/>
      <c r="C11" s="104"/>
      <c r="D11" s="104"/>
      <c r="E11" s="44" t="s">
        <v>791</v>
      </c>
      <c r="F11" s="78">
        <f>SUM(F9:F10)</f>
        <v>463.4</v>
      </c>
      <c r="G11" s="78">
        <f t="shared" ref="G11" si="1">SUM(G9:G10)</f>
        <v>417.31</v>
      </c>
      <c r="H11" s="78">
        <f t="shared" ref="H11" si="2">SUM(H9:H10)</f>
        <v>0</v>
      </c>
      <c r="I11" s="78">
        <f t="shared" ref="I11" si="3">SUM(I9:I10)</f>
        <v>46.09</v>
      </c>
      <c r="J11" s="35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</row>
    <row r="12" spans="2:25">
      <c r="E12" s="35"/>
      <c r="F12" s="35"/>
      <c r="G12" s="35"/>
      <c r="H12" s="35"/>
      <c r="I12" s="35"/>
      <c r="J12" s="35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</row>
    <row r="13" spans="2:25">
      <c r="B13" s="21"/>
      <c r="E13" s="35"/>
      <c r="F13" s="35"/>
      <c r="G13" s="35"/>
      <c r="H13" s="35"/>
      <c r="I13" s="35"/>
      <c r="J13" s="35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</row>
    <row r="14" spans="2:25" ht="25.5">
      <c r="B14" s="13" t="s">
        <v>776</v>
      </c>
      <c r="C14" s="13" t="s">
        <v>778</v>
      </c>
      <c r="D14" s="13" t="s">
        <v>779</v>
      </c>
      <c r="E14" s="49" t="s">
        <v>777</v>
      </c>
      <c r="F14" s="50" t="s">
        <v>781</v>
      </c>
      <c r="G14" s="49" t="s">
        <v>782</v>
      </c>
      <c r="H14" s="49" t="s">
        <v>783</v>
      </c>
      <c r="I14" s="49" t="s">
        <v>784</v>
      </c>
      <c r="J14" s="3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</row>
    <row r="15" spans="2:25" ht="13.5" customHeight="1">
      <c r="B15" s="104" t="s">
        <v>6</v>
      </c>
      <c r="C15" s="104" t="s">
        <v>177</v>
      </c>
      <c r="D15" s="104" t="s">
        <v>178</v>
      </c>
      <c r="E15" s="42" t="s">
        <v>1</v>
      </c>
      <c r="F15" s="71">
        <f>SUMIFS('liste de données'!G:G,'liste de données'!D:D,C15,'liste de données'!C:C,E15)</f>
        <v>476.92</v>
      </c>
      <c r="G15" s="71">
        <f>SUMIFS('liste de données'!H:H,'liste de données'!D:D,C15,'liste de données'!C:C,E15)</f>
        <v>476.92</v>
      </c>
      <c r="H15" s="71">
        <f>SUMIFS('liste de données'!I:I,'liste de données'!D:D,C15,'liste de données'!C:C,E15)</f>
        <v>0</v>
      </c>
      <c r="I15" s="71">
        <f>SUMIFS('liste de données'!J:J,'liste de données'!D:D,C15,'liste de données'!C:C,E15)</f>
        <v>0</v>
      </c>
      <c r="J15" s="35"/>
      <c r="K15" s="69">
        <f>SUMIFS('liste de données'!$G:$G,'liste de données'!$D:$D,$C15,'liste de données'!$C:$C,$E15,'liste de données'!$F:$F,"&gt;=01/01/2018",'liste de données'!$F:$F,"&lt;=31/01/2018")</f>
        <v>476.92</v>
      </c>
      <c r="L15" s="69">
        <f>SUMIFS('liste de données'!$G:$G,'liste de données'!$D:$D,$C15,'liste de données'!$C:$C,$E15,'liste de données'!$F:$F,"&gt;=01/02/2018",'liste de données'!$F:$F,"&lt;=28/02/2018")</f>
        <v>0</v>
      </c>
      <c r="M15" s="69">
        <f>SUMIFS('liste de données'!$G:$G,'liste de données'!$D:$D,$C15,'liste de données'!$C:$C,$E15,'liste de données'!$F:$F,"&gt;=01/03/2018",'liste de données'!$F:$F,"&lt;=31/03/2018")</f>
        <v>0</v>
      </c>
      <c r="N15" s="69">
        <f>SUMIFS('liste de données'!$G:$G,'liste de données'!$D:$D,$C15,'liste de données'!$C:$C,$E15,'liste de données'!$F:$F,"&gt;=01/04/2018",'liste de données'!$F:$F,"&lt;=30/04/2018")</f>
        <v>0</v>
      </c>
      <c r="O15" s="69">
        <f>SUMIFS('liste de données'!$G:$G,'liste de données'!$D:$D,$C15,'liste de données'!$C:$C,$E15,'liste de données'!$F:$F,"&gt;=01/05/2018",'liste de données'!$F:$F,"&lt;=30/05/2018")</f>
        <v>0</v>
      </c>
      <c r="P15" s="69">
        <f>SUMIFS('liste de données'!$G:$G,'liste de données'!$D:$D,$C15,'liste de données'!$C:$C,$E15,'liste de données'!$F:$F,"&gt;=01/06/2018",'liste de données'!$F:$F,"&lt;=31/06/2018")</f>
        <v>0</v>
      </c>
      <c r="Q15" s="69">
        <f>SUMIFS('liste de données'!$G:$G,'liste de données'!$D:$D,$C15,'liste de données'!$C:$C,$E15,'liste de données'!$F:$F,"&gt;=01/07/2018",'liste de données'!$F:$F,"&lt;=31/07/2018")</f>
        <v>0</v>
      </c>
      <c r="R15" s="69">
        <f>SUMIFS('liste de données'!$G:$G,'liste de données'!$D:$D,$C15,'liste de données'!$C:$C,$E15,'liste de données'!$F:$F,"&gt;=01/08/2018",'liste de données'!$F:$F,"&lt;=31/08/2018")</f>
        <v>0</v>
      </c>
      <c r="S15" s="69">
        <f>SUMIFS('liste de données'!$G:$G,'liste de données'!$D:$D,$C15,'liste de données'!$C:$C,$E15,'liste de données'!$F:$F,"&gt;=01/09/2018",'liste de données'!$F:$F,"&lt;=30/09/2018")</f>
        <v>0</v>
      </c>
      <c r="T15" s="69">
        <f>SUMIFS('liste de données'!$G:$G,'liste de données'!$D:$D,$C15,'liste de données'!$C:$C,$E15,'liste de données'!$F:$F,"&gt;=01/10/2018",'liste de données'!$F:$F,"&lt;=31/10/2018")</f>
        <v>0</v>
      </c>
      <c r="U15" s="69">
        <f>SUMIFS('liste de données'!$G:$G,'liste de données'!$D:$D,$C15,'liste de données'!$C:$C,$E15,'liste de données'!$F:$F,"&gt;=01/11/2018",'liste de données'!$F:$F,"&lt;=30/11/2018")</f>
        <v>0</v>
      </c>
      <c r="V15" s="69">
        <f>SUMIFS('liste de données'!$G:$G,'liste de données'!$D:$D,$C15,'liste de données'!$C:$C,$E15,'liste de données'!$F:$F,"&gt;=01/12/2018",'liste de données'!$F:$F,"&lt;=31/12/2018")</f>
        <v>0</v>
      </c>
      <c r="W15" s="72">
        <f>SUM(K15:V15)</f>
        <v>476.92</v>
      </c>
    </row>
    <row r="16" spans="2:25" s="21" customFormat="1">
      <c r="B16" s="105"/>
      <c r="C16" s="105"/>
      <c r="D16" s="105"/>
      <c r="E16" s="43" t="s">
        <v>14</v>
      </c>
      <c r="F16" s="70">
        <f>SUMIFS('liste de données'!G:G,'liste de données'!D:D,C15,'liste de données'!C:C,E16)</f>
        <v>0</v>
      </c>
      <c r="G16" s="70">
        <f>SUMIFS('liste de données'!H:H,'liste de données'!D:D,C15,'liste de données'!C:C,E16)</f>
        <v>0</v>
      </c>
      <c r="H16" s="70">
        <f>SUMIFS('liste de données'!I:I,'liste de données'!D:D,C15,'liste de données'!C:C,E16)</f>
        <v>0</v>
      </c>
      <c r="I16" s="70">
        <f>SUMIFS('liste de données'!J:J,'liste de données'!D:D,C15,'liste de données'!C:C,E16)</f>
        <v>0</v>
      </c>
      <c r="J16" s="37"/>
      <c r="K16" s="70">
        <f>SUMIFS('liste de données'!$G:$G,'liste de données'!$D:$D,$C15,'liste de données'!$C:$C,$E16,'liste de données'!$F:$F,"&gt;=01/01/2018",'liste de données'!$F:$F,"&lt;=31/01/2018")</f>
        <v>0</v>
      </c>
      <c r="L16" s="70">
        <f>SUMIFS('liste de données'!$G:$G,'liste de données'!$D:$D,$C15,'liste de données'!$C:$C,$E16,'liste de données'!$F:$F,"&gt;=01/02/2018",'liste de données'!$F:$F,"&lt;=28/02/2018")</f>
        <v>0</v>
      </c>
      <c r="M16" s="70">
        <f>SUMIFS('liste de données'!$G:$G,'liste de données'!$D:$D,$C15,'liste de données'!$C:$C,$E16,'liste de données'!$F:$F,"&gt;=01/03/2018",'liste de données'!$F:$F,"&lt;=31/03/2018")</f>
        <v>0</v>
      </c>
      <c r="N16" s="70">
        <f>SUMIFS('liste de données'!$G:$G,'liste de données'!$D:$D,$C15,'liste de données'!$C:$C,$E16,'liste de données'!$F:$F,"&gt;=01/04/2018",'liste de données'!$F:$F,"&lt;=30/04/2018")</f>
        <v>0</v>
      </c>
      <c r="O16" s="70">
        <f>SUMIFS('liste de données'!$G:$G,'liste de données'!$D:$D,$C15,'liste de données'!$C:$C,$E16,'liste de données'!$F:$F,"&gt;=01/05/2018",'liste de données'!$F:$F,"&lt;=31/05/2018")</f>
        <v>0</v>
      </c>
      <c r="P16" s="70">
        <f>SUMIFS('liste de données'!$G:$G,'liste de données'!$D:$D,$C15,'liste de données'!$C:$C,$E16,'liste de données'!$F:$F,"&gt;=01/06/2018",'liste de données'!$F:$F,"&lt;=30/06/2018")</f>
        <v>0</v>
      </c>
      <c r="Q16" s="70">
        <f>SUMIFS('liste de données'!$G:$G,'liste de données'!$D:$D,$C15,'liste de données'!$C:$C,$E16,'liste de données'!$F:$F,"&gt;=01/07/2018",'liste de données'!$F:$F,"&lt;=31/07/2018")</f>
        <v>0</v>
      </c>
      <c r="R16" s="70">
        <f>SUMIFS('liste de données'!$G:$G,'liste de données'!$D:$D,$C15,'liste de données'!$C:$C,$E16,'liste de données'!$F:$F,"&gt;=01/08/2018",'liste de données'!$F:$F,"&lt;=31/08/2018")</f>
        <v>0</v>
      </c>
      <c r="S16" s="70">
        <f>SUMIFS('liste de données'!$G:$G,'liste de données'!$D:$D,$C15,'liste de données'!$C:$C,$E16,'liste de données'!$F:$F,"&gt;=01/09/2018",'liste de données'!$F:$F,"&lt;=30/09/2018")</f>
        <v>0</v>
      </c>
      <c r="T16" s="70">
        <f>SUMIFS('liste de données'!$G:$G,'liste de données'!$D:$D,$C15,'liste de données'!$C:$C,$E16,'liste de données'!$F:$F,"&gt;=01/10/2018",'liste de données'!$F:$F,"&lt;=31/10/2018")</f>
        <v>0</v>
      </c>
      <c r="U16" s="70">
        <f>SUMIFS('liste de données'!$G:$G,'liste de données'!$D:$D,$C15,'liste de données'!$C:$C,$E16,'liste de données'!$F:$F,"&gt;=01/11/2018",'liste de données'!$F:$F,"&lt;=30/11/2018")</f>
        <v>0</v>
      </c>
      <c r="V16" s="70">
        <f>SUMIFS('liste de données'!$G:$G,'liste de données'!$D:$D,$C15,'liste de données'!$C:$C,$E16,'liste de données'!$F:$F,"&gt;=01/12/2018",'liste de données'!$F:$F,"&lt;=31/12/2018")</f>
        <v>0</v>
      </c>
      <c r="W16" s="72">
        <f>SUM(K16:V16)</f>
        <v>0</v>
      </c>
    </row>
    <row r="17" spans="2:23">
      <c r="B17" s="104"/>
      <c r="C17" s="104"/>
      <c r="D17" s="104"/>
      <c r="E17" s="44" t="s">
        <v>791</v>
      </c>
      <c r="F17" s="78">
        <f>SUM(F15:F16)</f>
        <v>476.92</v>
      </c>
      <c r="G17" s="78">
        <f t="shared" ref="G17" si="4">SUM(G15:G16)</f>
        <v>476.92</v>
      </c>
      <c r="H17" s="78">
        <f t="shared" ref="H17" si="5">SUM(H15:H16)</f>
        <v>0</v>
      </c>
      <c r="I17" s="78">
        <f t="shared" ref="I17" si="6">SUM(I15:I16)</f>
        <v>0</v>
      </c>
      <c r="J17" s="35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</row>
    <row r="18" spans="2:23">
      <c r="E18" s="35"/>
      <c r="F18" s="35"/>
      <c r="G18" s="35"/>
      <c r="H18" s="35"/>
      <c r="I18" s="35"/>
      <c r="J18" s="35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</row>
    <row r="19" spans="2:23">
      <c r="E19" s="35"/>
      <c r="F19" s="35"/>
      <c r="G19" s="35"/>
      <c r="H19" s="35"/>
      <c r="I19" s="35"/>
      <c r="J19" s="35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</row>
    <row r="20" spans="2:23" ht="25.5">
      <c r="B20" s="13" t="s">
        <v>776</v>
      </c>
      <c r="C20" s="13" t="s">
        <v>778</v>
      </c>
      <c r="D20" s="13" t="s">
        <v>779</v>
      </c>
      <c r="E20" s="49" t="s">
        <v>777</v>
      </c>
      <c r="F20" s="50" t="s">
        <v>781</v>
      </c>
      <c r="G20" s="49" t="s">
        <v>782</v>
      </c>
      <c r="H20" s="49" t="s">
        <v>783</v>
      </c>
      <c r="I20" s="49" t="s">
        <v>784</v>
      </c>
      <c r="J20" s="35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</row>
    <row r="21" spans="2:23">
      <c r="B21" s="104" t="s">
        <v>6</v>
      </c>
      <c r="C21" s="104" t="s">
        <v>356</v>
      </c>
      <c r="D21" s="104" t="s">
        <v>357</v>
      </c>
      <c r="E21" s="42" t="s">
        <v>1</v>
      </c>
      <c r="F21" s="71">
        <f>SUMIFS('liste de données'!G:G,'liste de données'!D:D,C21,'liste de données'!C:C,E21)</f>
        <v>463.04</v>
      </c>
      <c r="G21" s="71">
        <f>SUMIFS('liste de données'!H:H,'liste de données'!D:D,C21,'liste de données'!C:C,E21)</f>
        <v>447.12</v>
      </c>
      <c r="H21" s="71">
        <f>SUMIFS('liste de données'!I:I,'liste de données'!D:D,C21,'liste de données'!C:C,E21)</f>
        <v>0</v>
      </c>
      <c r="I21" s="71">
        <f>SUMIFS('liste de données'!J:J,'liste de données'!D:D,C21,'liste de données'!C:C,E21)</f>
        <v>15.92</v>
      </c>
      <c r="J21" s="35"/>
      <c r="K21" s="69">
        <f>SUMIFS('liste de données'!$G:$G,'liste de données'!$D:$D,$C21,'liste de données'!$C:$C,$E21,'liste de données'!$F:$F,"&gt;=01/01/2018",'liste de données'!$F:$F,"&lt;=31/01/2018")</f>
        <v>463.04</v>
      </c>
      <c r="L21" s="69">
        <f>SUMIFS('liste de données'!$G:$G,'liste de données'!$D:$D,$C21,'liste de données'!$C:$C,$E21,'liste de données'!$F:$F,"&gt;=01/02/2018",'liste de données'!$F:$F,"&lt;=28/02/2018")</f>
        <v>0</v>
      </c>
      <c r="M21" s="69">
        <f>SUMIFS('liste de données'!$G:$G,'liste de données'!$D:$D,$C21,'liste de données'!$C:$C,$E21,'liste de données'!$F:$F,"&gt;=01/03/2018",'liste de données'!$F:$F,"&lt;=31/03/2018")</f>
        <v>0</v>
      </c>
      <c r="N21" s="69">
        <f>SUMIFS('liste de données'!$G:$G,'liste de données'!$D:$D,$C21,'liste de données'!$C:$C,$E21,'liste de données'!$F:$F,"&gt;=01/04/2018",'liste de données'!$F:$F,"&lt;=30/04/2018")</f>
        <v>0</v>
      </c>
      <c r="O21" s="69">
        <f>SUMIFS('liste de données'!$G:$G,'liste de données'!$D:$D,$C21,'liste de données'!$C:$C,$E21,'liste de données'!$F:$F,"&gt;=01/05/2018",'liste de données'!$F:$F,"&lt;=30/05/2018")</f>
        <v>0</v>
      </c>
      <c r="P21" s="69">
        <f>SUMIFS('liste de données'!$G:$G,'liste de données'!$D:$D,$C21,'liste de données'!$C:$C,$E21,'liste de données'!$F:$F,"&gt;=01/06/2018",'liste de données'!$F:$F,"&lt;=31/06/2018")</f>
        <v>0</v>
      </c>
      <c r="Q21" s="69">
        <f>SUMIFS('liste de données'!$G:$G,'liste de données'!$D:$D,$C21,'liste de données'!$C:$C,$E21,'liste de données'!$F:$F,"&gt;=01/07/2018",'liste de données'!$F:$F,"&lt;=31/07/2018")</f>
        <v>0</v>
      </c>
      <c r="R21" s="69">
        <f>SUMIFS('liste de données'!$G:$G,'liste de données'!$D:$D,$C21,'liste de données'!$C:$C,$E21,'liste de données'!$F:$F,"&gt;=01/08/2018",'liste de données'!$F:$F,"&lt;=31/08/2018")</f>
        <v>0</v>
      </c>
      <c r="S21" s="69">
        <f>SUMIFS('liste de données'!$G:$G,'liste de données'!$D:$D,$C21,'liste de données'!$C:$C,$E21,'liste de données'!$F:$F,"&gt;=01/09/2018",'liste de données'!$F:$F,"&lt;=30/09/2018")</f>
        <v>0</v>
      </c>
      <c r="T21" s="69">
        <f>SUMIFS('liste de données'!$G:$G,'liste de données'!$D:$D,$C21,'liste de données'!$C:$C,$E21,'liste de données'!$F:$F,"&gt;=01/10/2018",'liste de données'!$F:$F,"&lt;=31/10/2018")</f>
        <v>0</v>
      </c>
      <c r="U21" s="69">
        <f>SUMIFS('liste de données'!$G:$G,'liste de données'!$D:$D,$C21,'liste de données'!$C:$C,$E21,'liste de données'!$F:$F,"&gt;=01/11/2018",'liste de données'!$F:$F,"&lt;=30/11/2018")</f>
        <v>0</v>
      </c>
      <c r="V21" s="69">
        <f>SUMIFS('liste de données'!$G:$G,'liste de données'!$D:$D,$C21,'liste de données'!$C:$C,$E21,'liste de données'!$F:$F,"&gt;=01/12/2018",'liste de données'!$F:$F,"&lt;=31/12/2018")</f>
        <v>0</v>
      </c>
      <c r="W21" s="72">
        <f>SUM(K21:V21)</f>
        <v>463.04</v>
      </c>
    </row>
    <row r="22" spans="2:23" s="21" customFormat="1">
      <c r="B22" s="105"/>
      <c r="C22" s="105"/>
      <c r="D22" s="105"/>
      <c r="E22" s="43" t="s">
        <v>14</v>
      </c>
      <c r="F22" s="70">
        <f>SUMIFS('liste de données'!G:G,'liste de données'!D:D,C21,'liste de données'!C:C,E22)</f>
        <v>515.82000000000005</v>
      </c>
      <c r="G22" s="70">
        <f>SUMIFS('liste de données'!H:H,'liste de données'!D:D,C21,'liste de données'!C:C,E22)</f>
        <v>149.04</v>
      </c>
      <c r="H22" s="70">
        <f>SUMIFS('liste de données'!I:I,'liste de données'!D:D,C21,'liste de données'!C:C,E22)</f>
        <v>0</v>
      </c>
      <c r="I22" s="70">
        <f>SUMIFS('liste de données'!J:J,'liste de données'!D:D,C21,'liste de données'!C:C,E22)</f>
        <v>366.78</v>
      </c>
      <c r="J22" s="37"/>
      <c r="K22" s="70">
        <f>SUMIFS('liste de données'!$G:$G,'liste de données'!$D:$D,$C21,'liste de données'!$C:$C,$E22,'liste de données'!$F:$F,"&gt;=01/01/2018",'liste de données'!$F:$F,"&lt;=31/01/2018")</f>
        <v>0</v>
      </c>
      <c r="L22" s="70">
        <f>SUMIFS('liste de données'!$G:$G,'liste de données'!$D:$D,$C21,'liste de données'!$C:$C,$E22,'liste de données'!$F:$F,"&gt;=01/02/2018",'liste de données'!$F:$F,"&lt;=28/02/2018")</f>
        <v>515.82000000000005</v>
      </c>
      <c r="M22" s="70">
        <f>SUMIFS('liste de données'!$G:$G,'liste de données'!$D:$D,$C21,'liste de données'!$C:$C,$E22,'liste de données'!$F:$F,"&gt;=01/03/2018",'liste de données'!$F:$F,"&lt;=31/03/2018")</f>
        <v>0</v>
      </c>
      <c r="N22" s="70">
        <f>SUMIFS('liste de données'!$G:$G,'liste de données'!$D:$D,$C21,'liste de données'!$C:$C,$E22,'liste de données'!$F:$F,"&gt;=01/04/2018",'liste de données'!$F:$F,"&lt;=30/04/2018")</f>
        <v>0</v>
      </c>
      <c r="O22" s="70">
        <f>SUMIFS('liste de données'!$G:$G,'liste de données'!$D:$D,$C21,'liste de données'!$C:$C,$E22,'liste de données'!$F:$F,"&gt;=01/05/2018",'liste de données'!$F:$F,"&lt;=31/05/2018")</f>
        <v>0</v>
      </c>
      <c r="P22" s="70">
        <f>SUMIFS('liste de données'!$G:$G,'liste de données'!$D:$D,$C21,'liste de données'!$C:$C,$E22,'liste de données'!$F:$F,"&gt;=01/06/2018",'liste de données'!$F:$F,"&lt;=30/06/2018")</f>
        <v>0</v>
      </c>
      <c r="Q22" s="70">
        <f>SUMIFS('liste de données'!$G:$G,'liste de données'!$D:$D,$C21,'liste de données'!$C:$C,$E22,'liste de données'!$F:$F,"&gt;=01/07/2018",'liste de données'!$F:$F,"&lt;=31/07/2018")</f>
        <v>0</v>
      </c>
      <c r="R22" s="70">
        <f>SUMIFS('liste de données'!$G:$G,'liste de données'!$D:$D,$C21,'liste de données'!$C:$C,$E22,'liste de données'!$F:$F,"&gt;=01/08/2018",'liste de données'!$F:$F,"&lt;=31/08/2018")</f>
        <v>0</v>
      </c>
      <c r="S22" s="70">
        <f>SUMIFS('liste de données'!$G:$G,'liste de données'!$D:$D,$C21,'liste de données'!$C:$C,$E22,'liste de données'!$F:$F,"&gt;=01/09/2018",'liste de données'!$F:$F,"&lt;=30/09/2018")</f>
        <v>0</v>
      </c>
      <c r="T22" s="70">
        <f>SUMIFS('liste de données'!$G:$G,'liste de données'!$D:$D,$C21,'liste de données'!$C:$C,$E22,'liste de données'!$F:$F,"&gt;=01/10/2018",'liste de données'!$F:$F,"&lt;=31/10/2018")</f>
        <v>0</v>
      </c>
      <c r="U22" s="70">
        <f>SUMIFS('liste de données'!$G:$G,'liste de données'!$D:$D,$C21,'liste de données'!$C:$C,$E22,'liste de données'!$F:$F,"&gt;=01/11/2018",'liste de données'!$F:$F,"&lt;=30/11/2018")</f>
        <v>0</v>
      </c>
      <c r="V22" s="70">
        <f>SUMIFS('liste de données'!$G:$G,'liste de données'!$D:$D,$C21,'liste de données'!$C:$C,$E22,'liste de données'!$F:$F,"&gt;=01/12/2018",'liste de données'!$F:$F,"&lt;=31/12/2018")</f>
        <v>0</v>
      </c>
      <c r="W22" s="72">
        <f>SUM(K22:V22)</f>
        <v>515.82000000000005</v>
      </c>
    </row>
    <row r="23" spans="2:23">
      <c r="B23" s="104"/>
      <c r="C23" s="104"/>
      <c r="D23" s="104"/>
      <c r="E23" s="44" t="s">
        <v>791</v>
      </c>
      <c r="F23" s="78">
        <f>SUM(F21:F22)</f>
        <v>978.86000000000013</v>
      </c>
      <c r="G23" s="78">
        <f t="shared" ref="G23" si="7">SUM(G21:G22)</f>
        <v>596.16</v>
      </c>
      <c r="H23" s="78">
        <f t="shared" ref="H23" si="8">SUM(H21:H22)</f>
        <v>0</v>
      </c>
      <c r="I23" s="78">
        <f t="shared" ref="I23" si="9">SUM(I21:I22)</f>
        <v>382.7</v>
      </c>
      <c r="J23" s="35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</row>
    <row r="24" spans="2:23">
      <c r="E24" s="35"/>
      <c r="F24" s="35"/>
      <c r="G24" s="35"/>
      <c r="H24" s="35"/>
      <c r="I24" s="35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</row>
    <row r="25" spans="2:23">
      <c r="E25" s="35"/>
      <c r="F25" s="35"/>
      <c r="G25" s="35"/>
      <c r="H25" s="35"/>
      <c r="I25" s="35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</row>
    <row r="26" spans="2:23" ht="25.5">
      <c r="B26" s="13" t="s">
        <v>776</v>
      </c>
      <c r="C26" s="13" t="s">
        <v>778</v>
      </c>
      <c r="D26" s="13" t="s">
        <v>779</v>
      </c>
      <c r="E26" s="49" t="s">
        <v>777</v>
      </c>
      <c r="F26" s="50" t="s">
        <v>781</v>
      </c>
      <c r="G26" s="49" t="s">
        <v>782</v>
      </c>
      <c r="H26" s="49" t="s">
        <v>783</v>
      </c>
      <c r="I26" s="49" t="s">
        <v>784</v>
      </c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</row>
    <row r="27" spans="2:23">
      <c r="B27" s="104" t="s">
        <v>6</v>
      </c>
      <c r="C27" s="104" t="s">
        <v>314</v>
      </c>
      <c r="D27" s="104" t="s">
        <v>315</v>
      </c>
      <c r="E27" s="42" t="s">
        <v>1</v>
      </c>
      <c r="F27" s="71">
        <f>SUMIFS('liste de données'!G:G,'liste de données'!D:D,C27,'liste de données'!C:C,E27)</f>
        <v>5601.7000000000007</v>
      </c>
      <c r="G27" s="71">
        <f>SUMIFS('liste de données'!H:H,'liste de données'!D:D,C27,'liste de données'!C:C,E27)</f>
        <v>5462.14</v>
      </c>
      <c r="H27" s="71">
        <f>SUMIFS('liste de données'!I:I,'liste de données'!D:D,C27,'liste de données'!C:C,E27)</f>
        <v>0</v>
      </c>
      <c r="I27" s="71">
        <f>SUMIFS('liste de données'!J:J,'liste de données'!D:D,C27,'liste de données'!C:C,E27)</f>
        <v>139.55999999999997</v>
      </c>
      <c r="K27" s="69">
        <f>SUMIFS('liste de données'!$G:$G,'liste de données'!$D:$D,$C27,'liste de données'!$C:$C,$E27,'liste de données'!$F:$F,"&gt;=01/01/2018",'liste de données'!$F:$F,"&lt;=31/01/2018")</f>
        <v>4595.83</v>
      </c>
      <c r="L27" s="69">
        <f>SUMIFS('liste de données'!$G:$G,'liste de données'!$D:$D,$C27,'liste de données'!$C:$C,$E27,'liste de données'!$F:$F,"&gt;=01/02/2018",'liste de données'!$F:$F,"&lt;=28/02/2018")</f>
        <v>692.87</v>
      </c>
      <c r="M27" s="69">
        <f>SUMIFS('liste de données'!$G:$G,'liste de données'!$D:$D,$C27,'liste de données'!$C:$C,$E27,'liste de données'!$F:$F,"&gt;=01/03/2018",'liste de données'!$F:$F,"&lt;=31/03/2018")</f>
        <v>313</v>
      </c>
      <c r="N27" s="69">
        <f>SUMIFS('liste de données'!$G:$G,'liste de données'!$D:$D,$C27,'liste de données'!$C:$C,$E27,'liste de données'!$F:$F,"&gt;=01/04/2018",'liste de données'!$F:$F,"&lt;=30/04/2018")</f>
        <v>0</v>
      </c>
      <c r="O27" s="69">
        <f>SUMIFS('liste de données'!$G:$G,'liste de données'!$D:$D,$C27,'liste de données'!$C:$C,$E27,'liste de données'!$F:$F,"&gt;=01/05/2018",'liste de données'!$F:$F,"&lt;=30/05/2018")</f>
        <v>0</v>
      </c>
      <c r="P27" s="69">
        <f>SUMIFS('liste de données'!$G:$G,'liste de données'!$D:$D,$C27,'liste de données'!$C:$C,$E27,'liste de données'!$F:$F,"&gt;=01/06/2018",'liste de données'!$F:$F,"&lt;=31/06/2018")</f>
        <v>0</v>
      </c>
      <c r="Q27" s="69">
        <f>SUMIFS('liste de données'!$G:$G,'liste de données'!$D:$D,$C27,'liste de données'!$C:$C,$E27,'liste de données'!$F:$F,"&gt;=01/07/2018",'liste de données'!$F:$F,"&lt;=31/07/2018")</f>
        <v>0</v>
      </c>
      <c r="R27" s="69">
        <f>SUMIFS('liste de données'!$G:$G,'liste de données'!$D:$D,$C27,'liste de données'!$C:$C,$E27,'liste de données'!$F:$F,"&gt;=01/08/2018",'liste de données'!$F:$F,"&lt;=31/08/2018")</f>
        <v>0</v>
      </c>
      <c r="S27" s="69">
        <f>SUMIFS('liste de données'!$G:$G,'liste de données'!$D:$D,$C27,'liste de données'!$C:$C,$E27,'liste de données'!$F:$F,"&gt;=01/09/2018",'liste de données'!$F:$F,"&lt;=30/09/2018")</f>
        <v>0</v>
      </c>
      <c r="T27" s="69">
        <f>SUMIFS('liste de données'!$G:$G,'liste de données'!$D:$D,$C27,'liste de données'!$C:$C,$E27,'liste de données'!$F:$F,"&gt;=01/10/2018",'liste de données'!$F:$F,"&lt;=31/10/2018")</f>
        <v>0</v>
      </c>
      <c r="U27" s="69">
        <f>SUMIFS('liste de données'!$G:$G,'liste de données'!$D:$D,$C27,'liste de données'!$C:$C,$E27,'liste de données'!$F:$F,"&gt;=01/11/2018",'liste de données'!$F:$F,"&lt;=30/11/2018")</f>
        <v>0</v>
      </c>
      <c r="V27" s="69">
        <f>SUMIFS('liste de données'!$G:$G,'liste de données'!$D:$D,$C27,'liste de données'!$C:$C,$E27,'liste de données'!$F:$F,"&gt;=01/12/2018",'liste de données'!$F:$F,"&lt;=31/12/2018")</f>
        <v>0</v>
      </c>
      <c r="W27" s="72">
        <f>SUM(K27:V27)</f>
        <v>5601.7</v>
      </c>
    </row>
    <row r="28" spans="2:23" s="21" customFormat="1">
      <c r="B28" s="105"/>
      <c r="C28" s="105"/>
      <c r="D28" s="105"/>
      <c r="E28" s="43" t="s">
        <v>14</v>
      </c>
      <c r="F28" s="70">
        <f>SUMIFS('liste de données'!G:G,'liste de données'!D:D,C27,'liste de données'!C:C,E28)</f>
        <v>1315.3799999999999</v>
      </c>
      <c r="G28" s="70">
        <f>SUMIFS('liste de données'!H:H,'liste de données'!D:D,C27,'liste de données'!C:C,E28)</f>
        <v>1281.7399999999998</v>
      </c>
      <c r="H28" s="70">
        <f>SUMIFS('liste de données'!I:I,'liste de données'!D:D,C27,'liste de données'!C:C,E28)</f>
        <v>0</v>
      </c>
      <c r="I28" s="70">
        <f>SUMIFS('liste de données'!J:J,'liste de données'!D:D,C27,'liste de données'!C:C,E28)</f>
        <v>33.64</v>
      </c>
      <c r="K28" s="70">
        <f>SUMIFS('liste de données'!$G:$G,'liste de données'!$D:$D,$C27,'liste de données'!$C:$C,$E28,'liste de données'!$F:$F,"&gt;=01/01/2018",'liste de données'!$F:$F,"&lt;=31/01/2018")</f>
        <v>743.13</v>
      </c>
      <c r="L28" s="70">
        <f>SUMIFS('liste de données'!$G:$G,'liste de données'!$D:$D,$C27,'liste de données'!$C:$C,$E28,'liste de données'!$F:$F,"&gt;=01/02/2018",'liste de données'!$F:$F,"&lt;=28/02/2018")</f>
        <v>572.25</v>
      </c>
      <c r="M28" s="70">
        <f>SUMIFS('liste de données'!$G:$G,'liste de données'!$D:$D,$C27,'liste de données'!$C:$C,$E28,'liste de données'!$F:$F,"&gt;=01/03/2018",'liste de données'!$F:$F,"&lt;=31/03/2018")</f>
        <v>0</v>
      </c>
      <c r="N28" s="70">
        <f>SUMIFS('liste de données'!$G:$G,'liste de données'!$D:$D,$C27,'liste de données'!$C:$C,$E28,'liste de données'!$F:$F,"&gt;=01/04/2018",'liste de données'!$F:$F,"&lt;=30/04/2018")</f>
        <v>0</v>
      </c>
      <c r="O28" s="70">
        <f>SUMIFS('liste de données'!$G:$G,'liste de données'!$D:$D,$C27,'liste de données'!$C:$C,$E28,'liste de données'!$F:$F,"&gt;=01/05/2018",'liste de données'!$F:$F,"&lt;=31/05/2018")</f>
        <v>0</v>
      </c>
      <c r="P28" s="70">
        <f>SUMIFS('liste de données'!$G:$G,'liste de données'!$D:$D,$C27,'liste de données'!$C:$C,$E28,'liste de données'!$F:$F,"&gt;=01/06/2018",'liste de données'!$F:$F,"&lt;=30/06/2018")</f>
        <v>0</v>
      </c>
      <c r="Q28" s="70">
        <f>SUMIFS('liste de données'!$G:$G,'liste de données'!$D:$D,$C27,'liste de données'!$C:$C,$E28,'liste de données'!$F:$F,"&gt;=01/07/2018",'liste de données'!$F:$F,"&lt;=31/07/2018")</f>
        <v>0</v>
      </c>
      <c r="R28" s="70">
        <f>SUMIFS('liste de données'!$G:$G,'liste de données'!$D:$D,$C27,'liste de données'!$C:$C,$E28,'liste de données'!$F:$F,"&gt;=01/08/2018",'liste de données'!$F:$F,"&lt;=31/08/2018")</f>
        <v>0</v>
      </c>
      <c r="S28" s="70">
        <f>SUMIFS('liste de données'!$G:$G,'liste de données'!$D:$D,$C27,'liste de données'!$C:$C,$E28,'liste de données'!$F:$F,"&gt;=01/09/2018",'liste de données'!$F:$F,"&lt;=30/09/2018")</f>
        <v>0</v>
      </c>
      <c r="T28" s="70">
        <f>SUMIFS('liste de données'!$G:$G,'liste de données'!$D:$D,$C27,'liste de données'!$C:$C,$E28,'liste de données'!$F:$F,"&gt;=01/10/2018",'liste de données'!$F:$F,"&lt;=31/10/2018")</f>
        <v>0</v>
      </c>
      <c r="U28" s="70">
        <f>SUMIFS('liste de données'!$G:$G,'liste de données'!$D:$D,$C27,'liste de données'!$C:$C,$E28,'liste de données'!$F:$F,"&gt;=01/11/2018",'liste de données'!$F:$F,"&lt;=30/11/2018")</f>
        <v>0</v>
      </c>
      <c r="V28" s="70">
        <f>SUMIFS('liste de données'!$G:$G,'liste de données'!$D:$D,$C27,'liste de données'!$C:$C,$E28,'liste de données'!$F:$F,"&gt;=01/12/2018",'liste de données'!$F:$F,"&lt;=31/12/2018")</f>
        <v>0</v>
      </c>
      <c r="W28" s="72">
        <f>SUM(K28:V28)</f>
        <v>1315.38</v>
      </c>
    </row>
    <row r="29" spans="2:23">
      <c r="B29" s="104"/>
      <c r="C29" s="104"/>
      <c r="D29" s="104"/>
      <c r="E29" s="44" t="s">
        <v>791</v>
      </c>
      <c r="F29" s="78">
        <f>SUM(F27:F28)</f>
        <v>6917.0800000000008</v>
      </c>
      <c r="G29" s="78">
        <f t="shared" ref="G29" si="10">SUM(G27:G28)</f>
        <v>6743.88</v>
      </c>
      <c r="H29" s="78">
        <f t="shared" ref="H29" si="11">SUM(H27:H28)</f>
        <v>0</v>
      </c>
      <c r="I29" s="78">
        <f t="shared" ref="I29" si="12">SUM(I27:I28)</f>
        <v>173.2</v>
      </c>
      <c r="J29" s="35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</row>
    <row r="30" spans="2:23">
      <c r="E30" s="35"/>
      <c r="F30" s="35"/>
      <c r="G30" s="35"/>
      <c r="H30" s="35"/>
      <c r="I30" s="35"/>
      <c r="J30" s="35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</row>
    <row r="31" spans="2:23">
      <c r="E31" s="35"/>
      <c r="F31" s="35"/>
      <c r="G31" s="35"/>
      <c r="H31" s="35"/>
      <c r="I31" s="35"/>
      <c r="J31" s="35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</row>
    <row r="32" spans="2:23" ht="25.5">
      <c r="B32" s="13" t="s">
        <v>776</v>
      </c>
      <c r="C32" s="13" t="s">
        <v>778</v>
      </c>
      <c r="D32" s="13" t="s">
        <v>779</v>
      </c>
      <c r="E32" s="49" t="s">
        <v>777</v>
      </c>
      <c r="F32" s="50" t="s">
        <v>781</v>
      </c>
      <c r="G32" s="49" t="s">
        <v>782</v>
      </c>
      <c r="H32" s="49" t="s">
        <v>783</v>
      </c>
      <c r="I32" s="49" t="s">
        <v>784</v>
      </c>
      <c r="J32" s="3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</row>
    <row r="33" spans="2:23">
      <c r="B33" s="104" t="s">
        <v>6</v>
      </c>
      <c r="C33" s="104" t="s">
        <v>358</v>
      </c>
      <c r="D33" s="104" t="s">
        <v>359</v>
      </c>
      <c r="E33" s="42" t="s">
        <v>1</v>
      </c>
      <c r="F33" s="71">
        <f>SUMIFS('liste de données'!G:G,'liste de données'!D:D,C33,'liste de données'!C:C,E33)</f>
        <v>0</v>
      </c>
      <c r="G33" s="71">
        <f>SUMIFS('liste de données'!H:H,'liste de données'!D:D,C33,'liste de données'!C:C,E33)</f>
        <v>0</v>
      </c>
      <c r="H33" s="71">
        <f>SUMIFS('liste de données'!I:I,'liste de données'!D:D,C33,'liste de données'!C:C,E33)</f>
        <v>0</v>
      </c>
      <c r="I33" s="71">
        <f>SUMIFS('liste de données'!J:J,'liste de données'!D:D,C33,'liste de données'!C:C,E33)</f>
        <v>0</v>
      </c>
      <c r="J33" s="35"/>
      <c r="K33" s="69">
        <f>SUMIFS('liste de données'!$G:$G,'liste de données'!$D:$D,$C33,'liste de données'!$C:$C,$E33,'liste de données'!$F:$F,"&gt;=01/01/2018",'liste de données'!$F:$F,"&lt;=31/01/2018")</f>
        <v>0</v>
      </c>
      <c r="L33" s="69">
        <f>SUMIFS('liste de données'!$G:$G,'liste de données'!$D:$D,$C33,'liste de données'!$C:$C,$E33,'liste de données'!$F:$F,"&gt;=01/02/2018",'liste de données'!$F:$F,"&lt;=28/02/2018")</f>
        <v>0</v>
      </c>
      <c r="M33" s="69">
        <f>SUMIFS('liste de données'!$G:$G,'liste de données'!$D:$D,$C33,'liste de données'!$C:$C,$E33,'liste de données'!$F:$F,"&gt;=01/03/2018",'liste de données'!$F:$F,"&lt;=31/03/2018")</f>
        <v>0</v>
      </c>
      <c r="N33" s="69">
        <f>SUMIFS('liste de données'!$G:$G,'liste de données'!$D:$D,$C33,'liste de données'!$C:$C,$E33,'liste de données'!$F:$F,"&gt;=01/04/2018",'liste de données'!$F:$F,"&lt;=30/04/2018")</f>
        <v>0</v>
      </c>
      <c r="O33" s="69">
        <f>SUMIFS('liste de données'!$G:$G,'liste de données'!$D:$D,$C33,'liste de données'!$C:$C,$E33,'liste de données'!$F:$F,"&gt;=01/05/2018",'liste de données'!$F:$F,"&lt;=30/05/2018")</f>
        <v>0</v>
      </c>
      <c r="P33" s="69">
        <f>SUMIFS('liste de données'!$G:$G,'liste de données'!$D:$D,$C33,'liste de données'!$C:$C,$E33,'liste de données'!$F:$F,"&gt;=01/06/2018",'liste de données'!$F:$F,"&lt;=31/06/2018")</f>
        <v>0</v>
      </c>
      <c r="Q33" s="69">
        <f>SUMIFS('liste de données'!$G:$G,'liste de données'!$D:$D,$C33,'liste de données'!$C:$C,$E33,'liste de données'!$F:$F,"&gt;=01/07/2018",'liste de données'!$F:$F,"&lt;=31/07/2018")</f>
        <v>0</v>
      </c>
      <c r="R33" s="69">
        <f>SUMIFS('liste de données'!$G:$G,'liste de données'!$D:$D,$C33,'liste de données'!$C:$C,$E33,'liste de données'!$F:$F,"&gt;=01/08/2018",'liste de données'!$F:$F,"&lt;=31/08/2018")</f>
        <v>0</v>
      </c>
      <c r="S33" s="69">
        <f>SUMIFS('liste de données'!$G:$G,'liste de données'!$D:$D,$C33,'liste de données'!$C:$C,$E33,'liste de données'!$F:$F,"&gt;=01/09/2018",'liste de données'!$F:$F,"&lt;=30/09/2018")</f>
        <v>0</v>
      </c>
      <c r="T33" s="69">
        <f>SUMIFS('liste de données'!$G:$G,'liste de données'!$D:$D,$C33,'liste de données'!$C:$C,$E33,'liste de données'!$F:$F,"&gt;=01/10/2018",'liste de données'!$F:$F,"&lt;=31/10/2018")</f>
        <v>0</v>
      </c>
      <c r="U33" s="69">
        <f>SUMIFS('liste de données'!$G:$G,'liste de données'!$D:$D,$C33,'liste de données'!$C:$C,$E33,'liste de données'!$F:$F,"&gt;=01/11/2018",'liste de données'!$F:$F,"&lt;=30/11/2018")</f>
        <v>0</v>
      </c>
      <c r="V33" s="69">
        <f>SUMIFS('liste de données'!$G:$G,'liste de données'!$D:$D,$C33,'liste de données'!$C:$C,$E33,'liste de données'!$F:$F,"&gt;=01/12/2018",'liste de données'!$F:$F,"&lt;=31/12/2018")</f>
        <v>0</v>
      </c>
      <c r="W33" s="72">
        <f>SUM(K33:V33)</f>
        <v>0</v>
      </c>
    </row>
    <row r="34" spans="2:23" s="21" customFormat="1">
      <c r="B34" s="105"/>
      <c r="C34" s="105"/>
      <c r="D34" s="105"/>
      <c r="E34" s="43" t="s">
        <v>14</v>
      </c>
      <c r="F34" s="70">
        <f>SUMIFS('liste de données'!G:G,'liste de données'!D:D,C33,'liste de données'!C:C,E34)</f>
        <v>0</v>
      </c>
      <c r="G34" s="70">
        <f>SUMIFS('liste de données'!H:H,'liste de données'!D:D,C33,'liste de données'!C:C,E34)</f>
        <v>0</v>
      </c>
      <c r="H34" s="70">
        <f>SUMIFS('liste de données'!I:I,'liste de données'!D:D,C33,'liste de données'!C:C,E34)</f>
        <v>0</v>
      </c>
      <c r="I34" s="70">
        <f>SUMIFS('liste de données'!J:J,'liste de données'!D:D,C33,'liste de données'!C:C,E34)</f>
        <v>0</v>
      </c>
      <c r="J34" s="37"/>
      <c r="K34" s="70">
        <f>SUMIFS('liste de données'!$G:$G,'liste de données'!$D:$D,$C33,'liste de données'!$C:$C,$E34,'liste de données'!$F:$F,"&gt;=01/01/2018",'liste de données'!$F:$F,"&lt;=31/01/2018")</f>
        <v>0</v>
      </c>
      <c r="L34" s="70">
        <f>SUMIFS('liste de données'!$G:$G,'liste de données'!$D:$D,$C33,'liste de données'!$C:$C,$E34,'liste de données'!$F:$F,"&gt;=01/02/2018",'liste de données'!$F:$F,"&lt;=28/02/2018")</f>
        <v>0</v>
      </c>
      <c r="M34" s="70">
        <f>SUMIFS('liste de données'!$G:$G,'liste de données'!$D:$D,$C33,'liste de données'!$C:$C,$E34,'liste de données'!$F:$F,"&gt;=01/03/2018",'liste de données'!$F:$F,"&lt;=31/03/2018")</f>
        <v>0</v>
      </c>
      <c r="N34" s="70">
        <f>SUMIFS('liste de données'!$G:$G,'liste de données'!$D:$D,$C33,'liste de données'!$C:$C,$E34,'liste de données'!$F:$F,"&gt;=01/04/2018",'liste de données'!$F:$F,"&lt;=30/04/2018")</f>
        <v>0</v>
      </c>
      <c r="O34" s="70">
        <f>SUMIFS('liste de données'!$G:$G,'liste de données'!$D:$D,$C33,'liste de données'!$C:$C,$E34,'liste de données'!$F:$F,"&gt;=01/05/2018",'liste de données'!$F:$F,"&lt;=31/05/2018")</f>
        <v>0</v>
      </c>
      <c r="P34" s="70">
        <f>SUMIFS('liste de données'!$G:$G,'liste de données'!$D:$D,$C33,'liste de données'!$C:$C,$E34,'liste de données'!$F:$F,"&gt;=01/06/2018",'liste de données'!$F:$F,"&lt;=30/06/2018")</f>
        <v>0</v>
      </c>
      <c r="Q34" s="70">
        <f>SUMIFS('liste de données'!$G:$G,'liste de données'!$D:$D,$C33,'liste de données'!$C:$C,$E34,'liste de données'!$F:$F,"&gt;=01/07/2018",'liste de données'!$F:$F,"&lt;=31/07/2018")</f>
        <v>0</v>
      </c>
      <c r="R34" s="70">
        <f>SUMIFS('liste de données'!$G:$G,'liste de données'!$D:$D,$C33,'liste de données'!$C:$C,$E34,'liste de données'!$F:$F,"&gt;=01/08/2018",'liste de données'!$F:$F,"&lt;=31/08/2018")</f>
        <v>0</v>
      </c>
      <c r="S34" s="70">
        <f>SUMIFS('liste de données'!$G:$G,'liste de données'!$D:$D,$C33,'liste de données'!$C:$C,$E34,'liste de données'!$F:$F,"&gt;=01/09/2018",'liste de données'!$F:$F,"&lt;=30/09/2018")</f>
        <v>0</v>
      </c>
      <c r="T34" s="70">
        <f>SUMIFS('liste de données'!$G:$G,'liste de données'!$D:$D,$C33,'liste de données'!$C:$C,$E34,'liste de données'!$F:$F,"&gt;=01/10/2018",'liste de données'!$F:$F,"&lt;=31/10/2018")</f>
        <v>0</v>
      </c>
      <c r="U34" s="70">
        <f>SUMIFS('liste de données'!$G:$G,'liste de données'!$D:$D,$C33,'liste de données'!$C:$C,$E34,'liste de données'!$F:$F,"&gt;=01/11/2018",'liste de données'!$F:$F,"&lt;=30/11/2018")</f>
        <v>0</v>
      </c>
      <c r="V34" s="70">
        <f>SUMIFS('liste de données'!$G:$G,'liste de données'!$D:$D,$C33,'liste de données'!$C:$C,$E34,'liste de données'!$F:$F,"&gt;=01/12/2018",'liste de données'!$F:$F,"&lt;=31/12/2018")</f>
        <v>0</v>
      </c>
      <c r="W34" s="72">
        <f>SUM(K34:V34)</f>
        <v>0</v>
      </c>
    </row>
    <row r="35" spans="2:23">
      <c r="B35" s="104"/>
      <c r="C35" s="104"/>
      <c r="D35" s="104"/>
      <c r="E35" s="44" t="s">
        <v>791</v>
      </c>
      <c r="F35" s="78">
        <f>SUM(F33:F34)</f>
        <v>0</v>
      </c>
      <c r="G35" s="78">
        <f t="shared" ref="G35" si="13">SUM(G33:G34)</f>
        <v>0</v>
      </c>
      <c r="H35" s="78">
        <f t="shared" ref="H35" si="14">SUM(H33:H34)</f>
        <v>0</v>
      </c>
      <c r="I35" s="78">
        <f t="shared" ref="I35" si="15">SUM(I33:I34)</f>
        <v>0</v>
      </c>
      <c r="J35" s="35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</row>
    <row r="36" spans="2:23">
      <c r="E36" s="35"/>
      <c r="F36" s="35"/>
      <c r="G36" s="35"/>
      <c r="H36" s="35"/>
      <c r="I36" s="35"/>
      <c r="J36" s="35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</row>
    <row r="37" spans="2:23">
      <c r="E37" s="35"/>
      <c r="F37" s="35"/>
      <c r="G37" s="35"/>
      <c r="H37" s="35"/>
      <c r="I37" s="35"/>
      <c r="J37" s="35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</row>
    <row r="38" spans="2:23" ht="25.5">
      <c r="B38" s="13" t="s">
        <v>776</v>
      </c>
      <c r="C38" s="13" t="s">
        <v>778</v>
      </c>
      <c r="D38" s="13" t="s">
        <v>779</v>
      </c>
      <c r="E38" s="49" t="s">
        <v>777</v>
      </c>
      <c r="F38" s="50" t="s">
        <v>781</v>
      </c>
      <c r="G38" s="49" t="s">
        <v>782</v>
      </c>
      <c r="H38" s="49" t="s">
        <v>783</v>
      </c>
      <c r="I38" s="49" t="s">
        <v>784</v>
      </c>
      <c r="J38" s="3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</row>
    <row r="39" spans="2:23">
      <c r="B39" s="104" t="s">
        <v>6</v>
      </c>
      <c r="C39" s="104" t="s">
        <v>312</v>
      </c>
      <c r="D39" s="104" t="s">
        <v>313</v>
      </c>
      <c r="E39" s="42" t="s">
        <v>1</v>
      </c>
      <c r="F39" s="71">
        <f>SUMIFS('liste de données'!G:G,'liste de données'!D:D,C39,'liste de données'!C:C,E39)</f>
        <v>0</v>
      </c>
      <c r="G39" s="71">
        <f>SUMIFS('liste de données'!H:H,'liste de données'!D:D,C39,'liste de données'!C:C,E39)</f>
        <v>0</v>
      </c>
      <c r="H39" s="71">
        <f>SUMIFS('liste de données'!I:I,'liste de données'!D:D,C39,'liste de données'!C:C,E39)</f>
        <v>0</v>
      </c>
      <c r="I39" s="71">
        <f>SUMIFS('liste de données'!J:J,'liste de données'!D:D,C39,'liste de données'!C:C,E39)</f>
        <v>0</v>
      </c>
      <c r="J39" s="35"/>
      <c r="K39" s="69">
        <f>SUMIFS('liste de données'!$G:$G,'liste de données'!$D:$D,$C39,'liste de données'!$C:$C,$E39,'liste de données'!$F:$F,"&gt;=01/01/2018",'liste de données'!$F:$F,"&lt;=31/01/2018")</f>
        <v>0</v>
      </c>
      <c r="L39" s="69">
        <f>SUMIFS('liste de données'!$G:$G,'liste de données'!$D:$D,$C39,'liste de données'!$C:$C,$E39,'liste de données'!$F:$F,"&gt;=01/02/2018",'liste de données'!$F:$F,"&lt;=28/02/2018")</f>
        <v>0</v>
      </c>
      <c r="M39" s="69">
        <f>SUMIFS('liste de données'!$G:$G,'liste de données'!$D:$D,$C39,'liste de données'!$C:$C,$E39,'liste de données'!$F:$F,"&gt;=01/03/2018",'liste de données'!$F:$F,"&lt;=31/03/2018")</f>
        <v>0</v>
      </c>
      <c r="N39" s="69">
        <f>SUMIFS('liste de données'!$G:$G,'liste de données'!$D:$D,$C39,'liste de données'!$C:$C,$E39,'liste de données'!$F:$F,"&gt;=01/04/2018",'liste de données'!$F:$F,"&lt;=30/04/2018")</f>
        <v>0</v>
      </c>
      <c r="O39" s="69">
        <f>SUMIFS('liste de données'!$G:$G,'liste de données'!$D:$D,$C39,'liste de données'!$C:$C,$E39,'liste de données'!$F:$F,"&gt;=01/05/2018",'liste de données'!$F:$F,"&lt;=30/05/2018")</f>
        <v>0</v>
      </c>
      <c r="P39" s="69">
        <f>SUMIFS('liste de données'!$G:$G,'liste de données'!$D:$D,$C39,'liste de données'!$C:$C,$E39,'liste de données'!$F:$F,"&gt;=01/06/2018",'liste de données'!$F:$F,"&lt;=31/06/2018")</f>
        <v>0</v>
      </c>
      <c r="Q39" s="69">
        <f>SUMIFS('liste de données'!$G:$G,'liste de données'!$D:$D,$C39,'liste de données'!$C:$C,$E39,'liste de données'!$F:$F,"&gt;=01/07/2018",'liste de données'!$F:$F,"&lt;=31/07/2018")</f>
        <v>0</v>
      </c>
      <c r="R39" s="69">
        <f>SUMIFS('liste de données'!$G:$G,'liste de données'!$D:$D,$C39,'liste de données'!$C:$C,$E39,'liste de données'!$F:$F,"&gt;=01/08/2018",'liste de données'!$F:$F,"&lt;=31/08/2018")</f>
        <v>0</v>
      </c>
      <c r="S39" s="69">
        <f>SUMIFS('liste de données'!$G:$G,'liste de données'!$D:$D,$C39,'liste de données'!$C:$C,$E39,'liste de données'!$F:$F,"&gt;=01/09/2018",'liste de données'!$F:$F,"&lt;=30/09/2018")</f>
        <v>0</v>
      </c>
      <c r="T39" s="69">
        <f>SUMIFS('liste de données'!$G:$G,'liste de données'!$D:$D,$C39,'liste de données'!$C:$C,$E39,'liste de données'!$F:$F,"&gt;=01/10/2018",'liste de données'!$F:$F,"&lt;=31/10/2018")</f>
        <v>0</v>
      </c>
      <c r="U39" s="69">
        <f>SUMIFS('liste de données'!$G:$G,'liste de données'!$D:$D,$C39,'liste de données'!$C:$C,$E39,'liste de données'!$F:$F,"&gt;=01/11/2018",'liste de données'!$F:$F,"&lt;=30/11/2018")</f>
        <v>0</v>
      </c>
      <c r="V39" s="69">
        <f>SUMIFS('liste de données'!$G:$G,'liste de données'!$D:$D,$C39,'liste de données'!$C:$C,$E39,'liste de données'!$F:$F,"&gt;=01/12/2018",'liste de données'!$F:$F,"&lt;=31/12/2018")</f>
        <v>0</v>
      </c>
      <c r="W39" s="72">
        <f>SUM(K39:V39)</f>
        <v>0</v>
      </c>
    </row>
    <row r="40" spans="2:23" s="21" customFormat="1">
      <c r="B40" s="105"/>
      <c r="C40" s="105"/>
      <c r="D40" s="105"/>
      <c r="E40" s="43" t="s">
        <v>14</v>
      </c>
      <c r="F40" s="70">
        <f>SUMIFS('liste de données'!G:G,'liste de données'!D:D,C39,'liste de données'!C:C,E40)</f>
        <v>0</v>
      </c>
      <c r="G40" s="70">
        <f>SUMIFS('liste de données'!H:H,'liste de données'!D:D,C39,'liste de données'!C:C,E40)</f>
        <v>0</v>
      </c>
      <c r="H40" s="70">
        <f>SUMIFS('liste de données'!I:I,'liste de données'!D:D,C39,'liste de données'!C:C,E40)</f>
        <v>0</v>
      </c>
      <c r="I40" s="70">
        <f>SUMIFS('liste de données'!J:J,'liste de données'!D:D,C39,'liste de données'!C:C,E40)</f>
        <v>0</v>
      </c>
      <c r="J40" s="37"/>
      <c r="K40" s="70">
        <f>SUMIFS('liste de données'!$G:$G,'liste de données'!$D:$D,$C39,'liste de données'!$C:$C,$E40,'liste de données'!$F:$F,"&gt;=01/01/2018",'liste de données'!$F:$F,"&lt;=31/01/2018")</f>
        <v>0</v>
      </c>
      <c r="L40" s="70">
        <f>SUMIFS('liste de données'!$G:$G,'liste de données'!$D:$D,$C39,'liste de données'!$C:$C,$E40,'liste de données'!$F:$F,"&gt;=01/02/2018",'liste de données'!$F:$F,"&lt;=28/02/2018")</f>
        <v>0</v>
      </c>
      <c r="M40" s="70">
        <f>SUMIFS('liste de données'!$G:$G,'liste de données'!$D:$D,$C39,'liste de données'!$C:$C,$E40,'liste de données'!$F:$F,"&gt;=01/03/2018",'liste de données'!$F:$F,"&lt;=31/03/2018")</f>
        <v>0</v>
      </c>
      <c r="N40" s="70">
        <f>SUMIFS('liste de données'!$G:$G,'liste de données'!$D:$D,$C39,'liste de données'!$C:$C,$E40,'liste de données'!$F:$F,"&gt;=01/04/2018",'liste de données'!$F:$F,"&lt;=30/04/2018")</f>
        <v>0</v>
      </c>
      <c r="O40" s="70">
        <f>SUMIFS('liste de données'!$G:$G,'liste de données'!$D:$D,$C39,'liste de données'!$C:$C,$E40,'liste de données'!$F:$F,"&gt;=01/05/2018",'liste de données'!$F:$F,"&lt;=31/05/2018")</f>
        <v>0</v>
      </c>
      <c r="P40" s="70">
        <f>SUMIFS('liste de données'!$G:$G,'liste de données'!$D:$D,$C39,'liste de données'!$C:$C,$E40,'liste de données'!$F:$F,"&gt;=01/06/2018",'liste de données'!$F:$F,"&lt;=30/06/2018")</f>
        <v>0</v>
      </c>
      <c r="Q40" s="70">
        <f>SUMIFS('liste de données'!$G:$G,'liste de données'!$D:$D,$C39,'liste de données'!$C:$C,$E40,'liste de données'!$F:$F,"&gt;=01/07/2018",'liste de données'!$F:$F,"&lt;=31/07/2018")</f>
        <v>0</v>
      </c>
      <c r="R40" s="70">
        <f>SUMIFS('liste de données'!$G:$G,'liste de données'!$D:$D,$C39,'liste de données'!$C:$C,$E40,'liste de données'!$F:$F,"&gt;=01/08/2018",'liste de données'!$F:$F,"&lt;=31/08/2018")</f>
        <v>0</v>
      </c>
      <c r="S40" s="70">
        <f>SUMIFS('liste de données'!$G:$G,'liste de données'!$D:$D,$C39,'liste de données'!$C:$C,$E40,'liste de données'!$F:$F,"&gt;=01/09/2018",'liste de données'!$F:$F,"&lt;=30/09/2018")</f>
        <v>0</v>
      </c>
      <c r="T40" s="70">
        <f>SUMIFS('liste de données'!$G:$G,'liste de données'!$D:$D,$C39,'liste de données'!$C:$C,$E40,'liste de données'!$F:$F,"&gt;=01/10/2018",'liste de données'!$F:$F,"&lt;=31/10/2018")</f>
        <v>0</v>
      </c>
      <c r="U40" s="70">
        <f>SUMIFS('liste de données'!$G:$G,'liste de données'!$D:$D,$C39,'liste de données'!$C:$C,$E40,'liste de données'!$F:$F,"&gt;=01/11/2018",'liste de données'!$F:$F,"&lt;=30/11/2018")</f>
        <v>0</v>
      </c>
      <c r="V40" s="70">
        <f>SUMIFS('liste de données'!$G:$G,'liste de données'!$D:$D,$C39,'liste de données'!$C:$C,$E40,'liste de données'!$F:$F,"&gt;=01/12/2018",'liste de données'!$F:$F,"&lt;=31/12/2018")</f>
        <v>0</v>
      </c>
      <c r="W40" s="72">
        <f>SUM(K40:V40)</f>
        <v>0</v>
      </c>
    </row>
    <row r="41" spans="2:23">
      <c r="B41" s="104"/>
      <c r="C41" s="104"/>
      <c r="D41" s="104"/>
      <c r="E41" s="44" t="s">
        <v>791</v>
      </c>
      <c r="F41" s="78">
        <f>SUM(F39:F40)</f>
        <v>0</v>
      </c>
      <c r="G41" s="78">
        <f t="shared" ref="G41" si="16">SUM(G39:G40)</f>
        <v>0</v>
      </c>
      <c r="H41" s="78">
        <f t="shared" ref="H41" si="17">SUM(H39:H40)</f>
        <v>0</v>
      </c>
      <c r="I41" s="78">
        <f t="shared" ref="I41" si="18">SUM(I39:I40)</f>
        <v>0</v>
      </c>
      <c r="J41" s="35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</row>
    <row r="42" spans="2:23">
      <c r="E42" s="35"/>
      <c r="F42" s="35"/>
      <c r="G42" s="35"/>
      <c r="H42" s="35"/>
      <c r="I42" s="35"/>
      <c r="J42" s="35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</row>
    <row r="43" spans="2:23">
      <c r="E43" s="35"/>
      <c r="F43" s="35"/>
      <c r="G43" s="35"/>
      <c r="H43" s="35"/>
      <c r="I43" s="35"/>
      <c r="J43" s="35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</row>
    <row r="44" spans="2:23" ht="25.5">
      <c r="B44" s="13" t="s">
        <v>776</v>
      </c>
      <c r="C44" s="13" t="s">
        <v>778</v>
      </c>
      <c r="D44" s="13" t="s">
        <v>779</v>
      </c>
      <c r="E44" s="49" t="s">
        <v>777</v>
      </c>
      <c r="F44" s="50" t="s">
        <v>781</v>
      </c>
      <c r="G44" s="49" t="s">
        <v>782</v>
      </c>
      <c r="H44" s="49" t="s">
        <v>783</v>
      </c>
      <c r="I44" s="49" t="s">
        <v>784</v>
      </c>
      <c r="J44" s="35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</row>
    <row r="45" spans="2:23">
      <c r="B45" s="104" t="s">
        <v>6</v>
      </c>
      <c r="C45" s="104" t="s">
        <v>632</v>
      </c>
      <c r="D45" s="104" t="s">
        <v>633</v>
      </c>
      <c r="E45" s="42" t="s">
        <v>1</v>
      </c>
      <c r="F45" s="71">
        <f>SUMIFS('liste de données'!G:G,'liste de données'!D:D,C45,'liste de données'!C:C,E45)</f>
        <v>0</v>
      </c>
      <c r="G45" s="71">
        <f>SUMIFS('liste de données'!H:H,'liste de données'!D:D,C45,'liste de données'!C:C,E45)</f>
        <v>0</v>
      </c>
      <c r="H45" s="71">
        <f>SUMIFS('liste de données'!I:I,'liste de données'!D:D,C45,'liste de données'!C:C,E45)</f>
        <v>0</v>
      </c>
      <c r="I45" s="71">
        <f>SUMIFS('liste de données'!J:J,'liste de données'!D:D,C45,'liste de données'!C:C,E45)</f>
        <v>0</v>
      </c>
      <c r="J45" s="35"/>
      <c r="K45" s="69">
        <f>SUMIFS('liste de données'!$G:$G,'liste de données'!$D:$D,$C45,'liste de données'!$C:$C,$E45,'liste de données'!$F:$F,"&gt;=01/01/2018",'liste de données'!$F:$F,"&lt;=31/01/2018")</f>
        <v>0</v>
      </c>
      <c r="L45" s="69">
        <f>SUMIFS('liste de données'!$G:$G,'liste de données'!$D:$D,$C45,'liste de données'!$C:$C,$E45,'liste de données'!$F:$F,"&gt;=01/02/2018",'liste de données'!$F:$F,"&lt;=28/02/2018")</f>
        <v>0</v>
      </c>
      <c r="M45" s="69">
        <f>SUMIFS('liste de données'!$G:$G,'liste de données'!$D:$D,$C45,'liste de données'!$C:$C,$E45,'liste de données'!$F:$F,"&gt;=01/03/2018",'liste de données'!$F:$F,"&lt;=31/03/2018")</f>
        <v>0</v>
      </c>
      <c r="N45" s="69">
        <f>SUMIFS('liste de données'!$G:$G,'liste de données'!$D:$D,$C45,'liste de données'!$C:$C,$E45,'liste de données'!$F:$F,"&gt;=01/04/2018",'liste de données'!$F:$F,"&lt;=30/04/2018")</f>
        <v>0</v>
      </c>
      <c r="O45" s="69">
        <f>SUMIFS('liste de données'!$G:$G,'liste de données'!$D:$D,$C45,'liste de données'!$C:$C,$E45,'liste de données'!$F:$F,"&gt;=01/05/2018",'liste de données'!$F:$F,"&lt;=30/05/2018")</f>
        <v>0</v>
      </c>
      <c r="P45" s="69">
        <f>SUMIFS('liste de données'!$G:$G,'liste de données'!$D:$D,$C45,'liste de données'!$C:$C,$E45,'liste de données'!$F:$F,"&gt;=01/06/2018",'liste de données'!$F:$F,"&lt;=31/06/2018")</f>
        <v>0</v>
      </c>
      <c r="Q45" s="69">
        <f>SUMIFS('liste de données'!$G:$G,'liste de données'!$D:$D,$C45,'liste de données'!$C:$C,$E45,'liste de données'!$F:$F,"&gt;=01/07/2018",'liste de données'!$F:$F,"&lt;=31/07/2018")</f>
        <v>0</v>
      </c>
      <c r="R45" s="69">
        <f>SUMIFS('liste de données'!$G:$G,'liste de données'!$D:$D,$C45,'liste de données'!$C:$C,$E45,'liste de données'!$F:$F,"&gt;=01/08/2018",'liste de données'!$F:$F,"&lt;=31/08/2018")</f>
        <v>0</v>
      </c>
      <c r="S45" s="69">
        <f>SUMIFS('liste de données'!$G:$G,'liste de données'!$D:$D,$C45,'liste de données'!$C:$C,$E45,'liste de données'!$F:$F,"&gt;=01/09/2018",'liste de données'!$F:$F,"&lt;=30/09/2018")</f>
        <v>0</v>
      </c>
      <c r="T45" s="69">
        <f>SUMIFS('liste de données'!$G:$G,'liste de données'!$D:$D,$C45,'liste de données'!$C:$C,$E45,'liste de données'!$F:$F,"&gt;=01/10/2018",'liste de données'!$F:$F,"&lt;=31/10/2018")</f>
        <v>0</v>
      </c>
      <c r="U45" s="69">
        <f>SUMIFS('liste de données'!$G:$G,'liste de données'!$D:$D,$C45,'liste de données'!$C:$C,$E45,'liste de données'!$F:$F,"&gt;=01/11/2018",'liste de données'!$F:$F,"&lt;=30/11/2018")</f>
        <v>0</v>
      </c>
      <c r="V45" s="69">
        <f>SUMIFS('liste de données'!$G:$G,'liste de données'!$D:$D,$C45,'liste de données'!$C:$C,$E45,'liste de données'!$F:$F,"&gt;=01/12/2018",'liste de données'!$F:$F,"&lt;=31/12/2018")</f>
        <v>0</v>
      </c>
      <c r="W45" s="72">
        <f>SUM(K45:V45)</f>
        <v>0</v>
      </c>
    </row>
    <row r="46" spans="2:23" s="21" customFormat="1">
      <c r="B46" s="105"/>
      <c r="C46" s="105"/>
      <c r="D46" s="105"/>
      <c r="E46" s="43" t="s">
        <v>14</v>
      </c>
      <c r="F46" s="70">
        <f>SUMIFS('liste de données'!G:G,'liste de données'!D:D,C45,'liste de données'!C:C,E46)</f>
        <v>0</v>
      </c>
      <c r="G46" s="70">
        <f>SUMIFS('liste de données'!H:H,'liste de données'!D:D,C45,'liste de données'!C:C,E46)</f>
        <v>0</v>
      </c>
      <c r="H46" s="70">
        <f>SUMIFS('liste de données'!I:I,'liste de données'!D:D,C45,'liste de données'!C:C,E46)</f>
        <v>0</v>
      </c>
      <c r="I46" s="70">
        <f>SUMIFS('liste de données'!J:J,'liste de données'!D:D,C45,'liste de données'!C:C,E46)</f>
        <v>0</v>
      </c>
      <c r="J46" s="37"/>
      <c r="K46" s="70">
        <f>SUMIFS('liste de données'!$G:$G,'liste de données'!$D:$D,$C45,'liste de données'!$C:$C,$E46,'liste de données'!$F:$F,"&gt;=01/01/2018",'liste de données'!$F:$F,"&lt;=31/01/2018")</f>
        <v>0</v>
      </c>
      <c r="L46" s="70">
        <f>SUMIFS('liste de données'!$G:$G,'liste de données'!$D:$D,$C45,'liste de données'!$C:$C,$E46,'liste de données'!$F:$F,"&gt;=01/02/2018",'liste de données'!$F:$F,"&lt;=28/02/2018")</f>
        <v>0</v>
      </c>
      <c r="M46" s="70">
        <f>SUMIFS('liste de données'!$G:$G,'liste de données'!$D:$D,$C45,'liste de données'!$C:$C,$E46,'liste de données'!$F:$F,"&gt;=01/03/2018",'liste de données'!$F:$F,"&lt;=31/03/2018")</f>
        <v>0</v>
      </c>
      <c r="N46" s="70">
        <f>SUMIFS('liste de données'!$G:$G,'liste de données'!$D:$D,$C45,'liste de données'!$C:$C,$E46,'liste de données'!$F:$F,"&gt;=01/04/2018",'liste de données'!$F:$F,"&lt;=30/04/2018")</f>
        <v>0</v>
      </c>
      <c r="O46" s="70">
        <f>SUMIFS('liste de données'!$G:$G,'liste de données'!$D:$D,$C45,'liste de données'!$C:$C,$E46,'liste de données'!$F:$F,"&gt;=01/05/2018",'liste de données'!$F:$F,"&lt;=31/05/2018")</f>
        <v>0</v>
      </c>
      <c r="P46" s="70">
        <f>SUMIFS('liste de données'!$G:$G,'liste de données'!$D:$D,$C45,'liste de données'!$C:$C,$E46,'liste de données'!$F:$F,"&gt;=01/06/2018",'liste de données'!$F:$F,"&lt;=30/06/2018")</f>
        <v>0</v>
      </c>
      <c r="Q46" s="70">
        <f>SUMIFS('liste de données'!$G:$G,'liste de données'!$D:$D,$C45,'liste de données'!$C:$C,$E46,'liste de données'!$F:$F,"&gt;=01/07/2018",'liste de données'!$F:$F,"&lt;=31/07/2018")</f>
        <v>0</v>
      </c>
      <c r="R46" s="70">
        <f>SUMIFS('liste de données'!$G:$G,'liste de données'!$D:$D,$C45,'liste de données'!$C:$C,$E46,'liste de données'!$F:$F,"&gt;=01/08/2018",'liste de données'!$F:$F,"&lt;=31/08/2018")</f>
        <v>0</v>
      </c>
      <c r="S46" s="70">
        <f>SUMIFS('liste de données'!$G:$G,'liste de données'!$D:$D,$C45,'liste de données'!$C:$C,$E46,'liste de données'!$F:$F,"&gt;=01/09/2018",'liste de données'!$F:$F,"&lt;=30/09/2018")</f>
        <v>0</v>
      </c>
      <c r="T46" s="70">
        <f>SUMIFS('liste de données'!$G:$G,'liste de données'!$D:$D,$C45,'liste de données'!$C:$C,$E46,'liste de données'!$F:$F,"&gt;=01/10/2018",'liste de données'!$F:$F,"&lt;=31/10/2018")</f>
        <v>0</v>
      </c>
      <c r="U46" s="70">
        <f>SUMIFS('liste de données'!$G:$G,'liste de données'!$D:$D,$C45,'liste de données'!$C:$C,$E46,'liste de données'!$F:$F,"&gt;=01/11/2018",'liste de données'!$F:$F,"&lt;=30/11/2018")</f>
        <v>0</v>
      </c>
      <c r="V46" s="70">
        <f>SUMIFS('liste de données'!$G:$G,'liste de données'!$D:$D,$C45,'liste de données'!$C:$C,$E46,'liste de données'!$F:$F,"&gt;=01/12/2018",'liste de données'!$F:$F,"&lt;=31/12/2018")</f>
        <v>0</v>
      </c>
      <c r="W46" s="72">
        <f>SUM(K46:V46)</f>
        <v>0</v>
      </c>
    </row>
    <row r="47" spans="2:23">
      <c r="B47" s="104"/>
      <c r="C47" s="104"/>
      <c r="D47" s="104"/>
      <c r="E47" s="44" t="s">
        <v>791</v>
      </c>
      <c r="F47" s="78">
        <f>SUM(F45:F46)</f>
        <v>0</v>
      </c>
      <c r="G47" s="78">
        <f t="shared" ref="G47" si="19">SUM(G45:G46)</f>
        <v>0</v>
      </c>
      <c r="H47" s="78">
        <f t="shared" ref="H47" si="20">SUM(H45:H46)</f>
        <v>0</v>
      </c>
      <c r="I47" s="78">
        <f t="shared" ref="I47" si="21">SUM(I45:I46)</f>
        <v>0</v>
      </c>
      <c r="J47" s="35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</row>
    <row r="48" spans="2:23">
      <c r="E48" s="35"/>
      <c r="F48" s="35"/>
      <c r="G48" s="35"/>
      <c r="H48" s="35"/>
      <c r="I48" s="35"/>
      <c r="J48" s="35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</row>
    <row r="49" spans="2:23">
      <c r="E49" s="35"/>
      <c r="F49" s="35"/>
      <c r="G49" s="35"/>
      <c r="H49" s="35"/>
      <c r="I49" s="35"/>
      <c r="J49" s="35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</row>
    <row r="50" spans="2:23" ht="25.5">
      <c r="B50" s="13" t="s">
        <v>776</v>
      </c>
      <c r="C50" s="13" t="s">
        <v>778</v>
      </c>
      <c r="D50" s="13" t="s">
        <v>779</v>
      </c>
      <c r="E50" s="49" t="s">
        <v>777</v>
      </c>
      <c r="F50" s="50" t="s">
        <v>781</v>
      </c>
      <c r="G50" s="49" t="s">
        <v>782</v>
      </c>
      <c r="H50" s="49" t="s">
        <v>783</v>
      </c>
      <c r="I50" s="49" t="s">
        <v>784</v>
      </c>
      <c r="J50" s="3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</row>
    <row r="51" spans="2:23">
      <c r="B51" s="104" t="s">
        <v>6</v>
      </c>
      <c r="C51" s="104" t="s">
        <v>229</v>
      </c>
      <c r="D51" s="104" t="s">
        <v>230</v>
      </c>
      <c r="E51" s="42" t="s">
        <v>1</v>
      </c>
      <c r="F51" s="71">
        <f>SUMIFS('liste de données'!G:G,'liste de données'!D:D,C51,'liste de données'!C:C,E51)</f>
        <v>126.13</v>
      </c>
      <c r="G51" s="71">
        <f>SUMIFS('liste de données'!H:H,'liste de données'!D:D,C51,'liste de données'!C:C,E51)</f>
        <v>119.23</v>
      </c>
      <c r="H51" s="71">
        <f>SUMIFS('liste de données'!I:I,'liste de données'!D:D,C51,'liste de données'!C:C,E51)</f>
        <v>0</v>
      </c>
      <c r="I51" s="71">
        <f>SUMIFS('liste de données'!J:J,'liste de données'!D:D,C51,'liste de données'!C:C,E51)</f>
        <v>6.9</v>
      </c>
      <c r="J51" s="35"/>
      <c r="K51" s="69">
        <f>SUMIFS('liste de données'!$G:$G,'liste de données'!$D:$D,$C51,'liste de données'!$C:$C,$E51,'liste de données'!$F:$F,"&gt;=01/01/2018",'liste de données'!$F:$F,"&lt;=31/01/2018")</f>
        <v>0</v>
      </c>
      <c r="L51" s="69">
        <f>SUMIFS('liste de données'!$G:$G,'liste de données'!$D:$D,$C51,'liste de données'!$C:$C,$E51,'liste de données'!$F:$F,"&gt;=01/02/2018",'liste de données'!$F:$F,"&lt;=28/02/2018")</f>
        <v>0</v>
      </c>
      <c r="M51" s="69">
        <f>SUMIFS('liste de données'!$G:$G,'liste de données'!$D:$D,$C51,'liste de données'!$C:$C,$E51,'liste de données'!$F:$F,"&gt;=01/03/2018",'liste de données'!$F:$F,"&lt;=31/03/2018")</f>
        <v>126.13</v>
      </c>
      <c r="N51" s="69">
        <f>SUMIFS('liste de données'!$G:$G,'liste de données'!$D:$D,$C51,'liste de données'!$C:$C,$E51,'liste de données'!$F:$F,"&gt;=01/04/2018",'liste de données'!$F:$F,"&lt;=30/04/2018")</f>
        <v>0</v>
      </c>
      <c r="O51" s="69">
        <f>SUMIFS('liste de données'!$G:$G,'liste de données'!$D:$D,$C51,'liste de données'!$C:$C,$E51,'liste de données'!$F:$F,"&gt;=01/05/2018",'liste de données'!$F:$F,"&lt;=30/05/2018")</f>
        <v>0</v>
      </c>
      <c r="P51" s="69">
        <f>SUMIFS('liste de données'!$G:$G,'liste de données'!$D:$D,$C51,'liste de données'!$C:$C,$E51,'liste de données'!$F:$F,"&gt;=01/06/2018",'liste de données'!$F:$F,"&lt;=31/06/2018")</f>
        <v>0</v>
      </c>
      <c r="Q51" s="69">
        <f>SUMIFS('liste de données'!$G:$G,'liste de données'!$D:$D,$C51,'liste de données'!$C:$C,$E51,'liste de données'!$F:$F,"&gt;=01/07/2018",'liste de données'!$F:$F,"&lt;=31/07/2018")</f>
        <v>0</v>
      </c>
      <c r="R51" s="69">
        <f>SUMIFS('liste de données'!$G:$G,'liste de données'!$D:$D,$C51,'liste de données'!$C:$C,$E51,'liste de données'!$F:$F,"&gt;=01/08/2018",'liste de données'!$F:$F,"&lt;=31/08/2018")</f>
        <v>0</v>
      </c>
      <c r="S51" s="69">
        <f>SUMIFS('liste de données'!$G:$G,'liste de données'!$D:$D,$C51,'liste de données'!$C:$C,$E51,'liste de données'!$F:$F,"&gt;=01/09/2018",'liste de données'!$F:$F,"&lt;=30/09/2018")</f>
        <v>0</v>
      </c>
      <c r="T51" s="69">
        <f>SUMIFS('liste de données'!$G:$G,'liste de données'!$D:$D,$C51,'liste de données'!$C:$C,$E51,'liste de données'!$F:$F,"&gt;=01/10/2018",'liste de données'!$F:$F,"&lt;=31/10/2018")</f>
        <v>0</v>
      </c>
      <c r="U51" s="69">
        <f>SUMIFS('liste de données'!$G:$G,'liste de données'!$D:$D,$C51,'liste de données'!$C:$C,$E51,'liste de données'!$F:$F,"&gt;=01/11/2018",'liste de données'!$F:$F,"&lt;=30/11/2018")</f>
        <v>0</v>
      </c>
      <c r="V51" s="69">
        <f>SUMIFS('liste de données'!$G:$G,'liste de données'!$D:$D,$C51,'liste de données'!$C:$C,$E51,'liste de données'!$F:$F,"&gt;=01/12/2018",'liste de données'!$F:$F,"&lt;=31/12/2018")</f>
        <v>0</v>
      </c>
      <c r="W51" s="72">
        <f>SUM(K51:V51)</f>
        <v>126.13</v>
      </c>
    </row>
    <row r="52" spans="2:23" s="21" customFormat="1">
      <c r="B52" s="105"/>
      <c r="C52" s="105"/>
      <c r="D52" s="105"/>
      <c r="E52" s="43" t="s">
        <v>14</v>
      </c>
      <c r="F52" s="70">
        <f>SUMIFS('liste de données'!G:G,'liste de données'!D:D,C51,'liste de données'!C:C,E52)</f>
        <v>2956.94</v>
      </c>
      <c r="G52" s="70">
        <f>SUMIFS('liste de données'!H:H,'liste de données'!D:D,C51,'liste de données'!C:C,E52)</f>
        <v>2444.2399999999998</v>
      </c>
      <c r="H52" s="70">
        <f>SUMIFS('liste de données'!I:I,'liste de données'!D:D,C51,'liste de données'!C:C,E52)</f>
        <v>0</v>
      </c>
      <c r="I52" s="70">
        <f>SUMIFS('liste de données'!J:J,'liste de données'!D:D,C51,'liste de données'!C:C,E52)</f>
        <v>512.70000000000005</v>
      </c>
      <c r="J52" s="37"/>
      <c r="K52" s="70">
        <f>SUMIFS('liste de données'!$G:$G,'liste de données'!$D:$D,$C51,'liste de données'!$C:$C,$E52,'liste de données'!$F:$F,"&gt;=01/01/2018",'liste de données'!$F:$F,"&lt;=31/01/2018")</f>
        <v>0</v>
      </c>
      <c r="L52" s="70">
        <f>SUMIFS('liste de données'!$G:$G,'liste de données'!$D:$D,$C51,'liste de données'!$C:$C,$E52,'liste de données'!$F:$F,"&gt;=01/02/2018",'liste de données'!$F:$F,"&lt;=28/02/2018")</f>
        <v>0</v>
      </c>
      <c r="M52" s="70">
        <f>SUMIFS('liste de données'!$G:$G,'liste de données'!$D:$D,$C51,'liste de données'!$C:$C,$E52,'liste de données'!$F:$F,"&gt;=01/03/2018",'liste de données'!$F:$F,"&lt;=31/03/2018")</f>
        <v>2956.94</v>
      </c>
      <c r="N52" s="70">
        <f>SUMIFS('liste de données'!$G:$G,'liste de données'!$D:$D,$C51,'liste de données'!$C:$C,$E52,'liste de données'!$F:$F,"&gt;=01/04/2018",'liste de données'!$F:$F,"&lt;=30/04/2018")</f>
        <v>0</v>
      </c>
      <c r="O52" s="70">
        <f>SUMIFS('liste de données'!$G:$G,'liste de données'!$D:$D,$C51,'liste de données'!$C:$C,$E52,'liste de données'!$F:$F,"&gt;=01/05/2018",'liste de données'!$F:$F,"&lt;=31/05/2018")</f>
        <v>0</v>
      </c>
      <c r="P52" s="70">
        <f>SUMIFS('liste de données'!$G:$G,'liste de données'!$D:$D,$C51,'liste de données'!$C:$C,$E52,'liste de données'!$F:$F,"&gt;=01/06/2018",'liste de données'!$F:$F,"&lt;=30/06/2018")</f>
        <v>0</v>
      </c>
      <c r="Q52" s="70">
        <f>SUMIFS('liste de données'!$G:$G,'liste de données'!$D:$D,$C51,'liste de données'!$C:$C,$E52,'liste de données'!$F:$F,"&gt;=01/07/2018",'liste de données'!$F:$F,"&lt;=31/07/2018")</f>
        <v>0</v>
      </c>
      <c r="R52" s="70">
        <f>SUMIFS('liste de données'!$G:$G,'liste de données'!$D:$D,$C51,'liste de données'!$C:$C,$E52,'liste de données'!$F:$F,"&gt;=01/08/2018",'liste de données'!$F:$F,"&lt;=31/08/2018")</f>
        <v>0</v>
      </c>
      <c r="S52" s="70">
        <f>SUMIFS('liste de données'!$G:$G,'liste de données'!$D:$D,$C51,'liste de données'!$C:$C,$E52,'liste de données'!$F:$F,"&gt;=01/09/2018",'liste de données'!$F:$F,"&lt;=30/09/2018")</f>
        <v>0</v>
      </c>
      <c r="T52" s="70">
        <f>SUMIFS('liste de données'!$G:$G,'liste de données'!$D:$D,$C51,'liste de données'!$C:$C,$E52,'liste de données'!$F:$F,"&gt;=01/10/2018",'liste de données'!$F:$F,"&lt;=31/10/2018")</f>
        <v>0</v>
      </c>
      <c r="U52" s="70">
        <f>SUMIFS('liste de données'!$G:$G,'liste de données'!$D:$D,$C51,'liste de données'!$C:$C,$E52,'liste de données'!$F:$F,"&gt;=01/11/2018",'liste de données'!$F:$F,"&lt;=30/11/2018")</f>
        <v>0</v>
      </c>
      <c r="V52" s="70">
        <f>SUMIFS('liste de données'!$G:$G,'liste de données'!$D:$D,$C51,'liste de données'!$C:$C,$E52,'liste de données'!$F:$F,"&gt;=01/12/2018",'liste de données'!$F:$F,"&lt;=31/12/2018")</f>
        <v>0</v>
      </c>
      <c r="W52" s="72">
        <f>SUM(K52:V52)</f>
        <v>2956.94</v>
      </c>
    </row>
    <row r="53" spans="2:23">
      <c r="B53" s="104"/>
      <c r="C53" s="104"/>
      <c r="D53" s="104"/>
      <c r="E53" s="44" t="s">
        <v>791</v>
      </c>
      <c r="F53" s="78">
        <f>SUM(F51:F52)</f>
        <v>3083.07</v>
      </c>
      <c r="G53" s="78">
        <f t="shared" ref="G53" si="22">SUM(G51:G52)</f>
        <v>2563.4699999999998</v>
      </c>
      <c r="H53" s="78">
        <f t="shared" ref="H53" si="23">SUM(H51:H52)</f>
        <v>0</v>
      </c>
      <c r="I53" s="78">
        <f t="shared" ref="I53" si="24">SUM(I51:I52)</f>
        <v>519.6</v>
      </c>
      <c r="J53" s="35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</row>
    <row r="54" spans="2:23">
      <c r="E54" s="35"/>
      <c r="F54" s="35"/>
      <c r="G54" s="35"/>
      <c r="H54" s="35"/>
      <c r="I54" s="35"/>
      <c r="J54" s="35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</row>
    <row r="55" spans="2:23">
      <c r="E55" s="35"/>
      <c r="F55" s="35"/>
      <c r="G55" s="35"/>
      <c r="H55" s="35"/>
      <c r="I55" s="35"/>
      <c r="J55" s="35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</row>
    <row r="56" spans="2:23" ht="25.5">
      <c r="B56" s="13" t="s">
        <v>776</v>
      </c>
      <c r="C56" s="13" t="s">
        <v>778</v>
      </c>
      <c r="D56" s="13" t="s">
        <v>779</v>
      </c>
      <c r="E56" s="49" t="s">
        <v>777</v>
      </c>
      <c r="F56" s="50" t="s">
        <v>781</v>
      </c>
      <c r="G56" s="49" t="s">
        <v>782</v>
      </c>
      <c r="H56" s="49" t="s">
        <v>783</v>
      </c>
      <c r="I56" s="49" t="s">
        <v>784</v>
      </c>
      <c r="J56" s="3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</row>
    <row r="57" spans="2:23">
      <c r="B57" s="104" t="s">
        <v>6</v>
      </c>
      <c r="C57" s="104" t="s">
        <v>622</v>
      </c>
      <c r="D57" s="104" t="s">
        <v>623</v>
      </c>
      <c r="E57" s="42" t="s">
        <v>1</v>
      </c>
      <c r="F57" s="71">
        <f>SUMIFS('liste de données'!G:G,'liste de données'!D:D,C57,'liste de données'!C:C,E57)</f>
        <v>0</v>
      </c>
      <c r="G57" s="71">
        <f>SUMIFS('liste de données'!H:H,'liste de données'!D:D,C57,'liste de données'!C:C,E57)</f>
        <v>0</v>
      </c>
      <c r="H57" s="71">
        <f>SUMIFS('liste de données'!I:I,'liste de données'!D:D,C57,'liste de données'!C:C,E57)</f>
        <v>0</v>
      </c>
      <c r="I57" s="71">
        <f>SUMIFS('liste de données'!J:J,'liste de données'!D:D,C57,'liste de données'!C:C,E57)</f>
        <v>0</v>
      </c>
      <c r="J57" s="35"/>
      <c r="K57" s="69">
        <f>SUMIFS('liste de données'!$G:$G,'liste de données'!$D:$D,$C57,'liste de données'!$C:$C,$E57,'liste de données'!$F:$F,"&gt;=01/01/2018",'liste de données'!$F:$F,"&lt;=31/01/2018")</f>
        <v>0</v>
      </c>
      <c r="L57" s="69">
        <f>SUMIFS('liste de données'!$G:$G,'liste de données'!$D:$D,$C57,'liste de données'!$C:$C,$E57,'liste de données'!$F:$F,"&gt;=01/02/2018",'liste de données'!$F:$F,"&lt;=28/02/2018")</f>
        <v>0</v>
      </c>
      <c r="M57" s="69">
        <f>SUMIFS('liste de données'!$G:$G,'liste de données'!$D:$D,$C57,'liste de données'!$C:$C,$E57,'liste de données'!$F:$F,"&gt;=01/03/2018",'liste de données'!$F:$F,"&lt;=31/03/2018")</f>
        <v>0</v>
      </c>
      <c r="N57" s="69">
        <f>SUMIFS('liste de données'!$G:$G,'liste de données'!$D:$D,$C57,'liste de données'!$C:$C,$E57,'liste de données'!$F:$F,"&gt;=01/04/2018",'liste de données'!$F:$F,"&lt;=30/04/2018")</f>
        <v>0</v>
      </c>
      <c r="O57" s="69">
        <f>SUMIFS('liste de données'!$G:$G,'liste de données'!$D:$D,$C57,'liste de données'!$C:$C,$E57,'liste de données'!$F:$F,"&gt;=01/05/2018",'liste de données'!$F:$F,"&lt;=30/05/2018")</f>
        <v>0</v>
      </c>
      <c r="P57" s="69">
        <f>SUMIFS('liste de données'!$G:$G,'liste de données'!$D:$D,$C57,'liste de données'!$C:$C,$E57,'liste de données'!$F:$F,"&gt;=01/06/2018",'liste de données'!$F:$F,"&lt;=31/06/2018")</f>
        <v>0</v>
      </c>
      <c r="Q57" s="69">
        <f>SUMIFS('liste de données'!$G:$G,'liste de données'!$D:$D,$C57,'liste de données'!$C:$C,$E57,'liste de données'!$F:$F,"&gt;=01/07/2018",'liste de données'!$F:$F,"&lt;=31/07/2018")</f>
        <v>0</v>
      </c>
      <c r="R57" s="69">
        <f>SUMIFS('liste de données'!$G:$G,'liste de données'!$D:$D,$C57,'liste de données'!$C:$C,$E57,'liste de données'!$F:$F,"&gt;=01/08/2018",'liste de données'!$F:$F,"&lt;=31/08/2018")</f>
        <v>0</v>
      </c>
      <c r="S57" s="69">
        <f>SUMIFS('liste de données'!$G:$G,'liste de données'!$D:$D,$C57,'liste de données'!$C:$C,$E57,'liste de données'!$F:$F,"&gt;=01/09/2018",'liste de données'!$F:$F,"&lt;=30/09/2018")</f>
        <v>0</v>
      </c>
      <c r="T57" s="69">
        <f>SUMIFS('liste de données'!$G:$G,'liste de données'!$D:$D,$C57,'liste de données'!$C:$C,$E57,'liste de données'!$F:$F,"&gt;=01/10/2018",'liste de données'!$F:$F,"&lt;=31/10/2018")</f>
        <v>0</v>
      </c>
      <c r="U57" s="69">
        <f>SUMIFS('liste de données'!$G:$G,'liste de données'!$D:$D,$C57,'liste de données'!$C:$C,$E57,'liste de données'!$F:$F,"&gt;=01/11/2018",'liste de données'!$F:$F,"&lt;=30/11/2018")</f>
        <v>0</v>
      </c>
      <c r="V57" s="69">
        <f>SUMIFS('liste de données'!$G:$G,'liste de données'!$D:$D,$C57,'liste de données'!$C:$C,$E57,'liste de données'!$F:$F,"&gt;=01/12/2018",'liste de données'!$F:$F,"&lt;=31/12/2018")</f>
        <v>0</v>
      </c>
      <c r="W57" s="72">
        <f>SUM(K57:V57)</f>
        <v>0</v>
      </c>
    </row>
    <row r="58" spans="2:23" s="21" customFormat="1">
      <c r="B58" s="105"/>
      <c r="C58" s="105"/>
      <c r="D58" s="105"/>
      <c r="E58" s="43" t="s">
        <v>14</v>
      </c>
      <c r="F58" s="70">
        <f>SUMIFS('liste de données'!G:G,'liste de données'!D:D,C57,'liste de données'!C:C,E58)</f>
        <v>0</v>
      </c>
      <c r="G58" s="70">
        <f>SUMIFS('liste de données'!H:H,'liste de données'!D:D,C57,'liste de données'!C:C,E58)</f>
        <v>0</v>
      </c>
      <c r="H58" s="70">
        <f>SUMIFS('liste de données'!I:I,'liste de données'!D:D,C57,'liste de données'!C:C,E58)</f>
        <v>0</v>
      </c>
      <c r="I58" s="70">
        <f>SUMIFS('liste de données'!J:J,'liste de données'!D:D,C57,'liste de données'!C:C,E58)</f>
        <v>0</v>
      </c>
      <c r="J58" s="37"/>
      <c r="K58" s="70">
        <f>SUMIFS('liste de données'!$G:$G,'liste de données'!$D:$D,$C57,'liste de données'!$C:$C,$E58,'liste de données'!$F:$F,"&gt;=01/01/2018",'liste de données'!$F:$F,"&lt;=31/01/2018")</f>
        <v>0</v>
      </c>
      <c r="L58" s="70">
        <f>SUMIFS('liste de données'!$G:$G,'liste de données'!$D:$D,$C57,'liste de données'!$C:$C,$E58,'liste de données'!$F:$F,"&gt;=01/02/2018",'liste de données'!$F:$F,"&lt;=28/02/2018")</f>
        <v>0</v>
      </c>
      <c r="M58" s="70">
        <f>SUMIFS('liste de données'!$G:$G,'liste de données'!$D:$D,$C57,'liste de données'!$C:$C,$E58,'liste de données'!$F:$F,"&gt;=01/03/2018",'liste de données'!$F:$F,"&lt;=31/03/2018")</f>
        <v>0</v>
      </c>
      <c r="N58" s="70">
        <f>SUMIFS('liste de données'!$G:$G,'liste de données'!$D:$D,$C57,'liste de données'!$C:$C,$E58,'liste de données'!$F:$F,"&gt;=01/04/2018",'liste de données'!$F:$F,"&lt;=30/04/2018")</f>
        <v>0</v>
      </c>
      <c r="O58" s="70">
        <f>SUMIFS('liste de données'!$G:$G,'liste de données'!$D:$D,$C57,'liste de données'!$C:$C,$E58,'liste de données'!$F:$F,"&gt;=01/05/2018",'liste de données'!$F:$F,"&lt;=31/05/2018")</f>
        <v>0</v>
      </c>
      <c r="P58" s="70">
        <f>SUMIFS('liste de données'!$G:$G,'liste de données'!$D:$D,$C57,'liste de données'!$C:$C,$E58,'liste de données'!$F:$F,"&gt;=01/06/2018",'liste de données'!$F:$F,"&lt;=30/06/2018")</f>
        <v>0</v>
      </c>
      <c r="Q58" s="70">
        <f>SUMIFS('liste de données'!$G:$G,'liste de données'!$D:$D,$C57,'liste de données'!$C:$C,$E58,'liste de données'!$F:$F,"&gt;=01/07/2018",'liste de données'!$F:$F,"&lt;=31/07/2018")</f>
        <v>0</v>
      </c>
      <c r="R58" s="70">
        <f>SUMIFS('liste de données'!$G:$G,'liste de données'!$D:$D,$C57,'liste de données'!$C:$C,$E58,'liste de données'!$F:$F,"&gt;=01/08/2018",'liste de données'!$F:$F,"&lt;=31/08/2018")</f>
        <v>0</v>
      </c>
      <c r="S58" s="70">
        <f>SUMIFS('liste de données'!$G:$G,'liste de données'!$D:$D,$C57,'liste de données'!$C:$C,$E58,'liste de données'!$F:$F,"&gt;=01/09/2018",'liste de données'!$F:$F,"&lt;=30/09/2018")</f>
        <v>0</v>
      </c>
      <c r="T58" s="70">
        <f>SUMIFS('liste de données'!$G:$G,'liste de données'!$D:$D,$C57,'liste de données'!$C:$C,$E58,'liste de données'!$F:$F,"&gt;=01/10/2018",'liste de données'!$F:$F,"&lt;=31/10/2018")</f>
        <v>0</v>
      </c>
      <c r="U58" s="70">
        <f>SUMIFS('liste de données'!$G:$G,'liste de données'!$D:$D,$C57,'liste de données'!$C:$C,$E58,'liste de données'!$F:$F,"&gt;=01/11/2018",'liste de données'!$F:$F,"&lt;=30/11/2018")</f>
        <v>0</v>
      </c>
      <c r="V58" s="70">
        <f>SUMIFS('liste de données'!$G:$G,'liste de données'!$D:$D,$C57,'liste de données'!$C:$C,$E58,'liste de données'!$F:$F,"&gt;=01/12/2018",'liste de données'!$F:$F,"&lt;=31/12/2018")</f>
        <v>0</v>
      </c>
      <c r="W58" s="72">
        <f>SUM(K58:V58)</f>
        <v>0</v>
      </c>
    </row>
    <row r="59" spans="2:23">
      <c r="B59" s="104"/>
      <c r="C59" s="104"/>
      <c r="D59" s="104"/>
      <c r="E59" s="44" t="s">
        <v>791</v>
      </c>
      <c r="F59" s="78">
        <f>SUM(F57:F58)</f>
        <v>0</v>
      </c>
      <c r="G59" s="78">
        <f t="shared" ref="G59" si="25">SUM(G57:G58)</f>
        <v>0</v>
      </c>
      <c r="H59" s="78">
        <f t="shared" ref="H59" si="26">SUM(H57:H58)</f>
        <v>0</v>
      </c>
      <c r="I59" s="78">
        <f t="shared" ref="I59" si="27">SUM(I57:I58)</f>
        <v>0</v>
      </c>
      <c r="J59" s="35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</row>
    <row r="60" spans="2:23">
      <c r="E60" s="35"/>
      <c r="F60" s="35"/>
      <c r="G60" s="35"/>
      <c r="H60" s="35"/>
      <c r="I60" s="35"/>
      <c r="J60" s="35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</row>
    <row r="61" spans="2:23">
      <c r="E61" s="35"/>
      <c r="F61" s="35"/>
      <c r="G61" s="35"/>
      <c r="H61" s="35"/>
      <c r="I61" s="35"/>
      <c r="J61" s="35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</row>
    <row r="62" spans="2:23" ht="25.5">
      <c r="B62" s="13" t="s">
        <v>776</v>
      </c>
      <c r="C62" s="13" t="s">
        <v>778</v>
      </c>
      <c r="D62" s="13" t="s">
        <v>779</v>
      </c>
      <c r="E62" s="49" t="s">
        <v>777</v>
      </c>
      <c r="F62" s="50" t="s">
        <v>781</v>
      </c>
      <c r="G62" s="49" t="s">
        <v>782</v>
      </c>
      <c r="H62" s="49" t="s">
        <v>783</v>
      </c>
      <c r="I62" s="49" t="s">
        <v>784</v>
      </c>
      <c r="J62" s="35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</row>
    <row r="63" spans="2:23">
      <c r="B63" s="104" t="s">
        <v>6</v>
      </c>
      <c r="C63" s="104" t="s">
        <v>391</v>
      </c>
      <c r="D63" s="104" t="s">
        <v>392</v>
      </c>
      <c r="E63" s="42" t="s">
        <v>1</v>
      </c>
      <c r="F63" s="71">
        <f>SUMIFS('liste de données'!G:G,'liste de données'!D:D,C63,'liste de données'!C:C,E63)</f>
        <v>224.85</v>
      </c>
      <c r="G63" s="71">
        <f>SUMIFS('liste de données'!H:H,'liste de données'!D:D,C63,'liste de données'!C:C,E63)</f>
        <v>208.66</v>
      </c>
      <c r="H63" s="71">
        <f>SUMIFS('liste de données'!I:I,'liste de données'!D:D,C63,'liste de données'!C:C,E63)</f>
        <v>0</v>
      </c>
      <c r="I63" s="71">
        <f>SUMIFS('liste de données'!J:J,'liste de données'!D:D,C63,'liste de données'!C:C,E63)</f>
        <v>16.190000000000001</v>
      </c>
      <c r="J63" s="35"/>
      <c r="K63" s="69">
        <f>SUMIFS('liste de données'!$G:$G,'liste de données'!$D:$D,$C63,'liste de données'!$C:$C,$E63,'liste de données'!$F:$F,"&gt;=01/01/2018",'liste de données'!$F:$F,"&lt;=31/01/2018")</f>
        <v>0</v>
      </c>
      <c r="L63" s="69">
        <f>SUMIFS('liste de données'!$G:$G,'liste de données'!$D:$D,$C63,'liste de données'!$C:$C,$E63,'liste de données'!$F:$F,"&gt;=01/02/2018",'liste de données'!$F:$F,"&lt;=28/02/2018")</f>
        <v>0</v>
      </c>
      <c r="M63" s="69">
        <f>SUMIFS('liste de données'!$G:$G,'liste de données'!$D:$D,$C63,'liste de données'!$C:$C,$E63,'liste de données'!$F:$F,"&gt;=01/03/2018",'liste de données'!$F:$F,"&lt;=31/03/2018")</f>
        <v>224.85</v>
      </c>
      <c r="N63" s="69">
        <f>SUMIFS('liste de données'!$G:$G,'liste de données'!$D:$D,$C63,'liste de données'!$C:$C,$E63,'liste de données'!$F:$F,"&gt;=01/04/2018",'liste de données'!$F:$F,"&lt;=30/04/2018")</f>
        <v>0</v>
      </c>
      <c r="O63" s="69">
        <f>SUMIFS('liste de données'!$G:$G,'liste de données'!$D:$D,$C63,'liste de données'!$C:$C,$E63,'liste de données'!$F:$F,"&gt;=01/05/2018",'liste de données'!$F:$F,"&lt;=30/05/2018")</f>
        <v>0</v>
      </c>
      <c r="P63" s="69">
        <f>SUMIFS('liste de données'!$G:$G,'liste de données'!$D:$D,$C63,'liste de données'!$C:$C,$E63,'liste de données'!$F:$F,"&gt;=01/06/2018",'liste de données'!$F:$F,"&lt;=31/06/2018")</f>
        <v>0</v>
      </c>
      <c r="Q63" s="69">
        <f>SUMIFS('liste de données'!$G:$G,'liste de données'!$D:$D,$C63,'liste de données'!$C:$C,$E63,'liste de données'!$F:$F,"&gt;=01/07/2018",'liste de données'!$F:$F,"&lt;=31/07/2018")</f>
        <v>0</v>
      </c>
      <c r="R63" s="69">
        <f>SUMIFS('liste de données'!$G:$G,'liste de données'!$D:$D,$C63,'liste de données'!$C:$C,$E63,'liste de données'!$F:$F,"&gt;=01/08/2018",'liste de données'!$F:$F,"&lt;=31/08/2018")</f>
        <v>0</v>
      </c>
      <c r="S63" s="69">
        <f>SUMIFS('liste de données'!$G:$G,'liste de données'!$D:$D,$C63,'liste de données'!$C:$C,$E63,'liste de données'!$F:$F,"&gt;=01/09/2018",'liste de données'!$F:$F,"&lt;=30/09/2018")</f>
        <v>0</v>
      </c>
      <c r="T63" s="69">
        <f>SUMIFS('liste de données'!$G:$G,'liste de données'!$D:$D,$C63,'liste de données'!$C:$C,$E63,'liste de données'!$F:$F,"&gt;=01/10/2018",'liste de données'!$F:$F,"&lt;=31/10/2018")</f>
        <v>0</v>
      </c>
      <c r="U63" s="69">
        <f>SUMIFS('liste de données'!$G:$G,'liste de données'!$D:$D,$C63,'liste de données'!$C:$C,$E63,'liste de données'!$F:$F,"&gt;=01/11/2018",'liste de données'!$F:$F,"&lt;=30/11/2018")</f>
        <v>0</v>
      </c>
      <c r="V63" s="69">
        <f>SUMIFS('liste de données'!$G:$G,'liste de données'!$D:$D,$C63,'liste de données'!$C:$C,$E63,'liste de données'!$F:$F,"&gt;=01/12/2018",'liste de données'!$F:$F,"&lt;=31/12/2018")</f>
        <v>0</v>
      </c>
      <c r="W63" s="72">
        <f>SUM(K63:V63)</f>
        <v>224.85</v>
      </c>
    </row>
    <row r="64" spans="2:23" s="21" customFormat="1">
      <c r="B64" s="105"/>
      <c r="C64" s="105"/>
      <c r="D64" s="105"/>
      <c r="E64" s="43" t="s">
        <v>14</v>
      </c>
      <c r="F64" s="70">
        <f>SUMIFS('liste de données'!G:G,'liste de données'!D:D,C63,'liste de données'!C:C,E64)</f>
        <v>0</v>
      </c>
      <c r="G64" s="70">
        <f>SUMIFS('liste de données'!H:H,'liste de données'!D:D,C63,'liste de données'!C:C,E64)</f>
        <v>0</v>
      </c>
      <c r="H64" s="70">
        <f>SUMIFS('liste de données'!I:I,'liste de données'!D:D,C63,'liste de données'!C:C,E64)</f>
        <v>0</v>
      </c>
      <c r="I64" s="70">
        <f>SUMIFS('liste de données'!J:J,'liste de données'!D:D,C63,'liste de données'!C:C,E64)</f>
        <v>0</v>
      </c>
      <c r="J64" s="37"/>
      <c r="K64" s="70">
        <f>SUMIFS('liste de données'!$G:$G,'liste de données'!$D:$D,$C63,'liste de données'!$C:$C,$E64,'liste de données'!$F:$F,"&gt;=01/01/2018",'liste de données'!$F:$F,"&lt;=31/01/2018")</f>
        <v>0</v>
      </c>
      <c r="L64" s="70">
        <f>SUMIFS('liste de données'!$G:$G,'liste de données'!$D:$D,$C63,'liste de données'!$C:$C,$E64,'liste de données'!$F:$F,"&gt;=01/02/2018",'liste de données'!$F:$F,"&lt;=28/02/2018")</f>
        <v>0</v>
      </c>
      <c r="M64" s="70">
        <f>SUMIFS('liste de données'!$G:$G,'liste de données'!$D:$D,$C63,'liste de données'!$C:$C,$E64,'liste de données'!$F:$F,"&gt;=01/03/2018",'liste de données'!$F:$F,"&lt;=31/03/2018")</f>
        <v>0</v>
      </c>
      <c r="N64" s="70">
        <f>SUMIFS('liste de données'!$G:$G,'liste de données'!$D:$D,$C63,'liste de données'!$C:$C,$E64,'liste de données'!$F:$F,"&gt;=01/04/2018",'liste de données'!$F:$F,"&lt;=30/04/2018")</f>
        <v>0</v>
      </c>
      <c r="O64" s="70">
        <f>SUMIFS('liste de données'!$G:$G,'liste de données'!$D:$D,$C63,'liste de données'!$C:$C,$E64,'liste de données'!$F:$F,"&gt;=01/05/2018",'liste de données'!$F:$F,"&lt;=31/05/2018")</f>
        <v>0</v>
      </c>
      <c r="P64" s="70">
        <f>SUMIFS('liste de données'!$G:$G,'liste de données'!$D:$D,$C63,'liste de données'!$C:$C,$E64,'liste de données'!$F:$F,"&gt;=01/06/2018",'liste de données'!$F:$F,"&lt;=30/06/2018")</f>
        <v>0</v>
      </c>
      <c r="Q64" s="70">
        <f>SUMIFS('liste de données'!$G:$G,'liste de données'!$D:$D,$C63,'liste de données'!$C:$C,$E64,'liste de données'!$F:$F,"&gt;=01/07/2018",'liste de données'!$F:$F,"&lt;=31/07/2018")</f>
        <v>0</v>
      </c>
      <c r="R64" s="70">
        <f>SUMIFS('liste de données'!$G:$G,'liste de données'!$D:$D,$C63,'liste de données'!$C:$C,$E64,'liste de données'!$F:$F,"&gt;=01/08/2018",'liste de données'!$F:$F,"&lt;=31/08/2018")</f>
        <v>0</v>
      </c>
      <c r="S64" s="70">
        <f>SUMIFS('liste de données'!$G:$G,'liste de données'!$D:$D,$C63,'liste de données'!$C:$C,$E64,'liste de données'!$F:$F,"&gt;=01/09/2018",'liste de données'!$F:$F,"&lt;=30/09/2018")</f>
        <v>0</v>
      </c>
      <c r="T64" s="70">
        <f>SUMIFS('liste de données'!$G:$G,'liste de données'!$D:$D,$C63,'liste de données'!$C:$C,$E64,'liste de données'!$F:$F,"&gt;=01/10/2018",'liste de données'!$F:$F,"&lt;=31/10/2018")</f>
        <v>0</v>
      </c>
      <c r="U64" s="70">
        <f>SUMIFS('liste de données'!$G:$G,'liste de données'!$D:$D,$C63,'liste de données'!$C:$C,$E64,'liste de données'!$F:$F,"&gt;=01/11/2018",'liste de données'!$F:$F,"&lt;=30/11/2018")</f>
        <v>0</v>
      </c>
      <c r="V64" s="70">
        <f>SUMIFS('liste de données'!$G:$G,'liste de données'!$D:$D,$C63,'liste de données'!$C:$C,$E64,'liste de données'!$F:$F,"&gt;=01/12/2018",'liste de données'!$F:$F,"&lt;=31/12/2018")</f>
        <v>0</v>
      </c>
      <c r="W64" s="72">
        <f>SUM(K64:V64)</f>
        <v>0</v>
      </c>
    </row>
    <row r="65" spans="2:23">
      <c r="B65" s="104"/>
      <c r="C65" s="104"/>
      <c r="D65" s="104"/>
      <c r="E65" s="44" t="s">
        <v>791</v>
      </c>
      <c r="F65" s="78">
        <f>SUM(F63:F64)</f>
        <v>224.85</v>
      </c>
      <c r="G65" s="78">
        <f t="shared" ref="G65" si="28">SUM(G63:G64)</f>
        <v>208.66</v>
      </c>
      <c r="H65" s="78">
        <f t="shared" ref="H65" si="29">SUM(H63:H64)</f>
        <v>0</v>
      </c>
      <c r="I65" s="78">
        <f t="shared" ref="I65" si="30">SUM(I63:I64)</f>
        <v>16.190000000000001</v>
      </c>
      <c r="J65" s="35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</row>
    <row r="66" spans="2:23">
      <c r="E66" s="35"/>
      <c r="F66" s="35"/>
      <c r="G66" s="35"/>
      <c r="H66" s="35"/>
      <c r="I66" s="35"/>
      <c r="J66" s="35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</row>
    <row r="67" spans="2:23">
      <c r="E67" s="35"/>
      <c r="F67" s="35"/>
      <c r="G67" s="35"/>
      <c r="H67" s="35"/>
      <c r="I67" s="35"/>
      <c r="J67" s="35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</row>
    <row r="68" spans="2:23" ht="25.5">
      <c r="B68" s="13" t="s">
        <v>776</v>
      </c>
      <c r="C68" s="13" t="s">
        <v>778</v>
      </c>
      <c r="D68" s="13" t="s">
        <v>779</v>
      </c>
      <c r="E68" s="49" t="s">
        <v>777</v>
      </c>
      <c r="F68" s="50" t="s">
        <v>781</v>
      </c>
      <c r="G68" s="49" t="s">
        <v>782</v>
      </c>
      <c r="H68" s="49" t="s">
        <v>783</v>
      </c>
      <c r="I68" s="49" t="s">
        <v>784</v>
      </c>
      <c r="J68" s="35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</row>
    <row r="69" spans="2:23">
      <c r="B69" s="104" t="s">
        <v>6</v>
      </c>
      <c r="C69" s="104" t="s">
        <v>722</v>
      </c>
      <c r="D69" s="104" t="s">
        <v>723</v>
      </c>
      <c r="E69" s="42" t="s">
        <v>1</v>
      </c>
      <c r="F69" s="71">
        <f>SUMIFS('liste de données'!G:G,'liste de données'!D:D,C69,'liste de données'!C:C,E69)</f>
        <v>0</v>
      </c>
      <c r="G69" s="71">
        <f>SUMIFS('liste de données'!H:H,'liste de données'!D:D,C69,'liste de données'!C:C,E69)</f>
        <v>0</v>
      </c>
      <c r="H69" s="71">
        <f>SUMIFS('liste de données'!I:I,'liste de données'!D:D,C69,'liste de données'!C:C,E69)</f>
        <v>0</v>
      </c>
      <c r="I69" s="71">
        <f>SUMIFS('liste de données'!J:J,'liste de données'!D:D,C69,'liste de données'!C:C,E69)</f>
        <v>0</v>
      </c>
      <c r="J69" s="35"/>
      <c r="K69" s="69">
        <f>SUMIFS('liste de données'!$G:$G,'liste de données'!$D:$D,$C69,'liste de données'!$C:$C,$E69,'liste de données'!$F:$F,"&gt;=01/01/2018",'liste de données'!$F:$F,"&lt;=31/01/2018")</f>
        <v>0</v>
      </c>
      <c r="L69" s="69">
        <f>SUMIFS('liste de données'!$G:$G,'liste de données'!$D:$D,$C69,'liste de données'!$C:$C,$E69,'liste de données'!$F:$F,"&gt;=01/02/2018",'liste de données'!$F:$F,"&lt;=28/02/2018")</f>
        <v>0</v>
      </c>
      <c r="M69" s="69">
        <f>SUMIFS('liste de données'!$G:$G,'liste de données'!$D:$D,$C69,'liste de données'!$C:$C,$E69,'liste de données'!$F:$F,"&gt;=01/03/2018",'liste de données'!$F:$F,"&lt;=31/03/2018")</f>
        <v>0</v>
      </c>
      <c r="N69" s="69">
        <f>SUMIFS('liste de données'!$G:$G,'liste de données'!$D:$D,$C69,'liste de données'!$C:$C,$E69,'liste de données'!$F:$F,"&gt;=01/04/2018",'liste de données'!$F:$F,"&lt;=30/04/2018")</f>
        <v>0</v>
      </c>
      <c r="O69" s="69">
        <f>SUMIFS('liste de données'!$G:$G,'liste de données'!$D:$D,$C69,'liste de données'!$C:$C,$E69,'liste de données'!$F:$F,"&gt;=01/05/2018",'liste de données'!$F:$F,"&lt;=30/05/2018")</f>
        <v>0</v>
      </c>
      <c r="P69" s="69">
        <f>SUMIFS('liste de données'!$G:$G,'liste de données'!$D:$D,$C69,'liste de données'!$C:$C,$E69,'liste de données'!$F:$F,"&gt;=01/06/2018",'liste de données'!$F:$F,"&lt;=31/06/2018")</f>
        <v>0</v>
      </c>
      <c r="Q69" s="69">
        <f>SUMIFS('liste de données'!$G:$G,'liste de données'!$D:$D,$C69,'liste de données'!$C:$C,$E69,'liste de données'!$F:$F,"&gt;=01/07/2018",'liste de données'!$F:$F,"&lt;=31/07/2018")</f>
        <v>0</v>
      </c>
      <c r="R69" s="69">
        <f>SUMIFS('liste de données'!$G:$G,'liste de données'!$D:$D,$C69,'liste de données'!$C:$C,$E69,'liste de données'!$F:$F,"&gt;=01/08/2018",'liste de données'!$F:$F,"&lt;=31/08/2018")</f>
        <v>0</v>
      </c>
      <c r="S69" s="69">
        <f>SUMIFS('liste de données'!$G:$G,'liste de données'!$D:$D,$C69,'liste de données'!$C:$C,$E69,'liste de données'!$F:$F,"&gt;=01/09/2018",'liste de données'!$F:$F,"&lt;=30/09/2018")</f>
        <v>0</v>
      </c>
      <c r="T69" s="69">
        <f>SUMIFS('liste de données'!$G:$G,'liste de données'!$D:$D,$C69,'liste de données'!$C:$C,$E69,'liste de données'!$F:$F,"&gt;=01/10/2018",'liste de données'!$F:$F,"&lt;=31/10/2018")</f>
        <v>0</v>
      </c>
      <c r="U69" s="69">
        <f>SUMIFS('liste de données'!$G:$G,'liste de données'!$D:$D,$C69,'liste de données'!$C:$C,$E69,'liste de données'!$F:$F,"&gt;=01/11/2018",'liste de données'!$F:$F,"&lt;=30/11/2018")</f>
        <v>0</v>
      </c>
      <c r="V69" s="69">
        <f>SUMIFS('liste de données'!$G:$G,'liste de données'!$D:$D,$C69,'liste de données'!$C:$C,$E69,'liste de données'!$F:$F,"&gt;=01/12/2018",'liste de données'!$F:$F,"&lt;=31/12/2018")</f>
        <v>0</v>
      </c>
      <c r="W69" s="72">
        <f>SUM(K69:V69)</f>
        <v>0</v>
      </c>
    </row>
    <row r="70" spans="2:23" s="21" customFormat="1">
      <c r="B70" s="105"/>
      <c r="C70" s="105"/>
      <c r="D70" s="105"/>
      <c r="E70" s="43" t="s">
        <v>14</v>
      </c>
      <c r="F70" s="70">
        <f>SUMIFS('liste de données'!G:G,'liste de données'!D:D,C69,'liste de données'!C:C,E70)</f>
        <v>238.46</v>
      </c>
      <c r="G70" s="70">
        <f>SUMIFS('liste de données'!H:H,'liste de données'!D:D,C69,'liste de données'!C:C,E70)</f>
        <v>238.46</v>
      </c>
      <c r="H70" s="70">
        <f>SUMIFS('liste de données'!I:I,'liste de données'!D:D,C69,'liste de données'!C:C,E70)</f>
        <v>0</v>
      </c>
      <c r="I70" s="70">
        <f>SUMIFS('liste de données'!J:J,'liste de données'!D:D,C69,'liste de données'!C:C,E70)</f>
        <v>0</v>
      </c>
      <c r="J70" s="37"/>
      <c r="K70" s="70">
        <f>SUMIFS('liste de données'!$G:$G,'liste de données'!$D:$D,$C69,'liste de données'!$C:$C,$E70,'liste de données'!$F:$F,"&gt;=01/01/2018",'liste de données'!$F:$F,"&lt;=31/01/2018")</f>
        <v>0</v>
      </c>
      <c r="L70" s="70">
        <f>SUMIFS('liste de données'!$G:$G,'liste de données'!$D:$D,$C69,'liste de données'!$C:$C,$E70,'liste de données'!$F:$F,"&gt;=01/02/2018",'liste de données'!$F:$F,"&lt;=28/02/2018")</f>
        <v>238.46</v>
      </c>
      <c r="M70" s="70">
        <f>SUMIFS('liste de données'!$G:$G,'liste de données'!$D:$D,$C69,'liste de données'!$C:$C,$E70,'liste de données'!$F:$F,"&gt;=01/03/2018",'liste de données'!$F:$F,"&lt;=31/03/2018")</f>
        <v>0</v>
      </c>
      <c r="N70" s="70">
        <f>SUMIFS('liste de données'!$G:$G,'liste de données'!$D:$D,$C69,'liste de données'!$C:$C,$E70,'liste de données'!$F:$F,"&gt;=01/04/2018",'liste de données'!$F:$F,"&lt;=30/04/2018")</f>
        <v>0</v>
      </c>
      <c r="O70" s="70">
        <f>SUMIFS('liste de données'!$G:$G,'liste de données'!$D:$D,$C69,'liste de données'!$C:$C,$E70,'liste de données'!$F:$F,"&gt;=01/05/2018",'liste de données'!$F:$F,"&lt;=31/05/2018")</f>
        <v>0</v>
      </c>
      <c r="P70" s="70">
        <f>SUMIFS('liste de données'!$G:$G,'liste de données'!$D:$D,$C69,'liste de données'!$C:$C,$E70,'liste de données'!$F:$F,"&gt;=01/06/2018",'liste de données'!$F:$F,"&lt;=30/06/2018")</f>
        <v>0</v>
      </c>
      <c r="Q70" s="70">
        <f>SUMIFS('liste de données'!$G:$G,'liste de données'!$D:$D,$C69,'liste de données'!$C:$C,$E70,'liste de données'!$F:$F,"&gt;=01/07/2018",'liste de données'!$F:$F,"&lt;=31/07/2018")</f>
        <v>0</v>
      </c>
      <c r="R70" s="70">
        <f>SUMIFS('liste de données'!$G:$G,'liste de données'!$D:$D,$C69,'liste de données'!$C:$C,$E70,'liste de données'!$F:$F,"&gt;=01/08/2018",'liste de données'!$F:$F,"&lt;=31/08/2018")</f>
        <v>0</v>
      </c>
      <c r="S70" s="70">
        <f>SUMIFS('liste de données'!$G:$G,'liste de données'!$D:$D,$C69,'liste de données'!$C:$C,$E70,'liste de données'!$F:$F,"&gt;=01/09/2018",'liste de données'!$F:$F,"&lt;=30/09/2018")</f>
        <v>0</v>
      </c>
      <c r="T70" s="70">
        <f>SUMIFS('liste de données'!$G:$G,'liste de données'!$D:$D,$C69,'liste de données'!$C:$C,$E70,'liste de données'!$F:$F,"&gt;=01/10/2018",'liste de données'!$F:$F,"&lt;=31/10/2018")</f>
        <v>0</v>
      </c>
      <c r="U70" s="70">
        <f>SUMIFS('liste de données'!$G:$G,'liste de données'!$D:$D,$C69,'liste de données'!$C:$C,$E70,'liste de données'!$F:$F,"&gt;=01/11/2018",'liste de données'!$F:$F,"&lt;=30/11/2018")</f>
        <v>0</v>
      </c>
      <c r="V70" s="70">
        <f>SUMIFS('liste de données'!$G:$G,'liste de données'!$D:$D,$C69,'liste de données'!$C:$C,$E70,'liste de données'!$F:$F,"&gt;=01/12/2018",'liste de données'!$F:$F,"&lt;=31/12/2018")</f>
        <v>0</v>
      </c>
      <c r="W70" s="72">
        <f>SUM(K70:V70)</f>
        <v>238.46</v>
      </c>
    </row>
    <row r="71" spans="2:23">
      <c r="B71" s="104"/>
      <c r="C71" s="104"/>
      <c r="D71" s="104"/>
      <c r="E71" s="44" t="s">
        <v>791</v>
      </c>
      <c r="F71" s="78">
        <f>SUM(F69:F70)</f>
        <v>238.46</v>
      </c>
      <c r="G71" s="78">
        <f t="shared" ref="G71" si="31">SUM(G69:G70)</f>
        <v>238.46</v>
      </c>
      <c r="H71" s="78">
        <f t="shared" ref="H71" si="32">SUM(H69:H70)</f>
        <v>0</v>
      </c>
      <c r="I71" s="78">
        <f t="shared" ref="I71" si="33">SUM(I69:I70)</f>
        <v>0</v>
      </c>
      <c r="J71" s="35"/>
    </row>
    <row r="72" spans="2:23">
      <c r="E72" s="35"/>
      <c r="F72" s="35"/>
      <c r="G72" s="35"/>
      <c r="H72" s="35"/>
      <c r="I72" s="35"/>
      <c r="J72" s="35"/>
    </row>
    <row r="73" spans="2:23">
      <c r="E73" s="35"/>
      <c r="F73" s="35"/>
      <c r="G73" s="103" t="s">
        <v>800</v>
      </c>
      <c r="H73" s="103"/>
    </row>
    <row r="74" spans="2:23">
      <c r="E74" s="35"/>
      <c r="F74" s="35"/>
      <c r="G74" s="103"/>
      <c r="H74" s="103"/>
      <c r="J74" s="10"/>
      <c r="K74" s="73">
        <v>43101</v>
      </c>
      <c r="L74" s="73">
        <v>43132</v>
      </c>
      <c r="M74" s="73">
        <v>43160</v>
      </c>
      <c r="N74" s="73">
        <v>43191</v>
      </c>
      <c r="O74" s="73">
        <v>43221</v>
      </c>
      <c r="P74" s="73">
        <v>43252</v>
      </c>
      <c r="Q74" s="73">
        <v>43282</v>
      </c>
      <c r="R74" s="73">
        <v>43313</v>
      </c>
      <c r="S74" s="73">
        <v>43344</v>
      </c>
      <c r="T74" s="73">
        <v>43374</v>
      </c>
      <c r="U74" s="73">
        <v>43405</v>
      </c>
      <c r="V74" s="73">
        <v>43435</v>
      </c>
      <c r="W74" s="63" t="s">
        <v>2685</v>
      </c>
    </row>
    <row r="75" spans="2:23">
      <c r="E75" s="35"/>
      <c r="F75" s="35"/>
      <c r="G75" s="34" t="s">
        <v>1</v>
      </c>
      <c r="H75" s="71">
        <f>SUM(F3,F9,F15,F21,F27,F33,F39,F45,F51,F57,F63,F69)</f>
        <v>7488.8000000000011</v>
      </c>
      <c r="J75" s="67" t="s">
        <v>2689</v>
      </c>
      <c r="K75" s="79">
        <f>SUM(K3,K9,K15,K21,K27,K33,K39,K45,K51,K57,K63,K69)</f>
        <v>5535.79</v>
      </c>
      <c r="L75" s="79">
        <f t="shared" ref="L75:V75" si="34">SUM(L3,L9,L15,L21,L27,L33,L39,L45,L51,L57,L63,L69)</f>
        <v>1110.18</v>
      </c>
      <c r="M75" s="79">
        <f t="shared" si="34"/>
        <v>842.83</v>
      </c>
      <c r="N75" s="79">
        <f t="shared" si="34"/>
        <v>0</v>
      </c>
      <c r="O75" s="79">
        <f t="shared" si="34"/>
        <v>0</v>
      </c>
      <c r="P75" s="79">
        <f t="shared" si="34"/>
        <v>0</v>
      </c>
      <c r="Q75" s="79">
        <f t="shared" si="34"/>
        <v>0</v>
      </c>
      <c r="R75" s="79">
        <f t="shared" si="34"/>
        <v>0</v>
      </c>
      <c r="S75" s="79">
        <f t="shared" si="34"/>
        <v>0</v>
      </c>
      <c r="T75" s="79">
        <f t="shared" si="34"/>
        <v>0</v>
      </c>
      <c r="U75" s="79">
        <f t="shared" si="34"/>
        <v>0</v>
      </c>
      <c r="V75" s="79">
        <f t="shared" si="34"/>
        <v>0</v>
      </c>
      <c r="W75" s="80">
        <f>SUM(K75:V75)</f>
        <v>7488.8</v>
      </c>
    </row>
    <row r="76" spans="2:23" s="21" customFormat="1">
      <c r="E76" s="37"/>
      <c r="F76" s="37"/>
      <c r="G76" s="36" t="s">
        <v>14</v>
      </c>
      <c r="H76" s="70">
        <f>SUM(F10,F4,F16,F22,F28,F34,F40,F46,F52,F58,F64,F70)</f>
        <v>5147.29</v>
      </c>
      <c r="J76" s="68" t="s">
        <v>2690</v>
      </c>
      <c r="K76" s="82">
        <f>SUM(K4,K10,K16,K22,K28,K34,K40,K46,K52,K58,K64,K70)</f>
        <v>789.22</v>
      </c>
      <c r="L76" s="82">
        <f t="shared" ref="L76:V76" si="35">SUM(L4,L10,L16,L22,L28,L34,L40,L46,L52,L58,L64,L70)</f>
        <v>1401.13</v>
      </c>
      <c r="M76" s="82">
        <f t="shared" si="35"/>
        <v>2956.94</v>
      </c>
      <c r="N76" s="82">
        <f t="shared" si="35"/>
        <v>0</v>
      </c>
      <c r="O76" s="82">
        <f t="shared" si="35"/>
        <v>0</v>
      </c>
      <c r="P76" s="82">
        <f t="shared" si="35"/>
        <v>0</v>
      </c>
      <c r="Q76" s="82">
        <f t="shared" si="35"/>
        <v>0</v>
      </c>
      <c r="R76" s="82">
        <f t="shared" si="35"/>
        <v>0</v>
      </c>
      <c r="S76" s="82">
        <f t="shared" si="35"/>
        <v>0</v>
      </c>
      <c r="T76" s="82">
        <f t="shared" si="35"/>
        <v>0</v>
      </c>
      <c r="U76" s="82">
        <f t="shared" si="35"/>
        <v>0</v>
      </c>
      <c r="V76" s="82">
        <f t="shared" si="35"/>
        <v>0</v>
      </c>
      <c r="W76" s="80">
        <f>SUM(K76:V76)</f>
        <v>5147.2900000000009</v>
      </c>
    </row>
    <row r="77" spans="2:23">
      <c r="E77" s="35"/>
      <c r="F77" s="35"/>
      <c r="G77" s="35"/>
      <c r="H77" s="35"/>
      <c r="I77" s="35"/>
      <c r="J77" s="35"/>
    </row>
    <row r="78" spans="2:23">
      <c r="E78" s="35"/>
      <c r="F78" s="35"/>
      <c r="G78" s="35"/>
      <c r="H78" s="35"/>
      <c r="I78" s="35"/>
      <c r="J78" s="35"/>
    </row>
    <row r="79" spans="2:23">
      <c r="E79" s="35"/>
      <c r="F79" s="35"/>
      <c r="G79" s="35"/>
      <c r="H79" s="35"/>
      <c r="I79" s="35"/>
      <c r="J79" s="35"/>
    </row>
    <row r="80" spans="2:23">
      <c r="E80" s="35"/>
      <c r="F80" s="35"/>
      <c r="G80" s="35"/>
      <c r="H80" s="35"/>
      <c r="I80" s="35"/>
      <c r="J80" s="35"/>
    </row>
    <row r="81" spans="5:10">
      <c r="E81" s="35"/>
      <c r="F81" s="35"/>
      <c r="G81" s="35"/>
      <c r="H81" s="35"/>
      <c r="I81" s="35"/>
      <c r="J81" s="35"/>
    </row>
    <row r="82" spans="5:10">
      <c r="E82" s="35"/>
      <c r="F82" s="35"/>
      <c r="G82" s="35"/>
      <c r="H82" s="35"/>
      <c r="I82" s="35"/>
      <c r="J82" s="35"/>
    </row>
  </sheetData>
  <mergeCells count="38">
    <mergeCell ref="X2:Y2"/>
    <mergeCell ref="B69:B71"/>
    <mergeCell ref="C69:C71"/>
    <mergeCell ref="D69:D71"/>
    <mergeCell ref="B57:B59"/>
    <mergeCell ref="C57:C59"/>
    <mergeCell ref="D57:D59"/>
    <mergeCell ref="B63:B65"/>
    <mergeCell ref="C63:C65"/>
    <mergeCell ref="D63:D65"/>
    <mergeCell ref="B45:B47"/>
    <mergeCell ref="C45:C47"/>
    <mergeCell ref="D45:D47"/>
    <mergeCell ref="B51:B53"/>
    <mergeCell ref="C51:C53"/>
    <mergeCell ref="D51:D53"/>
    <mergeCell ref="B33:B35"/>
    <mergeCell ref="C33:C35"/>
    <mergeCell ref="D33:D35"/>
    <mergeCell ref="B39:B41"/>
    <mergeCell ref="C39:C41"/>
    <mergeCell ref="D39:D41"/>
    <mergeCell ref="G73:H74"/>
    <mergeCell ref="B3:B5"/>
    <mergeCell ref="C3:C5"/>
    <mergeCell ref="D3:D5"/>
    <mergeCell ref="B9:B11"/>
    <mergeCell ref="C9:C11"/>
    <mergeCell ref="D9:D11"/>
    <mergeCell ref="B15:B17"/>
    <mergeCell ref="C15:C17"/>
    <mergeCell ref="D15:D17"/>
    <mergeCell ref="B21:B23"/>
    <mergeCell ref="C21:C23"/>
    <mergeCell ref="D21:D23"/>
    <mergeCell ref="B27:B29"/>
    <mergeCell ref="C27:C29"/>
    <mergeCell ref="D27:D29"/>
  </mergeCells>
  <pageMargins left="0.7" right="0.7" top="0.75" bottom="0.75" header="0.3" footer="0.3"/>
  <pageSetup paperSize="9" orientation="portrait" r:id="rId1"/>
  <customProperties>
    <customPr name="EpmWorksheetKeyString_GU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74"/>
  <sheetViews>
    <sheetView showGridLines="0" topLeftCell="H32" zoomScaleNormal="100" workbookViewId="0">
      <selection activeCell="Z56" sqref="Z56"/>
    </sheetView>
  </sheetViews>
  <sheetFormatPr baseColWidth="10" defaultColWidth="10.7109375" defaultRowHeight="12.75"/>
  <cols>
    <col min="1" max="1" width="15.140625" customWidth="1"/>
    <col min="2" max="3" width="15.140625" bestFit="1" customWidth="1"/>
    <col min="4" max="4" width="45" bestFit="1" customWidth="1"/>
    <col min="5" max="5" width="15.140625" bestFit="1" customWidth="1"/>
    <col min="6" max="6" width="10.7109375" bestFit="1" customWidth="1"/>
    <col min="7" max="7" width="11" customWidth="1"/>
    <col min="8" max="8" width="11.7109375" customWidth="1"/>
    <col min="9" max="9" width="13.140625" customWidth="1"/>
    <col min="10" max="10" width="17.42578125" bestFit="1" customWidth="1"/>
    <col min="11" max="15" width="10.7109375" customWidth="1"/>
    <col min="16" max="22" width="11" customWidth="1"/>
    <col min="23" max="23" width="16.28515625" bestFit="1" customWidth="1"/>
    <col min="24" max="1718" width="11" customWidth="1"/>
    <col min="1719" max="1719" width="10.7109375" customWidth="1"/>
    <col min="1720" max="3180" width="11" customWidth="1"/>
    <col min="3182" max="3182" width="13.140625" bestFit="1" customWidth="1"/>
  </cols>
  <sheetData>
    <row r="2" spans="2:25" ht="38.25">
      <c r="B2" s="13" t="s">
        <v>776</v>
      </c>
      <c r="C2" s="13" t="s">
        <v>778</v>
      </c>
      <c r="D2" s="13" t="s">
        <v>779</v>
      </c>
      <c r="E2" s="49" t="s">
        <v>777</v>
      </c>
      <c r="F2" s="50" t="s">
        <v>781</v>
      </c>
      <c r="G2" s="49" t="s">
        <v>782</v>
      </c>
      <c r="H2" s="49" t="s">
        <v>783</v>
      </c>
      <c r="I2" s="49" t="s">
        <v>784</v>
      </c>
      <c r="K2" s="65">
        <v>43101</v>
      </c>
      <c r="L2" s="65">
        <v>43132</v>
      </c>
      <c r="M2" s="65">
        <v>43160</v>
      </c>
      <c r="N2" s="65">
        <v>43191</v>
      </c>
      <c r="O2" s="65">
        <v>43221</v>
      </c>
      <c r="P2" s="65">
        <v>43252</v>
      </c>
      <c r="Q2" s="65">
        <v>43282</v>
      </c>
      <c r="R2" s="65">
        <v>43313</v>
      </c>
      <c r="S2" s="65">
        <v>43344</v>
      </c>
      <c r="T2" s="65">
        <v>43374</v>
      </c>
      <c r="U2" s="65">
        <v>43405</v>
      </c>
      <c r="V2" s="65">
        <v>43435</v>
      </c>
      <c r="W2" s="64" t="s">
        <v>2691</v>
      </c>
      <c r="X2" s="122" t="s">
        <v>2720</v>
      </c>
      <c r="Y2" s="123"/>
    </row>
    <row r="3" spans="2:25">
      <c r="B3" s="106" t="s">
        <v>6</v>
      </c>
      <c r="C3" s="106" t="s">
        <v>126</v>
      </c>
      <c r="D3" s="106" t="s">
        <v>127</v>
      </c>
      <c r="E3" s="42" t="s">
        <v>1</v>
      </c>
      <c r="F3" s="71">
        <f>SUMIFS('liste de données'!G:G,'liste de données'!D:D,C3,'liste de données'!C:C,E3)</f>
        <v>3142.92</v>
      </c>
      <c r="G3" s="71">
        <f>SUMIFS('liste de données'!H:H,'liste de données'!D:D,C3,'liste de données'!C:C,E3)</f>
        <v>2026.93</v>
      </c>
      <c r="H3" s="71">
        <f>SUMIFS('liste de données'!I:I,'liste de données'!D:D,C3,'liste de données'!C:C,E3)</f>
        <v>0</v>
      </c>
      <c r="I3" s="71">
        <f>SUMIFS('liste de données'!J:J,'liste de données'!D:D,C3,'liste de données'!C:C,E3)</f>
        <v>1115.99</v>
      </c>
      <c r="J3" s="35"/>
      <c r="K3" s="69">
        <f>SUMIFS('liste de données'!$G:$G,'liste de données'!$D:$D,$C3,'liste de données'!$C:$C,$E3,'liste de données'!$F:$F,"&gt;=01/01/2018",'liste de données'!$F:$F,"&lt;=31/01/2018")</f>
        <v>710.69</v>
      </c>
      <c r="L3" s="69">
        <f>SUMIFS('liste de données'!$G:$G,'liste de données'!$D:$D,$C3,'liste de données'!$C:$C,$E3,'liste de données'!$F:$F,"&gt;=01/02/2018",'liste de données'!$F:$F,"&lt;=28/02/2018")</f>
        <v>564.89</v>
      </c>
      <c r="M3" s="69">
        <f>SUMIFS('liste de données'!$G:$G,'liste de données'!$D:$D,$C3,'liste de données'!$C:$C,$E3,'liste de données'!$F:$F,"&gt;=01/03/2018",'liste de données'!$F:$F,"&lt;=31/03/2018")</f>
        <v>1867.3400000000001</v>
      </c>
      <c r="N3" s="69">
        <f>SUMIFS('liste de données'!$G:$G,'liste de données'!$D:$D,$C3,'liste de données'!$C:$C,$E3,'liste de données'!$F:$F,"&gt;=01/04/2018",'liste de données'!$F:$F,"&lt;=30/04/2018")</f>
        <v>0</v>
      </c>
      <c r="O3" s="69">
        <f>SUMIFS('liste de données'!$G:$G,'liste de données'!$D:$D,$C3,'liste de données'!$C:$C,$E3,'liste de données'!$F:$F,"&gt;=01/05/2018",'liste de données'!$F:$F,"&lt;=30/05/2018")</f>
        <v>0</v>
      </c>
      <c r="P3" s="69">
        <f>SUMIFS('liste de données'!$G:$G,'liste de données'!$D:$D,$C3,'liste de données'!$C:$C,$E3,'liste de données'!$F:$F,"&gt;=01/06/2018",'liste de données'!$F:$F,"&lt;=31/06/2018")</f>
        <v>0</v>
      </c>
      <c r="Q3" s="69">
        <f>SUMIFS('liste de données'!$G:$G,'liste de données'!$D:$D,$C3,'liste de données'!$C:$C,$E3,'liste de données'!$F:$F,"&gt;=01/07/2018",'liste de données'!$F:$F,"&lt;=31/07/2018")</f>
        <v>0</v>
      </c>
      <c r="R3" s="69">
        <f>SUMIFS('liste de données'!$G:$G,'liste de données'!$D:$D,$C3,'liste de données'!$C:$C,$E3,'liste de données'!$F:$F,"&gt;=01/08/2018",'liste de données'!$F:$F,"&lt;=31/08/2018")</f>
        <v>0</v>
      </c>
      <c r="S3" s="69">
        <f>SUMIFS('liste de données'!$G:$G,'liste de données'!$D:$D,$C3,'liste de données'!$C:$C,$E3,'liste de données'!$F:$F,"&gt;=01/09/2018",'liste de données'!$F:$F,"&lt;=30/09/2018")</f>
        <v>0</v>
      </c>
      <c r="T3" s="69">
        <f>SUMIFS('liste de données'!$G:$G,'liste de données'!$D:$D,$C3,'liste de données'!$C:$C,$E3,'liste de données'!$F:$F,"&gt;=01/10/2018",'liste de données'!$F:$F,"&lt;=31/10/2018")</f>
        <v>0</v>
      </c>
      <c r="U3" s="69">
        <f>SUMIFS('liste de données'!$G:$G,'liste de données'!$D:$D,$C3,'liste de données'!$C:$C,$E3,'liste de données'!$F:$F,"&gt;=01/11/2018",'liste de données'!$F:$F,"&lt;=30/11/2018")</f>
        <v>0</v>
      </c>
      <c r="V3" s="69">
        <f>SUMIFS('liste de données'!$G:$G,'liste de données'!$D:$D,$C3,'liste de données'!$C:$C,$E3,'liste de données'!$F:$F,"&gt;=01/12/2018",'liste de données'!$F:$F,"&lt;=31/12/2018")</f>
        <v>0</v>
      </c>
      <c r="W3" s="72">
        <f>SUM(K3:V3)</f>
        <v>3142.92</v>
      </c>
      <c r="X3" s="120" t="s">
        <v>1</v>
      </c>
      <c r="Y3" s="118"/>
    </row>
    <row r="4" spans="2:25" s="21" customFormat="1">
      <c r="B4" s="107"/>
      <c r="C4" s="107"/>
      <c r="D4" s="107"/>
      <c r="E4" s="43" t="s">
        <v>14</v>
      </c>
      <c r="F4" s="70">
        <f>SUMIFS('liste de données'!G:G,'liste de données'!D:D,C3,'liste de données'!C:C,E4)</f>
        <v>216.85</v>
      </c>
      <c r="G4" s="70">
        <f>SUMIFS('liste de données'!H:H,'liste de données'!D:D,C3,'liste de données'!C:C,E4)</f>
        <v>178.85</v>
      </c>
      <c r="H4" s="70">
        <f>SUMIFS('liste de données'!I:I,'liste de données'!D:D,C3,'liste de données'!C:C,E4)</f>
        <v>0</v>
      </c>
      <c r="I4" s="70">
        <f>SUMIFS('liste de données'!J:J,'liste de données'!D:D,C3,'liste de données'!C:C,E4)</f>
        <v>38</v>
      </c>
      <c r="J4" s="35"/>
      <c r="K4" s="70">
        <f>SUMIFS('liste de données'!$G:$G,'liste de données'!$D:$D,$C3,'liste de données'!$C:$C,$E4,'liste de données'!$F:$F,"&gt;=01/01/2018",'liste de données'!$F:$F,"&lt;=31/01/2018")</f>
        <v>216.85</v>
      </c>
      <c r="L4" s="70">
        <f>SUMIFS('liste de données'!$G:$G,'liste de données'!$D:$D,$C3,'liste de données'!$C:$C,$E4,'liste de données'!$F:$F,"&gt;=01/02/2018",'liste de données'!$F:$F,"&lt;=28/02/2018")</f>
        <v>0</v>
      </c>
      <c r="M4" s="70">
        <f>SUMIFS('liste de données'!$G:$G,'liste de données'!$D:$D,$C3,'liste de données'!$C:$C,$E4,'liste de données'!$F:$F,"&gt;=01/03/2018",'liste de données'!$F:$F,"&lt;=31/03/2018")</f>
        <v>0</v>
      </c>
      <c r="N4" s="70">
        <f>SUMIFS('liste de données'!$G:$G,'liste de données'!$D:$D,$C3,'liste de données'!$C:$C,$E4,'liste de données'!$F:$F,"&gt;=01/04/2018",'liste de données'!$F:$F,"&lt;=30/04/2018")</f>
        <v>0</v>
      </c>
      <c r="O4" s="70">
        <f>SUMIFS('liste de données'!$G:$G,'liste de données'!$D:$D,$C3,'liste de données'!$C:$C,$E4,'liste de données'!$F:$F,"&gt;=01/05/2018",'liste de données'!$F:$F,"&lt;=31/05/2018")</f>
        <v>0</v>
      </c>
      <c r="P4" s="70">
        <f>SUMIFS('liste de données'!$G:$G,'liste de données'!$D:$D,$C3,'liste de données'!$C:$C,$E4,'liste de données'!$F:$F,"&gt;=01/06/2018",'liste de données'!$F:$F,"&lt;=30/06/2018")</f>
        <v>0</v>
      </c>
      <c r="Q4" s="70">
        <f>SUMIFS('liste de données'!$G:$G,'liste de données'!$D:$D,$C3,'liste de données'!$C:$C,$E4,'liste de données'!$F:$F,"&gt;=01/07/2018",'liste de données'!$F:$F,"&lt;=31/07/2018")</f>
        <v>0</v>
      </c>
      <c r="R4" s="70">
        <f>SUMIFS('liste de données'!$G:$G,'liste de données'!$D:$D,$C3,'liste de données'!$C:$C,$E4,'liste de données'!$F:$F,"&gt;=01/08/2018",'liste de données'!$F:$F,"&lt;=31/08/2018")</f>
        <v>0</v>
      </c>
      <c r="S4" s="70">
        <f>SUMIFS('liste de données'!$G:$G,'liste de données'!$D:$D,$C3,'liste de données'!$C:$C,$E4,'liste de données'!$F:$F,"&gt;=01/09/2018",'liste de données'!$F:$F,"&lt;=30/09/2018")</f>
        <v>0</v>
      </c>
      <c r="T4" s="70">
        <f>SUMIFS('liste de données'!$G:$G,'liste de données'!$D:$D,$C3,'liste de données'!$C:$C,$E4,'liste de données'!$F:$F,"&gt;=01/10/2018",'liste de données'!$F:$F,"&lt;=31/10/2018")</f>
        <v>0</v>
      </c>
      <c r="U4" s="70">
        <f>SUMIFS('liste de données'!$G:$G,'liste de données'!$D:$D,$C3,'liste de données'!$C:$C,$E4,'liste de données'!$F:$F,"&gt;=01/11/2018",'liste de données'!$F:$F,"&lt;=30/11/2018")</f>
        <v>0</v>
      </c>
      <c r="V4" s="70">
        <f>SUMIFS('liste de données'!$G:$G,'liste de données'!$D:$D,$C3,'liste de données'!$C:$C,$E4,'liste de données'!$F:$F,"&gt;=01/12/2018",'liste de données'!$F:$F,"&lt;=31/12/2018")</f>
        <v>0</v>
      </c>
      <c r="W4" s="72">
        <f>SUM(K4:V4)</f>
        <v>216.85</v>
      </c>
      <c r="X4" s="121" t="s">
        <v>14</v>
      </c>
      <c r="Y4" s="119"/>
    </row>
    <row r="5" spans="2:25">
      <c r="B5" s="108"/>
      <c r="C5" s="108"/>
      <c r="D5" s="108"/>
      <c r="E5" s="44" t="s">
        <v>791</v>
      </c>
      <c r="F5" s="78">
        <f>SUM(F3:F4)</f>
        <v>3359.77</v>
      </c>
      <c r="G5" s="78">
        <f t="shared" ref="G5:I5" si="0">SUM(G3:G4)</f>
        <v>2205.7800000000002</v>
      </c>
      <c r="H5" s="78">
        <f t="shared" si="0"/>
        <v>0</v>
      </c>
      <c r="I5" s="78">
        <f t="shared" si="0"/>
        <v>1153.99</v>
      </c>
      <c r="J5" s="35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</row>
    <row r="6" spans="2:25">
      <c r="E6" s="35"/>
      <c r="F6" s="35"/>
      <c r="G6" s="35"/>
      <c r="H6" s="35"/>
      <c r="I6" s="35"/>
      <c r="J6" s="35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</row>
    <row r="7" spans="2:25">
      <c r="E7" s="35"/>
      <c r="F7" s="35"/>
      <c r="G7" s="35"/>
      <c r="H7" s="35"/>
      <c r="I7" s="35"/>
      <c r="J7" s="35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</row>
    <row r="8" spans="2:25" ht="25.5" customHeight="1">
      <c r="B8" s="13" t="s">
        <v>776</v>
      </c>
      <c r="C8" s="13" t="s">
        <v>778</v>
      </c>
      <c r="D8" s="13" t="s">
        <v>779</v>
      </c>
      <c r="E8" s="49" t="s">
        <v>777</v>
      </c>
      <c r="F8" s="50" t="s">
        <v>781</v>
      </c>
      <c r="G8" s="49" t="s">
        <v>782</v>
      </c>
      <c r="H8" s="49" t="s">
        <v>783</v>
      </c>
      <c r="I8" s="49" t="s">
        <v>784</v>
      </c>
      <c r="J8" s="3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</row>
    <row r="9" spans="2:25">
      <c r="B9" s="104" t="s">
        <v>6</v>
      </c>
      <c r="C9" s="104" t="s">
        <v>304</v>
      </c>
      <c r="D9" s="106" t="s">
        <v>305</v>
      </c>
      <c r="E9" s="42" t="s">
        <v>1</v>
      </c>
      <c r="F9" s="71">
        <f>SUMIFS('liste de données'!G:G,'liste de données'!D:D,C9,'liste de données'!C:C,E9)</f>
        <v>0</v>
      </c>
      <c r="G9" s="71">
        <f>SUMIFS('liste de données'!H:H,'liste de données'!D:D,C9,'liste de données'!C:C,E9)</f>
        <v>0</v>
      </c>
      <c r="H9" s="71">
        <f>SUMIFS('liste de données'!I:I,'liste de données'!D:D,C9,'liste de données'!C:C,E9)</f>
        <v>0</v>
      </c>
      <c r="I9" s="71">
        <f>SUMIFS('liste de données'!J:J,'liste de données'!D:D,C9,'liste de données'!C:C,E9)</f>
        <v>0</v>
      </c>
      <c r="J9" s="35"/>
      <c r="K9" s="69">
        <f>SUMIFS('liste de données'!$G:$G,'liste de données'!$D:$D,$C9,'liste de données'!$C:$C,$E9,'liste de données'!$F:$F,"&gt;=01/01/2018",'liste de données'!$F:$F,"&lt;=31/01/2018")</f>
        <v>0</v>
      </c>
      <c r="L9" s="69">
        <f>SUMIFS('liste de données'!$G:$G,'liste de données'!$D:$D,$C9,'liste de données'!$C:$C,$E9,'liste de données'!$F:$F,"&gt;=01/02/2018",'liste de données'!$F:$F,"&lt;=28/02/2018")</f>
        <v>0</v>
      </c>
      <c r="M9" s="69">
        <f>SUMIFS('liste de données'!$G:$G,'liste de données'!$D:$D,$C9,'liste de données'!$C:$C,$E9,'liste de données'!$F:$F,"&gt;=01/03/2018",'liste de données'!$F:$F,"&lt;=31/03/2018")</f>
        <v>0</v>
      </c>
      <c r="N9" s="69">
        <f>SUMIFS('liste de données'!$G:$G,'liste de données'!$D:$D,$C9,'liste de données'!$C:$C,$E9,'liste de données'!$F:$F,"&gt;=01/04/2018",'liste de données'!$F:$F,"&lt;=30/04/2018")</f>
        <v>0</v>
      </c>
      <c r="O9" s="69">
        <f>SUMIFS('liste de données'!$G:$G,'liste de données'!$D:$D,$C9,'liste de données'!$C:$C,$E9,'liste de données'!$F:$F,"&gt;=01/05/2018",'liste de données'!$F:$F,"&lt;=30/05/2018")</f>
        <v>0</v>
      </c>
      <c r="P9" s="69">
        <f>SUMIFS('liste de données'!$G:$G,'liste de données'!$D:$D,$C9,'liste de données'!$C:$C,$E9,'liste de données'!$F:$F,"&gt;=01/06/2018",'liste de données'!$F:$F,"&lt;=31/06/2018")</f>
        <v>0</v>
      </c>
      <c r="Q9" s="69">
        <f>SUMIFS('liste de données'!$G:$G,'liste de données'!$D:$D,$C9,'liste de données'!$C:$C,$E9,'liste de données'!$F:$F,"&gt;=01/07/2018",'liste de données'!$F:$F,"&lt;=31/07/2018")</f>
        <v>0</v>
      </c>
      <c r="R9" s="69">
        <f>SUMIFS('liste de données'!$G:$G,'liste de données'!$D:$D,$C9,'liste de données'!$C:$C,$E9,'liste de données'!$F:$F,"&gt;=01/08/2018",'liste de données'!$F:$F,"&lt;=31/08/2018")</f>
        <v>0</v>
      </c>
      <c r="S9" s="69">
        <f>SUMIFS('liste de données'!$G:$G,'liste de données'!$D:$D,$C9,'liste de données'!$C:$C,$E9,'liste de données'!$F:$F,"&gt;=01/09/2018",'liste de données'!$F:$F,"&lt;=30/09/2018")</f>
        <v>0</v>
      </c>
      <c r="T9" s="69">
        <f>SUMIFS('liste de données'!$G:$G,'liste de données'!$D:$D,$C9,'liste de données'!$C:$C,$E9,'liste de données'!$F:$F,"&gt;=01/10/2018",'liste de données'!$F:$F,"&lt;=31/10/2018")</f>
        <v>0</v>
      </c>
      <c r="U9" s="69">
        <f>SUMIFS('liste de données'!$G:$G,'liste de données'!$D:$D,$C9,'liste de données'!$C:$C,$E9,'liste de données'!$F:$F,"&gt;=01/11/2018",'liste de données'!$F:$F,"&lt;=30/11/2018")</f>
        <v>0</v>
      </c>
      <c r="V9" s="69">
        <f>SUMIFS('liste de données'!$G:$G,'liste de données'!$D:$D,$C9,'liste de données'!$C:$C,$E9,'liste de données'!$F:$F,"&gt;=01/12/2018",'liste de données'!$F:$F,"&lt;=31/12/2018")</f>
        <v>0</v>
      </c>
      <c r="W9" s="72">
        <f>SUM(K9:V9)</f>
        <v>0</v>
      </c>
    </row>
    <row r="10" spans="2:25" s="21" customFormat="1">
      <c r="B10" s="105"/>
      <c r="C10" s="105"/>
      <c r="D10" s="107"/>
      <c r="E10" s="43" t="s">
        <v>14</v>
      </c>
      <c r="F10" s="70">
        <f>SUMIFS('liste de données'!G:G,'liste de données'!D:D,C9,'liste de données'!C:C,E10)</f>
        <v>0</v>
      </c>
      <c r="G10" s="70">
        <f>SUMIFS('liste de données'!H:H,'liste de données'!D:D,C9,'liste de données'!C:C,E10)</f>
        <v>0</v>
      </c>
      <c r="H10" s="70">
        <f>SUMIFS('liste de données'!I:I,'liste de données'!D:D,C9,'liste de données'!C:C,E10)</f>
        <v>0</v>
      </c>
      <c r="I10" s="70">
        <f>SUMIFS('liste de données'!J:J,'liste de données'!D:D,C9,'liste de données'!C:C,E10)</f>
        <v>0</v>
      </c>
      <c r="J10" s="35"/>
      <c r="K10" s="70">
        <f>SUMIFS('liste de données'!$G:$G,'liste de données'!$D:$D,$C9,'liste de données'!$C:$C,$E10,'liste de données'!$F:$F,"&gt;=01/01/2018",'liste de données'!$F:$F,"&lt;=31/01/2018")</f>
        <v>0</v>
      </c>
      <c r="L10" s="70">
        <f>SUMIFS('liste de données'!$G:$G,'liste de données'!$D:$D,$C9,'liste de données'!$C:$C,$E10,'liste de données'!$F:$F,"&gt;=01/02/2018",'liste de données'!$F:$F,"&lt;=28/02/2018")</f>
        <v>0</v>
      </c>
      <c r="M10" s="70">
        <f>SUMIFS('liste de données'!$G:$G,'liste de données'!$D:$D,$C9,'liste de données'!$C:$C,$E10,'liste de données'!$F:$F,"&gt;=01/03/2018",'liste de données'!$F:$F,"&lt;=31/03/2018")</f>
        <v>0</v>
      </c>
      <c r="N10" s="70">
        <f>SUMIFS('liste de données'!$G:$G,'liste de données'!$D:$D,$C9,'liste de données'!$C:$C,$E10,'liste de données'!$F:$F,"&gt;=01/04/2018",'liste de données'!$F:$F,"&lt;=30/04/2018")</f>
        <v>0</v>
      </c>
      <c r="O10" s="70">
        <f>SUMIFS('liste de données'!$G:$G,'liste de données'!$D:$D,$C9,'liste de données'!$C:$C,$E10,'liste de données'!$F:$F,"&gt;=01/05/2018",'liste de données'!$F:$F,"&lt;=31/05/2018")</f>
        <v>0</v>
      </c>
      <c r="P10" s="70">
        <f>SUMIFS('liste de données'!$G:$G,'liste de données'!$D:$D,$C9,'liste de données'!$C:$C,$E10,'liste de données'!$F:$F,"&gt;=01/06/2018",'liste de données'!$F:$F,"&lt;=30/06/2018")</f>
        <v>0</v>
      </c>
      <c r="Q10" s="70">
        <f>SUMIFS('liste de données'!$G:$G,'liste de données'!$D:$D,$C9,'liste de données'!$C:$C,$E10,'liste de données'!$F:$F,"&gt;=01/07/2018",'liste de données'!$F:$F,"&lt;=31/07/2018")</f>
        <v>0</v>
      </c>
      <c r="R10" s="70">
        <f>SUMIFS('liste de données'!$G:$G,'liste de données'!$D:$D,$C9,'liste de données'!$C:$C,$E10,'liste de données'!$F:$F,"&gt;=01/08/2018",'liste de données'!$F:$F,"&lt;=31/08/2018")</f>
        <v>0</v>
      </c>
      <c r="S10" s="70">
        <f>SUMIFS('liste de données'!$G:$G,'liste de données'!$D:$D,$C9,'liste de données'!$C:$C,$E10,'liste de données'!$F:$F,"&gt;=01/09/2018",'liste de données'!$F:$F,"&lt;=30/09/2018")</f>
        <v>0</v>
      </c>
      <c r="T10" s="70">
        <f>SUMIFS('liste de données'!$G:$G,'liste de données'!$D:$D,$C9,'liste de données'!$C:$C,$E10,'liste de données'!$F:$F,"&gt;=01/10/2018",'liste de données'!$F:$F,"&lt;=31/10/2018")</f>
        <v>0</v>
      </c>
      <c r="U10" s="70">
        <f>SUMIFS('liste de données'!$G:$G,'liste de données'!$D:$D,$C9,'liste de données'!$C:$C,$E10,'liste de données'!$F:$F,"&gt;=01/11/2018",'liste de données'!$F:$F,"&lt;=30/11/2018")</f>
        <v>0</v>
      </c>
      <c r="V10" s="70">
        <f>SUMIFS('liste de données'!$G:$G,'liste de données'!$D:$D,$C9,'liste de données'!$C:$C,$E10,'liste de données'!$F:$F,"&gt;=01/12/2018",'liste de données'!$F:$F,"&lt;=31/12/2018")</f>
        <v>0</v>
      </c>
      <c r="W10" s="72">
        <f>SUM(K10:V10)</f>
        <v>0</v>
      </c>
    </row>
    <row r="11" spans="2:25">
      <c r="B11" s="104"/>
      <c r="C11" s="104"/>
      <c r="D11" s="108"/>
      <c r="E11" s="44" t="s">
        <v>791</v>
      </c>
      <c r="F11" s="78">
        <f>SUM(F9:F10)</f>
        <v>0</v>
      </c>
      <c r="G11" s="78">
        <f t="shared" ref="G11:I11" si="1">SUM(G9:G10)</f>
        <v>0</v>
      </c>
      <c r="H11" s="78">
        <f t="shared" si="1"/>
        <v>0</v>
      </c>
      <c r="I11" s="78">
        <f t="shared" si="1"/>
        <v>0</v>
      </c>
      <c r="J11" s="35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</row>
    <row r="12" spans="2:25">
      <c r="E12" s="35"/>
      <c r="F12" s="35"/>
      <c r="G12" s="35"/>
      <c r="H12" s="35"/>
      <c r="I12" s="35"/>
      <c r="J12" s="35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</row>
    <row r="13" spans="2:25">
      <c r="E13" s="35"/>
      <c r="F13" s="35"/>
      <c r="G13" s="35"/>
      <c r="H13" s="35"/>
      <c r="I13" s="35"/>
      <c r="J13" s="35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</row>
    <row r="14" spans="2:25" ht="25.5" customHeight="1">
      <c r="B14" s="13" t="s">
        <v>776</v>
      </c>
      <c r="C14" s="13" t="s">
        <v>778</v>
      </c>
      <c r="D14" s="13" t="s">
        <v>779</v>
      </c>
      <c r="E14" s="49" t="s">
        <v>777</v>
      </c>
      <c r="F14" s="50" t="s">
        <v>781</v>
      </c>
      <c r="G14" s="49" t="s">
        <v>782</v>
      </c>
      <c r="H14" s="49" t="s">
        <v>783</v>
      </c>
      <c r="I14" s="49" t="s">
        <v>784</v>
      </c>
      <c r="J14" s="3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</row>
    <row r="15" spans="2:25">
      <c r="B15" s="104" t="s">
        <v>6</v>
      </c>
      <c r="C15" s="104" t="s">
        <v>130</v>
      </c>
      <c r="D15" s="106" t="s">
        <v>131</v>
      </c>
      <c r="E15" s="42" t="s">
        <v>1</v>
      </c>
      <c r="F15" s="71">
        <f>SUMIFS('liste de données'!G:G,'liste de données'!D:D,C15,'liste de données'!C:C,E15)</f>
        <v>3257.7400000000002</v>
      </c>
      <c r="G15" s="71">
        <f>SUMIFS('liste de données'!H:H,'liste de données'!D:D,C15,'liste de données'!C:C,E15)</f>
        <v>2235.5699999999997</v>
      </c>
      <c r="H15" s="71">
        <f>SUMIFS('liste de données'!I:I,'liste de données'!D:D,C15,'liste de données'!C:C,E15)</f>
        <v>0</v>
      </c>
      <c r="I15" s="71">
        <f>SUMIFS('liste de données'!J:J,'liste de données'!D:D,C15,'liste de données'!C:C,E15)</f>
        <v>1022.1700000000001</v>
      </c>
      <c r="J15" s="35"/>
      <c r="K15" s="69">
        <f>SUMIFS('liste de données'!$G:$G,'liste de données'!$D:$D,$C15,'liste de données'!$C:$C,$E15,'liste de données'!$F:$F,"&gt;=01/01/2018",'liste de données'!$F:$F,"&lt;=31/01/2018")</f>
        <v>0</v>
      </c>
      <c r="L15" s="69">
        <f>SUMIFS('liste de données'!$G:$G,'liste de données'!$D:$D,$C15,'liste de données'!$C:$C,$E15,'liste de données'!$F:$F,"&gt;=01/02/2018",'liste de données'!$F:$F,"&lt;=28/02/2018")</f>
        <v>1362.19</v>
      </c>
      <c r="M15" s="69">
        <f>SUMIFS('liste de données'!$G:$G,'liste de données'!$D:$D,$C15,'liste de données'!$C:$C,$E15,'liste de données'!$F:$F,"&gt;=01/03/2018",'liste de données'!$F:$F,"&lt;=31/03/2018")</f>
        <v>1895.55</v>
      </c>
      <c r="N15" s="69">
        <f>SUMIFS('liste de données'!$G:$G,'liste de données'!$D:$D,$C15,'liste de données'!$C:$C,$E15,'liste de données'!$F:$F,"&gt;=01/04/2018",'liste de données'!$F:$F,"&lt;=30/04/2018")</f>
        <v>0</v>
      </c>
      <c r="O15" s="69">
        <f>SUMIFS('liste de données'!$G:$G,'liste de données'!$D:$D,$C15,'liste de données'!$C:$C,$E15,'liste de données'!$F:$F,"&gt;=01/05/2018",'liste de données'!$F:$F,"&lt;=30/05/2018")</f>
        <v>0</v>
      </c>
      <c r="P15" s="69">
        <f>SUMIFS('liste de données'!$G:$G,'liste de données'!$D:$D,$C15,'liste de données'!$C:$C,$E15,'liste de données'!$F:$F,"&gt;=01/06/2018",'liste de données'!$F:$F,"&lt;=31/06/2018")</f>
        <v>0</v>
      </c>
      <c r="Q15" s="69">
        <f>SUMIFS('liste de données'!$G:$G,'liste de données'!$D:$D,$C15,'liste de données'!$C:$C,$E15,'liste de données'!$F:$F,"&gt;=01/07/2018",'liste de données'!$F:$F,"&lt;=31/07/2018")</f>
        <v>0</v>
      </c>
      <c r="R15" s="69">
        <f>SUMIFS('liste de données'!$G:$G,'liste de données'!$D:$D,$C15,'liste de données'!$C:$C,$E15,'liste de données'!$F:$F,"&gt;=01/08/2018",'liste de données'!$F:$F,"&lt;=31/08/2018")</f>
        <v>0</v>
      </c>
      <c r="S15" s="69">
        <f>SUMIFS('liste de données'!$G:$G,'liste de données'!$D:$D,$C15,'liste de données'!$C:$C,$E15,'liste de données'!$F:$F,"&gt;=01/09/2018",'liste de données'!$F:$F,"&lt;=30/09/2018")</f>
        <v>0</v>
      </c>
      <c r="T15" s="69">
        <f>SUMIFS('liste de données'!$G:$G,'liste de données'!$D:$D,$C15,'liste de données'!$C:$C,$E15,'liste de données'!$F:$F,"&gt;=01/10/2018",'liste de données'!$F:$F,"&lt;=31/10/2018")</f>
        <v>0</v>
      </c>
      <c r="U15" s="69">
        <f>SUMIFS('liste de données'!$G:$G,'liste de données'!$D:$D,$C15,'liste de données'!$C:$C,$E15,'liste de données'!$F:$F,"&gt;=01/11/2018",'liste de données'!$F:$F,"&lt;=30/11/2018")</f>
        <v>0</v>
      </c>
      <c r="V15" s="69">
        <f>SUMIFS('liste de données'!$G:$G,'liste de données'!$D:$D,$C15,'liste de données'!$C:$C,$E15,'liste de données'!$F:$F,"&gt;=01/12/2018",'liste de données'!$F:$F,"&lt;=31/12/2018")</f>
        <v>0</v>
      </c>
      <c r="W15" s="72">
        <f>SUM(K15:V15)</f>
        <v>3257.74</v>
      </c>
    </row>
    <row r="16" spans="2:25" s="21" customFormat="1">
      <c r="B16" s="105"/>
      <c r="C16" s="105"/>
      <c r="D16" s="107"/>
      <c r="E16" s="43" t="s">
        <v>14</v>
      </c>
      <c r="F16" s="70">
        <f>SUMIFS('liste de données'!G:G,'liste de données'!D:D,C15,'liste de données'!C:C,E16)</f>
        <v>464.79999999999995</v>
      </c>
      <c r="G16" s="70">
        <f>SUMIFS('liste de données'!H:H,'liste de données'!D:D,C15,'liste de données'!C:C,E16)</f>
        <v>417.31</v>
      </c>
      <c r="H16" s="70">
        <f>SUMIFS('liste de données'!I:I,'liste de données'!D:D,C15,'liste de données'!C:C,E16)</f>
        <v>0</v>
      </c>
      <c r="I16" s="70">
        <f>SUMIFS('liste de données'!J:J,'liste de données'!D:D,C15,'liste de données'!C:C,E16)</f>
        <v>47.49</v>
      </c>
      <c r="J16" s="37"/>
      <c r="K16" s="70">
        <f>SUMIFS('liste de données'!$G:$G,'liste de données'!$D:$D,$C15,'liste de données'!$C:$C,$E16,'liste de données'!$F:$F,"&gt;=01/01/2018",'liste de données'!$F:$F,"&lt;=31/01/2018")</f>
        <v>272.45999999999998</v>
      </c>
      <c r="L16" s="70">
        <f>SUMIFS('liste de données'!$G:$G,'liste de données'!$D:$D,$C15,'liste de données'!$C:$C,$E16,'liste de données'!$F:$F,"&gt;=01/02/2018",'liste de données'!$F:$F,"&lt;=28/02/2018")</f>
        <v>0</v>
      </c>
      <c r="M16" s="70">
        <f>SUMIFS('liste de données'!$G:$G,'liste de données'!$D:$D,$C15,'liste de données'!$C:$C,$E16,'liste de données'!$F:$F,"&gt;=01/03/2018",'liste de données'!$F:$F,"&lt;=31/03/2018")</f>
        <v>192.34</v>
      </c>
      <c r="N16" s="70">
        <f>SUMIFS('liste de données'!$G:$G,'liste de données'!$D:$D,$C15,'liste de données'!$C:$C,$E16,'liste de données'!$F:$F,"&gt;=01/04/2018",'liste de données'!$F:$F,"&lt;=30/04/2018")</f>
        <v>0</v>
      </c>
      <c r="O16" s="70">
        <f>SUMIFS('liste de données'!$G:$G,'liste de données'!$D:$D,$C15,'liste de données'!$C:$C,$E16,'liste de données'!$F:$F,"&gt;=01/05/2018",'liste de données'!$F:$F,"&lt;=31/05/2018")</f>
        <v>0</v>
      </c>
      <c r="P16" s="70">
        <f>SUMIFS('liste de données'!$G:$G,'liste de données'!$D:$D,$C15,'liste de données'!$C:$C,$E16,'liste de données'!$F:$F,"&gt;=01/06/2018",'liste de données'!$F:$F,"&lt;=30/06/2018")</f>
        <v>0</v>
      </c>
      <c r="Q16" s="70">
        <f>SUMIFS('liste de données'!$G:$G,'liste de données'!$D:$D,$C15,'liste de données'!$C:$C,$E16,'liste de données'!$F:$F,"&gt;=01/07/2018",'liste de données'!$F:$F,"&lt;=31/07/2018")</f>
        <v>0</v>
      </c>
      <c r="R16" s="70">
        <f>SUMIFS('liste de données'!$G:$G,'liste de données'!$D:$D,$C15,'liste de données'!$C:$C,$E16,'liste de données'!$F:$F,"&gt;=01/08/2018",'liste de données'!$F:$F,"&lt;=31/08/2018")</f>
        <v>0</v>
      </c>
      <c r="S16" s="70">
        <f>SUMIFS('liste de données'!$G:$G,'liste de données'!$D:$D,$C15,'liste de données'!$C:$C,$E16,'liste de données'!$F:$F,"&gt;=01/09/2018",'liste de données'!$F:$F,"&lt;=30/09/2018")</f>
        <v>0</v>
      </c>
      <c r="T16" s="70">
        <f>SUMIFS('liste de données'!$G:$G,'liste de données'!$D:$D,$C15,'liste de données'!$C:$C,$E16,'liste de données'!$F:$F,"&gt;=01/10/2018",'liste de données'!$F:$F,"&lt;=31/10/2018")</f>
        <v>0</v>
      </c>
      <c r="U16" s="70">
        <f>SUMIFS('liste de données'!$G:$G,'liste de données'!$D:$D,$C15,'liste de données'!$C:$C,$E16,'liste de données'!$F:$F,"&gt;=01/11/2018",'liste de données'!$F:$F,"&lt;=30/11/2018")</f>
        <v>0</v>
      </c>
      <c r="V16" s="70">
        <f>SUMIFS('liste de données'!$G:$G,'liste de données'!$D:$D,$C15,'liste de données'!$C:$C,$E16,'liste de données'!$F:$F,"&gt;=01/12/2018",'liste de données'!$F:$F,"&lt;=31/12/2018")</f>
        <v>0</v>
      </c>
      <c r="W16" s="72">
        <f>SUM(K16:V16)</f>
        <v>464.79999999999995</v>
      </c>
    </row>
    <row r="17" spans="2:23">
      <c r="B17" s="104"/>
      <c r="C17" s="104"/>
      <c r="D17" s="108"/>
      <c r="E17" s="44" t="s">
        <v>791</v>
      </c>
      <c r="F17" s="78">
        <f>SUM(F15:F16)</f>
        <v>3722.54</v>
      </c>
      <c r="G17" s="78">
        <f t="shared" ref="G17:I17" si="2">SUM(G15:G16)</f>
        <v>2652.8799999999997</v>
      </c>
      <c r="H17" s="78">
        <f t="shared" si="2"/>
        <v>0</v>
      </c>
      <c r="I17" s="78">
        <f t="shared" si="2"/>
        <v>1069.6600000000001</v>
      </c>
      <c r="J17" s="35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</row>
    <row r="18" spans="2:23">
      <c r="E18" s="35"/>
      <c r="F18" s="35"/>
      <c r="G18" s="35"/>
      <c r="H18" s="35"/>
      <c r="I18" s="35"/>
      <c r="J18" s="35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</row>
    <row r="19" spans="2:23">
      <c r="E19" s="35"/>
      <c r="F19" s="35"/>
      <c r="G19" s="35"/>
      <c r="H19" s="35"/>
      <c r="I19" s="35"/>
      <c r="J19" s="35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</row>
    <row r="20" spans="2:23" ht="25.5" customHeight="1">
      <c r="B20" s="13" t="s">
        <v>776</v>
      </c>
      <c r="C20" s="13" t="s">
        <v>778</v>
      </c>
      <c r="D20" s="13" t="s">
        <v>779</v>
      </c>
      <c r="E20" s="49" t="s">
        <v>777</v>
      </c>
      <c r="F20" s="50" t="s">
        <v>781</v>
      </c>
      <c r="G20" s="49" t="s">
        <v>782</v>
      </c>
      <c r="H20" s="49" t="s">
        <v>783</v>
      </c>
      <c r="I20" s="49" t="s">
        <v>784</v>
      </c>
      <c r="J20" s="35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</row>
    <row r="21" spans="2:23">
      <c r="B21" s="104" t="s">
        <v>6</v>
      </c>
      <c r="C21" s="104" t="s">
        <v>97</v>
      </c>
      <c r="D21" s="106" t="s">
        <v>98</v>
      </c>
      <c r="E21" s="42" t="s">
        <v>1</v>
      </c>
      <c r="F21" s="71">
        <f>SUMIFS('liste de données'!G:G,'liste de données'!D:D,C21,'liste de données'!C:C,E21)</f>
        <v>4702.7799999999988</v>
      </c>
      <c r="G21" s="71">
        <f>SUMIFS('liste de données'!H:H,'liste de données'!D:D,C21,'liste de données'!C:C,E21)</f>
        <v>3517.33</v>
      </c>
      <c r="H21" s="71">
        <f>SUMIFS('liste de données'!I:I,'liste de données'!D:D,C21,'liste de données'!C:C,E21)</f>
        <v>0</v>
      </c>
      <c r="I21" s="71">
        <f>SUMIFS('liste de données'!J:J,'liste de données'!D:D,C21,'liste de données'!C:C,E21)</f>
        <v>1185.45</v>
      </c>
      <c r="J21" s="35"/>
      <c r="K21" s="69">
        <f>SUMIFS('liste de données'!$G:$G,'liste de données'!$D:$D,$C21,'liste de données'!$C:$C,$E21,'liste de données'!$F:$F,"&gt;=01/01/2018",'liste de données'!$F:$F,"&lt;=31/01/2018")</f>
        <v>748.55</v>
      </c>
      <c r="L21" s="69">
        <f>SUMIFS('liste de données'!$G:$G,'liste de données'!$D:$D,$C21,'liste de données'!$C:$C,$E21,'liste de données'!$F:$F,"&gt;=01/02/2018",'liste de données'!$F:$F,"&lt;=28/02/2018")</f>
        <v>2337.2799999999997</v>
      </c>
      <c r="M21" s="69">
        <f>SUMIFS('liste de données'!$G:$G,'liste de données'!$D:$D,$C21,'liste de données'!$C:$C,$E21,'liste de données'!$F:$F,"&gt;=01/03/2018",'liste de données'!$F:$F,"&lt;=31/03/2018")</f>
        <v>1616.9499999999998</v>
      </c>
      <c r="N21" s="69">
        <f>SUMIFS('liste de données'!$G:$G,'liste de données'!$D:$D,$C21,'liste de données'!$C:$C,$E21,'liste de données'!$F:$F,"&gt;=01/04/2018",'liste de données'!$F:$F,"&lt;=30/04/2018")</f>
        <v>0</v>
      </c>
      <c r="O21" s="69">
        <f>SUMIFS('liste de données'!$G:$G,'liste de données'!$D:$D,$C21,'liste de données'!$C:$C,$E21,'liste de données'!$F:$F,"&gt;=01/05/2018",'liste de données'!$F:$F,"&lt;=30/05/2018")</f>
        <v>0</v>
      </c>
      <c r="P21" s="69">
        <f>SUMIFS('liste de données'!$G:$G,'liste de données'!$D:$D,$C21,'liste de données'!$C:$C,$E21,'liste de données'!$F:$F,"&gt;=01/06/2018",'liste de données'!$F:$F,"&lt;=31/06/2018")</f>
        <v>0</v>
      </c>
      <c r="Q21" s="69">
        <f>SUMIFS('liste de données'!$G:$G,'liste de données'!$D:$D,$C21,'liste de données'!$C:$C,$E21,'liste de données'!$F:$F,"&gt;=01/07/2018",'liste de données'!$F:$F,"&lt;=31/07/2018")</f>
        <v>0</v>
      </c>
      <c r="R21" s="69">
        <f>SUMIFS('liste de données'!$G:$G,'liste de données'!$D:$D,$C21,'liste de données'!$C:$C,$E21,'liste de données'!$F:$F,"&gt;=01/08/2018",'liste de données'!$F:$F,"&lt;=31/08/2018")</f>
        <v>0</v>
      </c>
      <c r="S21" s="69">
        <f>SUMIFS('liste de données'!$G:$G,'liste de données'!$D:$D,$C21,'liste de données'!$C:$C,$E21,'liste de données'!$F:$F,"&gt;=01/09/2018",'liste de données'!$F:$F,"&lt;=30/09/2018")</f>
        <v>0</v>
      </c>
      <c r="T21" s="69">
        <f>SUMIFS('liste de données'!$G:$G,'liste de données'!$D:$D,$C21,'liste de données'!$C:$C,$E21,'liste de données'!$F:$F,"&gt;=01/10/2018",'liste de données'!$F:$F,"&lt;=31/10/2018")</f>
        <v>0</v>
      </c>
      <c r="U21" s="69">
        <f>SUMIFS('liste de données'!$G:$G,'liste de données'!$D:$D,$C21,'liste de données'!$C:$C,$E21,'liste de données'!$F:$F,"&gt;=01/11/2018",'liste de données'!$F:$F,"&lt;=30/11/2018")</f>
        <v>0</v>
      </c>
      <c r="V21" s="69">
        <f>SUMIFS('liste de données'!$G:$G,'liste de données'!$D:$D,$C21,'liste de données'!$C:$C,$E21,'liste de données'!$F:$F,"&gt;=01/12/2018",'liste de données'!$F:$F,"&lt;=31/12/2018")</f>
        <v>0</v>
      </c>
      <c r="W21" s="72">
        <f>SUM(K21:V21)</f>
        <v>4702.78</v>
      </c>
    </row>
    <row r="22" spans="2:23" s="21" customFormat="1">
      <c r="B22" s="105"/>
      <c r="C22" s="105"/>
      <c r="D22" s="107"/>
      <c r="E22" s="43" t="s">
        <v>14</v>
      </c>
      <c r="F22" s="70">
        <f>SUMIFS('liste de données'!G:G,'liste de données'!D:D,C21,'liste de données'!C:C,E22)</f>
        <v>2239.4899999999998</v>
      </c>
      <c r="G22" s="70">
        <f>SUMIFS('liste de données'!H:H,'liste de données'!D:D,C21,'liste de données'!C:C,E22)</f>
        <v>2146.1699999999996</v>
      </c>
      <c r="H22" s="70">
        <f>SUMIFS('liste de données'!I:I,'liste de données'!D:D,C21,'liste de données'!C:C,E22)</f>
        <v>0</v>
      </c>
      <c r="I22" s="70">
        <f>SUMIFS('liste de données'!J:J,'liste de données'!D:D,C21,'liste de données'!C:C,E22)</f>
        <v>93.32</v>
      </c>
      <c r="J22" s="37"/>
      <c r="K22" s="70">
        <f>SUMIFS('liste de données'!$G:$G,'liste de données'!$D:$D,$C21,'liste de données'!$C:$C,$E22,'liste de données'!$F:$F,"&gt;=01/01/2018",'liste de données'!$F:$F,"&lt;=31/01/2018")</f>
        <v>655.77</v>
      </c>
      <c r="L22" s="70">
        <f>SUMIFS('liste de données'!$G:$G,'liste de données'!$D:$D,$C21,'liste de données'!$C:$C,$E22,'liste de données'!$F:$F,"&gt;=01/02/2018",'liste de données'!$F:$F,"&lt;=28/02/2018")</f>
        <v>1583.72</v>
      </c>
      <c r="M22" s="70">
        <f>SUMIFS('liste de données'!$G:$G,'liste de données'!$D:$D,$C21,'liste de données'!$C:$C,$E22,'liste de données'!$F:$F,"&gt;=01/03/2018",'liste de données'!$F:$F,"&lt;=31/03/2018")</f>
        <v>0</v>
      </c>
      <c r="N22" s="70">
        <f>SUMIFS('liste de données'!$G:$G,'liste de données'!$D:$D,$C21,'liste de données'!$C:$C,$E22,'liste de données'!$F:$F,"&gt;=01/04/2018",'liste de données'!$F:$F,"&lt;=30/04/2018")</f>
        <v>0</v>
      </c>
      <c r="O22" s="70">
        <f>SUMIFS('liste de données'!$G:$G,'liste de données'!$D:$D,$C21,'liste de données'!$C:$C,$E22,'liste de données'!$F:$F,"&gt;=01/05/2018",'liste de données'!$F:$F,"&lt;=31/05/2018")</f>
        <v>0</v>
      </c>
      <c r="P22" s="70">
        <f>SUMIFS('liste de données'!$G:$G,'liste de données'!$D:$D,$C21,'liste de données'!$C:$C,$E22,'liste de données'!$F:$F,"&gt;=01/06/2018",'liste de données'!$F:$F,"&lt;=30/06/2018")</f>
        <v>0</v>
      </c>
      <c r="Q22" s="70">
        <f>SUMIFS('liste de données'!$G:$G,'liste de données'!$D:$D,$C21,'liste de données'!$C:$C,$E22,'liste de données'!$F:$F,"&gt;=01/07/2018",'liste de données'!$F:$F,"&lt;=31/07/2018")</f>
        <v>0</v>
      </c>
      <c r="R22" s="70">
        <f>SUMIFS('liste de données'!$G:$G,'liste de données'!$D:$D,$C21,'liste de données'!$C:$C,$E22,'liste de données'!$F:$F,"&gt;=01/08/2018",'liste de données'!$F:$F,"&lt;=31/08/2018")</f>
        <v>0</v>
      </c>
      <c r="S22" s="70">
        <f>SUMIFS('liste de données'!$G:$G,'liste de données'!$D:$D,$C21,'liste de données'!$C:$C,$E22,'liste de données'!$F:$F,"&gt;=01/09/2018",'liste de données'!$F:$F,"&lt;=30/09/2018")</f>
        <v>0</v>
      </c>
      <c r="T22" s="70">
        <f>SUMIFS('liste de données'!$G:$G,'liste de données'!$D:$D,$C21,'liste de données'!$C:$C,$E22,'liste de données'!$F:$F,"&gt;=01/10/2018",'liste de données'!$F:$F,"&lt;=31/10/2018")</f>
        <v>0</v>
      </c>
      <c r="U22" s="70">
        <f>SUMIFS('liste de données'!$G:$G,'liste de données'!$D:$D,$C21,'liste de données'!$C:$C,$E22,'liste de données'!$F:$F,"&gt;=01/11/2018",'liste de données'!$F:$F,"&lt;=30/11/2018")</f>
        <v>0</v>
      </c>
      <c r="V22" s="70">
        <f>SUMIFS('liste de données'!$G:$G,'liste de données'!$D:$D,$C21,'liste de données'!$C:$C,$E22,'liste de données'!$F:$F,"&gt;=01/12/2018",'liste de données'!$F:$F,"&lt;=31/12/2018")</f>
        <v>0</v>
      </c>
      <c r="W22" s="72">
        <f>SUM(K22:V22)</f>
        <v>2239.4899999999998</v>
      </c>
    </row>
    <row r="23" spans="2:23">
      <c r="B23" s="104"/>
      <c r="C23" s="104"/>
      <c r="D23" s="108"/>
      <c r="E23" s="44" t="s">
        <v>791</v>
      </c>
      <c r="F23" s="78">
        <f>SUM(F21:F22)</f>
        <v>6942.2699999999986</v>
      </c>
      <c r="G23" s="78">
        <f t="shared" ref="G23:I23" si="3">SUM(G21:G22)</f>
        <v>5663.5</v>
      </c>
      <c r="H23" s="78">
        <f t="shared" si="3"/>
        <v>0</v>
      </c>
      <c r="I23" s="78">
        <f t="shared" si="3"/>
        <v>1278.77</v>
      </c>
      <c r="J23" s="35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</row>
    <row r="24" spans="2:23">
      <c r="E24" s="35"/>
      <c r="F24" s="35"/>
      <c r="G24" s="35"/>
      <c r="H24" s="35"/>
      <c r="I24" s="35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</row>
    <row r="25" spans="2:23">
      <c r="E25" s="35"/>
      <c r="F25" s="35"/>
      <c r="G25" s="35"/>
      <c r="H25" s="35"/>
      <c r="I25" s="35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</row>
    <row r="26" spans="2:23" ht="38.25">
      <c r="B26" s="13" t="s">
        <v>776</v>
      </c>
      <c r="C26" s="13" t="s">
        <v>778</v>
      </c>
      <c r="D26" s="13" t="s">
        <v>779</v>
      </c>
      <c r="E26" s="49" t="s">
        <v>777</v>
      </c>
      <c r="F26" s="50" t="s">
        <v>781</v>
      </c>
      <c r="G26" s="49" t="s">
        <v>782</v>
      </c>
      <c r="H26" s="49" t="s">
        <v>783</v>
      </c>
      <c r="I26" s="49" t="s">
        <v>784</v>
      </c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</row>
    <row r="27" spans="2:23">
      <c r="B27" s="104" t="s">
        <v>6</v>
      </c>
      <c r="C27" s="104" t="s">
        <v>59</v>
      </c>
      <c r="D27" s="106" t="s">
        <v>60</v>
      </c>
      <c r="E27" s="42" t="s">
        <v>1</v>
      </c>
      <c r="F27" s="71">
        <f>SUMIFS('liste de données'!G:G,'liste de données'!D:D,C27,'liste de données'!C:C,E27)</f>
        <v>8054.16</v>
      </c>
      <c r="G27" s="71">
        <f>SUMIFS('liste de données'!H:H,'liste de données'!D:D,C27,'liste de données'!C:C,E27)</f>
        <v>4977.8999999999996</v>
      </c>
      <c r="H27" s="71">
        <f>SUMIFS('liste de données'!I:I,'liste de données'!D:D,C27,'liste de données'!C:C,E27)</f>
        <v>0</v>
      </c>
      <c r="I27" s="71">
        <f>SUMIFS('liste de données'!J:J,'liste de données'!D:D,C27,'liste de données'!C:C,E27)</f>
        <v>3076.2599999999993</v>
      </c>
      <c r="K27" s="69">
        <f>SUMIFS('liste de données'!$G:$G,'liste de données'!$D:$D,$C27,'liste de données'!$C:$C,$E27,'liste de données'!$F:$F,"&gt;=01/01/2018",'liste de données'!$F:$F,"&lt;=31/01/2018")</f>
        <v>1428.66</v>
      </c>
      <c r="L27" s="69">
        <f>SUMIFS('liste de données'!$G:$G,'liste de données'!$D:$D,$C27,'liste de données'!$C:$C,$E27,'liste de données'!$F:$F,"&gt;=01/02/2018",'liste de données'!$F:$F,"&lt;=28/02/2018")</f>
        <v>4836.3500000000004</v>
      </c>
      <c r="M27" s="69">
        <f>SUMIFS('liste de données'!$G:$G,'liste de données'!$D:$D,$C27,'liste de données'!$C:$C,$E27,'liste de données'!$F:$F,"&gt;=01/03/2018",'liste de données'!$F:$F,"&lt;=31/03/2018")</f>
        <v>1789.1499999999999</v>
      </c>
      <c r="N27" s="69">
        <f>SUMIFS('liste de données'!$G:$G,'liste de données'!$D:$D,$C27,'liste de données'!$C:$C,$E27,'liste de données'!$F:$F,"&gt;=01/04/2018",'liste de données'!$F:$F,"&lt;=30/04/2018")</f>
        <v>0</v>
      </c>
      <c r="O27" s="69">
        <f>SUMIFS('liste de données'!$G:$G,'liste de données'!$D:$D,$C27,'liste de données'!$C:$C,$E27,'liste de données'!$F:$F,"&gt;=01/05/2018",'liste de données'!$F:$F,"&lt;=30/05/2018")</f>
        <v>0</v>
      </c>
      <c r="P27" s="69">
        <f>SUMIFS('liste de données'!$G:$G,'liste de données'!$D:$D,$C27,'liste de données'!$C:$C,$E27,'liste de données'!$F:$F,"&gt;=01/06/2018",'liste de données'!$F:$F,"&lt;=31/06/2018")</f>
        <v>0</v>
      </c>
      <c r="Q27" s="69">
        <f>SUMIFS('liste de données'!$G:$G,'liste de données'!$D:$D,$C27,'liste de données'!$C:$C,$E27,'liste de données'!$F:$F,"&gt;=01/07/2018",'liste de données'!$F:$F,"&lt;=31/07/2018")</f>
        <v>0</v>
      </c>
      <c r="R27" s="69">
        <f>SUMIFS('liste de données'!$G:$G,'liste de données'!$D:$D,$C27,'liste de données'!$C:$C,$E27,'liste de données'!$F:$F,"&gt;=01/08/2018",'liste de données'!$F:$F,"&lt;=31/08/2018")</f>
        <v>0</v>
      </c>
      <c r="S27" s="69">
        <f>SUMIFS('liste de données'!$G:$G,'liste de données'!$D:$D,$C27,'liste de données'!$C:$C,$E27,'liste de données'!$F:$F,"&gt;=01/09/2018",'liste de données'!$F:$F,"&lt;=30/09/2018")</f>
        <v>0</v>
      </c>
      <c r="T27" s="69">
        <f>SUMIFS('liste de données'!$G:$G,'liste de données'!$D:$D,$C27,'liste de données'!$C:$C,$E27,'liste de données'!$F:$F,"&gt;=01/10/2018",'liste de données'!$F:$F,"&lt;=31/10/2018")</f>
        <v>0</v>
      </c>
      <c r="U27" s="69">
        <f>SUMIFS('liste de données'!$G:$G,'liste de données'!$D:$D,$C27,'liste de données'!$C:$C,$E27,'liste de données'!$F:$F,"&gt;=01/11/2018",'liste de données'!$F:$F,"&lt;=30/11/2018")</f>
        <v>0</v>
      </c>
      <c r="V27" s="69">
        <f>SUMIFS('liste de données'!$G:$G,'liste de données'!$D:$D,$C27,'liste de données'!$C:$C,$E27,'liste de données'!$F:$F,"&gt;=01/12/2018",'liste de données'!$F:$F,"&lt;=31/12/2018")</f>
        <v>0</v>
      </c>
      <c r="W27" s="72">
        <f>SUM(K27:V27)</f>
        <v>8054.16</v>
      </c>
    </row>
    <row r="28" spans="2:23" s="21" customFormat="1">
      <c r="B28" s="105"/>
      <c r="C28" s="105"/>
      <c r="D28" s="107"/>
      <c r="E28" s="43" t="s">
        <v>14</v>
      </c>
      <c r="F28" s="70">
        <f>SUMIFS('liste de données'!G:G,'liste de données'!D:D,C27,'liste de données'!C:C,E28)</f>
        <v>1288.78</v>
      </c>
      <c r="G28" s="70">
        <f>SUMIFS('liste de données'!H:H,'liste de données'!D:D,C27,'liste de données'!C:C,E28)</f>
        <v>1192.33</v>
      </c>
      <c r="H28" s="70">
        <f>SUMIFS('liste de données'!I:I,'liste de données'!D:D,C27,'liste de données'!C:C,E28)</f>
        <v>0</v>
      </c>
      <c r="I28" s="70">
        <f>SUMIFS('liste de données'!J:J,'liste de données'!D:D,C27,'liste de données'!C:C,E28)</f>
        <v>96.45</v>
      </c>
      <c r="K28" s="70">
        <f>SUMIFS('liste de données'!$G:$G,'liste de données'!$D:$D,$C27,'liste de données'!$C:$C,$E28,'liste de données'!$F:$F,"&gt;=01/01/2018",'liste de données'!$F:$F,"&lt;=31/01/2018")</f>
        <v>119.23</v>
      </c>
      <c r="L28" s="70">
        <f>SUMIFS('liste de données'!$G:$G,'liste de données'!$D:$D,$C27,'liste de données'!$C:$C,$E28,'liste de données'!$F:$F,"&gt;=01/02/2018",'liste de données'!$F:$F,"&lt;=28/02/2018")</f>
        <v>990.69</v>
      </c>
      <c r="M28" s="70">
        <f>SUMIFS('liste de données'!$G:$G,'liste de données'!$D:$D,$C27,'liste de données'!$C:$C,$E28,'liste de données'!$F:$F,"&gt;=01/03/2018",'liste de données'!$F:$F,"&lt;=31/03/2018")</f>
        <v>178.85999999999999</v>
      </c>
      <c r="N28" s="70">
        <f>SUMIFS('liste de données'!$G:$G,'liste de données'!$D:$D,$C27,'liste de données'!$C:$C,$E28,'liste de données'!$F:$F,"&gt;=01/04/2018",'liste de données'!$F:$F,"&lt;=30/04/2018")</f>
        <v>0</v>
      </c>
      <c r="O28" s="70">
        <f>SUMIFS('liste de données'!$G:$G,'liste de données'!$D:$D,$C27,'liste de données'!$C:$C,$E28,'liste de données'!$F:$F,"&gt;=01/05/2018",'liste de données'!$F:$F,"&lt;=31/05/2018")</f>
        <v>0</v>
      </c>
      <c r="P28" s="70">
        <f>SUMIFS('liste de données'!$G:$G,'liste de données'!$D:$D,$C27,'liste de données'!$C:$C,$E28,'liste de données'!$F:$F,"&gt;=01/06/2018",'liste de données'!$F:$F,"&lt;=30/06/2018")</f>
        <v>0</v>
      </c>
      <c r="Q28" s="70">
        <f>SUMIFS('liste de données'!$G:$G,'liste de données'!$D:$D,$C27,'liste de données'!$C:$C,$E28,'liste de données'!$F:$F,"&gt;=01/07/2018",'liste de données'!$F:$F,"&lt;=31/07/2018")</f>
        <v>0</v>
      </c>
      <c r="R28" s="70">
        <f>SUMIFS('liste de données'!$G:$G,'liste de données'!$D:$D,$C27,'liste de données'!$C:$C,$E28,'liste de données'!$F:$F,"&gt;=01/08/2018",'liste de données'!$F:$F,"&lt;=31/08/2018")</f>
        <v>0</v>
      </c>
      <c r="S28" s="70">
        <f>SUMIFS('liste de données'!$G:$G,'liste de données'!$D:$D,$C27,'liste de données'!$C:$C,$E28,'liste de données'!$F:$F,"&gt;=01/09/2018",'liste de données'!$F:$F,"&lt;=30/09/2018")</f>
        <v>0</v>
      </c>
      <c r="T28" s="70">
        <f>SUMIFS('liste de données'!$G:$G,'liste de données'!$D:$D,$C27,'liste de données'!$C:$C,$E28,'liste de données'!$F:$F,"&gt;=01/10/2018",'liste de données'!$F:$F,"&lt;=31/10/2018")</f>
        <v>0</v>
      </c>
      <c r="U28" s="70">
        <f>SUMIFS('liste de données'!$G:$G,'liste de données'!$D:$D,$C27,'liste de données'!$C:$C,$E28,'liste de données'!$F:$F,"&gt;=01/11/2018",'liste de données'!$F:$F,"&lt;=30/11/2018")</f>
        <v>0</v>
      </c>
      <c r="V28" s="70">
        <f>SUMIFS('liste de données'!$G:$G,'liste de données'!$D:$D,$C27,'liste de données'!$C:$C,$E28,'liste de données'!$F:$F,"&gt;=01/12/2018",'liste de données'!$F:$F,"&lt;=31/12/2018")</f>
        <v>0</v>
      </c>
      <c r="W28" s="72">
        <f>SUM(K28:V28)</f>
        <v>1288.78</v>
      </c>
    </row>
    <row r="29" spans="2:23">
      <c r="B29" s="104"/>
      <c r="C29" s="104"/>
      <c r="D29" s="108"/>
      <c r="E29" s="44" t="s">
        <v>791</v>
      </c>
      <c r="F29" s="78">
        <f>SUM(F27:F28)</f>
        <v>9342.94</v>
      </c>
      <c r="G29" s="78">
        <f t="shared" ref="G29:I29" si="4">SUM(G27:G28)</f>
        <v>6170.23</v>
      </c>
      <c r="H29" s="78">
        <f t="shared" si="4"/>
        <v>0</v>
      </c>
      <c r="I29" s="78">
        <f t="shared" si="4"/>
        <v>3172.7099999999991</v>
      </c>
      <c r="J29" s="35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</row>
    <row r="30" spans="2:23">
      <c r="E30" s="35"/>
      <c r="F30" s="35"/>
      <c r="G30" s="35"/>
      <c r="H30" s="35"/>
      <c r="I30" s="35"/>
      <c r="J30" s="35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</row>
    <row r="31" spans="2:23">
      <c r="E31" s="35"/>
      <c r="F31" s="35"/>
      <c r="G31" s="35"/>
      <c r="H31" s="35"/>
      <c r="I31" s="35"/>
      <c r="J31" s="35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</row>
    <row r="32" spans="2:23" ht="25.5" customHeight="1">
      <c r="B32" s="13" t="s">
        <v>776</v>
      </c>
      <c r="C32" s="13" t="s">
        <v>778</v>
      </c>
      <c r="D32" s="13" t="s">
        <v>779</v>
      </c>
      <c r="E32" s="49" t="s">
        <v>777</v>
      </c>
      <c r="F32" s="50" t="s">
        <v>781</v>
      </c>
      <c r="G32" s="49" t="s">
        <v>782</v>
      </c>
      <c r="H32" s="49" t="s">
        <v>783</v>
      </c>
      <c r="I32" s="49" t="s">
        <v>784</v>
      </c>
      <c r="J32" s="3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</row>
    <row r="33" spans="2:23">
      <c r="B33" s="104" t="s">
        <v>6</v>
      </c>
      <c r="C33" s="104" t="s">
        <v>157</v>
      </c>
      <c r="D33" s="106" t="s">
        <v>158</v>
      </c>
      <c r="E33" s="42" t="s">
        <v>1</v>
      </c>
      <c r="F33" s="71">
        <f>SUMIFS('liste de données'!G:G,'liste de données'!D:D,C33,'liste de données'!C:C,E33)</f>
        <v>0</v>
      </c>
      <c r="G33" s="71">
        <f>SUMIFS('liste de données'!H:H,'liste de données'!D:D,C33,'liste de données'!C:C,E33)</f>
        <v>0</v>
      </c>
      <c r="H33" s="71">
        <f>SUMIFS('liste de données'!I:I,'liste de données'!D:D,C33,'liste de données'!C:C,E33)</f>
        <v>0</v>
      </c>
      <c r="I33" s="71">
        <f>SUMIFS('liste de données'!J:J,'liste de données'!D:D,C33,'liste de données'!C:C,E33)</f>
        <v>0</v>
      </c>
      <c r="J33" s="35"/>
      <c r="K33" s="69">
        <f>SUMIFS('liste de données'!$G:$G,'liste de données'!$D:$D,$C33,'liste de données'!$C:$C,$E33,'liste de données'!$F:$F,"&gt;=01/01/2018",'liste de données'!$F:$F,"&lt;=31/01/2018")</f>
        <v>0</v>
      </c>
      <c r="L33" s="69">
        <f>SUMIFS('liste de données'!$G:$G,'liste de données'!$D:$D,$C33,'liste de données'!$C:$C,$E33,'liste de données'!$F:$F,"&gt;=01/02/2018",'liste de données'!$F:$F,"&lt;=28/02/2018")</f>
        <v>0</v>
      </c>
      <c r="M33" s="69">
        <f>SUMIFS('liste de données'!$G:$G,'liste de données'!$D:$D,$C33,'liste de données'!$C:$C,$E33,'liste de données'!$F:$F,"&gt;=01/03/2018",'liste de données'!$F:$F,"&lt;=31/03/2018")</f>
        <v>0</v>
      </c>
      <c r="N33" s="69">
        <f>SUMIFS('liste de données'!$G:$G,'liste de données'!$D:$D,$C33,'liste de données'!$C:$C,$E33,'liste de données'!$F:$F,"&gt;=01/04/2018",'liste de données'!$F:$F,"&lt;=30/04/2018")</f>
        <v>0</v>
      </c>
      <c r="O33" s="69">
        <f>SUMIFS('liste de données'!$G:$G,'liste de données'!$D:$D,$C33,'liste de données'!$C:$C,$E33,'liste de données'!$F:$F,"&gt;=01/05/2018",'liste de données'!$F:$F,"&lt;=30/05/2018")</f>
        <v>0</v>
      </c>
      <c r="P33" s="69">
        <f>SUMIFS('liste de données'!$G:$G,'liste de données'!$D:$D,$C33,'liste de données'!$C:$C,$E33,'liste de données'!$F:$F,"&gt;=01/06/2018",'liste de données'!$F:$F,"&lt;=31/06/2018")</f>
        <v>0</v>
      </c>
      <c r="Q33" s="69">
        <f>SUMIFS('liste de données'!$G:$G,'liste de données'!$D:$D,$C33,'liste de données'!$C:$C,$E33,'liste de données'!$F:$F,"&gt;=01/07/2018",'liste de données'!$F:$F,"&lt;=31/07/2018")</f>
        <v>0</v>
      </c>
      <c r="R33" s="69">
        <f>SUMIFS('liste de données'!$G:$G,'liste de données'!$D:$D,$C33,'liste de données'!$C:$C,$E33,'liste de données'!$F:$F,"&gt;=01/08/2018",'liste de données'!$F:$F,"&lt;=31/08/2018")</f>
        <v>0</v>
      </c>
      <c r="S33" s="69">
        <f>SUMIFS('liste de données'!$G:$G,'liste de données'!$D:$D,$C33,'liste de données'!$C:$C,$E33,'liste de données'!$F:$F,"&gt;=01/09/2018",'liste de données'!$F:$F,"&lt;=30/09/2018")</f>
        <v>0</v>
      </c>
      <c r="T33" s="69">
        <f>SUMIFS('liste de données'!$G:$G,'liste de données'!$D:$D,$C33,'liste de données'!$C:$C,$E33,'liste de données'!$F:$F,"&gt;=01/10/2018",'liste de données'!$F:$F,"&lt;=31/10/2018")</f>
        <v>0</v>
      </c>
      <c r="U33" s="69">
        <f>SUMIFS('liste de données'!$G:$G,'liste de données'!$D:$D,$C33,'liste de données'!$C:$C,$E33,'liste de données'!$F:$F,"&gt;=01/11/2018",'liste de données'!$F:$F,"&lt;=30/11/2018")</f>
        <v>0</v>
      </c>
      <c r="V33" s="69">
        <f>SUMIFS('liste de données'!$G:$G,'liste de données'!$D:$D,$C33,'liste de données'!$C:$C,$E33,'liste de données'!$F:$F,"&gt;=01/12/2018",'liste de données'!$F:$F,"&lt;=31/12/2018")</f>
        <v>0</v>
      </c>
      <c r="W33" s="72">
        <f>SUM(K33:V33)</f>
        <v>0</v>
      </c>
    </row>
    <row r="34" spans="2:23" s="21" customFormat="1">
      <c r="B34" s="105"/>
      <c r="C34" s="105"/>
      <c r="D34" s="107"/>
      <c r="E34" s="43" t="s">
        <v>14</v>
      </c>
      <c r="F34" s="70">
        <f>SUMIFS('liste de données'!G:G,'liste de données'!D:D,C33,'liste de données'!C:C,E34)</f>
        <v>0</v>
      </c>
      <c r="G34" s="70">
        <f>SUMIFS('liste de données'!H:H,'liste de données'!D:D,C33,'liste de données'!C:C,E34)</f>
        <v>0</v>
      </c>
      <c r="H34" s="70">
        <f>SUMIFS('liste de données'!I:I,'liste de données'!D:D,C33,'liste de données'!C:C,E34)</f>
        <v>0</v>
      </c>
      <c r="I34" s="70">
        <f>SUMIFS('liste de données'!J:J,'liste de données'!D:D,C33,'liste de données'!C:C,E34)</f>
        <v>0</v>
      </c>
      <c r="J34" s="37"/>
      <c r="K34" s="70">
        <f>SUMIFS('liste de données'!$G:$G,'liste de données'!$D:$D,$C33,'liste de données'!$C:$C,$E34,'liste de données'!$F:$F,"&gt;=01/01/2018",'liste de données'!$F:$F,"&lt;=31/01/2018")</f>
        <v>0</v>
      </c>
      <c r="L34" s="70">
        <f>SUMIFS('liste de données'!$G:$G,'liste de données'!$D:$D,$C33,'liste de données'!$C:$C,$E34,'liste de données'!$F:$F,"&gt;=01/02/2018",'liste de données'!$F:$F,"&lt;=28/02/2018")</f>
        <v>0</v>
      </c>
      <c r="M34" s="70">
        <f>SUMIFS('liste de données'!$G:$G,'liste de données'!$D:$D,$C33,'liste de données'!$C:$C,$E34,'liste de données'!$F:$F,"&gt;=01/03/2018",'liste de données'!$F:$F,"&lt;=31/03/2018")</f>
        <v>0</v>
      </c>
      <c r="N34" s="70">
        <f>SUMIFS('liste de données'!$G:$G,'liste de données'!$D:$D,$C33,'liste de données'!$C:$C,$E34,'liste de données'!$F:$F,"&gt;=01/04/2018",'liste de données'!$F:$F,"&lt;=30/04/2018")</f>
        <v>0</v>
      </c>
      <c r="O34" s="70">
        <f>SUMIFS('liste de données'!$G:$G,'liste de données'!$D:$D,$C33,'liste de données'!$C:$C,$E34,'liste de données'!$F:$F,"&gt;=01/05/2018",'liste de données'!$F:$F,"&lt;=31/05/2018")</f>
        <v>0</v>
      </c>
      <c r="P34" s="70">
        <f>SUMIFS('liste de données'!$G:$G,'liste de données'!$D:$D,$C33,'liste de données'!$C:$C,$E34,'liste de données'!$F:$F,"&gt;=01/06/2018",'liste de données'!$F:$F,"&lt;=30/06/2018")</f>
        <v>0</v>
      </c>
      <c r="Q34" s="70">
        <f>SUMIFS('liste de données'!$G:$G,'liste de données'!$D:$D,$C33,'liste de données'!$C:$C,$E34,'liste de données'!$F:$F,"&gt;=01/07/2018",'liste de données'!$F:$F,"&lt;=31/07/2018")</f>
        <v>0</v>
      </c>
      <c r="R34" s="70">
        <f>SUMIFS('liste de données'!$G:$G,'liste de données'!$D:$D,$C33,'liste de données'!$C:$C,$E34,'liste de données'!$F:$F,"&gt;=01/08/2018",'liste de données'!$F:$F,"&lt;=31/08/2018")</f>
        <v>0</v>
      </c>
      <c r="S34" s="70">
        <f>SUMIFS('liste de données'!$G:$G,'liste de données'!$D:$D,$C33,'liste de données'!$C:$C,$E34,'liste de données'!$F:$F,"&gt;=01/09/2018",'liste de données'!$F:$F,"&lt;=30/09/2018")</f>
        <v>0</v>
      </c>
      <c r="T34" s="70">
        <f>SUMIFS('liste de données'!$G:$G,'liste de données'!$D:$D,$C33,'liste de données'!$C:$C,$E34,'liste de données'!$F:$F,"&gt;=01/10/2018",'liste de données'!$F:$F,"&lt;=31/10/2018")</f>
        <v>0</v>
      </c>
      <c r="U34" s="70">
        <f>SUMIFS('liste de données'!$G:$G,'liste de données'!$D:$D,$C33,'liste de données'!$C:$C,$E34,'liste de données'!$F:$F,"&gt;=01/11/2018",'liste de données'!$F:$F,"&lt;=30/11/2018")</f>
        <v>0</v>
      </c>
      <c r="V34" s="70">
        <f>SUMIFS('liste de données'!$G:$G,'liste de données'!$D:$D,$C33,'liste de données'!$C:$C,$E34,'liste de données'!$F:$F,"&gt;=01/12/2018",'liste de données'!$F:$F,"&lt;=31/12/2018")</f>
        <v>0</v>
      </c>
      <c r="W34" s="72">
        <f>SUM(K34:V34)</f>
        <v>0</v>
      </c>
    </row>
    <row r="35" spans="2:23">
      <c r="B35" s="104"/>
      <c r="C35" s="104"/>
      <c r="D35" s="108"/>
      <c r="E35" s="44" t="s">
        <v>791</v>
      </c>
      <c r="F35" s="78">
        <f>SUM(F33:F34)</f>
        <v>0</v>
      </c>
      <c r="G35" s="78">
        <f t="shared" ref="G35:I35" si="5">SUM(G33:G34)</f>
        <v>0</v>
      </c>
      <c r="H35" s="78">
        <f t="shared" si="5"/>
        <v>0</v>
      </c>
      <c r="I35" s="78">
        <f t="shared" si="5"/>
        <v>0</v>
      </c>
      <c r="J35" s="35"/>
    </row>
    <row r="36" spans="2:23">
      <c r="E36" s="35"/>
      <c r="F36" s="35"/>
      <c r="G36" s="35"/>
      <c r="H36" s="35"/>
      <c r="I36" s="35"/>
      <c r="J36" s="35"/>
    </row>
    <row r="37" spans="2:23">
      <c r="E37" s="35"/>
      <c r="F37" s="35"/>
      <c r="G37" s="35"/>
      <c r="H37" s="35"/>
      <c r="I37" s="35"/>
      <c r="J37" s="35"/>
    </row>
    <row r="38" spans="2:23">
      <c r="E38" s="109" t="s">
        <v>799</v>
      </c>
      <c r="F38" s="110"/>
      <c r="G38" s="35"/>
      <c r="J38" s="35"/>
      <c r="K38" s="73">
        <v>43101</v>
      </c>
      <c r="L38" s="73">
        <v>43132</v>
      </c>
      <c r="M38" s="73">
        <v>43160</v>
      </c>
      <c r="N38" s="73">
        <v>43191</v>
      </c>
      <c r="O38" s="73">
        <v>43221</v>
      </c>
      <c r="P38" s="73">
        <v>43252</v>
      </c>
      <c r="Q38" s="73">
        <v>43282</v>
      </c>
      <c r="R38" s="73">
        <v>43313</v>
      </c>
      <c r="S38" s="73">
        <v>43344</v>
      </c>
      <c r="T38" s="73">
        <v>43374</v>
      </c>
      <c r="U38" s="73">
        <v>43405</v>
      </c>
      <c r="V38" s="73">
        <v>43435</v>
      </c>
      <c r="W38" s="63" t="s">
        <v>2685</v>
      </c>
    </row>
    <row r="39" spans="2:23">
      <c r="E39" s="111"/>
      <c r="F39" s="112"/>
      <c r="G39" s="35"/>
      <c r="J39" s="67" t="s">
        <v>2692</v>
      </c>
      <c r="K39" s="79">
        <f>SUM(K3,K9,K15,K21,K27,K33)</f>
        <v>2887.9</v>
      </c>
      <c r="L39" s="79">
        <f t="shared" ref="L39:V39" si="6">SUM(L3,L9,L15,L21,L27,L33)</f>
        <v>9100.7099999999991</v>
      </c>
      <c r="M39" s="79">
        <f t="shared" si="6"/>
        <v>7168.99</v>
      </c>
      <c r="N39" s="79">
        <f t="shared" si="6"/>
        <v>0</v>
      </c>
      <c r="O39" s="79">
        <f t="shared" si="6"/>
        <v>0</v>
      </c>
      <c r="P39" s="79">
        <f t="shared" si="6"/>
        <v>0</v>
      </c>
      <c r="Q39" s="79">
        <f t="shared" si="6"/>
        <v>0</v>
      </c>
      <c r="R39" s="79">
        <f t="shared" si="6"/>
        <v>0</v>
      </c>
      <c r="S39" s="79">
        <f t="shared" si="6"/>
        <v>0</v>
      </c>
      <c r="T39" s="79">
        <f t="shared" si="6"/>
        <v>0</v>
      </c>
      <c r="U39" s="79">
        <f t="shared" si="6"/>
        <v>0</v>
      </c>
      <c r="V39" s="79">
        <f t="shared" si="6"/>
        <v>0</v>
      </c>
      <c r="W39" s="80">
        <f>SUM(K39:V39)</f>
        <v>19157.599999999999</v>
      </c>
    </row>
    <row r="40" spans="2:23">
      <c r="E40" s="34" t="s">
        <v>1</v>
      </c>
      <c r="F40" s="71">
        <f>SUM(F3,F9,F15,F21,F27,F33)</f>
        <v>19157.599999999999</v>
      </c>
      <c r="G40" s="35"/>
      <c r="J40" s="68" t="s">
        <v>2693</v>
      </c>
      <c r="K40" s="82">
        <f>SUM(K4,K10,K16,K22,K28,K34)</f>
        <v>1264.31</v>
      </c>
      <c r="L40" s="82">
        <f t="shared" ref="L40:V40" si="7">SUM(L4,L10,L16,L22,L28,L34)</f>
        <v>2574.41</v>
      </c>
      <c r="M40" s="82">
        <f t="shared" si="7"/>
        <v>371.2</v>
      </c>
      <c r="N40" s="82">
        <f t="shared" si="7"/>
        <v>0</v>
      </c>
      <c r="O40" s="82">
        <f t="shared" si="7"/>
        <v>0</v>
      </c>
      <c r="P40" s="82">
        <f t="shared" si="7"/>
        <v>0</v>
      </c>
      <c r="Q40" s="82">
        <f t="shared" si="7"/>
        <v>0</v>
      </c>
      <c r="R40" s="82">
        <f t="shared" si="7"/>
        <v>0</v>
      </c>
      <c r="S40" s="82">
        <f t="shared" si="7"/>
        <v>0</v>
      </c>
      <c r="T40" s="82">
        <f t="shared" si="7"/>
        <v>0</v>
      </c>
      <c r="U40" s="82">
        <f t="shared" si="7"/>
        <v>0</v>
      </c>
      <c r="V40" s="82">
        <f t="shared" si="7"/>
        <v>0</v>
      </c>
      <c r="W40" s="80">
        <f>SUM(K40:V40)</f>
        <v>4209.92</v>
      </c>
    </row>
    <row r="41" spans="2:23">
      <c r="E41" s="36" t="s">
        <v>14</v>
      </c>
      <c r="F41" s="70">
        <f>SUM(F4,F10,F16,F22,F28,F34)</f>
        <v>4209.92</v>
      </c>
      <c r="G41" s="35"/>
      <c r="J41" s="35"/>
    </row>
    <row r="42" spans="2:23" s="21" customFormat="1">
      <c r="E42" s="37"/>
      <c r="F42" s="37"/>
      <c r="G42" s="37"/>
      <c r="H42" s="37"/>
      <c r="J42" s="35"/>
      <c r="K42"/>
      <c r="L42"/>
      <c r="M42"/>
      <c r="N42"/>
      <c r="O42"/>
      <c r="P42"/>
      <c r="Q42"/>
      <c r="R42"/>
      <c r="S42"/>
      <c r="T42"/>
      <c r="U42"/>
      <c r="V42"/>
      <c r="W42"/>
    </row>
    <row r="43" spans="2:23">
      <c r="E43" s="35"/>
      <c r="F43" s="35"/>
      <c r="G43" s="35"/>
      <c r="H43" s="35"/>
      <c r="I43" s="35"/>
      <c r="J43" s="35"/>
    </row>
    <row r="44" spans="2:23">
      <c r="J44" s="35"/>
    </row>
    <row r="45" spans="2:23">
      <c r="J45" s="35"/>
    </row>
    <row r="46" spans="2:23">
      <c r="J46" s="37"/>
    </row>
    <row r="47" spans="2:23">
      <c r="J47" s="35"/>
    </row>
    <row r="48" spans="2:23">
      <c r="J48" s="35"/>
    </row>
    <row r="49" spans="10:10">
      <c r="J49" s="35"/>
    </row>
    <row r="50" spans="10:10">
      <c r="J50" s="35"/>
    </row>
    <row r="51" spans="10:10">
      <c r="J51" s="35"/>
    </row>
    <row r="52" spans="10:10">
      <c r="J52" s="37"/>
    </row>
    <row r="53" spans="10:10">
      <c r="J53" s="35"/>
    </row>
    <row r="54" spans="10:10">
      <c r="J54" s="35"/>
    </row>
    <row r="55" spans="10:10">
      <c r="J55" s="35"/>
    </row>
    <row r="56" spans="10:10">
      <c r="J56" s="35"/>
    </row>
    <row r="57" spans="10:10">
      <c r="J57" s="35"/>
    </row>
    <row r="58" spans="10:10">
      <c r="J58" s="37"/>
    </row>
    <row r="59" spans="10:10">
      <c r="J59" s="35"/>
    </row>
    <row r="60" spans="10:10">
      <c r="J60" s="35"/>
    </row>
    <row r="61" spans="10:10">
      <c r="J61" s="35"/>
    </row>
    <row r="62" spans="10:10">
      <c r="J62" s="35"/>
    </row>
    <row r="63" spans="10:10">
      <c r="J63" s="35"/>
    </row>
    <row r="64" spans="10:10">
      <c r="J64" s="37"/>
    </row>
    <row r="65" spans="1:10">
      <c r="J65" s="35"/>
    </row>
    <row r="66" spans="1:10">
      <c r="J66" s="35"/>
    </row>
    <row r="67" spans="1:10">
      <c r="J67" s="35"/>
    </row>
    <row r="68" spans="1:10">
      <c r="J68" s="35"/>
    </row>
    <row r="69" spans="1:10">
      <c r="J69" s="35"/>
    </row>
    <row r="70" spans="1:10">
      <c r="J70" s="37"/>
    </row>
    <row r="71" spans="1:10">
      <c r="J71" s="35"/>
    </row>
    <row r="72" spans="1:10">
      <c r="J72" s="35"/>
    </row>
    <row r="73" spans="1:10">
      <c r="A73" s="54"/>
    </row>
    <row r="74" spans="1:10">
      <c r="A74" s="30"/>
      <c r="J74" s="10"/>
    </row>
  </sheetData>
  <mergeCells count="20">
    <mergeCell ref="X2:Y2"/>
    <mergeCell ref="E38:F39"/>
    <mergeCell ref="B3:B5"/>
    <mergeCell ref="C3:C5"/>
    <mergeCell ref="D3:D5"/>
    <mergeCell ref="B27:B29"/>
    <mergeCell ref="C27:C29"/>
    <mergeCell ref="D27:D29"/>
    <mergeCell ref="B33:B35"/>
    <mergeCell ref="C33:C35"/>
    <mergeCell ref="D33:D35"/>
    <mergeCell ref="B15:B17"/>
    <mergeCell ref="C15:C17"/>
    <mergeCell ref="D15:D17"/>
    <mergeCell ref="B21:B23"/>
    <mergeCell ref="C21:C23"/>
    <mergeCell ref="D21:D23"/>
    <mergeCell ref="B9:B11"/>
    <mergeCell ref="C9:C11"/>
    <mergeCell ref="D9:D11"/>
  </mergeCells>
  <pageMargins left="0.7" right="0.7" top="0.75" bottom="0.75" header="0.3" footer="0.3"/>
  <pageSetup paperSize="9" orientation="portrait" r:id="rId1"/>
  <customProperties>
    <customPr name="EpmWorksheetKeyString_GU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74"/>
  <sheetViews>
    <sheetView showGridLines="0" topLeftCell="H32" zoomScaleNormal="100" workbookViewId="0">
      <selection activeCell="H41" sqref="H41"/>
    </sheetView>
  </sheetViews>
  <sheetFormatPr baseColWidth="10" defaultColWidth="10.7109375" defaultRowHeight="12.75"/>
  <cols>
    <col min="1" max="1" width="12" customWidth="1"/>
    <col min="2" max="2" width="15.140625" bestFit="1" customWidth="1"/>
    <col min="3" max="3" width="9" customWidth="1"/>
    <col min="4" max="4" width="45" bestFit="1" customWidth="1"/>
    <col min="5" max="5" width="8.85546875" bestFit="1" customWidth="1"/>
    <col min="6" max="6" width="10.7109375" bestFit="1" customWidth="1"/>
    <col min="7" max="7" width="9" customWidth="1"/>
    <col min="8" max="8" width="10.7109375" bestFit="1" customWidth="1"/>
    <col min="9" max="9" width="9.7109375" customWidth="1"/>
    <col min="10" max="10" width="17.42578125" bestFit="1" customWidth="1"/>
    <col min="11" max="11" width="11.42578125" customWidth="1"/>
    <col min="12" max="12" width="13.140625" bestFit="1" customWidth="1"/>
    <col min="23" max="23" width="16.28515625" bestFit="1" customWidth="1"/>
  </cols>
  <sheetData>
    <row r="2" spans="1:25" ht="38.25">
      <c r="B2" s="17" t="s">
        <v>776</v>
      </c>
      <c r="C2" s="17" t="s">
        <v>778</v>
      </c>
      <c r="D2" s="17" t="s">
        <v>779</v>
      </c>
      <c r="E2" s="38" t="s">
        <v>777</v>
      </c>
      <c r="F2" s="38" t="s">
        <v>781</v>
      </c>
      <c r="G2" s="38" t="s">
        <v>782</v>
      </c>
      <c r="H2" s="38" t="s">
        <v>783</v>
      </c>
      <c r="I2" s="38" t="s">
        <v>784</v>
      </c>
      <c r="K2" s="65">
        <v>43101</v>
      </c>
      <c r="L2" s="65">
        <v>43132</v>
      </c>
      <c r="M2" s="65">
        <v>43160</v>
      </c>
      <c r="N2" s="65">
        <v>43191</v>
      </c>
      <c r="O2" s="65">
        <v>43221</v>
      </c>
      <c r="P2" s="65">
        <v>43252</v>
      </c>
      <c r="Q2" s="65">
        <v>43282</v>
      </c>
      <c r="R2" s="65">
        <v>43313</v>
      </c>
      <c r="S2" s="65">
        <v>43344</v>
      </c>
      <c r="T2" s="65">
        <v>43374</v>
      </c>
      <c r="U2" s="65">
        <v>43405</v>
      </c>
      <c r="V2" s="65">
        <v>43435</v>
      </c>
      <c r="W2" s="64" t="s">
        <v>2691</v>
      </c>
      <c r="X2" s="122" t="s">
        <v>2720</v>
      </c>
      <c r="Y2" s="123"/>
    </row>
    <row r="3" spans="1:25">
      <c r="B3" s="106" t="s">
        <v>6</v>
      </c>
      <c r="C3" s="106" t="s">
        <v>28</v>
      </c>
      <c r="D3" s="106" t="s">
        <v>29</v>
      </c>
      <c r="E3" s="42" t="s">
        <v>1</v>
      </c>
      <c r="F3" s="71">
        <f>SUMIFS('liste de données'!G:G,'liste de données'!D:D,C3,'liste de données'!C:C,E3)</f>
        <v>0</v>
      </c>
      <c r="G3" s="71">
        <f>SUMIFS('liste de données'!H:H,'liste de données'!D:D,C3,'liste de données'!C:C,E3)</f>
        <v>0</v>
      </c>
      <c r="H3" s="71">
        <f>SUMIFS('liste de données'!I:I,'liste de données'!D:D,C3,'liste de données'!C:C,E3)</f>
        <v>0</v>
      </c>
      <c r="I3" s="71">
        <f>SUMIFS('liste de données'!J:J,'liste de données'!D:D,C3,'liste de données'!C:C,E3)</f>
        <v>0</v>
      </c>
      <c r="J3" s="35"/>
      <c r="K3" s="69">
        <f>SUMIFS('liste de données'!$G:$G,'liste de données'!$D:$D,$C3,'liste de données'!$C:$C,$E3,'liste de données'!$F:$F,"&gt;=01/01/2018",'liste de données'!$F:$F,"&lt;=31/01/2018")</f>
        <v>0</v>
      </c>
      <c r="L3" s="69">
        <f>SUMIFS('liste de données'!$G:$G,'liste de données'!$D:$D,$C3,'liste de données'!$C:$C,$E3,'liste de données'!$F:$F,"&gt;=01/02/2018",'liste de données'!$F:$F,"&lt;=28/02/2018")</f>
        <v>0</v>
      </c>
      <c r="M3" s="69">
        <f>SUMIFS('liste de données'!$G:$G,'liste de données'!$D:$D,$C3,'liste de données'!$C:$C,$E3,'liste de données'!$F:$F,"&gt;=01/03/2018",'liste de données'!$F:$F,"&lt;=31/03/2018")</f>
        <v>0</v>
      </c>
      <c r="N3" s="69">
        <f>SUMIFS('liste de données'!$G:$G,'liste de données'!$D:$D,$C3,'liste de données'!$C:$C,$E3,'liste de données'!$F:$F,"&gt;=01/04/2018",'liste de données'!$F:$F,"&lt;=30/04/2018")</f>
        <v>0</v>
      </c>
      <c r="O3" s="69">
        <f>SUMIFS('liste de données'!$G:$G,'liste de données'!$D:$D,$C3,'liste de données'!$C:$C,$E3,'liste de données'!$F:$F,"&gt;=01/05/2018",'liste de données'!$F:$F,"&lt;=30/05/2018")</f>
        <v>0</v>
      </c>
      <c r="P3" s="69">
        <f>SUMIFS('liste de données'!$G:$G,'liste de données'!$D:$D,$C3,'liste de données'!$C:$C,$E3,'liste de données'!$F:$F,"&gt;=01/06/2018",'liste de données'!$F:$F,"&lt;=31/06/2018")</f>
        <v>0</v>
      </c>
      <c r="Q3" s="69">
        <f>SUMIFS('liste de données'!$G:$G,'liste de données'!$D:$D,$C3,'liste de données'!$C:$C,$E3,'liste de données'!$F:$F,"&gt;=01/07/2018",'liste de données'!$F:$F,"&lt;=31/07/2018")</f>
        <v>0</v>
      </c>
      <c r="R3" s="69">
        <f>SUMIFS('liste de données'!$G:$G,'liste de données'!$D:$D,$C3,'liste de données'!$C:$C,$E3,'liste de données'!$F:$F,"&gt;=01/08/2018",'liste de données'!$F:$F,"&lt;=31/08/2018")</f>
        <v>0</v>
      </c>
      <c r="S3" s="69">
        <f>SUMIFS('liste de données'!$G:$G,'liste de données'!$D:$D,$C3,'liste de données'!$C:$C,$E3,'liste de données'!$F:$F,"&gt;=01/09/2018",'liste de données'!$F:$F,"&lt;=30/09/2018")</f>
        <v>0</v>
      </c>
      <c r="T3" s="69">
        <f>SUMIFS('liste de données'!$G:$G,'liste de données'!$D:$D,$C3,'liste de données'!$C:$C,$E3,'liste de données'!$F:$F,"&gt;=01/10/2018",'liste de données'!$F:$F,"&lt;=31/10/2018")</f>
        <v>0</v>
      </c>
      <c r="U3" s="69">
        <f>SUMIFS('liste de données'!$G:$G,'liste de données'!$D:$D,$C3,'liste de données'!$C:$C,$E3,'liste de données'!$F:$F,"&gt;=01/11/2018",'liste de données'!$F:$F,"&lt;=30/11/2018")</f>
        <v>0</v>
      </c>
      <c r="V3" s="69">
        <f>SUMIFS('liste de données'!$G:$G,'liste de données'!$D:$D,$C3,'liste de données'!$C:$C,$E3,'liste de données'!$F:$F,"&gt;=01/12/2018",'liste de données'!$F:$F,"&lt;=31/12/2018")</f>
        <v>0</v>
      </c>
      <c r="W3" s="72">
        <f>SUM(K3:V3)</f>
        <v>0</v>
      </c>
      <c r="X3" s="120" t="s">
        <v>1</v>
      </c>
      <c r="Y3" s="118"/>
    </row>
    <row r="4" spans="1:25" s="21" customFormat="1">
      <c r="B4" s="113"/>
      <c r="C4" s="113"/>
      <c r="D4" s="113"/>
      <c r="E4" s="43" t="s">
        <v>14</v>
      </c>
      <c r="F4" s="70">
        <f>SUMIFS('liste de données'!G:G,'liste de données'!D:D,C3,'liste de données'!C:C,E4)</f>
        <v>307.64</v>
      </c>
      <c r="G4" s="70">
        <f>SUMIFS('liste de données'!H:H,'liste de données'!D:D,C3,'liste de données'!C:C,E4)</f>
        <v>268.27</v>
      </c>
      <c r="H4" s="70">
        <f>SUMIFS('liste de données'!I:I,'liste de données'!D:D,C3,'liste de données'!C:C,E4)</f>
        <v>0</v>
      </c>
      <c r="I4" s="70">
        <f>SUMIFS('liste de données'!J:J,'liste de données'!D:D,C3,'liste de données'!C:C,E4)</f>
        <v>39.369999999999997</v>
      </c>
      <c r="J4" s="35"/>
      <c r="K4" s="70">
        <f>SUMIFS('liste de données'!$G:$G,'liste de données'!$D:$D,$C3,'liste de données'!$C:$C,$E4,'liste de données'!$F:$F,"&gt;=01/01/2018",'liste de données'!$F:$F,"&lt;=31/01/2018")</f>
        <v>128.79</v>
      </c>
      <c r="L4" s="70">
        <f>SUMIFS('liste de données'!$G:$G,'liste de données'!$D:$D,$C3,'liste de données'!$C:$C,$E4,'liste de données'!$F:$F,"&gt;=01/02/2018",'liste de données'!$F:$F,"&lt;=28/02/2018")</f>
        <v>0</v>
      </c>
      <c r="M4" s="70">
        <f>SUMIFS('liste de données'!$G:$G,'liste de données'!$D:$D,$C3,'liste de données'!$C:$C,$E4,'liste de données'!$F:$F,"&gt;=01/03/2018",'liste de données'!$F:$F,"&lt;=31/03/2018")</f>
        <v>178.85</v>
      </c>
      <c r="N4" s="70">
        <f>SUMIFS('liste de données'!$G:$G,'liste de données'!$D:$D,$C3,'liste de données'!$C:$C,$E4,'liste de données'!$F:$F,"&gt;=01/04/2018",'liste de données'!$F:$F,"&lt;=30/04/2018")</f>
        <v>0</v>
      </c>
      <c r="O4" s="70">
        <f>SUMIFS('liste de données'!$G:$G,'liste de données'!$D:$D,$C3,'liste de données'!$C:$C,$E4,'liste de données'!$F:$F,"&gt;=01/05/2018",'liste de données'!$F:$F,"&lt;=31/05/2018")</f>
        <v>0</v>
      </c>
      <c r="P4" s="70">
        <f>SUMIFS('liste de données'!$G:$G,'liste de données'!$D:$D,$C3,'liste de données'!$C:$C,$E4,'liste de données'!$F:$F,"&gt;=01/06/2018",'liste de données'!$F:$F,"&lt;=30/06/2018")</f>
        <v>0</v>
      </c>
      <c r="Q4" s="70">
        <f>SUMIFS('liste de données'!$G:$G,'liste de données'!$D:$D,$C3,'liste de données'!$C:$C,$E4,'liste de données'!$F:$F,"&gt;=01/07/2018",'liste de données'!$F:$F,"&lt;=31/07/2018")</f>
        <v>0</v>
      </c>
      <c r="R4" s="70">
        <f>SUMIFS('liste de données'!$G:$G,'liste de données'!$D:$D,$C3,'liste de données'!$C:$C,$E4,'liste de données'!$F:$F,"&gt;=01/08/2018",'liste de données'!$F:$F,"&lt;=31/08/2018")</f>
        <v>0</v>
      </c>
      <c r="S4" s="70">
        <f>SUMIFS('liste de données'!$G:$G,'liste de données'!$D:$D,$C3,'liste de données'!$C:$C,$E4,'liste de données'!$F:$F,"&gt;=01/09/2018",'liste de données'!$F:$F,"&lt;=30/09/2018")</f>
        <v>0</v>
      </c>
      <c r="T4" s="70">
        <f>SUMIFS('liste de données'!$G:$G,'liste de données'!$D:$D,$C3,'liste de données'!$C:$C,$E4,'liste de données'!$F:$F,"&gt;=01/10/2018",'liste de données'!$F:$F,"&lt;=31/10/2018")</f>
        <v>0</v>
      </c>
      <c r="U4" s="70">
        <f>SUMIFS('liste de données'!$G:$G,'liste de données'!$D:$D,$C3,'liste de données'!$C:$C,$E4,'liste de données'!$F:$F,"&gt;=01/11/2018",'liste de données'!$F:$F,"&lt;=30/11/2018")</f>
        <v>0</v>
      </c>
      <c r="V4" s="70">
        <f>SUMIFS('liste de données'!$G:$G,'liste de données'!$D:$D,$C3,'liste de données'!$C:$C,$E4,'liste de données'!$F:$F,"&gt;=01/12/2018",'liste de données'!$F:$F,"&lt;=31/12/2018")</f>
        <v>0</v>
      </c>
      <c r="W4" s="72">
        <f>SUM(K4:V4)</f>
        <v>307.64</v>
      </c>
      <c r="X4" s="121" t="s">
        <v>14</v>
      </c>
      <c r="Y4" s="119"/>
    </row>
    <row r="5" spans="1:25">
      <c r="A5" s="8"/>
      <c r="B5" s="108"/>
      <c r="C5" s="108"/>
      <c r="D5" s="108"/>
      <c r="E5" s="44" t="s">
        <v>791</v>
      </c>
      <c r="F5" s="78">
        <f>SUM(F3:F4)</f>
        <v>307.64</v>
      </c>
      <c r="G5" s="78">
        <f t="shared" ref="G5:I5" si="0">SUM(G3:G4)</f>
        <v>268.27</v>
      </c>
      <c r="H5" s="78">
        <f t="shared" si="0"/>
        <v>0</v>
      </c>
      <c r="I5" s="78">
        <f t="shared" si="0"/>
        <v>39.369999999999997</v>
      </c>
      <c r="J5" s="35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</row>
    <row r="6" spans="1:25">
      <c r="A6" s="9"/>
      <c r="E6" s="35"/>
      <c r="F6" s="35"/>
      <c r="G6" s="35"/>
      <c r="H6" s="35"/>
      <c r="I6" s="35"/>
      <c r="J6" s="35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</row>
    <row r="7" spans="1:25">
      <c r="A7" s="8"/>
      <c r="E7" s="35"/>
      <c r="F7" s="35"/>
      <c r="G7" s="35"/>
      <c r="H7" s="35"/>
      <c r="I7" s="35"/>
      <c r="J7" s="35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</row>
    <row r="8" spans="1:25" ht="38.25">
      <c r="A8" s="9"/>
      <c r="B8" s="17" t="s">
        <v>776</v>
      </c>
      <c r="C8" s="17" t="s">
        <v>778</v>
      </c>
      <c r="D8" s="17" t="s">
        <v>779</v>
      </c>
      <c r="E8" s="38" t="s">
        <v>777</v>
      </c>
      <c r="F8" s="38" t="s">
        <v>781</v>
      </c>
      <c r="G8" s="38" t="s">
        <v>782</v>
      </c>
      <c r="H8" s="38" t="s">
        <v>783</v>
      </c>
      <c r="I8" s="38" t="s">
        <v>784</v>
      </c>
      <c r="J8" s="3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</row>
    <row r="9" spans="1:25">
      <c r="A9" s="8"/>
      <c r="B9" s="106" t="s">
        <v>6</v>
      </c>
      <c r="C9" s="106" t="s">
        <v>513</v>
      </c>
      <c r="D9" s="106" t="s">
        <v>514</v>
      </c>
      <c r="E9" s="42" t="s">
        <v>1</v>
      </c>
      <c r="F9" s="71">
        <f>SUMIFS('liste de données'!G:G,'liste de données'!D:D,C9,'liste de données'!C:C,E9)</f>
        <v>0</v>
      </c>
      <c r="G9" s="71">
        <f>SUMIFS('liste de données'!H:H,'liste de données'!D:D,C9,'liste de données'!C:C,E9)</f>
        <v>0</v>
      </c>
      <c r="H9" s="71">
        <f>SUMIFS('liste de données'!I:I,'liste de données'!D:D,C9,'liste de données'!C:C,E9)</f>
        <v>0</v>
      </c>
      <c r="I9" s="71">
        <f>SUMIFS('liste de données'!J:J,'liste de données'!D:D,C9,'liste de données'!C:C,E9)</f>
        <v>0</v>
      </c>
      <c r="J9" s="35"/>
      <c r="K9" s="69">
        <f>SUMIFS('liste de données'!$G:$G,'liste de données'!$D:$D,$C9,'liste de données'!$C:$C,$E9,'liste de données'!$F:$F,"&gt;=01/01/2018",'liste de données'!$F:$F,"&lt;=31/01/2018")</f>
        <v>0</v>
      </c>
      <c r="L9" s="69">
        <f>SUMIFS('liste de données'!$G:$G,'liste de données'!$D:$D,$C9,'liste de données'!$C:$C,$E9,'liste de données'!$F:$F,"&gt;=01/02/2018",'liste de données'!$F:$F,"&lt;=28/02/2018")</f>
        <v>0</v>
      </c>
      <c r="M9" s="69">
        <f>SUMIFS('liste de données'!$G:$G,'liste de données'!$D:$D,$C9,'liste de données'!$C:$C,$E9,'liste de données'!$F:$F,"&gt;=01/03/2018",'liste de données'!$F:$F,"&lt;=31/03/2018")</f>
        <v>0</v>
      </c>
      <c r="N9" s="69">
        <f>SUMIFS('liste de données'!$G:$G,'liste de données'!$D:$D,$C9,'liste de données'!$C:$C,$E9,'liste de données'!$F:$F,"&gt;=01/04/2018",'liste de données'!$F:$F,"&lt;=30/04/2018")</f>
        <v>0</v>
      </c>
      <c r="O9" s="69">
        <f>SUMIFS('liste de données'!$G:$G,'liste de données'!$D:$D,$C9,'liste de données'!$C:$C,$E9,'liste de données'!$F:$F,"&gt;=01/05/2018",'liste de données'!$F:$F,"&lt;=30/05/2018")</f>
        <v>0</v>
      </c>
      <c r="P9" s="69">
        <f>SUMIFS('liste de données'!$G:$G,'liste de données'!$D:$D,$C9,'liste de données'!$C:$C,$E9,'liste de données'!$F:$F,"&gt;=01/06/2018",'liste de données'!$F:$F,"&lt;=31/06/2018")</f>
        <v>0</v>
      </c>
      <c r="Q9" s="69">
        <f>SUMIFS('liste de données'!$G:$G,'liste de données'!$D:$D,$C9,'liste de données'!$C:$C,$E9,'liste de données'!$F:$F,"&gt;=01/07/2018",'liste de données'!$F:$F,"&lt;=31/07/2018")</f>
        <v>0</v>
      </c>
      <c r="R9" s="69">
        <f>SUMIFS('liste de données'!$G:$G,'liste de données'!$D:$D,$C9,'liste de données'!$C:$C,$E9,'liste de données'!$F:$F,"&gt;=01/08/2018",'liste de données'!$F:$F,"&lt;=31/08/2018")</f>
        <v>0</v>
      </c>
      <c r="S9" s="69">
        <f>SUMIFS('liste de données'!$G:$G,'liste de données'!$D:$D,$C9,'liste de données'!$C:$C,$E9,'liste de données'!$F:$F,"&gt;=01/09/2018",'liste de données'!$F:$F,"&lt;=30/09/2018")</f>
        <v>0</v>
      </c>
      <c r="T9" s="69">
        <f>SUMIFS('liste de données'!$G:$G,'liste de données'!$D:$D,$C9,'liste de données'!$C:$C,$E9,'liste de données'!$F:$F,"&gt;=01/10/2018",'liste de données'!$F:$F,"&lt;=31/10/2018")</f>
        <v>0</v>
      </c>
      <c r="U9" s="69">
        <f>SUMIFS('liste de données'!$G:$G,'liste de données'!$D:$D,$C9,'liste de données'!$C:$C,$E9,'liste de données'!$F:$F,"&gt;=01/11/2018",'liste de données'!$F:$F,"&lt;=30/11/2018")</f>
        <v>0</v>
      </c>
      <c r="V9" s="69">
        <f>SUMIFS('liste de données'!$G:$G,'liste de données'!$D:$D,$C9,'liste de données'!$C:$C,$E9,'liste de données'!$F:$F,"&gt;=01/12/2018",'liste de données'!$F:$F,"&lt;=31/12/2018")</f>
        <v>0</v>
      </c>
      <c r="W9" s="72">
        <f>SUM(K9:V9)</f>
        <v>0</v>
      </c>
    </row>
    <row r="10" spans="1:25" s="21" customFormat="1">
      <c r="A10" s="22"/>
      <c r="B10" s="113"/>
      <c r="C10" s="113"/>
      <c r="D10" s="113"/>
      <c r="E10" s="43" t="s">
        <v>14</v>
      </c>
      <c r="F10" s="70">
        <f>SUMIFS('liste de données'!G:G,'liste de données'!D:D,C9,'liste de données'!C:C,E10)</f>
        <v>0</v>
      </c>
      <c r="G10" s="70">
        <f>SUMIFS('liste de données'!H:H,'liste de données'!D:D,C9,'liste de données'!C:C,E10)</f>
        <v>0</v>
      </c>
      <c r="H10" s="70">
        <f>SUMIFS('liste de données'!I:I,'liste de données'!D:D,C9,'liste de données'!C:C,E10)</f>
        <v>0</v>
      </c>
      <c r="I10" s="70">
        <f>SUMIFS('liste de données'!J:J,'liste de données'!D:D,C9,'liste de données'!C:C,E10)</f>
        <v>0</v>
      </c>
      <c r="J10" s="35"/>
      <c r="K10" s="70">
        <f>SUMIFS('liste de données'!$G:$G,'liste de données'!$D:$D,$C9,'liste de données'!$C:$C,$E10,'liste de données'!$F:$F,"&gt;=01/01/2018",'liste de données'!$F:$F,"&lt;=31/01/2018")</f>
        <v>0</v>
      </c>
      <c r="L10" s="70">
        <f>SUMIFS('liste de données'!$G:$G,'liste de données'!$D:$D,$C9,'liste de données'!$C:$C,$E10,'liste de données'!$F:$F,"&gt;=01/02/2018",'liste de données'!$F:$F,"&lt;=28/02/2018")</f>
        <v>0</v>
      </c>
      <c r="M10" s="70">
        <f>SUMIFS('liste de données'!$G:$G,'liste de données'!$D:$D,$C9,'liste de données'!$C:$C,$E10,'liste de données'!$F:$F,"&gt;=01/03/2018",'liste de données'!$F:$F,"&lt;=31/03/2018")</f>
        <v>0</v>
      </c>
      <c r="N10" s="70">
        <f>SUMIFS('liste de données'!$G:$G,'liste de données'!$D:$D,$C9,'liste de données'!$C:$C,$E10,'liste de données'!$F:$F,"&gt;=01/04/2018",'liste de données'!$F:$F,"&lt;=30/04/2018")</f>
        <v>0</v>
      </c>
      <c r="O10" s="70">
        <f>SUMIFS('liste de données'!$G:$G,'liste de données'!$D:$D,$C9,'liste de données'!$C:$C,$E10,'liste de données'!$F:$F,"&gt;=01/05/2018",'liste de données'!$F:$F,"&lt;=31/05/2018")</f>
        <v>0</v>
      </c>
      <c r="P10" s="70">
        <f>SUMIFS('liste de données'!$G:$G,'liste de données'!$D:$D,$C9,'liste de données'!$C:$C,$E10,'liste de données'!$F:$F,"&gt;=01/06/2018",'liste de données'!$F:$F,"&lt;=30/06/2018")</f>
        <v>0</v>
      </c>
      <c r="Q10" s="70">
        <f>SUMIFS('liste de données'!$G:$G,'liste de données'!$D:$D,$C9,'liste de données'!$C:$C,$E10,'liste de données'!$F:$F,"&gt;=01/07/2018",'liste de données'!$F:$F,"&lt;=31/07/2018")</f>
        <v>0</v>
      </c>
      <c r="R10" s="70">
        <f>SUMIFS('liste de données'!$G:$G,'liste de données'!$D:$D,$C9,'liste de données'!$C:$C,$E10,'liste de données'!$F:$F,"&gt;=01/08/2018",'liste de données'!$F:$F,"&lt;=31/08/2018")</f>
        <v>0</v>
      </c>
      <c r="S10" s="70">
        <f>SUMIFS('liste de données'!$G:$G,'liste de données'!$D:$D,$C9,'liste de données'!$C:$C,$E10,'liste de données'!$F:$F,"&gt;=01/09/2018",'liste de données'!$F:$F,"&lt;=30/09/2018")</f>
        <v>0</v>
      </c>
      <c r="T10" s="70">
        <f>SUMIFS('liste de données'!$G:$G,'liste de données'!$D:$D,$C9,'liste de données'!$C:$C,$E10,'liste de données'!$F:$F,"&gt;=01/10/2018",'liste de données'!$F:$F,"&lt;=31/10/2018")</f>
        <v>0</v>
      </c>
      <c r="U10" s="70">
        <f>SUMIFS('liste de données'!$G:$G,'liste de données'!$D:$D,$C9,'liste de données'!$C:$C,$E10,'liste de données'!$F:$F,"&gt;=01/11/2018",'liste de données'!$F:$F,"&lt;=30/11/2018")</f>
        <v>0</v>
      </c>
      <c r="V10" s="70">
        <f>SUMIFS('liste de données'!$G:$G,'liste de données'!$D:$D,$C9,'liste de données'!$C:$C,$E10,'liste de données'!$F:$F,"&gt;=01/12/2018",'liste de données'!$F:$F,"&lt;=31/12/2018")</f>
        <v>0</v>
      </c>
      <c r="W10" s="72">
        <f>SUM(K10:V10)</f>
        <v>0</v>
      </c>
    </row>
    <row r="11" spans="1:25">
      <c r="A11" s="8"/>
      <c r="B11" s="108"/>
      <c r="C11" s="108"/>
      <c r="D11" s="108"/>
      <c r="E11" s="44" t="s">
        <v>791</v>
      </c>
      <c r="F11" s="78">
        <f>SUM(F9:F10)</f>
        <v>0</v>
      </c>
      <c r="G11" s="78">
        <f t="shared" ref="G11:I11" si="1">SUM(G9:G10)</f>
        <v>0</v>
      </c>
      <c r="H11" s="78">
        <f t="shared" si="1"/>
        <v>0</v>
      </c>
      <c r="I11" s="78">
        <f t="shared" si="1"/>
        <v>0</v>
      </c>
      <c r="J11" s="35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</row>
    <row r="12" spans="1:25">
      <c r="A12" s="9"/>
      <c r="E12" s="35"/>
      <c r="F12" s="35"/>
      <c r="G12" s="35"/>
      <c r="H12" s="35"/>
      <c r="I12" s="35"/>
      <c r="J12" s="35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</row>
    <row r="13" spans="1:25">
      <c r="A13" s="8"/>
      <c r="E13" s="35"/>
      <c r="F13" s="35"/>
      <c r="G13" s="35"/>
      <c r="H13" s="35"/>
      <c r="I13" s="35"/>
      <c r="J13" s="35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</row>
    <row r="14" spans="1:25" ht="38.25">
      <c r="A14" s="9"/>
      <c r="B14" s="17" t="s">
        <v>776</v>
      </c>
      <c r="C14" s="17" t="s">
        <v>778</v>
      </c>
      <c r="D14" s="17" t="s">
        <v>779</v>
      </c>
      <c r="E14" s="38" t="s">
        <v>777</v>
      </c>
      <c r="F14" s="38" t="s">
        <v>781</v>
      </c>
      <c r="G14" s="38" t="s">
        <v>782</v>
      </c>
      <c r="H14" s="38" t="s">
        <v>783</v>
      </c>
      <c r="I14" s="38" t="s">
        <v>784</v>
      </c>
      <c r="J14" s="3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</row>
    <row r="15" spans="1:25">
      <c r="A15" s="8"/>
      <c r="B15" s="106" t="s">
        <v>6</v>
      </c>
      <c r="C15" s="106" t="s">
        <v>256</v>
      </c>
      <c r="D15" s="106" t="s">
        <v>257</v>
      </c>
      <c r="E15" s="42" t="s">
        <v>1</v>
      </c>
      <c r="F15" s="71">
        <f>SUMIFS('liste de données'!G:G,'liste de données'!D:D,C15,'liste de données'!C:C,E15)</f>
        <v>1262.8899999999999</v>
      </c>
      <c r="G15" s="71">
        <f>SUMIFS('liste de données'!H:H,'liste de données'!D:D,C15,'liste de données'!C:C,E15)</f>
        <v>685.58</v>
      </c>
      <c r="H15" s="71">
        <f>SUMIFS('liste de données'!I:I,'liste de données'!D:D,C15,'liste de données'!C:C,E15)</f>
        <v>0</v>
      </c>
      <c r="I15" s="71">
        <f>SUMIFS('liste de données'!J:J,'liste de données'!D:D,C15,'liste de données'!C:C,E15)</f>
        <v>577.31000000000006</v>
      </c>
      <c r="J15" s="35"/>
      <c r="K15" s="69">
        <f>SUMIFS('liste de données'!$G:$G,'liste de données'!$D:$D,$C15,'liste de données'!$C:$C,$E15,'liste de données'!$F:$F,"&gt;=01/01/2018",'liste de données'!$F:$F,"&lt;=31/01/2018")</f>
        <v>1024.43</v>
      </c>
      <c r="L15" s="69">
        <f>SUMIFS('liste de données'!$G:$G,'liste de données'!$D:$D,$C15,'liste de données'!$C:$C,$E15,'liste de données'!$F:$F,"&gt;=01/02/2018",'liste de données'!$F:$F,"&lt;=28/02/2018")</f>
        <v>0</v>
      </c>
      <c r="M15" s="69">
        <f>SUMIFS('liste de données'!$G:$G,'liste de données'!$D:$D,$C15,'liste de données'!$C:$C,$E15,'liste de données'!$F:$F,"&gt;=01/03/2018",'liste de données'!$F:$F,"&lt;=31/03/2018")</f>
        <v>238.46</v>
      </c>
      <c r="N15" s="69">
        <f>SUMIFS('liste de données'!$G:$G,'liste de données'!$D:$D,$C15,'liste de données'!$C:$C,$E15,'liste de données'!$F:$F,"&gt;=01/04/2018",'liste de données'!$F:$F,"&lt;=30/04/2018")</f>
        <v>0</v>
      </c>
      <c r="O15" s="69">
        <f>SUMIFS('liste de données'!$G:$G,'liste de données'!$D:$D,$C15,'liste de données'!$C:$C,$E15,'liste de données'!$F:$F,"&gt;=01/05/2018",'liste de données'!$F:$F,"&lt;=30/05/2018")</f>
        <v>0</v>
      </c>
      <c r="P15" s="69">
        <f>SUMIFS('liste de données'!$G:$G,'liste de données'!$D:$D,$C15,'liste de données'!$C:$C,$E15,'liste de données'!$F:$F,"&gt;=01/06/2018",'liste de données'!$F:$F,"&lt;=31/06/2018")</f>
        <v>0</v>
      </c>
      <c r="Q15" s="69">
        <f>SUMIFS('liste de données'!$G:$G,'liste de données'!$D:$D,$C15,'liste de données'!$C:$C,$E15,'liste de données'!$F:$F,"&gt;=01/07/2018",'liste de données'!$F:$F,"&lt;=31/07/2018")</f>
        <v>0</v>
      </c>
      <c r="R15" s="69">
        <f>SUMIFS('liste de données'!$G:$G,'liste de données'!$D:$D,$C15,'liste de données'!$C:$C,$E15,'liste de données'!$F:$F,"&gt;=01/08/2018",'liste de données'!$F:$F,"&lt;=31/08/2018")</f>
        <v>0</v>
      </c>
      <c r="S15" s="69">
        <f>SUMIFS('liste de données'!$G:$G,'liste de données'!$D:$D,$C15,'liste de données'!$C:$C,$E15,'liste de données'!$F:$F,"&gt;=01/09/2018",'liste de données'!$F:$F,"&lt;=30/09/2018")</f>
        <v>0</v>
      </c>
      <c r="T15" s="69">
        <f>SUMIFS('liste de données'!$G:$G,'liste de données'!$D:$D,$C15,'liste de données'!$C:$C,$E15,'liste de données'!$F:$F,"&gt;=01/10/2018",'liste de données'!$F:$F,"&lt;=31/10/2018")</f>
        <v>0</v>
      </c>
      <c r="U15" s="69">
        <f>SUMIFS('liste de données'!$G:$G,'liste de données'!$D:$D,$C15,'liste de données'!$C:$C,$E15,'liste de données'!$F:$F,"&gt;=01/11/2018",'liste de données'!$F:$F,"&lt;=30/11/2018")</f>
        <v>0</v>
      </c>
      <c r="V15" s="69">
        <f>SUMIFS('liste de données'!$G:$G,'liste de données'!$D:$D,$C15,'liste de données'!$C:$C,$E15,'liste de données'!$F:$F,"&gt;=01/12/2018",'liste de données'!$F:$F,"&lt;=31/12/2018")</f>
        <v>0</v>
      </c>
      <c r="W15" s="72">
        <f>SUM(K15:V15)</f>
        <v>1262.8900000000001</v>
      </c>
    </row>
    <row r="16" spans="1:25" s="21" customFormat="1">
      <c r="A16" s="22"/>
      <c r="B16" s="113"/>
      <c r="C16" s="113"/>
      <c r="D16" s="113"/>
      <c r="E16" s="43" t="s">
        <v>14</v>
      </c>
      <c r="F16" s="70">
        <f>SUMIFS('liste de données'!G:G,'liste de données'!D:D,C15,'liste de données'!C:C,E16)</f>
        <v>1183.8</v>
      </c>
      <c r="G16" s="70">
        <f>SUMIFS('liste de données'!H:H,'liste de données'!D:D,C15,'liste de données'!C:C,E16)</f>
        <v>953.8599999999999</v>
      </c>
      <c r="H16" s="70">
        <f>SUMIFS('liste de données'!I:I,'liste de données'!D:D,C15,'liste de données'!C:C,E16)</f>
        <v>0</v>
      </c>
      <c r="I16" s="70">
        <f>SUMIFS('liste de données'!J:J,'liste de données'!D:D,C15,'liste de données'!C:C,E16)</f>
        <v>229.94</v>
      </c>
      <c r="J16" s="37"/>
      <c r="K16" s="70">
        <f>SUMIFS('liste de données'!$G:$G,'liste de données'!$D:$D,$C15,'liste de données'!$C:$C,$E16,'liste de données'!$F:$F,"&gt;=01/01/2018",'liste de données'!$F:$F,"&lt;=31/01/2018")</f>
        <v>655.78</v>
      </c>
      <c r="L16" s="70">
        <f>SUMIFS('liste de données'!$G:$G,'liste de données'!$D:$D,$C15,'liste de données'!$C:$C,$E16,'liste de données'!$F:$F,"&gt;=01/02/2018",'liste de données'!$F:$F,"&lt;=28/02/2018")</f>
        <v>332.99</v>
      </c>
      <c r="M16" s="70">
        <f>SUMIFS('liste de données'!$G:$G,'liste de données'!$D:$D,$C15,'liste de données'!$C:$C,$E16,'liste de données'!$F:$F,"&gt;=01/03/2018",'liste de données'!$F:$F,"&lt;=31/03/2018")</f>
        <v>195.03</v>
      </c>
      <c r="N16" s="70">
        <f>SUMIFS('liste de données'!$G:$G,'liste de données'!$D:$D,$C15,'liste de données'!$C:$C,$E16,'liste de données'!$F:$F,"&gt;=01/04/2018",'liste de données'!$F:$F,"&lt;=30/04/2018")</f>
        <v>0</v>
      </c>
      <c r="O16" s="70">
        <f>SUMIFS('liste de données'!$G:$G,'liste de données'!$D:$D,$C15,'liste de données'!$C:$C,$E16,'liste de données'!$F:$F,"&gt;=01/05/2018",'liste de données'!$F:$F,"&lt;=31/05/2018")</f>
        <v>0</v>
      </c>
      <c r="P16" s="70">
        <f>SUMIFS('liste de données'!$G:$G,'liste de données'!$D:$D,$C15,'liste de données'!$C:$C,$E16,'liste de données'!$F:$F,"&gt;=01/06/2018",'liste de données'!$F:$F,"&lt;=30/06/2018")</f>
        <v>0</v>
      </c>
      <c r="Q16" s="70">
        <f>SUMIFS('liste de données'!$G:$G,'liste de données'!$D:$D,$C15,'liste de données'!$C:$C,$E16,'liste de données'!$F:$F,"&gt;=01/07/2018",'liste de données'!$F:$F,"&lt;=31/07/2018")</f>
        <v>0</v>
      </c>
      <c r="R16" s="70">
        <f>SUMIFS('liste de données'!$G:$G,'liste de données'!$D:$D,$C15,'liste de données'!$C:$C,$E16,'liste de données'!$F:$F,"&gt;=01/08/2018",'liste de données'!$F:$F,"&lt;=31/08/2018")</f>
        <v>0</v>
      </c>
      <c r="S16" s="70">
        <f>SUMIFS('liste de données'!$G:$G,'liste de données'!$D:$D,$C15,'liste de données'!$C:$C,$E16,'liste de données'!$F:$F,"&gt;=01/09/2018",'liste de données'!$F:$F,"&lt;=30/09/2018")</f>
        <v>0</v>
      </c>
      <c r="T16" s="70">
        <f>SUMIFS('liste de données'!$G:$G,'liste de données'!$D:$D,$C15,'liste de données'!$C:$C,$E16,'liste de données'!$F:$F,"&gt;=01/10/2018",'liste de données'!$F:$F,"&lt;=31/10/2018")</f>
        <v>0</v>
      </c>
      <c r="U16" s="70">
        <f>SUMIFS('liste de données'!$G:$G,'liste de données'!$D:$D,$C15,'liste de données'!$C:$C,$E16,'liste de données'!$F:$F,"&gt;=01/11/2018",'liste de données'!$F:$F,"&lt;=30/11/2018")</f>
        <v>0</v>
      </c>
      <c r="V16" s="70">
        <f>SUMIFS('liste de données'!$G:$G,'liste de données'!$D:$D,$C15,'liste de données'!$C:$C,$E16,'liste de données'!$F:$F,"&gt;=01/12/2018",'liste de données'!$F:$F,"&lt;=31/12/2018")</f>
        <v>0</v>
      </c>
      <c r="W16" s="72">
        <f>SUM(K16:V16)</f>
        <v>1183.8</v>
      </c>
    </row>
    <row r="17" spans="1:23">
      <c r="A17" s="8"/>
      <c r="B17" s="108"/>
      <c r="C17" s="108"/>
      <c r="D17" s="108"/>
      <c r="E17" s="44" t="s">
        <v>791</v>
      </c>
      <c r="F17" s="78">
        <f>SUM(F15:F16)</f>
        <v>2446.6899999999996</v>
      </c>
      <c r="G17" s="78">
        <f t="shared" ref="G17:I17" si="2">SUM(G15:G16)</f>
        <v>1639.44</v>
      </c>
      <c r="H17" s="78">
        <f t="shared" si="2"/>
        <v>0</v>
      </c>
      <c r="I17" s="78">
        <f t="shared" si="2"/>
        <v>807.25</v>
      </c>
      <c r="J17" s="35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</row>
    <row r="18" spans="1:23">
      <c r="E18" s="35"/>
      <c r="F18" s="35"/>
      <c r="G18" s="35"/>
      <c r="H18" s="35"/>
      <c r="I18" s="35"/>
      <c r="J18" s="35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</row>
    <row r="19" spans="1:23">
      <c r="E19" s="35"/>
      <c r="F19" s="35"/>
      <c r="G19" s="35"/>
      <c r="H19" s="35"/>
      <c r="I19" s="35"/>
      <c r="J19" s="35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</row>
    <row r="20" spans="1:23" s="16" customFormat="1" ht="45" customHeight="1">
      <c r="B20" s="17" t="s">
        <v>776</v>
      </c>
      <c r="C20" s="17" t="s">
        <v>778</v>
      </c>
      <c r="D20" s="17" t="s">
        <v>779</v>
      </c>
      <c r="E20" s="38" t="s">
        <v>777</v>
      </c>
      <c r="F20" s="38" t="s">
        <v>781</v>
      </c>
      <c r="G20" s="38" t="s">
        <v>782</v>
      </c>
      <c r="H20" s="38" t="s">
        <v>783</v>
      </c>
      <c r="I20" s="38" t="s">
        <v>784</v>
      </c>
      <c r="J20" s="35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</row>
    <row r="21" spans="1:23">
      <c r="B21" s="106" t="s">
        <v>6</v>
      </c>
      <c r="C21" s="106" t="s">
        <v>258</v>
      </c>
      <c r="D21" s="106" t="s">
        <v>259</v>
      </c>
      <c r="E21" s="42" t="s">
        <v>1</v>
      </c>
      <c r="F21" s="71">
        <f>SUMIFS('liste de données'!G:G,'liste de données'!D:D,C21,'liste de données'!C:C,E21)</f>
        <v>2464.9</v>
      </c>
      <c r="G21" s="71">
        <f>SUMIFS('liste de données'!H:H,'liste de données'!D:D,C21,'liste de données'!C:C,E21)</f>
        <v>1371.1699999999998</v>
      </c>
      <c r="H21" s="71">
        <f>SUMIFS('liste de données'!I:I,'liste de données'!D:D,C21,'liste de données'!C:C,E21)</f>
        <v>0</v>
      </c>
      <c r="I21" s="71">
        <f>SUMIFS('liste de données'!J:J,'liste de données'!D:D,C21,'liste de données'!C:C,E21)</f>
        <v>1093.73</v>
      </c>
      <c r="J21" s="35"/>
      <c r="K21" s="69">
        <f>SUMIFS('liste de données'!$G:$G,'liste de données'!$D:$D,$C21,'liste de données'!$C:$C,$E21,'liste de données'!$F:$F,"&gt;=01/01/2018",'liste de données'!$F:$F,"&lt;=31/01/2018")</f>
        <v>178.85</v>
      </c>
      <c r="L21" s="69">
        <f>SUMIFS('liste de données'!$G:$G,'liste de données'!$D:$D,$C21,'liste de données'!$C:$C,$E21,'liste de données'!$F:$F,"&gt;=01/02/2018",'liste de données'!$F:$F,"&lt;=28/02/2018")</f>
        <v>2286.0500000000002</v>
      </c>
      <c r="M21" s="69">
        <f>SUMIFS('liste de données'!$G:$G,'liste de données'!$D:$D,$C21,'liste de données'!$C:$C,$E21,'liste de données'!$F:$F,"&gt;=01/03/2018",'liste de données'!$F:$F,"&lt;=31/03/2018")</f>
        <v>0</v>
      </c>
      <c r="N21" s="69">
        <f>SUMIFS('liste de données'!$G:$G,'liste de données'!$D:$D,$C21,'liste de données'!$C:$C,$E21,'liste de données'!$F:$F,"&gt;=01/04/2018",'liste de données'!$F:$F,"&lt;=30/04/2018")</f>
        <v>0</v>
      </c>
      <c r="O21" s="69">
        <f>SUMIFS('liste de données'!$G:$G,'liste de données'!$D:$D,$C21,'liste de données'!$C:$C,$E21,'liste de données'!$F:$F,"&gt;=01/05/2018",'liste de données'!$F:$F,"&lt;=30/05/2018")</f>
        <v>0</v>
      </c>
      <c r="P21" s="69">
        <f>SUMIFS('liste de données'!$G:$G,'liste de données'!$D:$D,$C21,'liste de données'!$C:$C,$E21,'liste de données'!$F:$F,"&gt;=01/06/2018",'liste de données'!$F:$F,"&lt;=31/06/2018")</f>
        <v>0</v>
      </c>
      <c r="Q21" s="69">
        <f>SUMIFS('liste de données'!$G:$G,'liste de données'!$D:$D,$C21,'liste de données'!$C:$C,$E21,'liste de données'!$F:$F,"&gt;=01/07/2018",'liste de données'!$F:$F,"&lt;=31/07/2018")</f>
        <v>0</v>
      </c>
      <c r="R21" s="69">
        <f>SUMIFS('liste de données'!$G:$G,'liste de données'!$D:$D,$C21,'liste de données'!$C:$C,$E21,'liste de données'!$F:$F,"&gt;=01/08/2018",'liste de données'!$F:$F,"&lt;=31/08/2018")</f>
        <v>0</v>
      </c>
      <c r="S21" s="69">
        <f>SUMIFS('liste de données'!$G:$G,'liste de données'!$D:$D,$C21,'liste de données'!$C:$C,$E21,'liste de données'!$F:$F,"&gt;=01/09/2018",'liste de données'!$F:$F,"&lt;=30/09/2018")</f>
        <v>0</v>
      </c>
      <c r="T21" s="69">
        <f>SUMIFS('liste de données'!$G:$G,'liste de données'!$D:$D,$C21,'liste de données'!$C:$C,$E21,'liste de données'!$F:$F,"&gt;=01/10/2018",'liste de données'!$F:$F,"&lt;=31/10/2018")</f>
        <v>0</v>
      </c>
      <c r="U21" s="69">
        <f>SUMIFS('liste de données'!$G:$G,'liste de données'!$D:$D,$C21,'liste de données'!$C:$C,$E21,'liste de données'!$F:$F,"&gt;=01/11/2018",'liste de données'!$F:$F,"&lt;=30/11/2018")</f>
        <v>0</v>
      </c>
      <c r="V21" s="69">
        <f>SUMIFS('liste de données'!$G:$G,'liste de données'!$D:$D,$C21,'liste de données'!$C:$C,$E21,'liste de données'!$F:$F,"&gt;=01/12/2018",'liste de données'!$F:$F,"&lt;=31/12/2018")</f>
        <v>0</v>
      </c>
      <c r="W21" s="72">
        <f>SUM(K21:V21)</f>
        <v>2464.9</v>
      </c>
    </row>
    <row r="22" spans="1:23" s="21" customFormat="1">
      <c r="B22" s="113"/>
      <c r="C22" s="113"/>
      <c r="D22" s="113"/>
      <c r="E22" s="43" t="s">
        <v>14</v>
      </c>
      <c r="F22" s="70">
        <f>SUMIFS('liste de données'!G:G,'liste de données'!D:D,C21,'liste de données'!C:C,E22)</f>
        <v>417.31</v>
      </c>
      <c r="G22" s="70">
        <f>SUMIFS('liste de données'!H:H,'liste de données'!D:D,C21,'liste de données'!C:C,E22)</f>
        <v>417.31</v>
      </c>
      <c r="H22" s="70">
        <f>SUMIFS('liste de données'!I:I,'liste de données'!D:D,C21,'liste de données'!C:C,E22)</f>
        <v>0</v>
      </c>
      <c r="I22" s="70">
        <f>SUMIFS('liste de données'!J:J,'liste de données'!D:D,C21,'liste de données'!C:C,E22)</f>
        <v>0</v>
      </c>
      <c r="J22" s="37"/>
      <c r="K22" s="70">
        <f>SUMIFS('liste de données'!$G:$G,'liste de données'!$D:$D,$C21,'liste de données'!$C:$C,$E22,'liste de données'!$F:$F,"&gt;=01/01/2018",'liste de données'!$F:$F,"&lt;=31/01/2018")</f>
        <v>0</v>
      </c>
      <c r="L22" s="70">
        <f>SUMIFS('liste de données'!$G:$G,'liste de données'!$D:$D,$C21,'liste de données'!$C:$C,$E22,'liste de données'!$F:$F,"&gt;=01/02/2018",'liste de données'!$F:$F,"&lt;=28/02/2018")</f>
        <v>417.31</v>
      </c>
      <c r="M22" s="70">
        <f>SUMIFS('liste de données'!$G:$G,'liste de données'!$D:$D,$C21,'liste de données'!$C:$C,$E22,'liste de données'!$F:$F,"&gt;=01/03/2018",'liste de données'!$F:$F,"&lt;=31/03/2018")</f>
        <v>0</v>
      </c>
      <c r="N22" s="70">
        <f>SUMIFS('liste de données'!$G:$G,'liste de données'!$D:$D,$C21,'liste de données'!$C:$C,$E22,'liste de données'!$F:$F,"&gt;=01/04/2018",'liste de données'!$F:$F,"&lt;=30/04/2018")</f>
        <v>0</v>
      </c>
      <c r="O22" s="70">
        <f>SUMIFS('liste de données'!$G:$G,'liste de données'!$D:$D,$C21,'liste de données'!$C:$C,$E22,'liste de données'!$F:$F,"&gt;=01/05/2018",'liste de données'!$F:$F,"&lt;=31/05/2018")</f>
        <v>0</v>
      </c>
      <c r="P22" s="70">
        <f>SUMIFS('liste de données'!$G:$G,'liste de données'!$D:$D,$C21,'liste de données'!$C:$C,$E22,'liste de données'!$F:$F,"&gt;=01/06/2018",'liste de données'!$F:$F,"&lt;=30/06/2018")</f>
        <v>0</v>
      </c>
      <c r="Q22" s="70">
        <f>SUMIFS('liste de données'!$G:$G,'liste de données'!$D:$D,$C21,'liste de données'!$C:$C,$E22,'liste de données'!$F:$F,"&gt;=01/07/2018",'liste de données'!$F:$F,"&lt;=31/07/2018")</f>
        <v>0</v>
      </c>
      <c r="R22" s="70">
        <f>SUMIFS('liste de données'!$G:$G,'liste de données'!$D:$D,$C21,'liste de données'!$C:$C,$E22,'liste de données'!$F:$F,"&gt;=01/08/2018",'liste de données'!$F:$F,"&lt;=31/08/2018")</f>
        <v>0</v>
      </c>
      <c r="S22" s="70">
        <f>SUMIFS('liste de données'!$G:$G,'liste de données'!$D:$D,$C21,'liste de données'!$C:$C,$E22,'liste de données'!$F:$F,"&gt;=01/09/2018",'liste de données'!$F:$F,"&lt;=30/09/2018")</f>
        <v>0</v>
      </c>
      <c r="T22" s="70">
        <f>SUMIFS('liste de données'!$G:$G,'liste de données'!$D:$D,$C21,'liste de données'!$C:$C,$E22,'liste de données'!$F:$F,"&gt;=01/10/2018",'liste de données'!$F:$F,"&lt;=31/10/2018")</f>
        <v>0</v>
      </c>
      <c r="U22" s="70">
        <f>SUMIFS('liste de données'!$G:$G,'liste de données'!$D:$D,$C21,'liste de données'!$C:$C,$E22,'liste de données'!$F:$F,"&gt;=01/11/2018",'liste de données'!$F:$F,"&lt;=30/11/2018")</f>
        <v>0</v>
      </c>
      <c r="V22" s="70">
        <f>SUMIFS('liste de données'!$G:$G,'liste de données'!$D:$D,$C21,'liste de données'!$C:$C,$E22,'liste de données'!$F:$F,"&gt;=01/12/2018",'liste de données'!$F:$F,"&lt;=31/12/2018")</f>
        <v>0</v>
      </c>
      <c r="W22" s="72">
        <f>SUM(K22:V22)</f>
        <v>417.31</v>
      </c>
    </row>
    <row r="23" spans="1:23">
      <c r="B23" s="108"/>
      <c r="C23" s="108"/>
      <c r="D23" s="108"/>
      <c r="E23" s="44" t="s">
        <v>791</v>
      </c>
      <c r="F23" s="78">
        <f>SUM(F21:F22)</f>
        <v>2882.21</v>
      </c>
      <c r="G23" s="78">
        <f t="shared" ref="G23:I23" si="3">SUM(G21:G22)</f>
        <v>1788.4799999999998</v>
      </c>
      <c r="H23" s="78">
        <f t="shared" si="3"/>
        <v>0</v>
      </c>
      <c r="I23" s="78">
        <f t="shared" si="3"/>
        <v>1093.73</v>
      </c>
      <c r="J23" s="35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</row>
    <row r="24" spans="1:23">
      <c r="E24" s="35"/>
      <c r="F24" s="35"/>
      <c r="G24" s="35"/>
      <c r="H24" s="35"/>
      <c r="I24" s="35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</row>
    <row r="25" spans="1:23">
      <c r="E25" s="35"/>
      <c r="F25" s="35"/>
      <c r="G25" s="35"/>
      <c r="H25" s="35"/>
      <c r="I25" s="35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</row>
    <row r="26" spans="1:23" ht="38.25">
      <c r="B26" s="17" t="s">
        <v>776</v>
      </c>
      <c r="C26" s="17" t="s">
        <v>778</v>
      </c>
      <c r="D26" s="17" t="s">
        <v>779</v>
      </c>
      <c r="E26" s="38" t="s">
        <v>777</v>
      </c>
      <c r="F26" s="38" t="s">
        <v>781</v>
      </c>
      <c r="G26" s="38" t="s">
        <v>782</v>
      </c>
      <c r="H26" s="38" t="s">
        <v>783</v>
      </c>
      <c r="I26" s="38" t="s">
        <v>784</v>
      </c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</row>
    <row r="27" spans="1:23">
      <c r="B27" s="106" t="s">
        <v>6</v>
      </c>
      <c r="C27" s="106" t="s">
        <v>225</v>
      </c>
      <c r="D27" s="106" t="s">
        <v>226</v>
      </c>
      <c r="E27" s="42" t="s">
        <v>1</v>
      </c>
      <c r="F27" s="71">
        <f>SUMIFS('liste de données'!G:G,'liste de données'!D:D,C27,'liste de données'!C:C,E27)</f>
        <v>10384.800000000001</v>
      </c>
      <c r="G27" s="71">
        <f>SUMIFS('liste de données'!H:H,'liste de données'!D:D,C27,'liste de données'!C:C,E27)</f>
        <v>4565.38</v>
      </c>
      <c r="H27" s="71">
        <f>SUMIFS('liste de données'!I:I,'liste de données'!D:D,C27,'liste de données'!C:C,E27)</f>
        <v>0</v>
      </c>
      <c r="I27" s="71">
        <f>SUMIFS('liste de données'!J:J,'liste de données'!D:D,C27,'liste de données'!C:C,E27)</f>
        <v>5819.420000000001</v>
      </c>
      <c r="K27" s="69">
        <f>SUMIFS('liste de données'!$G:$G,'liste de données'!$D:$D,$C27,'liste de données'!$C:$C,$E27,'liste de données'!$F:$F,"&gt;=01/01/2018",'liste de données'!$F:$F,"&lt;=31/01/2018")</f>
        <v>2688.58</v>
      </c>
      <c r="L27" s="69">
        <f>SUMIFS('liste de données'!$G:$G,'liste de données'!$D:$D,$C27,'liste de données'!$C:$C,$E27,'liste de données'!$F:$F,"&gt;=01/02/2018",'liste de données'!$F:$F,"&lt;=28/02/2018")</f>
        <v>1643.8600000000001</v>
      </c>
      <c r="M27" s="69">
        <f>SUMIFS('liste de données'!$G:$G,'liste de données'!$D:$D,$C27,'liste de données'!$C:$C,$E27,'liste de données'!$F:$F,"&gt;=01/03/2018",'liste de données'!$F:$F,"&lt;=31/03/2018")</f>
        <v>6052.3600000000006</v>
      </c>
      <c r="N27" s="69">
        <f>SUMIFS('liste de données'!$G:$G,'liste de données'!$D:$D,$C27,'liste de données'!$C:$C,$E27,'liste de données'!$F:$F,"&gt;=01/04/2018",'liste de données'!$F:$F,"&lt;=30/04/2018")</f>
        <v>0</v>
      </c>
      <c r="O27" s="69">
        <f>SUMIFS('liste de données'!$G:$G,'liste de données'!$D:$D,$C27,'liste de données'!$C:$C,$E27,'liste de données'!$F:$F,"&gt;=01/05/2018",'liste de données'!$F:$F,"&lt;=30/05/2018")</f>
        <v>0</v>
      </c>
      <c r="P27" s="69">
        <f>SUMIFS('liste de données'!$G:$G,'liste de données'!$D:$D,$C27,'liste de données'!$C:$C,$E27,'liste de données'!$F:$F,"&gt;=01/06/2018",'liste de données'!$F:$F,"&lt;=31/06/2018")</f>
        <v>0</v>
      </c>
      <c r="Q27" s="69">
        <f>SUMIFS('liste de données'!$G:$G,'liste de données'!$D:$D,$C27,'liste de données'!$C:$C,$E27,'liste de données'!$F:$F,"&gt;=01/07/2018",'liste de données'!$F:$F,"&lt;=31/07/2018")</f>
        <v>0</v>
      </c>
      <c r="R27" s="69">
        <f>SUMIFS('liste de données'!$G:$G,'liste de données'!$D:$D,$C27,'liste de données'!$C:$C,$E27,'liste de données'!$F:$F,"&gt;=01/08/2018",'liste de données'!$F:$F,"&lt;=31/08/2018")</f>
        <v>0</v>
      </c>
      <c r="S27" s="69">
        <f>SUMIFS('liste de données'!$G:$G,'liste de données'!$D:$D,$C27,'liste de données'!$C:$C,$E27,'liste de données'!$F:$F,"&gt;=01/09/2018",'liste de données'!$F:$F,"&lt;=30/09/2018")</f>
        <v>0</v>
      </c>
      <c r="T27" s="69">
        <f>SUMIFS('liste de données'!$G:$G,'liste de données'!$D:$D,$C27,'liste de données'!$C:$C,$E27,'liste de données'!$F:$F,"&gt;=01/10/2018",'liste de données'!$F:$F,"&lt;=31/10/2018")</f>
        <v>0</v>
      </c>
      <c r="U27" s="69">
        <f>SUMIFS('liste de données'!$G:$G,'liste de données'!$D:$D,$C27,'liste de données'!$C:$C,$E27,'liste de données'!$F:$F,"&gt;=01/11/2018",'liste de données'!$F:$F,"&lt;=30/11/2018")</f>
        <v>0</v>
      </c>
      <c r="V27" s="69">
        <f>SUMIFS('liste de données'!$G:$G,'liste de données'!$D:$D,$C27,'liste de données'!$C:$C,$E27,'liste de données'!$F:$F,"&gt;=01/12/2018",'liste de données'!$F:$F,"&lt;=31/12/2018")</f>
        <v>0</v>
      </c>
      <c r="W27" s="72">
        <f>SUM(K27:V27)</f>
        <v>10384.800000000001</v>
      </c>
    </row>
    <row r="28" spans="1:23" s="21" customFormat="1">
      <c r="B28" s="113"/>
      <c r="C28" s="113"/>
      <c r="D28" s="113"/>
      <c r="E28" s="43" t="s">
        <v>14</v>
      </c>
      <c r="F28" s="70">
        <f>SUMIFS('liste de données'!G:G,'liste de données'!D:D,C27,'liste de données'!C:C,E28)</f>
        <v>1812.6799999999998</v>
      </c>
      <c r="G28" s="70">
        <f>SUMIFS('liste de données'!H:H,'liste de données'!D:D,C27,'liste de données'!C:C,E28)</f>
        <v>1788.48</v>
      </c>
      <c r="H28" s="70">
        <f>SUMIFS('liste de données'!I:I,'liste de données'!D:D,C27,'liste de données'!C:C,E28)</f>
        <v>0</v>
      </c>
      <c r="I28" s="70">
        <f>SUMIFS('liste de données'!J:J,'liste de données'!D:D,C27,'liste de données'!C:C,E28)</f>
        <v>24.2</v>
      </c>
      <c r="K28" s="70">
        <f>SUMIFS('liste de données'!$G:$G,'liste de données'!$D:$D,$C27,'liste de données'!$C:$C,$E28,'liste de données'!$F:$F,"&gt;=01/01/2018",'liste de données'!$F:$F,"&lt;=31/01/2018")</f>
        <v>596.16</v>
      </c>
      <c r="L28" s="70">
        <f>SUMIFS('liste de données'!$G:$G,'liste de données'!$D:$D,$C27,'liste de données'!$C:$C,$E28,'liste de données'!$F:$F,"&gt;=01/02/2018",'liste de données'!$F:$F,"&lt;=28/02/2018")</f>
        <v>566.35</v>
      </c>
      <c r="M28" s="70">
        <f>SUMIFS('liste de données'!$G:$G,'liste de données'!$D:$D,$C27,'liste de données'!$C:$C,$E28,'liste de données'!$F:$F,"&gt;=01/03/2018",'liste de données'!$F:$F,"&lt;=31/03/2018")</f>
        <v>650.16999999999996</v>
      </c>
      <c r="N28" s="70">
        <f>SUMIFS('liste de données'!$G:$G,'liste de données'!$D:$D,$C27,'liste de données'!$C:$C,$E28,'liste de données'!$F:$F,"&gt;=01/04/2018",'liste de données'!$F:$F,"&lt;=30/04/2018")</f>
        <v>0</v>
      </c>
      <c r="O28" s="70">
        <f>SUMIFS('liste de données'!$G:$G,'liste de données'!$D:$D,$C27,'liste de données'!$C:$C,$E28,'liste de données'!$F:$F,"&gt;=01/05/2018",'liste de données'!$F:$F,"&lt;=31/05/2018")</f>
        <v>0</v>
      </c>
      <c r="P28" s="70">
        <f>SUMIFS('liste de données'!$G:$G,'liste de données'!$D:$D,$C27,'liste de données'!$C:$C,$E28,'liste de données'!$F:$F,"&gt;=01/06/2018",'liste de données'!$F:$F,"&lt;=30/06/2018")</f>
        <v>0</v>
      </c>
      <c r="Q28" s="70">
        <f>SUMIFS('liste de données'!$G:$G,'liste de données'!$D:$D,$C27,'liste de données'!$C:$C,$E28,'liste de données'!$F:$F,"&gt;=01/07/2018",'liste de données'!$F:$F,"&lt;=31/07/2018")</f>
        <v>0</v>
      </c>
      <c r="R28" s="70">
        <f>SUMIFS('liste de données'!$G:$G,'liste de données'!$D:$D,$C27,'liste de données'!$C:$C,$E28,'liste de données'!$F:$F,"&gt;=01/08/2018",'liste de données'!$F:$F,"&lt;=31/08/2018")</f>
        <v>0</v>
      </c>
      <c r="S28" s="70">
        <f>SUMIFS('liste de données'!$G:$G,'liste de données'!$D:$D,$C27,'liste de données'!$C:$C,$E28,'liste de données'!$F:$F,"&gt;=01/09/2018",'liste de données'!$F:$F,"&lt;=30/09/2018")</f>
        <v>0</v>
      </c>
      <c r="T28" s="70">
        <f>SUMIFS('liste de données'!$G:$G,'liste de données'!$D:$D,$C27,'liste de données'!$C:$C,$E28,'liste de données'!$F:$F,"&gt;=01/10/2018",'liste de données'!$F:$F,"&lt;=31/10/2018")</f>
        <v>0</v>
      </c>
      <c r="U28" s="70">
        <f>SUMIFS('liste de données'!$G:$G,'liste de données'!$D:$D,$C27,'liste de données'!$C:$C,$E28,'liste de données'!$F:$F,"&gt;=01/11/2018",'liste de données'!$F:$F,"&lt;=30/11/2018")</f>
        <v>0</v>
      </c>
      <c r="V28" s="70">
        <f>SUMIFS('liste de données'!$G:$G,'liste de données'!$D:$D,$C27,'liste de données'!$C:$C,$E28,'liste de données'!$F:$F,"&gt;=01/12/2018",'liste de données'!$F:$F,"&lt;=31/12/2018")</f>
        <v>0</v>
      </c>
      <c r="W28" s="72">
        <f>SUM(K28:V28)</f>
        <v>1812.6799999999998</v>
      </c>
    </row>
    <row r="29" spans="1:23">
      <c r="B29" s="108"/>
      <c r="C29" s="108"/>
      <c r="D29" s="108"/>
      <c r="E29" s="44" t="s">
        <v>791</v>
      </c>
      <c r="F29" s="78">
        <f>SUM(F27:F28)</f>
        <v>12197.480000000001</v>
      </c>
      <c r="G29" s="78">
        <f t="shared" ref="G29:I29" si="4">SUM(G27:G28)</f>
        <v>6353.8600000000006</v>
      </c>
      <c r="H29" s="78">
        <f t="shared" si="4"/>
        <v>0</v>
      </c>
      <c r="I29" s="78">
        <f t="shared" si="4"/>
        <v>5843.6200000000008</v>
      </c>
      <c r="J29" s="35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</row>
    <row r="30" spans="1:23">
      <c r="E30" s="35"/>
      <c r="F30" s="35"/>
      <c r="G30" s="35"/>
      <c r="H30" s="35"/>
      <c r="I30" s="35"/>
      <c r="J30" s="35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</row>
    <row r="31" spans="1:23">
      <c r="E31" s="35"/>
      <c r="F31" s="35"/>
      <c r="G31" s="35"/>
      <c r="H31" s="35"/>
      <c r="I31" s="35"/>
      <c r="J31" s="35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</row>
    <row r="32" spans="1:23" ht="38.25">
      <c r="B32" s="17" t="s">
        <v>776</v>
      </c>
      <c r="C32" s="17" t="s">
        <v>778</v>
      </c>
      <c r="D32" s="17" t="s">
        <v>779</v>
      </c>
      <c r="E32" s="38" t="s">
        <v>777</v>
      </c>
      <c r="F32" s="38" t="s">
        <v>781</v>
      </c>
      <c r="G32" s="38" t="s">
        <v>782</v>
      </c>
      <c r="H32" s="38" t="s">
        <v>783</v>
      </c>
      <c r="I32" s="38" t="s">
        <v>784</v>
      </c>
      <c r="J32" s="3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</row>
    <row r="33" spans="2:23">
      <c r="B33" s="106" t="s">
        <v>6</v>
      </c>
      <c r="C33" s="106" t="s">
        <v>19</v>
      </c>
      <c r="D33" s="106" t="s">
        <v>20</v>
      </c>
      <c r="E33" s="42" t="s">
        <v>1</v>
      </c>
      <c r="F33" s="71">
        <f>SUMIFS('liste de données'!G:G,'liste de données'!D:D,C33,'liste de données'!C:C,E33)</f>
        <v>2694.59</v>
      </c>
      <c r="G33" s="71">
        <f>SUMIFS('liste de données'!H:H,'liste de données'!D:D,C33,'liste de données'!C:C,E33)</f>
        <v>953.86</v>
      </c>
      <c r="H33" s="71">
        <f>SUMIFS('liste de données'!I:I,'liste de données'!D:D,C33,'liste de données'!C:C,E33)</f>
        <v>1115.92</v>
      </c>
      <c r="I33" s="71">
        <f>SUMIFS('liste de données'!J:J,'liste de données'!D:D,C33,'liste de données'!C:C,E33)</f>
        <v>624.81000000000006</v>
      </c>
      <c r="J33" s="35"/>
      <c r="K33" s="69">
        <f>SUMIFS('liste de données'!$G:$G,'liste de données'!$D:$D,$C33,'liste de données'!$C:$C,$E33,'liste de données'!$F:$F,"&gt;=01/01/2018",'liste de données'!$F:$F,"&lt;=31/01/2018")</f>
        <v>0</v>
      </c>
      <c r="L33" s="69">
        <f>SUMIFS('liste de données'!$G:$G,'liste de données'!$D:$D,$C33,'liste de données'!$C:$C,$E33,'liste de données'!$F:$F,"&gt;=01/02/2018",'liste de données'!$F:$F,"&lt;=28/02/2018")</f>
        <v>2277.2800000000002</v>
      </c>
      <c r="M33" s="69">
        <f>SUMIFS('liste de données'!$G:$G,'liste de données'!$D:$D,$C33,'liste de données'!$C:$C,$E33,'liste de données'!$F:$F,"&gt;=01/03/2018",'liste de données'!$F:$F,"&lt;=31/03/2018")</f>
        <v>417.31</v>
      </c>
      <c r="N33" s="69">
        <f>SUMIFS('liste de données'!$G:$G,'liste de données'!$D:$D,$C33,'liste de données'!$C:$C,$E33,'liste de données'!$F:$F,"&gt;=01/04/2018",'liste de données'!$F:$F,"&lt;=30/04/2018")</f>
        <v>0</v>
      </c>
      <c r="O33" s="69">
        <f>SUMIFS('liste de données'!$G:$G,'liste de données'!$D:$D,$C33,'liste de données'!$C:$C,$E33,'liste de données'!$F:$F,"&gt;=01/05/2018",'liste de données'!$F:$F,"&lt;=30/05/2018")</f>
        <v>0</v>
      </c>
      <c r="P33" s="69">
        <f>SUMIFS('liste de données'!$G:$G,'liste de données'!$D:$D,$C33,'liste de données'!$C:$C,$E33,'liste de données'!$F:$F,"&gt;=01/06/2018",'liste de données'!$F:$F,"&lt;=31/06/2018")</f>
        <v>0</v>
      </c>
      <c r="Q33" s="69">
        <f>SUMIFS('liste de données'!$G:$G,'liste de données'!$D:$D,$C33,'liste de données'!$C:$C,$E33,'liste de données'!$F:$F,"&gt;=01/07/2018",'liste de données'!$F:$F,"&lt;=31/07/2018")</f>
        <v>0</v>
      </c>
      <c r="R33" s="69">
        <f>SUMIFS('liste de données'!$G:$G,'liste de données'!$D:$D,$C33,'liste de données'!$C:$C,$E33,'liste de données'!$F:$F,"&gt;=01/08/2018",'liste de données'!$F:$F,"&lt;=31/08/2018")</f>
        <v>0</v>
      </c>
      <c r="S33" s="69">
        <f>SUMIFS('liste de données'!$G:$G,'liste de données'!$D:$D,$C33,'liste de données'!$C:$C,$E33,'liste de données'!$F:$F,"&gt;=01/09/2018",'liste de données'!$F:$F,"&lt;=30/09/2018")</f>
        <v>0</v>
      </c>
      <c r="T33" s="69">
        <f>SUMIFS('liste de données'!$G:$G,'liste de données'!$D:$D,$C33,'liste de données'!$C:$C,$E33,'liste de données'!$F:$F,"&gt;=01/10/2018",'liste de données'!$F:$F,"&lt;=31/10/2018")</f>
        <v>0</v>
      </c>
      <c r="U33" s="69">
        <f>SUMIFS('liste de données'!$G:$G,'liste de données'!$D:$D,$C33,'liste de données'!$C:$C,$E33,'liste de données'!$F:$F,"&gt;=01/11/2018",'liste de données'!$F:$F,"&lt;=30/11/2018")</f>
        <v>0</v>
      </c>
      <c r="V33" s="69">
        <f>SUMIFS('liste de données'!$G:$G,'liste de données'!$D:$D,$C33,'liste de données'!$C:$C,$E33,'liste de données'!$F:$F,"&gt;=01/12/2018",'liste de données'!$F:$F,"&lt;=31/12/2018")</f>
        <v>0</v>
      </c>
      <c r="W33" s="72">
        <f>SUM(K33:V33)</f>
        <v>2694.59</v>
      </c>
    </row>
    <row r="34" spans="2:23" s="21" customFormat="1">
      <c r="B34" s="113"/>
      <c r="C34" s="113"/>
      <c r="D34" s="113"/>
      <c r="E34" s="43" t="s">
        <v>14</v>
      </c>
      <c r="F34" s="70">
        <f>SUMIFS('liste de données'!G:G,'liste de données'!D:D,C33,'liste de données'!C:C,E34)</f>
        <v>2218.1799999999998</v>
      </c>
      <c r="G34" s="70">
        <f>SUMIFS('liste de données'!H:H,'liste de données'!D:D,C33,'liste de données'!C:C,E34)</f>
        <v>2146.16</v>
      </c>
      <c r="H34" s="70">
        <f>SUMIFS('liste de données'!I:I,'liste de données'!D:D,C33,'liste de données'!C:C,E34)</f>
        <v>0</v>
      </c>
      <c r="I34" s="70">
        <f>SUMIFS('liste de données'!J:J,'liste de données'!D:D,C33,'liste de données'!C:C,E34)</f>
        <v>72.02</v>
      </c>
      <c r="J34" s="37"/>
      <c r="K34" s="70">
        <f>SUMIFS('liste de données'!$G:$G,'liste de données'!$D:$D,$C33,'liste de données'!$C:$C,$E34,'liste de données'!$F:$F,"&gt;=01/01/2018",'liste de données'!$F:$F,"&lt;=31/01/2018")</f>
        <v>1025.8699999999999</v>
      </c>
      <c r="L34" s="70">
        <f>SUMIFS('liste de données'!$G:$G,'liste de données'!$D:$D,$C33,'liste de données'!$C:$C,$E34,'liste de données'!$F:$F,"&gt;=01/02/2018",'liste de données'!$F:$F,"&lt;=28/02/2018")</f>
        <v>804.81</v>
      </c>
      <c r="M34" s="70">
        <f>SUMIFS('liste de données'!$G:$G,'liste de données'!$D:$D,$C33,'liste de données'!$C:$C,$E34,'liste de données'!$F:$F,"&gt;=01/03/2018",'liste de données'!$F:$F,"&lt;=31/03/2018")</f>
        <v>387.5</v>
      </c>
      <c r="N34" s="70">
        <f>SUMIFS('liste de données'!$G:$G,'liste de données'!$D:$D,$C33,'liste de données'!$C:$C,$E34,'liste de données'!$F:$F,"&gt;=01/04/2018",'liste de données'!$F:$F,"&lt;=30/04/2018")</f>
        <v>0</v>
      </c>
      <c r="O34" s="70">
        <f>SUMIFS('liste de données'!$G:$G,'liste de données'!$D:$D,$C33,'liste de données'!$C:$C,$E34,'liste de données'!$F:$F,"&gt;=01/05/2018",'liste de données'!$F:$F,"&lt;=31/05/2018")</f>
        <v>0</v>
      </c>
      <c r="P34" s="70">
        <f>SUMIFS('liste de données'!$G:$G,'liste de données'!$D:$D,$C33,'liste de données'!$C:$C,$E34,'liste de données'!$F:$F,"&gt;=01/06/2018",'liste de données'!$F:$F,"&lt;=30/06/2018")</f>
        <v>0</v>
      </c>
      <c r="Q34" s="70">
        <f>SUMIFS('liste de données'!$G:$G,'liste de données'!$D:$D,$C33,'liste de données'!$C:$C,$E34,'liste de données'!$F:$F,"&gt;=01/07/2018",'liste de données'!$F:$F,"&lt;=31/07/2018")</f>
        <v>0</v>
      </c>
      <c r="R34" s="70">
        <f>SUMIFS('liste de données'!$G:$G,'liste de données'!$D:$D,$C33,'liste de données'!$C:$C,$E34,'liste de données'!$F:$F,"&gt;=01/08/2018",'liste de données'!$F:$F,"&lt;=31/08/2018")</f>
        <v>0</v>
      </c>
      <c r="S34" s="70">
        <f>SUMIFS('liste de données'!$G:$G,'liste de données'!$D:$D,$C33,'liste de données'!$C:$C,$E34,'liste de données'!$F:$F,"&gt;=01/09/2018",'liste de données'!$F:$F,"&lt;=30/09/2018")</f>
        <v>0</v>
      </c>
      <c r="T34" s="70">
        <f>SUMIFS('liste de données'!$G:$G,'liste de données'!$D:$D,$C33,'liste de données'!$C:$C,$E34,'liste de données'!$F:$F,"&gt;=01/10/2018",'liste de données'!$F:$F,"&lt;=31/10/2018")</f>
        <v>0</v>
      </c>
      <c r="U34" s="70">
        <f>SUMIFS('liste de données'!$G:$G,'liste de données'!$D:$D,$C33,'liste de données'!$C:$C,$E34,'liste de données'!$F:$F,"&gt;=01/11/2018",'liste de données'!$F:$F,"&lt;=30/11/2018")</f>
        <v>0</v>
      </c>
      <c r="V34" s="70">
        <f>SUMIFS('liste de données'!$G:$G,'liste de données'!$D:$D,$C33,'liste de données'!$C:$C,$E34,'liste de données'!$F:$F,"&gt;=01/12/2018",'liste de données'!$F:$F,"&lt;=31/12/2018")</f>
        <v>0</v>
      </c>
      <c r="W34" s="72">
        <f>SUM(K34:V34)</f>
        <v>2218.1799999999998</v>
      </c>
    </row>
    <row r="35" spans="2:23">
      <c r="B35" s="108"/>
      <c r="C35" s="108"/>
      <c r="D35" s="108"/>
      <c r="E35" s="44" t="s">
        <v>791</v>
      </c>
      <c r="F35" s="78">
        <f>SUM(F33:F34)</f>
        <v>4912.7700000000004</v>
      </c>
      <c r="G35" s="78">
        <f t="shared" ref="G35:I35" si="5">SUM(G33:G34)</f>
        <v>3100.02</v>
      </c>
      <c r="H35" s="78">
        <f t="shared" si="5"/>
        <v>1115.92</v>
      </c>
      <c r="I35" s="78">
        <f t="shared" si="5"/>
        <v>696.83</v>
      </c>
      <c r="J35" s="35"/>
    </row>
    <row r="36" spans="2:23">
      <c r="E36" s="35"/>
      <c r="F36" s="35"/>
      <c r="G36" s="35"/>
      <c r="H36" s="35"/>
      <c r="I36" s="35"/>
      <c r="J36" s="35"/>
    </row>
    <row r="37" spans="2:23">
      <c r="E37" s="35"/>
      <c r="F37" s="35"/>
      <c r="G37" s="35"/>
      <c r="H37" s="35"/>
      <c r="I37" s="35"/>
      <c r="J37" s="35"/>
    </row>
    <row r="38" spans="2:23">
      <c r="E38" s="35"/>
      <c r="F38" s="35"/>
      <c r="G38" s="103" t="s">
        <v>798</v>
      </c>
      <c r="H38" s="103"/>
      <c r="J38" s="35"/>
      <c r="K38" s="73">
        <v>43101</v>
      </c>
      <c r="L38" s="73">
        <v>43132</v>
      </c>
      <c r="M38" s="73">
        <v>43160</v>
      </c>
      <c r="N38" s="73">
        <v>43191</v>
      </c>
      <c r="O38" s="73">
        <v>43221</v>
      </c>
      <c r="P38" s="73">
        <v>43252</v>
      </c>
      <c r="Q38" s="73">
        <v>43282</v>
      </c>
      <c r="R38" s="73">
        <v>43313</v>
      </c>
      <c r="S38" s="73">
        <v>43344</v>
      </c>
      <c r="T38" s="73">
        <v>43374</v>
      </c>
      <c r="U38" s="73">
        <v>43405</v>
      </c>
      <c r="V38" s="73">
        <v>43435</v>
      </c>
      <c r="W38" s="63" t="s">
        <v>2685</v>
      </c>
    </row>
    <row r="39" spans="2:23">
      <c r="E39" s="35"/>
      <c r="F39" s="35"/>
      <c r="G39" s="103"/>
      <c r="H39" s="103"/>
      <c r="J39" s="67" t="s">
        <v>2694</v>
      </c>
      <c r="K39" s="79">
        <f>SUM(K3,K9,K15,K21,K27,K33)</f>
        <v>3891.8599999999997</v>
      </c>
      <c r="L39" s="79">
        <f t="shared" ref="L39:V39" si="6">SUM(L3,L9,L15,L21,L27,L33)</f>
        <v>6207.1900000000005</v>
      </c>
      <c r="M39" s="79">
        <f t="shared" si="6"/>
        <v>6708.130000000001</v>
      </c>
      <c r="N39" s="79">
        <f t="shared" si="6"/>
        <v>0</v>
      </c>
      <c r="O39" s="79">
        <f t="shared" si="6"/>
        <v>0</v>
      </c>
      <c r="P39" s="79">
        <f t="shared" si="6"/>
        <v>0</v>
      </c>
      <c r="Q39" s="79">
        <f t="shared" si="6"/>
        <v>0</v>
      </c>
      <c r="R39" s="79">
        <f t="shared" si="6"/>
        <v>0</v>
      </c>
      <c r="S39" s="79">
        <f t="shared" si="6"/>
        <v>0</v>
      </c>
      <c r="T39" s="79">
        <f t="shared" si="6"/>
        <v>0</v>
      </c>
      <c r="U39" s="79">
        <f t="shared" si="6"/>
        <v>0</v>
      </c>
      <c r="V39" s="79">
        <f t="shared" si="6"/>
        <v>0</v>
      </c>
      <c r="W39" s="80">
        <f>SUM(K39:V39)</f>
        <v>16807.18</v>
      </c>
    </row>
    <row r="40" spans="2:23">
      <c r="E40" s="35"/>
      <c r="F40" s="35"/>
      <c r="G40" s="34" t="s">
        <v>1</v>
      </c>
      <c r="H40" s="71">
        <f>SUM(F3,F9,F15,F21,F27,F33)</f>
        <v>16807.18</v>
      </c>
      <c r="J40" s="68" t="s">
        <v>2695</v>
      </c>
      <c r="K40" s="82">
        <f>SUM(K4,K10,K16,K22,K28,K34)</f>
        <v>2406.6</v>
      </c>
      <c r="L40" s="82">
        <f t="shared" ref="L40:V40" si="7">SUM(L4,L10,L16,L22,L28,L34)</f>
        <v>2121.46</v>
      </c>
      <c r="M40" s="82">
        <f t="shared" si="7"/>
        <v>1411.55</v>
      </c>
      <c r="N40" s="82">
        <f t="shared" si="7"/>
        <v>0</v>
      </c>
      <c r="O40" s="82">
        <f t="shared" si="7"/>
        <v>0</v>
      </c>
      <c r="P40" s="82">
        <f t="shared" si="7"/>
        <v>0</v>
      </c>
      <c r="Q40" s="82">
        <f t="shared" si="7"/>
        <v>0</v>
      </c>
      <c r="R40" s="82">
        <f t="shared" si="7"/>
        <v>0</v>
      </c>
      <c r="S40" s="82">
        <f t="shared" si="7"/>
        <v>0</v>
      </c>
      <c r="T40" s="82">
        <f t="shared" si="7"/>
        <v>0</v>
      </c>
      <c r="U40" s="82">
        <f t="shared" si="7"/>
        <v>0</v>
      </c>
      <c r="V40" s="82">
        <f t="shared" si="7"/>
        <v>0</v>
      </c>
      <c r="W40" s="80">
        <f>SUM(K40:V40)</f>
        <v>5939.61</v>
      </c>
    </row>
    <row r="41" spans="2:23" s="21" customFormat="1">
      <c r="E41" s="37"/>
      <c r="F41" s="37"/>
      <c r="G41" s="36" t="s">
        <v>14</v>
      </c>
      <c r="H41" s="70">
        <f>SUM(F4,F10,F16,F22,F28,F34)</f>
        <v>5939.61</v>
      </c>
      <c r="J41" s="35"/>
      <c r="K41"/>
      <c r="L41"/>
      <c r="M41"/>
      <c r="N41"/>
      <c r="O41"/>
      <c r="P41"/>
      <c r="Q41"/>
      <c r="R41"/>
      <c r="S41"/>
      <c r="T41"/>
      <c r="U41"/>
      <c r="V41"/>
      <c r="W41"/>
    </row>
    <row r="42" spans="2:23">
      <c r="E42" s="35"/>
      <c r="F42" s="35"/>
      <c r="G42" s="35"/>
      <c r="H42" s="35"/>
      <c r="I42" s="35"/>
      <c r="J42" s="35"/>
    </row>
    <row r="43" spans="2:23">
      <c r="E43" s="35"/>
      <c r="F43" s="35"/>
      <c r="G43" s="35"/>
      <c r="H43" s="35"/>
      <c r="I43" s="35"/>
      <c r="J43" s="35"/>
    </row>
    <row r="44" spans="2:23">
      <c r="E44" s="35"/>
      <c r="F44" s="35"/>
      <c r="G44" s="35"/>
      <c r="H44" s="35"/>
      <c r="I44" s="35"/>
      <c r="J44" s="35"/>
    </row>
    <row r="45" spans="2:23">
      <c r="J45" s="35"/>
    </row>
    <row r="46" spans="2:23">
      <c r="J46" s="37"/>
    </row>
    <row r="47" spans="2:23">
      <c r="J47" s="35"/>
    </row>
    <row r="48" spans="2:23">
      <c r="J48" s="35"/>
    </row>
    <row r="49" spans="10:10">
      <c r="J49" s="35"/>
    </row>
    <row r="50" spans="10:10">
      <c r="J50" s="35"/>
    </row>
    <row r="51" spans="10:10">
      <c r="J51" s="35"/>
    </row>
    <row r="52" spans="10:10">
      <c r="J52" s="37"/>
    </row>
    <row r="53" spans="10:10">
      <c r="J53" s="35"/>
    </row>
    <row r="54" spans="10:10">
      <c r="J54" s="35"/>
    </row>
    <row r="55" spans="10:10">
      <c r="J55" s="35"/>
    </row>
    <row r="56" spans="10:10">
      <c r="J56" s="35"/>
    </row>
    <row r="57" spans="10:10">
      <c r="J57" s="35"/>
    </row>
    <row r="58" spans="10:10">
      <c r="J58" s="37"/>
    </row>
    <row r="59" spans="10:10">
      <c r="J59" s="35"/>
    </row>
    <row r="60" spans="10:10">
      <c r="J60" s="35"/>
    </row>
    <row r="61" spans="10:10">
      <c r="J61" s="35"/>
    </row>
    <row r="62" spans="10:10">
      <c r="J62" s="35"/>
    </row>
    <row r="63" spans="10:10">
      <c r="J63" s="35"/>
    </row>
    <row r="64" spans="10:10">
      <c r="J64" s="37"/>
    </row>
    <row r="65" spans="10:10">
      <c r="J65" s="35"/>
    </row>
    <row r="66" spans="10:10">
      <c r="J66" s="35"/>
    </row>
    <row r="67" spans="10:10">
      <c r="J67" s="35"/>
    </row>
    <row r="68" spans="10:10">
      <c r="J68" s="35"/>
    </row>
    <row r="69" spans="10:10">
      <c r="J69" s="35"/>
    </row>
    <row r="70" spans="10:10">
      <c r="J70" s="37"/>
    </row>
    <row r="71" spans="10:10">
      <c r="J71" s="35"/>
    </row>
    <row r="72" spans="10:10">
      <c r="J72" s="35"/>
    </row>
    <row r="74" spans="10:10">
      <c r="J74" s="10"/>
    </row>
  </sheetData>
  <mergeCells count="20">
    <mergeCell ref="X2:Y2"/>
    <mergeCell ref="G38:H39"/>
    <mergeCell ref="B3:B5"/>
    <mergeCell ref="C3:C5"/>
    <mergeCell ref="C9:C11"/>
    <mergeCell ref="B9:B11"/>
    <mergeCell ref="B15:B17"/>
    <mergeCell ref="C15:C17"/>
    <mergeCell ref="B27:B29"/>
    <mergeCell ref="C27:C29"/>
    <mergeCell ref="D27:D29"/>
    <mergeCell ref="B33:B35"/>
    <mergeCell ref="C33:C35"/>
    <mergeCell ref="D33:D35"/>
    <mergeCell ref="B21:B23"/>
    <mergeCell ref="C21:C23"/>
    <mergeCell ref="D21:D23"/>
    <mergeCell ref="D3:D5"/>
    <mergeCell ref="D9:D11"/>
    <mergeCell ref="D15:D17"/>
  </mergeCells>
  <pageMargins left="0.7" right="0.7" top="0.75" bottom="0.75" header="0.3" footer="0.3"/>
  <customProperties>
    <customPr name="EpmWorksheetKeyString_GUID" r:id="rId1"/>
  </customPropertie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9"/>
  <sheetViews>
    <sheetView showGridLines="0" topLeftCell="G22" zoomScaleNormal="100" workbookViewId="0">
      <selection activeCell="G25" sqref="G25:H26"/>
    </sheetView>
  </sheetViews>
  <sheetFormatPr baseColWidth="10" defaultColWidth="10.7109375" defaultRowHeight="12.75"/>
  <cols>
    <col min="1" max="1" width="14.28515625" customWidth="1"/>
    <col min="2" max="2" width="15.140625" bestFit="1" customWidth="1"/>
    <col min="3" max="3" width="11.5703125" customWidth="1"/>
    <col min="4" max="4" width="42.5703125" style="25" bestFit="1" customWidth="1"/>
    <col min="5" max="5" width="15.140625" bestFit="1" customWidth="1"/>
    <col min="6" max="6" width="9.7109375" bestFit="1" customWidth="1"/>
    <col min="7" max="7" width="10" customWidth="1"/>
    <col min="8" max="8" width="11.85546875" customWidth="1"/>
    <col min="9" max="9" width="11.140625" customWidth="1"/>
    <col min="10" max="10" width="15.85546875" bestFit="1" customWidth="1"/>
    <col min="11" max="14" width="10.7109375" customWidth="1"/>
    <col min="23" max="23" width="15.5703125" bestFit="1" customWidth="1"/>
  </cols>
  <sheetData>
    <row r="2" spans="2:25" ht="38.25">
      <c r="B2" s="17" t="s">
        <v>776</v>
      </c>
      <c r="C2" s="17" t="s">
        <v>778</v>
      </c>
      <c r="D2" s="17" t="s">
        <v>779</v>
      </c>
      <c r="E2" s="38" t="s">
        <v>777</v>
      </c>
      <c r="F2" s="38" t="s">
        <v>781</v>
      </c>
      <c r="G2" s="38" t="s">
        <v>782</v>
      </c>
      <c r="H2" s="38" t="s">
        <v>783</v>
      </c>
      <c r="I2" s="38" t="s">
        <v>784</v>
      </c>
      <c r="K2" s="65">
        <v>43101</v>
      </c>
      <c r="L2" s="65">
        <v>43132</v>
      </c>
      <c r="M2" s="65">
        <v>43160</v>
      </c>
      <c r="N2" s="65">
        <v>43191</v>
      </c>
      <c r="O2" s="65">
        <v>43221</v>
      </c>
      <c r="P2" s="65">
        <v>43252</v>
      </c>
      <c r="Q2" s="65">
        <v>43282</v>
      </c>
      <c r="R2" s="65">
        <v>43313</v>
      </c>
      <c r="S2" s="65">
        <v>43344</v>
      </c>
      <c r="T2" s="65">
        <v>43374</v>
      </c>
      <c r="U2" s="65">
        <v>43405</v>
      </c>
      <c r="V2" s="65">
        <v>43435</v>
      </c>
      <c r="W2" s="64" t="s">
        <v>2686</v>
      </c>
      <c r="X2" s="122" t="s">
        <v>2720</v>
      </c>
      <c r="Y2" s="123"/>
    </row>
    <row r="3" spans="2:25">
      <c r="B3" s="106" t="s">
        <v>6</v>
      </c>
      <c r="C3" s="106" t="s">
        <v>640</v>
      </c>
      <c r="D3" s="106" t="s">
        <v>641</v>
      </c>
      <c r="E3" s="42" t="s">
        <v>1</v>
      </c>
      <c r="F3" s="71">
        <f>SUMIFS('liste de données'!G:G,'liste de données'!D:D,C3,'liste de données'!C:C,E3)</f>
        <v>0</v>
      </c>
      <c r="G3" s="71">
        <f>SUMIFS('liste de données'!H:H,'liste de données'!D:D,C3,'liste de données'!C:C,E3)</f>
        <v>0</v>
      </c>
      <c r="H3" s="71">
        <f>SUMIFS('liste de données'!I:I,'liste de données'!D:D,C3,'liste de données'!C:C,E3)</f>
        <v>0</v>
      </c>
      <c r="I3" s="71">
        <f>SUMIFS('liste de données'!J:J,'liste de données'!D:D,C3,'liste de données'!C:C,E3)</f>
        <v>0</v>
      </c>
      <c r="J3" s="35"/>
      <c r="K3" s="69">
        <f>SUMIFS('liste de données'!$G:$G,'liste de données'!$D:$D,$C3,'liste de données'!$C:$C,$E3,'liste de données'!$F:$F,"&gt;=01/01/2018",'liste de données'!$F:$F,"&lt;=31/01/2018")</f>
        <v>0</v>
      </c>
      <c r="L3" s="69">
        <f>SUMIFS('liste de données'!$G:$G,'liste de données'!$D:$D,$C3,'liste de données'!$C:$C,$E3,'liste de données'!$F:$F,"&gt;=01/02/2018",'liste de données'!$F:$F,"&lt;=28/02/2018")</f>
        <v>0</v>
      </c>
      <c r="M3" s="69">
        <f>SUMIFS('liste de données'!$G:$G,'liste de données'!$D:$D,$C3,'liste de données'!$C:$C,$E3,'liste de données'!$F:$F,"&gt;=01/03/2018",'liste de données'!$F:$F,"&lt;=31/03/2018")</f>
        <v>0</v>
      </c>
      <c r="N3" s="69">
        <f>SUMIFS('liste de données'!$G:$G,'liste de données'!$D:$D,$C3,'liste de données'!$C:$C,$E3,'liste de données'!$F:$F,"&gt;=01/04/2018",'liste de données'!$F:$F,"&lt;=30/04/2018")</f>
        <v>0</v>
      </c>
      <c r="O3" s="69">
        <f>SUMIFS('liste de données'!$G:$G,'liste de données'!$D:$D,$C3,'liste de données'!$C:$C,$E3,'liste de données'!$F:$F,"&gt;=01/05/2018",'liste de données'!$F:$F,"&lt;=30/05/2018")</f>
        <v>0</v>
      </c>
      <c r="P3" s="69">
        <f>SUMIFS('liste de données'!$G:$G,'liste de données'!$D:$D,$C3,'liste de données'!$C:$C,$E3,'liste de données'!$F:$F,"&gt;=01/06/2018",'liste de données'!$F:$F,"&lt;=31/06/2018")</f>
        <v>0</v>
      </c>
      <c r="Q3" s="69">
        <f>SUMIFS('liste de données'!$G:$G,'liste de données'!$D:$D,$C3,'liste de données'!$C:$C,$E3,'liste de données'!$F:$F,"&gt;=01/07/2018",'liste de données'!$F:$F,"&lt;=31/07/2018")</f>
        <v>0</v>
      </c>
      <c r="R3" s="69">
        <f>SUMIFS('liste de données'!$G:$G,'liste de données'!$D:$D,$C3,'liste de données'!$C:$C,$E3,'liste de données'!$F:$F,"&gt;=01/08/2018",'liste de données'!$F:$F,"&lt;=31/08/2018")</f>
        <v>0</v>
      </c>
      <c r="S3" s="69">
        <f>SUMIFS('liste de données'!$G:$G,'liste de données'!$D:$D,$C3,'liste de données'!$C:$C,$E3,'liste de données'!$F:$F,"&gt;=01/09/2018",'liste de données'!$F:$F,"&lt;=30/09/2018")</f>
        <v>0</v>
      </c>
      <c r="T3" s="69">
        <f>SUMIFS('liste de données'!$G:$G,'liste de données'!$D:$D,$C3,'liste de données'!$C:$C,$E3,'liste de données'!$F:$F,"&gt;=01/10/2018",'liste de données'!$F:$F,"&lt;=31/10/2018")</f>
        <v>0</v>
      </c>
      <c r="U3" s="69">
        <f>SUMIFS('liste de données'!$G:$G,'liste de données'!$D:$D,$C3,'liste de données'!$C:$C,$E3,'liste de données'!$F:$F,"&gt;=01/11/2018",'liste de données'!$F:$F,"&lt;=30/11/2018")</f>
        <v>0</v>
      </c>
      <c r="V3" s="69">
        <f>SUMIFS('liste de données'!$G:$G,'liste de données'!$D:$D,$C3,'liste de données'!$C:$C,$E3,'liste de données'!$F:$F,"&gt;=01/12/2018",'liste de données'!$F:$F,"&lt;=31/12/2018")</f>
        <v>0</v>
      </c>
      <c r="W3" s="72">
        <f>SUM(K3:V3)</f>
        <v>0</v>
      </c>
      <c r="X3" s="120" t="s">
        <v>1</v>
      </c>
      <c r="Y3" s="118"/>
    </row>
    <row r="4" spans="2:25">
      <c r="B4" s="113"/>
      <c r="C4" s="113"/>
      <c r="D4" s="113"/>
      <c r="E4" s="43" t="s">
        <v>14</v>
      </c>
      <c r="F4" s="70">
        <f>SUMIFS('liste de données'!G:G,'liste de données'!D:D,C3,'liste de données'!C:C,E4)</f>
        <v>0</v>
      </c>
      <c r="G4" s="70">
        <f>SUMIFS('liste de données'!H:H,'liste de données'!D:D,C3,'liste de données'!C:C,E4)</f>
        <v>0</v>
      </c>
      <c r="H4" s="70">
        <f>SUMIFS('liste de données'!I:I,'liste de données'!D:D,C3,'liste de données'!C:C,E4)</f>
        <v>0</v>
      </c>
      <c r="I4" s="70">
        <f>SUMIFS('liste de données'!J:J,'liste de données'!D:D,C3,'liste de données'!C:C,E4)</f>
        <v>0</v>
      </c>
      <c r="J4" s="35"/>
      <c r="K4" s="70">
        <f>SUMIFS('liste de données'!$G:$G,'liste de données'!$D:$D,$C3,'liste de données'!$C:$C,$E4,'liste de données'!$F:$F,"&gt;=01/01/2018",'liste de données'!$F:$F,"&lt;=31/01/2018")</f>
        <v>0</v>
      </c>
      <c r="L4" s="70">
        <f>SUMIFS('liste de données'!$G:$G,'liste de données'!$D:$D,$C3,'liste de données'!$C:$C,$E4,'liste de données'!$F:$F,"&gt;=01/02/2018",'liste de données'!$F:$F,"&lt;=28/02/2018")</f>
        <v>0</v>
      </c>
      <c r="M4" s="70">
        <f>SUMIFS('liste de données'!$G:$G,'liste de données'!$D:$D,$C3,'liste de données'!$C:$C,$E4,'liste de données'!$F:$F,"&gt;=01/03/2018",'liste de données'!$F:$F,"&lt;=31/03/2018")</f>
        <v>0</v>
      </c>
      <c r="N4" s="70">
        <f>SUMIFS('liste de données'!$G:$G,'liste de données'!$D:$D,$C3,'liste de données'!$C:$C,$E4,'liste de données'!$F:$F,"&gt;=01/04/2018",'liste de données'!$F:$F,"&lt;=30/04/2018")</f>
        <v>0</v>
      </c>
      <c r="O4" s="70">
        <f>SUMIFS('liste de données'!$G:$G,'liste de données'!$D:$D,$C3,'liste de données'!$C:$C,$E4,'liste de données'!$F:$F,"&gt;=01/05/2018",'liste de données'!$F:$F,"&lt;=31/05/2018")</f>
        <v>0</v>
      </c>
      <c r="P4" s="70">
        <f>SUMIFS('liste de données'!$G:$G,'liste de données'!$D:$D,$C3,'liste de données'!$C:$C,$E4,'liste de données'!$F:$F,"&gt;=01/06/2018",'liste de données'!$F:$F,"&lt;=30/06/2018")</f>
        <v>0</v>
      </c>
      <c r="Q4" s="70">
        <f>SUMIFS('liste de données'!$G:$G,'liste de données'!$D:$D,$C3,'liste de données'!$C:$C,$E4,'liste de données'!$F:$F,"&gt;=01/07/2018",'liste de données'!$F:$F,"&lt;=31/07/2018")</f>
        <v>0</v>
      </c>
      <c r="R4" s="70">
        <f>SUMIFS('liste de données'!$G:$G,'liste de données'!$D:$D,$C3,'liste de données'!$C:$C,$E4,'liste de données'!$F:$F,"&gt;=01/08/2018",'liste de données'!$F:$F,"&lt;=31/08/2018")</f>
        <v>0</v>
      </c>
      <c r="S4" s="70">
        <f>SUMIFS('liste de données'!$G:$G,'liste de données'!$D:$D,$C3,'liste de données'!$C:$C,$E4,'liste de données'!$F:$F,"&gt;=01/09/2018",'liste de données'!$F:$F,"&lt;=30/09/2018")</f>
        <v>0</v>
      </c>
      <c r="T4" s="70">
        <f>SUMIFS('liste de données'!$G:$G,'liste de données'!$D:$D,$C3,'liste de données'!$C:$C,$E4,'liste de données'!$F:$F,"&gt;=01/10/2018",'liste de données'!$F:$F,"&lt;=31/10/2018")</f>
        <v>0</v>
      </c>
      <c r="U4" s="70">
        <f>SUMIFS('liste de données'!$G:$G,'liste de données'!$D:$D,$C3,'liste de données'!$C:$C,$E4,'liste de données'!$F:$F,"&gt;=01/11/2018",'liste de données'!$F:$F,"&lt;=30/11/2018")</f>
        <v>0</v>
      </c>
      <c r="V4" s="70">
        <f>SUMIFS('liste de données'!$G:$G,'liste de données'!$D:$D,$C3,'liste de données'!$C:$C,$E4,'liste de données'!$F:$F,"&gt;=01/12/2018",'liste de données'!$F:$F,"&lt;=31/12/2018")</f>
        <v>0</v>
      </c>
      <c r="W4" s="72">
        <f>SUM(K4:V4)</f>
        <v>0</v>
      </c>
      <c r="X4" s="121" t="s">
        <v>14</v>
      </c>
      <c r="Y4" s="119"/>
    </row>
    <row r="5" spans="2:25">
      <c r="B5" s="108"/>
      <c r="C5" s="108"/>
      <c r="D5" s="108"/>
      <c r="E5" s="44" t="s">
        <v>791</v>
      </c>
      <c r="F5" s="78">
        <f>SUM(F3:F4)</f>
        <v>0</v>
      </c>
      <c r="G5" s="78">
        <f t="shared" ref="G5:I5" si="0">SUM(G3:G4)</f>
        <v>0</v>
      </c>
      <c r="H5" s="78">
        <f t="shared" si="0"/>
        <v>0</v>
      </c>
      <c r="I5" s="78">
        <f t="shared" si="0"/>
        <v>0</v>
      </c>
      <c r="J5" s="35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</row>
    <row r="6" spans="2:25">
      <c r="E6" s="35"/>
      <c r="F6" s="35"/>
      <c r="G6" s="35"/>
      <c r="H6" s="35"/>
      <c r="I6" s="35"/>
      <c r="J6" s="35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</row>
    <row r="7" spans="2:25">
      <c r="E7" s="35"/>
      <c r="F7" s="35"/>
      <c r="G7" s="35"/>
      <c r="H7" s="35"/>
      <c r="I7" s="35"/>
      <c r="J7" s="35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</row>
    <row r="8" spans="2:25" ht="38.25">
      <c r="B8" s="17" t="s">
        <v>776</v>
      </c>
      <c r="C8" s="17" t="s">
        <v>778</v>
      </c>
      <c r="D8" s="17" t="s">
        <v>779</v>
      </c>
      <c r="E8" s="38" t="s">
        <v>777</v>
      </c>
      <c r="F8" s="38" t="s">
        <v>781</v>
      </c>
      <c r="G8" s="38" t="s">
        <v>782</v>
      </c>
      <c r="H8" s="38" t="s">
        <v>783</v>
      </c>
      <c r="I8" s="38" t="s">
        <v>784</v>
      </c>
      <c r="J8" s="3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</row>
    <row r="9" spans="2:25">
      <c r="B9" s="106" t="s">
        <v>6</v>
      </c>
      <c r="C9" s="106" t="s">
        <v>15</v>
      </c>
      <c r="D9" s="106" t="s">
        <v>16</v>
      </c>
      <c r="E9" s="42" t="s">
        <v>1</v>
      </c>
      <c r="F9" s="71">
        <f>SUMIFS('liste de données'!G:G,'liste de données'!D:D,C9,'liste de données'!C:C,E9)</f>
        <v>5343.26</v>
      </c>
      <c r="G9" s="71">
        <f>SUMIFS('liste de données'!H:H,'liste de données'!D:D,C9,'liste de données'!C:C,E9)</f>
        <v>2742.33</v>
      </c>
      <c r="H9" s="71">
        <f>SUMIFS('liste de données'!I:I,'liste de données'!D:D,C9,'liste de données'!C:C,E9)</f>
        <v>0</v>
      </c>
      <c r="I9" s="71">
        <f>SUMIFS('liste de données'!J:J,'liste de données'!D:D,C9,'liste de données'!C:C,E9)</f>
        <v>2600.9299999999998</v>
      </c>
      <c r="J9" s="35"/>
      <c r="K9" s="69">
        <f>SUMIFS('liste de données'!$G:$G,'liste de données'!$D:$D,$C9,'liste de données'!$C:$C,$E9,'liste de données'!$F:$F,"&gt;=01/01/2018",'liste de données'!$F:$F,"&lt;=31/01/2018")</f>
        <v>3161.8999999999996</v>
      </c>
      <c r="L9" s="69">
        <f>SUMIFS('liste de données'!$G:$G,'liste de données'!$D:$D,$C9,'liste de données'!$C:$C,$E9,'liste de données'!$F:$F,"&gt;=01/02/2018",'liste de données'!$F:$F,"&lt;=28/02/2018")</f>
        <v>1417.32</v>
      </c>
      <c r="M9" s="69">
        <f>SUMIFS('liste de données'!$G:$G,'liste de données'!$D:$D,$C9,'liste de données'!$C:$C,$E9,'liste de données'!$F:$F,"&gt;=01/03/2018",'liste de données'!$F:$F,"&lt;=31/03/2018")</f>
        <v>764.04</v>
      </c>
      <c r="N9" s="69">
        <f>SUMIFS('liste de données'!$G:$G,'liste de données'!$D:$D,$C9,'liste de données'!$C:$C,$E9,'liste de données'!$F:$F,"&gt;=01/04/2018",'liste de données'!$F:$F,"&lt;=30/04/2018")</f>
        <v>0</v>
      </c>
      <c r="O9" s="69">
        <f>SUMIFS('liste de données'!$G:$G,'liste de données'!$D:$D,$C9,'liste de données'!$C:$C,$E9,'liste de données'!$F:$F,"&gt;=01/05/2018",'liste de données'!$F:$F,"&lt;=30/05/2018")</f>
        <v>0</v>
      </c>
      <c r="P9" s="69">
        <f>SUMIFS('liste de données'!$G:$G,'liste de données'!$D:$D,$C9,'liste de données'!$C:$C,$E9,'liste de données'!$F:$F,"&gt;=01/06/2018",'liste de données'!$F:$F,"&lt;=31/06/2018")</f>
        <v>0</v>
      </c>
      <c r="Q9" s="69">
        <f>SUMIFS('liste de données'!$G:$G,'liste de données'!$D:$D,$C9,'liste de données'!$C:$C,$E9,'liste de données'!$F:$F,"&gt;=01/07/2018",'liste de données'!$F:$F,"&lt;=31/07/2018")</f>
        <v>0</v>
      </c>
      <c r="R9" s="69">
        <f>SUMIFS('liste de données'!$G:$G,'liste de données'!$D:$D,$C9,'liste de données'!$C:$C,$E9,'liste de données'!$F:$F,"&gt;=01/08/2018",'liste de données'!$F:$F,"&lt;=31/08/2018")</f>
        <v>0</v>
      </c>
      <c r="S9" s="69">
        <f>SUMIFS('liste de données'!$G:$G,'liste de données'!$D:$D,$C9,'liste de données'!$C:$C,$E9,'liste de données'!$F:$F,"&gt;=01/09/2018",'liste de données'!$F:$F,"&lt;=30/09/2018")</f>
        <v>0</v>
      </c>
      <c r="T9" s="69">
        <f>SUMIFS('liste de données'!$G:$G,'liste de données'!$D:$D,$C9,'liste de données'!$C:$C,$E9,'liste de données'!$F:$F,"&gt;=01/10/2018",'liste de données'!$F:$F,"&lt;=31/10/2018")</f>
        <v>0</v>
      </c>
      <c r="U9" s="69">
        <f>SUMIFS('liste de données'!$G:$G,'liste de données'!$D:$D,$C9,'liste de données'!$C:$C,$E9,'liste de données'!$F:$F,"&gt;=01/11/2018",'liste de données'!$F:$F,"&lt;=30/11/2018")</f>
        <v>0</v>
      </c>
      <c r="V9" s="69">
        <f>SUMIFS('liste de données'!$G:$G,'liste de données'!$D:$D,$C9,'liste de données'!$C:$C,$E9,'liste de données'!$F:$F,"&gt;=01/12/2018",'liste de données'!$F:$F,"&lt;=31/12/2018")</f>
        <v>0</v>
      </c>
      <c r="W9" s="72">
        <f>SUM(K9:V9)</f>
        <v>5343.2599999999993</v>
      </c>
    </row>
    <row r="10" spans="2:25">
      <c r="B10" s="113"/>
      <c r="C10" s="113"/>
      <c r="D10" s="113"/>
      <c r="E10" s="43" t="s">
        <v>14</v>
      </c>
      <c r="F10" s="70">
        <f>SUMIFS('liste de données'!G:G,'liste de données'!D:D,C9,'liste de données'!C:C,E10)</f>
        <v>1490.3899999999999</v>
      </c>
      <c r="G10" s="70">
        <f>SUMIFS('liste de données'!H:H,'liste de données'!D:D,C9,'liste de données'!C:C,E10)</f>
        <v>1490.3899999999999</v>
      </c>
      <c r="H10" s="70">
        <f>SUMIFS('liste de données'!I:I,'liste de données'!D:D,C9,'liste de données'!C:C,E10)</f>
        <v>0</v>
      </c>
      <c r="I10" s="70">
        <f>SUMIFS('liste de données'!J:J,'liste de données'!D:D,C9,'liste de données'!C:C,E10)</f>
        <v>0</v>
      </c>
      <c r="J10" s="35"/>
      <c r="K10" s="70">
        <f>SUMIFS('liste de données'!$G:$G,'liste de données'!$D:$D,$C9,'liste de données'!$C:$C,$E10,'liste de données'!$F:$F,"&gt;=01/01/2018",'liste de données'!$F:$F,"&lt;=31/01/2018")</f>
        <v>357.7</v>
      </c>
      <c r="L10" s="70">
        <f>SUMIFS('liste de données'!$G:$G,'liste de données'!$D:$D,$C9,'liste de données'!$C:$C,$E10,'liste de données'!$F:$F,"&gt;=01/02/2018",'liste de données'!$F:$F,"&lt;=28/02/2018")</f>
        <v>0</v>
      </c>
      <c r="M10" s="70">
        <f>SUMIFS('liste de données'!$G:$G,'liste de données'!$D:$D,$C9,'liste de données'!$C:$C,$E10,'liste de données'!$F:$F,"&gt;=01/03/2018",'liste de données'!$F:$F,"&lt;=31/03/2018")</f>
        <v>1132.69</v>
      </c>
      <c r="N10" s="70">
        <f>SUMIFS('liste de données'!$G:$G,'liste de données'!$D:$D,$C9,'liste de données'!$C:$C,$E10,'liste de données'!$F:$F,"&gt;=01/04/2018",'liste de données'!$F:$F,"&lt;=30/04/2018")</f>
        <v>0</v>
      </c>
      <c r="O10" s="70">
        <f>SUMIFS('liste de données'!$G:$G,'liste de données'!$D:$D,$C9,'liste de données'!$C:$C,$E10,'liste de données'!$F:$F,"&gt;=01/05/2018",'liste de données'!$F:$F,"&lt;=31/05/2018")</f>
        <v>0</v>
      </c>
      <c r="P10" s="70">
        <f>SUMIFS('liste de données'!$G:$G,'liste de données'!$D:$D,$C9,'liste de données'!$C:$C,$E10,'liste de données'!$F:$F,"&gt;=01/06/2018",'liste de données'!$F:$F,"&lt;=30/06/2018")</f>
        <v>0</v>
      </c>
      <c r="Q10" s="70">
        <f>SUMIFS('liste de données'!$G:$G,'liste de données'!$D:$D,$C9,'liste de données'!$C:$C,$E10,'liste de données'!$F:$F,"&gt;=01/07/2018",'liste de données'!$F:$F,"&lt;=31/07/2018")</f>
        <v>0</v>
      </c>
      <c r="R10" s="70">
        <f>SUMIFS('liste de données'!$G:$G,'liste de données'!$D:$D,$C9,'liste de données'!$C:$C,$E10,'liste de données'!$F:$F,"&gt;=01/08/2018",'liste de données'!$F:$F,"&lt;=31/08/2018")</f>
        <v>0</v>
      </c>
      <c r="S10" s="70">
        <f>SUMIFS('liste de données'!$G:$G,'liste de données'!$D:$D,$C9,'liste de données'!$C:$C,$E10,'liste de données'!$F:$F,"&gt;=01/09/2018",'liste de données'!$F:$F,"&lt;=30/09/2018")</f>
        <v>0</v>
      </c>
      <c r="T10" s="70">
        <f>SUMIFS('liste de données'!$G:$G,'liste de données'!$D:$D,$C9,'liste de données'!$C:$C,$E10,'liste de données'!$F:$F,"&gt;=01/10/2018",'liste de données'!$F:$F,"&lt;=31/10/2018")</f>
        <v>0</v>
      </c>
      <c r="U10" s="70">
        <f>SUMIFS('liste de données'!$G:$G,'liste de données'!$D:$D,$C9,'liste de données'!$C:$C,$E10,'liste de données'!$F:$F,"&gt;=01/11/2018",'liste de données'!$F:$F,"&lt;=30/11/2018")</f>
        <v>0</v>
      </c>
      <c r="V10" s="70">
        <f>SUMIFS('liste de données'!$G:$G,'liste de données'!$D:$D,$C9,'liste de données'!$C:$C,$E10,'liste de données'!$F:$F,"&gt;=01/12/2018",'liste de données'!$F:$F,"&lt;=31/12/2018")</f>
        <v>0</v>
      </c>
      <c r="W10" s="72">
        <f>SUM(K10:V10)</f>
        <v>1490.39</v>
      </c>
    </row>
    <row r="11" spans="2:25">
      <c r="B11" s="108"/>
      <c r="C11" s="108"/>
      <c r="D11" s="108"/>
      <c r="E11" s="44" t="s">
        <v>791</v>
      </c>
      <c r="F11" s="78">
        <f>SUM(F9:F10)</f>
        <v>6833.65</v>
      </c>
      <c r="G11" s="78">
        <f t="shared" ref="G11:I11" si="1">SUM(G9:G10)</f>
        <v>4232.7199999999993</v>
      </c>
      <c r="H11" s="78">
        <f t="shared" si="1"/>
        <v>0</v>
      </c>
      <c r="I11" s="78">
        <f t="shared" si="1"/>
        <v>2600.9299999999998</v>
      </c>
      <c r="J11" s="35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</row>
    <row r="12" spans="2:25">
      <c r="E12" s="35"/>
      <c r="F12" s="35"/>
      <c r="G12" s="35"/>
      <c r="H12" s="35"/>
      <c r="I12" s="35"/>
      <c r="J12" s="35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</row>
    <row r="13" spans="2:25">
      <c r="E13" s="35"/>
      <c r="F13" s="35"/>
      <c r="G13" s="35"/>
      <c r="H13" s="35"/>
      <c r="I13" s="35"/>
      <c r="J13" s="35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</row>
    <row r="14" spans="2:25" ht="38.25">
      <c r="B14" s="17" t="s">
        <v>776</v>
      </c>
      <c r="C14" s="17" t="s">
        <v>778</v>
      </c>
      <c r="D14" s="17" t="s">
        <v>779</v>
      </c>
      <c r="E14" s="38" t="s">
        <v>777</v>
      </c>
      <c r="F14" s="38" t="s">
        <v>781</v>
      </c>
      <c r="G14" s="38" t="s">
        <v>782</v>
      </c>
      <c r="H14" s="38" t="s">
        <v>783</v>
      </c>
      <c r="I14" s="38" t="s">
        <v>784</v>
      </c>
      <c r="J14" s="3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</row>
    <row r="15" spans="2:25">
      <c r="B15" s="106" t="s">
        <v>6</v>
      </c>
      <c r="C15" s="106" t="s">
        <v>145</v>
      </c>
      <c r="D15" s="106" t="s">
        <v>146</v>
      </c>
      <c r="E15" s="42" t="s">
        <v>1</v>
      </c>
      <c r="F15" s="71">
        <f>SUMIFS('liste de données'!G:G,'liste de données'!D:D,C15,'liste de données'!C:C,E15)</f>
        <v>0</v>
      </c>
      <c r="G15" s="71">
        <f>SUMIFS('liste de données'!H:H,'liste de données'!D:D,C15,'liste de données'!C:C,E15)</f>
        <v>0</v>
      </c>
      <c r="H15" s="71">
        <f>SUMIFS('liste de données'!I:I,'liste de données'!D:D,C15,'liste de données'!C:C,E15)</f>
        <v>0</v>
      </c>
      <c r="I15" s="71">
        <f>SUMIFS('liste de données'!J:J,'liste de données'!D:D,C15,'liste de données'!C:C,E15)</f>
        <v>0</v>
      </c>
      <c r="J15" s="35"/>
      <c r="K15" s="69">
        <f>SUMIFS('liste de données'!$G:$G,'liste de données'!$D:$D,$C15,'liste de données'!$C:$C,$E15,'liste de données'!$F:$F,"&gt;=01/01/2018",'liste de données'!$F:$F,"&lt;=31/01/2018")</f>
        <v>0</v>
      </c>
      <c r="L15" s="69">
        <f>SUMIFS('liste de données'!$G:$G,'liste de données'!$D:$D,$C15,'liste de données'!$C:$C,$E15,'liste de données'!$F:$F,"&gt;=01/02/2018",'liste de données'!$F:$F,"&lt;=28/02/2018")</f>
        <v>0</v>
      </c>
      <c r="M15" s="69">
        <f>SUMIFS('liste de données'!$G:$G,'liste de données'!$D:$D,$C15,'liste de données'!$C:$C,$E15,'liste de données'!$F:$F,"&gt;=01/03/2018",'liste de données'!$F:$F,"&lt;=31/03/2018")</f>
        <v>0</v>
      </c>
      <c r="N15" s="69">
        <f>SUMIFS('liste de données'!$G:$G,'liste de données'!$D:$D,$C15,'liste de données'!$C:$C,$E15,'liste de données'!$F:$F,"&gt;=01/04/2018",'liste de données'!$F:$F,"&lt;=30/04/2018")</f>
        <v>0</v>
      </c>
      <c r="O15" s="69">
        <f>SUMIFS('liste de données'!$G:$G,'liste de données'!$D:$D,$C15,'liste de données'!$C:$C,$E15,'liste de données'!$F:$F,"&gt;=01/05/2018",'liste de données'!$F:$F,"&lt;=30/05/2018")</f>
        <v>0</v>
      </c>
      <c r="P15" s="69">
        <f>SUMIFS('liste de données'!$G:$G,'liste de données'!$D:$D,$C15,'liste de données'!$C:$C,$E15,'liste de données'!$F:$F,"&gt;=01/06/2018",'liste de données'!$F:$F,"&lt;=31/06/2018")</f>
        <v>0</v>
      </c>
      <c r="Q15" s="69">
        <f>SUMIFS('liste de données'!$G:$G,'liste de données'!$D:$D,$C15,'liste de données'!$C:$C,$E15,'liste de données'!$F:$F,"&gt;=01/07/2018",'liste de données'!$F:$F,"&lt;=31/07/2018")</f>
        <v>0</v>
      </c>
      <c r="R15" s="69">
        <f>SUMIFS('liste de données'!$G:$G,'liste de données'!$D:$D,$C15,'liste de données'!$C:$C,$E15,'liste de données'!$F:$F,"&gt;=01/08/2018",'liste de données'!$F:$F,"&lt;=31/08/2018")</f>
        <v>0</v>
      </c>
      <c r="S15" s="69">
        <f>SUMIFS('liste de données'!$G:$G,'liste de données'!$D:$D,$C15,'liste de données'!$C:$C,$E15,'liste de données'!$F:$F,"&gt;=01/09/2018",'liste de données'!$F:$F,"&lt;=30/09/2018")</f>
        <v>0</v>
      </c>
      <c r="T15" s="69">
        <f>SUMIFS('liste de données'!$G:$G,'liste de données'!$D:$D,$C15,'liste de données'!$C:$C,$E15,'liste de données'!$F:$F,"&gt;=01/10/2018",'liste de données'!$F:$F,"&lt;=31/10/2018")</f>
        <v>0</v>
      </c>
      <c r="U15" s="69">
        <f>SUMIFS('liste de données'!$G:$G,'liste de données'!$D:$D,$C15,'liste de données'!$C:$C,$E15,'liste de données'!$F:$F,"&gt;=01/11/2018",'liste de données'!$F:$F,"&lt;=30/11/2018")</f>
        <v>0</v>
      </c>
      <c r="V15" s="69">
        <f>SUMIFS('liste de données'!$G:$G,'liste de données'!$D:$D,$C15,'liste de données'!$C:$C,$E15,'liste de données'!$F:$F,"&gt;=01/12/2018",'liste de données'!$F:$F,"&lt;=31/12/2018")</f>
        <v>0</v>
      </c>
      <c r="W15" s="72">
        <f>SUM(K15:V15)</f>
        <v>0</v>
      </c>
    </row>
    <row r="16" spans="2:25" s="21" customFormat="1">
      <c r="B16" s="107"/>
      <c r="C16" s="107"/>
      <c r="D16" s="113"/>
      <c r="E16" s="43" t="s">
        <v>14</v>
      </c>
      <c r="F16" s="70">
        <f>SUMIFS('liste de données'!G:G,'liste de données'!D:D,C15,'liste de données'!C:C,E16)</f>
        <v>2186.3199999999997</v>
      </c>
      <c r="G16" s="70">
        <f>SUMIFS('liste de données'!H:H,'liste de données'!D:D,C15,'liste de données'!C:C,E16)</f>
        <v>2086.54</v>
      </c>
      <c r="H16" s="70">
        <f>SUMIFS('liste de données'!I:I,'liste de données'!D:D,C15,'liste de données'!C:C,E16)</f>
        <v>0</v>
      </c>
      <c r="I16" s="70">
        <f>SUMIFS('liste de données'!J:J,'liste de données'!D:D,C15,'liste de données'!C:C,E16)</f>
        <v>99.78</v>
      </c>
      <c r="J16" s="37"/>
      <c r="K16" s="70">
        <f>SUMIFS('liste de données'!$G:$G,'liste de données'!$D:$D,$C15,'liste de données'!$C:$C,$E16,'liste de données'!$F:$F,"&gt;=01/01/2018",'liste de données'!$F:$F,"&lt;=31/01/2018")</f>
        <v>536.54</v>
      </c>
      <c r="L16" s="70">
        <f>SUMIFS('liste de données'!$G:$G,'liste de données'!$D:$D,$C15,'liste de données'!$C:$C,$E16,'liste de données'!$F:$F,"&gt;=01/02/2018",'liste de données'!$F:$F,"&lt;=28/02/2018")</f>
        <v>1470.93</v>
      </c>
      <c r="M16" s="70">
        <f>SUMIFS('liste de données'!$G:$G,'liste de données'!$D:$D,$C15,'liste de données'!$C:$C,$E16,'liste de données'!$F:$F,"&gt;=01/03/2018",'liste de données'!$F:$F,"&lt;=31/03/2018")</f>
        <v>178.85</v>
      </c>
      <c r="N16" s="70">
        <f>SUMIFS('liste de données'!$G:$G,'liste de données'!$D:$D,$C15,'liste de données'!$C:$C,$E16,'liste de données'!$F:$F,"&gt;=01/04/2018",'liste de données'!$F:$F,"&lt;=30/04/2018")</f>
        <v>0</v>
      </c>
      <c r="O16" s="70">
        <f>SUMIFS('liste de données'!$G:$G,'liste de données'!$D:$D,$C15,'liste de données'!$C:$C,$E16,'liste de données'!$F:$F,"&gt;=01/05/2018",'liste de données'!$F:$F,"&lt;=31/05/2018")</f>
        <v>0</v>
      </c>
      <c r="P16" s="70">
        <f>SUMIFS('liste de données'!$G:$G,'liste de données'!$D:$D,$C15,'liste de données'!$C:$C,$E16,'liste de données'!$F:$F,"&gt;=01/06/2018",'liste de données'!$F:$F,"&lt;=30/06/2018")</f>
        <v>0</v>
      </c>
      <c r="Q16" s="70">
        <f>SUMIFS('liste de données'!$G:$G,'liste de données'!$D:$D,$C15,'liste de données'!$C:$C,$E16,'liste de données'!$F:$F,"&gt;=01/07/2018",'liste de données'!$F:$F,"&lt;=31/07/2018")</f>
        <v>0</v>
      </c>
      <c r="R16" s="70">
        <f>SUMIFS('liste de données'!$G:$G,'liste de données'!$D:$D,$C15,'liste de données'!$C:$C,$E16,'liste de données'!$F:$F,"&gt;=01/08/2018",'liste de données'!$F:$F,"&lt;=31/08/2018")</f>
        <v>0</v>
      </c>
      <c r="S16" s="70">
        <f>SUMIFS('liste de données'!$G:$G,'liste de données'!$D:$D,$C15,'liste de données'!$C:$C,$E16,'liste de données'!$F:$F,"&gt;=01/09/2018",'liste de données'!$F:$F,"&lt;=30/09/2018")</f>
        <v>0</v>
      </c>
      <c r="T16" s="70">
        <f>SUMIFS('liste de données'!$G:$G,'liste de données'!$D:$D,$C15,'liste de données'!$C:$C,$E16,'liste de données'!$F:$F,"&gt;=01/10/2018",'liste de données'!$F:$F,"&lt;=31/10/2018")</f>
        <v>0</v>
      </c>
      <c r="U16" s="70">
        <f>SUMIFS('liste de données'!$G:$G,'liste de données'!$D:$D,$C15,'liste de données'!$C:$C,$E16,'liste de données'!$F:$F,"&gt;=01/11/2018",'liste de données'!$F:$F,"&lt;=30/11/2018")</f>
        <v>0</v>
      </c>
      <c r="V16" s="70">
        <f>SUMIFS('liste de données'!$G:$G,'liste de données'!$D:$D,$C15,'liste de données'!$C:$C,$E16,'liste de données'!$F:$F,"&gt;=01/12/2018",'liste de données'!$F:$F,"&lt;=31/12/2018")</f>
        <v>0</v>
      </c>
      <c r="W16" s="72">
        <f>SUM(K16:V16)</f>
        <v>2186.3200000000002</v>
      </c>
    </row>
    <row r="17" spans="2:23">
      <c r="B17" s="108"/>
      <c r="C17" s="108"/>
      <c r="D17" s="108"/>
      <c r="E17" s="44" t="s">
        <v>791</v>
      </c>
      <c r="F17" s="78">
        <f>SUM(F15:F16)</f>
        <v>2186.3199999999997</v>
      </c>
      <c r="G17" s="78">
        <f t="shared" ref="G17:I17" si="2">SUM(G15:G16)</f>
        <v>2086.54</v>
      </c>
      <c r="H17" s="78">
        <f t="shared" si="2"/>
        <v>0</v>
      </c>
      <c r="I17" s="78">
        <f t="shared" si="2"/>
        <v>99.78</v>
      </c>
      <c r="J17" s="35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</row>
    <row r="18" spans="2:23">
      <c r="E18" s="35"/>
      <c r="F18" s="35"/>
      <c r="G18" s="35"/>
      <c r="H18" s="35"/>
      <c r="I18" s="35"/>
      <c r="J18" s="35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</row>
    <row r="19" spans="2:23">
      <c r="E19" s="35"/>
      <c r="F19" s="35"/>
      <c r="G19" s="35"/>
      <c r="H19" s="35"/>
      <c r="I19" s="35"/>
      <c r="J19" s="35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</row>
    <row r="20" spans="2:23" ht="38.25">
      <c r="B20" s="17" t="s">
        <v>776</v>
      </c>
      <c r="C20" s="17" t="s">
        <v>778</v>
      </c>
      <c r="D20" s="17" t="s">
        <v>779</v>
      </c>
      <c r="E20" s="38" t="s">
        <v>777</v>
      </c>
      <c r="F20" s="38" t="s">
        <v>781</v>
      </c>
      <c r="G20" s="38" t="s">
        <v>782</v>
      </c>
      <c r="H20" s="38" t="s">
        <v>783</v>
      </c>
      <c r="I20" s="38" t="s">
        <v>784</v>
      </c>
      <c r="J20" s="35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</row>
    <row r="21" spans="2:23">
      <c r="B21" s="106" t="s">
        <v>6</v>
      </c>
      <c r="C21" s="106" t="s">
        <v>42</v>
      </c>
      <c r="D21" s="114" t="s">
        <v>43</v>
      </c>
      <c r="E21" s="42" t="s">
        <v>1</v>
      </c>
      <c r="F21" s="71">
        <f>SUMIFS('liste de données'!G:G,'liste de données'!D:D,C21,'liste de données'!C:C,E21)</f>
        <v>898.78</v>
      </c>
      <c r="G21" s="71">
        <f>SUMIFS('liste de données'!H:H,'liste de données'!D:D,C21,'liste de données'!C:C,E21)</f>
        <v>804.82</v>
      </c>
      <c r="H21" s="71">
        <f>SUMIFS('liste de données'!I:I,'liste de données'!D:D,C21,'liste de données'!C:C,E21)</f>
        <v>0</v>
      </c>
      <c r="I21" s="71">
        <f>SUMIFS('liste de données'!J:J,'liste de données'!D:D,C21,'liste de données'!C:C,E21)</f>
        <v>93.96</v>
      </c>
      <c r="J21" s="35"/>
      <c r="K21" s="69">
        <f>SUMIFS('liste de données'!$G:$G,'liste de données'!$D:$D,$C21,'liste de données'!$C:$C,$E21,'liste de données'!$F:$F,"&gt;=01/01/2018",'liste de données'!$F:$F,"&lt;=31/01/2018")</f>
        <v>0</v>
      </c>
      <c r="L21" s="69">
        <f>SUMIFS('liste de données'!$G:$G,'liste de données'!$D:$D,$C21,'liste de données'!$C:$C,$E21,'liste de données'!$F:$F,"&gt;=01/02/2018",'liste de données'!$F:$F,"&lt;=28/02/2018")</f>
        <v>570.89</v>
      </c>
      <c r="M21" s="69">
        <f>SUMIFS('liste de données'!$G:$G,'liste de données'!$D:$D,$C21,'liste de données'!$C:$C,$E21,'liste de données'!$F:$F,"&gt;=01/03/2018",'liste de données'!$F:$F,"&lt;=31/03/2018")</f>
        <v>327.89</v>
      </c>
      <c r="N21" s="69">
        <f>SUMIFS('liste de données'!$G:$G,'liste de données'!$D:$D,$C21,'liste de données'!$C:$C,$E21,'liste de données'!$F:$F,"&gt;=01/04/2018",'liste de données'!$F:$F,"&lt;=30/04/2018")</f>
        <v>0</v>
      </c>
      <c r="O21" s="69">
        <f>SUMIFS('liste de données'!$G:$G,'liste de données'!$D:$D,$C21,'liste de données'!$C:$C,$E21,'liste de données'!$F:$F,"&gt;=01/05/2018",'liste de données'!$F:$F,"&lt;=30/05/2018")</f>
        <v>0</v>
      </c>
      <c r="P21" s="69">
        <f>SUMIFS('liste de données'!$G:$G,'liste de données'!$D:$D,$C21,'liste de données'!$C:$C,$E21,'liste de données'!$F:$F,"&gt;=01/06/2018",'liste de données'!$F:$F,"&lt;=31/06/2018")</f>
        <v>0</v>
      </c>
      <c r="Q21" s="69">
        <f>SUMIFS('liste de données'!$G:$G,'liste de données'!$D:$D,$C21,'liste de données'!$C:$C,$E21,'liste de données'!$F:$F,"&gt;=01/07/2018",'liste de données'!$F:$F,"&lt;=31/07/2018")</f>
        <v>0</v>
      </c>
      <c r="R21" s="69">
        <f>SUMIFS('liste de données'!$G:$G,'liste de données'!$D:$D,$C21,'liste de données'!$C:$C,$E21,'liste de données'!$F:$F,"&gt;=01/08/2018",'liste de données'!$F:$F,"&lt;=31/08/2018")</f>
        <v>0</v>
      </c>
      <c r="S21" s="69">
        <f>SUMIFS('liste de données'!$G:$G,'liste de données'!$D:$D,$C21,'liste de données'!$C:$C,$E21,'liste de données'!$F:$F,"&gt;=01/09/2018",'liste de données'!$F:$F,"&lt;=30/09/2018")</f>
        <v>0</v>
      </c>
      <c r="T21" s="69">
        <f>SUMIFS('liste de données'!$G:$G,'liste de données'!$D:$D,$C21,'liste de données'!$C:$C,$E21,'liste de données'!$F:$F,"&gt;=01/10/2018",'liste de données'!$F:$F,"&lt;=31/10/2018")</f>
        <v>0</v>
      </c>
      <c r="U21" s="69">
        <f>SUMIFS('liste de données'!$G:$G,'liste de données'!$D:$D,$C21,'liste de données'!$C:$C,$E21,'liste de données'!$F:$F,"&gt;=01/11/2018",'liste de données'!$F:$F,"&lt;=30/11/2018")</f>
        <v>0</v>
      </c>
      <c r="V21" s="69">
        <f>SUMIFS('liste de données'!$G:$G,'liste de données'!$D:$D,$C21,'liste de données'!$C:$C,$E21,'liste de données'!$F:$F,"&gt;=01/12/2018",'liste de données'!$F:$F,"&lt;=31/12/2018")</f>
        <v>0</v>
      </c>
      <c r="W21" s="72">
        <f>SUM(K21:V21)</f>
        <v>898.78</v>
      </c>
    </row>
    <row r="22" spans="2:23" s="21" customFormat="1">
      <c r="B22" s="107"/>
      <c r="C22" s="107"/>
      <c r="D22" s="115"/>
      <c r="E22" s="43" t="s">
        <v>14</v>
      </c>
      <c r="F22" s="70">
        <f>SUMIFS('liste de données'!G:G,'liste de données'!D:D,C21,'liste de données'!C:C,E22)</f>
        <v>3604.4799999999996</v>
      </c>
      <c r="G22" s="70">
        <f>SUMIFS('liste de données'!H:H,'liste de données'!D:D,C21,'liste de données'!C:C,E22)</f>
        <v>3517.3199999999997</v>
      </c>
      <c r="H22" s="70">
        <f>SUMIFS('liste de données'!I:I,'liste de données'!D:D,C21,'liste de données'!C:C,E22)</f>
        <v>0</v>
      </c>
      <c r="I22" s="70">
        <f>SUMIFS('liste de données'!J:J,'liste de données'!D:D,C21,'liste de données'!C:C,E22)</f>
        <v>87.16</v>
      </c>
      <c r="J22" s="37"/>
      <c r="K22" s="70">
        <f>SUMIFS('liste de données'!$G:$G,'liste de données'!$D:$D,$C21,'liste de données'!$C:$C,$E22,'liste de données'!$F:$F,"&gt;=01/01/2018",'liste de données'!$F:$F,"&lt;=31/01/2018")</f>
        <v>1890.83</v>
      </c>
      <c r="L22" s="70">
        <f>SUMIFS('liste de données'!$G:$G,'liste de données'!$D:$D,$C21,'liste de données'!$C:$C,$E22,'liste de données'!$F:$F,"&gt;=01/02/2018",'liste de données'!$F:$F,"&lt;=28/02/2018")</f>
        <v>1177.1100000000001</v>
      </c>
      <c r="M22" s="70">
        <f>SUMIFS('liste de données'!$G:$G,'liste de données'!$D:$D,$C21,'liste de données'!$C:$C,$E22,'liste de données'!$F:$F,"&gt;=01/03/2018",'liste de données'!$F:$F,"&lt;=31/03/2018")</f>
        <v>536.54</v>
      </c>
      <c r="N22" s="70">
        <f>SUMIFS('liste de données'!$G:$G,'liste de données'!$D:$D,$C21,'liste de données'!$C:$C,$E22,'liste de données'!$F:$F,"&gt;=01/04/2018",'liste de données'!$F:$F,"&lt;=30/04/2018")</f>
        <v>0</v>
      </c>
      <c r="O22" s="70">
        <f>SUMIFS('liste de données'!$G:$G,'liste de données'!$D:$D,$C21,'liste de données'!$C:$C,$E22,'liste de données'!$F:$F,"&gt;=01/05/2018",'liste de données'!$F:$F,"&lt;=31/05/2018")</f>
        <v>0</v>
      </c>
      <c r="P22" s="70">
        <f>SUMIFS('liste de données'!$G:$G,'liste de données'!$D:$D,$C21,'liste de données'!$C:$C,$E22,'liste de données'!$F:$F,"&gt;=01/06/2018",'liste de données'!$F:$F,"&lt;=30/06/2018")</f>
        <v>0</v>
      </c>
      <c r="Q22" s="70">
        <f>SUMIFS('liste de données'!$G:$G,'liste de données'!$D:$D,$C21,'liste de données'!$C:$C,$E22,'liste de données'!$F:$F,"&gt;=01/07/2018",'liste de données'!$F:$F,"&lt;=31/07/2018")</f>
        <v>0</v>
      </c>
      <c r="R22" s="70">
        <f>SUMIFS('liste de données'!$G:$G,'liste de données'!$D:$D,$C21,'liste de données'!$C:$C,$E22,'liste de données'!$F:$F,"&gt;=01/08/2018",'liste de données'!$F:$F,"&lt;=31/08/2018")</f>
        <v>0</v>
      </c>
      <c r="S22" s="70">
        <f>SUMIFS('liste de données'!$G:$G,'liste de données'!$D:$D,$C21,'liste de données'!$C:$C,$E22,'liste de données'!$F:$F,"&gt;=01/09/2018",'liste de données'!$F:$F,"&lt;=30/09/2018")</f>
        <v>0</v>
      </c>
      <c r="T22" s="70">
        <f>SUMIFS('liste de données'!$G:$G,'liste de données'!$D:$D,$C21,'liste de données'!$C:$C,$E22,'liste de données'!$F:$F,"&gt;=01/10/2018",'liste de données'!$F:$F,"&lt;=31/10/2018")</f>
        <v>0</v>
      </c>
      <c r="U22" s="70">
        <f>SUMIFS('liste de données'!$G:$G,'liste de données'!$D:$D,$C21,'liste de données'!$C:$C,$E22,'liste de données'!$F:$F,"&gt;=01/11/2018",'liste de données'!$F:$F,"&lt;=30/11/2018")</f>
        <v>0</v>
      </c>
      <c r="V22" s="70">
        <f>SUMIFS('liste de données'!$G:$G,'liste de données'!$D:$D,$C21,'liste de données'!$C:$C,$E22,'liste de données'!$F:$F,"&gt;=01/12/2018",'liste de données'!$F:$F,"&lt;=31/12/2018")</f>
        <v>0</v>
      </c>
      <c r="W22" s="72">
        <f>SUM(K22:V22)</f>
        <v>3604.48</v>
      </c>
    </row>
    <row r="23" spans="2:23">
      <c r="B23" s="108"/>
      <c r="C23" s="108"/>
      <c r="D23" s="116"/>
      <c r="E23" s="44" t="s">
        <v>791</v>
      </c>
      <c r="F23" s="78">
        <f>SUM(F21:F22)</f>
        <v>4503.2599999999993</v>
      </c>
      <c r="G23" s="78">
        <f t="shared" ref="G23:I23" si="3">SUM(G21:G22)</f>
        <v>4322.1399999999994</v>
      </c>
      <c r="H23" s="78">
        <f t="shared" si="3"/>
        <v>0</v>
      </c>
      <c r="I23" s="78">
        <f t="shared" si="3"/>
        <v>181.12</v>
      </c>
      <c r="J23" s="35"/>
      <c r="K23" s="35"/>
      <c r="L23" s="35"/>
      <c r="M23" s="35"/>
      <c r="N23" s="35"/>
    </row>
    <row r="24" spans="2:23">
      <c r="E24" s="35"/>
      <c r="F24" s="35"/>
      <c r="G24" s="35"/>
      <c r="H24" s="35"/>
      <c r="I24" s="35"/>
      <c r="K24" s="35"/>
      <c r="L24" s="35"/>
      <c r="M24" s="35"/>
      <c r="N24" s="35"/>
    </row>
    <row r="25" spans="2:23">
      <c r="E25" s="35"/>
      <c r="F25" s="35"/>
      <c r="G25" s="103" t="s">
        <v>797</v>
      </c>
      <c r="H25" s="103"/>
      <c r="K25" s="35"/>
      <c r="L25" s="35"/>
      <c r="M25" s="35"/>
      <c r="N25" s="35"/>
    </row>
    <row r="26" spans="2:23">
      <c r="E26" s="35"/>
      <c r="F26" s="35"/>
      <c r="G26" s="103"/>
      <c r="H26" s="103"/>
      <c r="J26" s="10"/>
      <c r="K26" s="73">
        <v>43101</v>
      </c>
      <c r="L26" s="73">
        <v>43132</v>
      </c>
      <c r="M26" s="73">
        <v>43160</v>
      </c>
      <c r="N26" s="73">
        <v>43191</v>
      </c>
      <c r="O26" s="73">
        <v>43221</v>
      </c>
      <c r="P26" s="73">
        <v>43252</v>
      </c>
      <c r="Q26" s="73">
        <v>43282</v>
      </c>
      <c r="R26" s="73">
        <v>43313</v>
      </c>
      <c r="S26" s="73">
        <v>43344</v>
      </c>
      <c r="T26" s="73">
        <v>43374</v>
      </c>
      <c r="U26" s="73">
        <v>43405</v>
      </c>
      <c r="V26" s="73">
        <v>43435</v>
      </c>
      <c r="W26" s="63" t="s">
        <v>2685</v>
      </c>
    </row>
    <row r="27" spans="2:23">
      <c r="E27" s="37"/>
      <c r="F27" s="35"/>
      <c r="G27" s="34" t="s">
        <v>1</v>
      </c>
      <c r="H27" s="71">
        <f>SUM(F3,F9,F15,F21)</f>
        <v>6242.04</v>
      </c>
      <c r="J27" s="67" t="s">
        <v>2687</v>
      </c>
      <c r="K27" s="79">
        <f>SUM(K3,K9,K15,K21)</f>
        <v>3161.8999999999996</v>
      </c>
      <c r="L27" s="79">
        <f>SUM(L3,L9,L15,L21)</f>
        <v>1988.21</v>
      </c>
      <c r="M27" s="79">
        <f>SUM(M3,M9,M15,M21)</f>
        <v>1091.9299999999998</v>
      </c>
      <c r="N27" s="79">
        <f t="shared" ref="N27:W27" si="4">SUM(N3,N9,N15,N21)</f>
        <v>0</v>
      </c>
      <c r="O27" s="79">
        <f t="shared" si="4"/>
        <v>0</v>
      </c>
      <c r="P27" s="79">
        <f t="shared" si="4"/>
        <v>0</v>
      </c>
      <c r="Q27" s="79">
        <f t="shared" si="4"/>
        <v>0</v>
      </c>
      <c r="R27" s="79">
        <f t="shared" si="4"/>
        <v>0</v>
      </c>
      <c r="S27" s="79">
        <f t="shared" si="4"/>
        <v>0</v>
      </c>
      <c r="T27" s="79">
        <f t="shared" si="4"/>
        <v>0</v>
      </c>
      <c r="U27" s="79">
        <f t="shared" si="4"/>
        <v>0</v>
      </c>
      <c r="V27" s="79">
        <f t="shared" si="4"/>
        <v>0</v>
      </c>
      <c r="W27" s="80">
        <f t="shared" si="4"/>
        <v>6242.0399999999991</v>
      </c>
    </row>
    <row r="28" spans="2:23" s="21" customFormat="1">
      <c r="D28" s="26"/>
      <c r="E28" s="37"/>
      <c r="F28" s="37"/>
      <c r="G28" s="36" t="s">
        <v>14</v>
      </c>
      <c r="H28" s="70">
        <f>SUM(F4,F10,F16,F22)</f>
        <v>7281.1899999999987</v>
      </c>
      <c r="J28" s="68" t="s">
        <v>2688</v>
      </c>
      <c r="K28" s="82">
        <f>SUM(K4,K10,K16,K22)</f>
        <v>2785.0699999999997</v>
      </c>
      <c r="L28" s="82">
        <f t="shared" ref="L28:W28" si="5">SUM(L4,L10,L16,L22)</f>
        <v>2648.04</v>
      </c>
      <c r="M28" s="82">
        <f t="shared" si="5"/>
        <v>1848.08</v>
      </c>
      <c r="N28" s="82">
        <f t="shared" si="5"/>
        <v>0</v>
      </c>
      <c r="O28" s="82">
        <f t="shared" si="5"/>
        <v>0</v>
      </c>
      <c r="P28" s="82">
        <f t="shared" si="5"/>
        <v>0</v>
      </c>
      <c r="Q28" s="82">
        <f t="shared" si="5"/>
        <v>0</v>
      </c>
      <c r="R28" s="82">
        <f t="shared" si="5"/>
        <v>0</v>
      </c>
      <c r="S28" s="82">
        <f t="shared" si="5"/>
        <v>0</v>
      </c>
      <c r="T28" s="82">
        <f t="shared" si="5"/>
        <v>0</v>
      </c>
      <c r="U28" s="82">
        <f t="shared" si="5"/>
        <v>0</v>
      </c>
      <c r="V28" s="82">
        <f t="shared" si="5"/>
        <v>0</v>
      </c>
      <c r="W28" s="80">
        <f t="shared" si="5"/>
        <v>7281.1900000000005</v>
      </c>
    </row>
    <row r="29" spans="2:23">
      <c r="E29" s="35"/>
      <c r="F29" s="35"/>
      <c r="G29" s="35"/>
      <c r="H29" s="35"/>
      <c r="I29" s="35"/>
      <c r="J29" s="35"/>
    </row>
  </sheetData>
  <mergeCells count="14">
    <mergeCell ref="X2:Y2"/>
    <mergeCell ref="G25:H26"/>
    <mergeCell ref="B15:B17"/>
    <mergeCell ref="C15:C17"/>
    <mergeCell ref="D15:D17"/>
    <mergeCell ref="B21:B23"/>
    <mergeCell ref="C21:C23"/>
    <mergeCell ref="D21:D23"/>
    <mergeCell ref="B3:B5"/>
    <mergeCell ref="C3:C5"/>
    <mergeCell ref="D3:D5"/>
    <mergeCell ref="B9:B11"/>
    <mergeCell ref="C9:C11"/>
    <mergeCell ref="D9:D11"/>
  </mergeCells>
  <pageMargins left="0.7" right="0.7" top="0.75" bottom="0.75" header="0.3" footer="0.3"/>
  <pageSetup orientation="portrait" horizontalDpi="90" verticalDpi="90" r:id="rId1"/>
  <customProperties>
    <customPr name="EpmWorksheetKeyString_GUID" r:id="rId2"/>
  </customPropertie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55"/>
  <sheetViews>
    <sheetView showGridLines="0" topLeftCell="H45" zoomScaleNormal="100" workbookViewId="0">
      <selection activeCell="H47" sqref="H47"/>
    </sheetView>
  </sheetViews>
  <sheetFormatPr baseColWidth="10" defaultColWidth="10.7109375" defaultRowHeight="12.75"/>
  <cols>
    <col min="1" max="1" width="12.42578125" customWidth="1"/>
    <col min="2" max="2" width="15.140625" bestFit="1" customWidth="1"/>
    <col min="3" max="3" width="13.5703125" customWidth="1"/>
    <col min="4" max="4" width="45.85546875" bestFit="1" customWidth="1"/>
    <col min="5" max="5" width="8.85546875" bestFit="1" customWidth="1"/>
    <col min="6" max="7" width="10.7109375" bestFit="1" customWidth="1"/>
    <col min="8" max="9" width="9.7109375" bestFit="1" customWidth="1"/>
    <col min="10" max="10" width="17.42578125" bestFit="1" customWidth="1"/>
    <col min="11" max="14" width="10.7109375" customWidth="1"/>
    <col min="23" max="23" width="16.28515625" bestFit="1" customWidth="1"/>
  </cols>
  <sheetData>
    <row r="2" spans="2:25" ht="38.25">
      <c r="B2" s="17" t="s">
        <v>776</v>
      </c>
      <c r="C2" s="17" t="s">
        <v>778</v>
      </c>
      <c r="D2" s="17" t="s">
        <v>779</v>
      </c>
      <c r="E2" s="38" t="s">
        <v>777</v>
      </c>
      <c r="F2" s="38" t="s">
        <v>781</v>
      </c>
      <c r="G2" s="38" t="s">
        <v>782</v>
      </c>
      <c r="H2" s="38" t="s">
        <v>783</v>
      </c>
      <c r="I2" s="38" t="s">
        <v>784</v>
      </c>
      <c r="K2" s="65">
        <v>43101</v>
      </c>
      <c r="L2" s="65">
        <v>43132</v>
      </c>
      <c r="M2" s="65">
        <v>43160</v>
      </c>
      <c r="N2" s="65">
        <v>43191</v>
      </c>
      <c r="O2" s="65">
        <v>43221</v>
      </c>
      <c r="P2" s="65">
        <v>43252</v>
      </c>
      <c r="Q2" s="65">
        <v>43282</v>
      </c>
      <c r="R2" s="65">
        <v>43313</v>
      </c>
      <c r="S2" s="65">
        <v>43344</v>
      </c>
      <c r="T2" s="65">
        <v>43374</v>
      </c>
      <c r="U2" s="65">
        <v>43405</v>
      </c>
      <c r="V2" s="65">
        <v>43435</v>
      </c>
      <c r="W2" s="64" t="s">
        <v>2691</v>
      </c>
      <c r="X2" s="122" t="s">
        <v>2720</v>
      </c>
      <c r="Y2" s="123"/>
    </row>
    <row r="3" spans="2:25">
      <c r="B3" s="106" t="s">
        <v>6</v>
      </c>
      <c r="C3" s="106" t="s">
        <v>321</v>
      </c>
      <c r="D3" s="106" t="s">
        <v>322</v>
      </c>
      <c r="E3" s="42" t="s">
        <v>1</v>
      </c>
      <c r="F3" s="71">
        <f>SUMIFS('liste de données'!G:G,'liste de données'!D:D,C3,'liste de données'!C:C,E3)</f>
        <v>1023.5999999999999</v>
      </c>
      <c r="G3" s="71">
        <f>SUMIFS('liste de données'!H:H,'liste de données'!D:D,C3,'liste de données'!C:C,E3)</f>
        <v>1013.47</v>
      </c>
      <c r="H3" s="71">
        <f>SUMIFS('liste de données'!I:I,'liste de données'!D:D,C3,'liste de données'!C:C,E3)</f>
        <v>0</v>
      </c>
      <c r="I3" s="71">
        <f>SUMIFS('liste de données'!J:J,'liste de données'!D:D,C3,'liste de données'!C:C,E3)</f>
        <v>10.130000000000001</v>
      </c>
      <c r="J3" s="35"/>
      <c r="K3" s="69">
        <f>SUMIFS('liste de données'!$G:$G,'liste de données'!$D:$D,$C3,'liste de données'!$C:$C,$E3,'liste de données'!$F:$F,"&gt;=01/01/2018",'liste de données'!$F:$F,"&lt;=31/01/2018")</f>
        <v>0</v>
      </c>
      <c r="L3" s="69">
        <f>SUMIFS('liste de données'!$G:$G,'liste de données'!$D:$D,$C3,'liste de données'!$C:$C,$E3,'liste de données'!$F:$F,"&gt;=01/02/2018",'liste de données'!$F:$F,"&lt;=28/02/2018")</f>
        <v>834.62</v>
      </c>
      <c r="M3" s="69">
        <f>SUMIFS('liste de données'!$G:$G,'liste de données'!$D:$D,$C3,'liste de données'!$C:$C,$E3,'liste de données'!$F:$F,"&gt;=01/03/2018",'liste de données'!$F:$F,"&lt;=31/03/2018")</f>
        <v>188.98</v>
      </c>
      <c r="N3" s="69">
        <f>SUMIFS('liste de données'!$G:$G,'liste de données'!$D:$D,$C3,'liste de données'!$C:$C,$E3,'liste de données'!$F:$F,"&gt;=01/04/2018",'liste de données'!$F:$F,"&lt;=30/04/2018")</f>
        <v>0</v>
      </c>
      <c r="O3" s="69">
        <f>SUMIFS('liste de données'!$G:$G,'liste de données'!$D:$D,$C3,'liste de données'!$C:$C,$E3,'liste de données'!$F:$F,"&gt;=01/05/2018",'liste de données'!$F:$F,"&lt;=30/05/2018")</f>
        <v>0</v>
      </c>
      <c r="P3" s="69">
        <f>SUMIFS('liste de données'!$G:$G,'liste de données'!$D:$D,$C3,'liste de données'!$C:$C,$E3,'liste de données'!$F:$F,"&gt;=01/06/2018",'liste de données'!$F:$F,"&lt;=31/06/2018")</f>
        <v>0</v>
      </c>
      <c r="Q3" s="69">
        <f>SUMIFS('liste de données'!$G:$G,'liste de données'!$D:$D,$C3,'liste de données'!$C:$C,$E3,'liste de données'!$F:$F,"&gt;=01/07/2018",'liste de données'!$F:$F,"&lt;=31/07/2018")</f>
        <v>0</v>
      </c>
      <c r="R3" s="69">
        <f>SUMIFS('liste de données'!$G:$G,'liste de données'!$D:$D,$C3,'liste de données'!$C:$C,$E3,'liste de données'!$F:$F,"&gt;=01/08/2018",'liste de données'!$F:$F,"&lt;=31/08/2018")</f>
        <v>0</v>
      </c>
      <c r="S3" s="69">
        <f>SUMIFS('liste de données'!$G:$G,'liste de données'!$D:$D,$C3,'liste de données'!$C:$C,$E3,'liste de données'!$F:$F,"&gt;=01/09/2018",'liste de données'!$F:$F,"&lt;=30/09/2018")</f>
        <v>0</v>
      </c>
      <c r="T3" s="69">
        <f>SUMIFS('liste de données'!$G:$G,'liste de données'!$D:$D,$C3,'liste de données'!$C:$C,$E3,'liste de données'!$F:$F,"&gt;=01/10/2018",'liste de données'!$F:$F,"&lt;=31/10/2018")</f>
        <v>0</v>
      </c>
      <c r="U3" s="69">
        <f>SUMIFS('liste de données'!$G:$G,'liste de données'!$D:$D,$C3,'liste de données'!$C:$C,$E3,'liste de données'!$F:$F,"&gt;=01/11/2018",'liste de données'!$F:$F,"&lt;=30/11/2018")</f>
        <v>0</v>
      </c>
      <c r="V3" s="69">
        <f>SUMIFS('liste de données'!$G:$G,'liste de données'!$D:$D,$C3,'liste de données'!$C:$C,$E3,'liste de données'!$F:$F,"&gt;=01/12/2018",'liste de données'!$F:$F,"&lt;=31/12/2018")</f>
        <v>0</v>
      </c>
      <c r="W3" s="72">
        <f>SUM(K3:V3)</f>
        <v>1023.6</v>
      </c>
      <c r="X3" s="120" t="s">
        <v>1</v>
      </c>
      <c r="Y3" s="118"/>
    </row>
    <row r="4" spans="2:25" s="21" customFormat="1">
      <c r="B4" s="113"/>
      <c r="C4" s="113"/>
      <c r="D4" s="113"/>
      <c r="E4" s="43" t="s">
        <v>14</v>
      </c>
      <c r="F4" s="70">
        <f>SUMIFS('liste de données'!G:G,'liste de données'!D:D,C3,'liste de données'!C:C,E4)</f>
        <v>178.85</v>
      </c>
      <c r="G4" s="70">
        <f>SUMIFS('liste de données'!H:H,'liste de données'!D:D,C3,'liste de données'!C:C,E4)</f>
        <v>178.85</v>
      </c>
      <c r="H4" s="70">
        <f>SUMIFS('liste de données'!I:I,'liste de données'!D:D,C3,'liste de données'!C:C,E4)</f>
        <v>0</v>
      </c>
      <c r="I4" s="70">
        <f>SUMIFS('liste de données'!J:J,'liste de données'!D:D,C3,'liste de données'!C:C,E4)</f>
        <v>0</v>
      </c>
      <c r="J4" s="35"/>
      <c r="K4" s="70">
        <f>SUMIFS('liste de données'!$G:$G,'liste de données'!$D:$D,$C3,'liste de données'!$C:$C,$E4,'liste de données'!$F:$F,"&gt;=01/01/2018",'liste de données'!$F:$F,"&lt;=31/01/2018")</f>
        <v>178.85</v>
      </c>
      <c r="L4" s="70">
        <f>SUMIFS('liste de données'!$G:$G,'liste de données'!$D:$D,$C3,'liste de données'!$C:$C,$E4,'liste de données'!$F:$F,"&gt;=01/02/2018",'liste de données'!$F:$F,"&lt;=28/02/2018")</f>
        <v>0</v>
      </c>
      <c r="M4" s="70">
        <f>SUMIFS('liste de données'!$G:$G,'liste de données'!$D:$D,$C3,'liste de données'!$C:$C,$E4,'liste de données'!$F:$F,"&gt;=01/03/2018",'liste de données'!$F:$F,"&lt;=31/03/2018")</f>
        <v>0</v>
      </c>
      <c r="N4" s="70">
        <f>SUMIFS('liste de données'!$G:$G,'liste de données'!$D:$D,$C3,'liste de données'!$C:$C,$E4,'liste de données'!$F:$F,"&gt;=01/04/2018",'liste de données'!$F:$F,"&lt;=30/04/2018")</f>
        <v>0</v>
      </c>
      <c r="O4" s="70">
        <f>SUMIFS('liste de données'!$G:$G,'liste de données'!$D:$D,$C3,'liste de données'!$C:$C,$E4,'liste de données'!$F:$F,"&gt;=01/05/2018",'liste de données'!$F:$F,"&lt;=31/05/2018")</f>
        <v>0</v>
      </c>
      <c r="P4" s="70">
        <f>SUMIFS('liste de données'!$G:$G,'liste de données'!$D:$D,$C3,'liste de données'!$C:$C,$E4,'liste de données'!$F:$F,"&gt;=01/06/2018",'liste de données'!$F:$F,"&lt;=30/06/2018")</f>
        <v>0</v>
      </c>
      <c r="Q4" s="70">
        <f>SUMIFS('liste de données'!$G:$G,'liste de données'!$D:$D,$C3,'liste de données'!$C:$C,$E4,'liste de données'!$F:$F,"&gt;=01/07/2018",'liste de données'!$F:$F,"&lt;=31/07/2018")</f>
        <v>0</v>
      </c>
      <c r="R4" s="70">
        <f>SUMIFS('liste de données'!$G:$G,'liste de données'!$D:$D,$C3,'liste de données'!$C:$C,$E4,'liste de données'!$F:$F,"&gt;=01/08/2018",'liste de données'!$F:$F,"&lt;=31/08/2018")</f>
        <v>0</v>
      </c>
      <c r="S4" s="70">
        <f>SUMIFS('liste de données'!$G:$G,'liste de données'!$D:$D,$C3,'liste de données'!$C:$C,$E4,'liste de données'!$F:$F,"&gt;=01/09/2018",'liste de données'!$F:$F,"&lt;=30/09/2018")</f>
        <v>0</v>
      </c>
      <c r="T4" s="70">
        <f>SUMIFS('liste de données'!$G:$G,'liste de données'!$D:$D,$C3,'liste de données'!$C:$C,$E4,'liste de données'!$F:$F,"&gt;=01/10/2018",'liste de données'!$F:$F,"&lt;=31/10/2018")</f>
        <v>0</v>
      </c>
      <c r="U4" s="70">
        <f>SUMIFS('liste de données'!$G:$G,'liste de données'!$D:$D,$C3,'liste de données'!$C:$C,$E4,'liste de données'!$F:$F,"&gt;=01/11/2018",'liste de données'!$F:$F,"&lt;=30/11/2018")</f>
        <v>0</v>
      </c>
      <c r="V4" s="70">
        <f>SUMIFS('liste de données'!$G:$G,'liste de données'!$D:$D,$C3,'liste de données'!$C:$C,$E4,'liste de données'!$F:$F,"&gt;=01/12/2018",'liste de données'!$F:$F,"&lt;=31/12/2018")</f>
        <v>0</v>
      </c>
      <c r="W4" s="72">
        <f>SUM(K4:V4)</f>
        <v>178.85</v>
      </c>
      <c r="X4" s="121" t="s">
        <v>14</v>
      </c>
      <c r="Y4" s="119"/>
    </row>
    <row r="5" spans="2:25">
      <c r="B5" s="108"/>
      <c r="C5" s="108"/>
      <c r="D5" s="108"/>
      <c r="E5" s="44" t="s">
        <v>791</v>
      </c>
      <c r="F5" s="78">
        <f>SUM(F3:F4)</f>
        <v>1202.4499999999998</v>
      </c>
      <c r="G5" s="78">
        <f t="shared" ref="G5:I5" si="0">SUM(G3:G4)</f>
        <v>1192.32</v>
      </c>
      <c r="H5" s="78">
        <f t="shared" si="0"/>
        <v>0</v>
      </c>
      <c r="I5" s="78">
        <f t="shared" si="0"/>
        <v>10.130000000000001</v>
      </c>
      <c r="J5" s="35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</row>
    <row r="6" spans="2:25">
      <c r="E6" s="35"/>
      <c r="F6" s="35"/>
      <c r="G6" s="35"/>
      <c r="H6" s="35"/>
      <c r="I6" s="35"/>
      <c r="J6" s="35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</row>
    <row r="7" spans="2:25">
      <c r="E7" s="35"/>
      <c r="F7" s="35"/>
      <c r="G7" s="35"/>
      <c r="H7" s="35"/>
      <c r="I7" s="35"/>
      <c r="J7" s="35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</row>
    <row r="8" spans="2:25" ht="38.25">
      <c r="B8" s="17" t="s">
        <v>776</v>
      </c>
      <c r="C8" s="17" t="s">
        <v>778</v>
      </c>
      <c r="D8" s="17" t="s">
        <v>779</v>
      </c>
      <c r="E8" s="38" t="s">
        <v>777</v>
      </c>
      <c r="F8" s="38" t="s">
        <v>781</v>
      </c>
      <c r="G8" s="38" t="s">
        <v>782</v>
      </c>
      <c r="H8" s="38" t="s">
        <v>783</v>
      </c>
      <c r="I8" s="38" t="s">
        <v>784</v>
      </c>
      <c r="J8" s="3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</row>
    <row r="9" spans="2:25">
      <c r="B9" s="106">
        <v>955423</v>
      </c>
      <c r="C9" s="106" t="s">
        <v>227</v>
      </c>
      <c r="D9" s="106" t="s">
        <v>228</v>
      </c>
      <c r="E9" s="42" t="s">
        <v>1</v>
      </c>
      <c r="F9" s="71">
        <f>SUMIFS('liste de données'!G:G,'liste de données'!D:D,C9,'liste de données'!C:C,E9)</f>
        <v>8629.2999999999993</v>
      </c>
      <c r="G9" s="71">
        <f>SUMIFS('liste de données'!H:H,'liste de données'!D:D,C9,'liste de données'!C:C,E9)</f>
        <v>5425.02</v>
      </c>
      <c r="H9" s="71">
        <f>SUMIFS('liste de données'!I:I,'liste de données'!D:D,C9,'liste de données'!C:C,E9)</f>
        <v>162.97</v>
      </c>
      <c r="I9" s="71">
        <f>SUMIFS('liste de données'!J:J,'liste de données'!D:D,C9,'liste de données'!C:C,E9)</f>
        <v>3041.3100000000004</v>
      </c>
      <c r="J9" s="35"/>
      <c r="K9" s="69">
        <f>SUMIFS('liste de données'!$G:$G,'liste de données'!$D:$D,$C9,'liste de données'!$C:$C,$E9,'liste de données'!$F:$F,"&gt;=01/01/2018",'liste de données'!$F:$F,"&lt;=31/01/2018")</f>
        <v>3708.3999999999996</v>
      </c>
      <c r="L9" s="69">
        <f>SUMIFS('liste de données'!$G:$G,'liste de données'!$D:$D,$C9,'liste de données'!$C:$C,$E9,'liste de données'!$F:$F,"&gt;=01/02/2018",'liste de données'!$F:$F,"&lt;=28/02/2018")</f>
        <v>1957.85</v>
      </c>
      <c r="M9" s="69">
        <f>SUMIFS('liste de données'!$G:$G,'liste de données'!$D:$D,$C9,'liste de données'!$C:$C,$E9,'liste de données'!$F:$F,"&gt;=01/03/2018",'liste de données'!$F:$F,"&lt;=31/03/2018")</f>
        <v>2963.05</v>
      </c>
      <c r="N9" s="69">
        <f>SUMIFS('liste de données'!$G:$G,'liste de données'!$D:$D,$C9,'liste de données'!$C:$C,$E9,'liste de données'!$F:$F,"&gt;=01/04/2018",'liste de données'!$F:$F,"&lt;=30/04/2018")</f>
        <v>0</v>
      </c>
      <c r="O9" s="69">
        <f>SUMIFS('liste de données'!$G:$G,'liste de données'!$D:$D,$C9,'liste de données'!$C:$C,$E9,'liste de données'!$F:$F,"&gt;=01/05/2018",'liste de données'!$F:$F,"&lt;=30/05/2018")</f>
        <v>0</v>
      </c>
      <c r="P9" s="69">
        <f>SUMIFS('liste de données'!$G:$G,'liste de données'!$D:$D,$C9,'liste de données'!$C:$C,$E9,'liste de données'!$F:$F,"&gt;=01/06/2018",'liste de données'!$F:$F,"&lt;=31/06/2018")</f>
        <v>0</v>
      </c>
      <c r="Q9" s="69">
        <f>SUMIFS('liste de données'!$G:$G,'liste de données'!$D:$D,$C9,'liste de données'!$C:$C,$E9,'liste de données'!$F:$F,"&gt;=01/07/2018",'liste de données'!$F:$F,"&lt;=31/07/2018")</f>
        <v>0</v>
      </c>
      <c r="R9" s="69">
        <f>SUMIFS('liste de données'!$G:$G,'liste de données'!$D:$D,$C9,'liste de données'!$C:$C,$E9,'liste de données'!$F:$F,"&gt;=01/08/2018",'liste de données'!$F:$F,"&lt;=31/08/2018")</f>
        <v>0</v>
      </c>
      <c r="S9" s="69">
        <f>SUMIFS('liste de données'!$G:$G,'liste de données'!$D:$D,$C9,'liste de données'!$C:$C,$E9,'liste de données'!$F:$F,"&gt;=01/09/2018",'liste de données'!$F:$F,"&lt;=30/09/2018")</f>
        <v>0</v>
      </c>
      <c r="T9" s="69">
        <f>SUMIFS('liste de données'!$G:$G,'liste de données'!$D:$D,$C9,'liste de données'!$C:$C,$E9,'liste de données'!$F:$F,"&gt;=01/10/2018",'liste de données'!$F:$F,"&lt;=31/10/2018")</f>
        <v>0</v>
      </c>
      <c r="U9" s="69">
        <f>SUMIFS('liste de données'!$G:$G,'liste de données'!$D:$D,$C9,'liste de données'!$C:$C,$E9,'liste de données'!$F:$F,"&gt;=01/11/2018",'liste de données'!$F:$F,"&lt;=30/11/2018")</f>
        <v>0</v>
      </c>
      <c r="V9" s="69">
        <f>SUMIFS('liste de données'!$G:$G,'liste de données'!$D:$D,$C9,'liste de données'!$C:$C,$E9,'liste de données'!$F:$F,"&gt;=01/12/2018",'liste de données'!$F:$F,"&lt;=31/12/2018")</f>
        <v>0</v>
      </c>
      <c r="W9" s="72">
        <f>SUM(K9:V9)</f>
        <v>8629.2999999999993</v>
      </c>
    </row>
    <row r="10" spans="2:25" s="21" customFormat="1">
      <c r="B10" s="113"/>
      <c r="C10" s="113"/>
      <c r="D10" s="113"/>
      <c r="E10" s="43" t="s">
        <v>14</v>
      </c>
      <c r="F10" s="70">
        <f>SUMIFS('liste de données'!G:G,'liste de données'!D:D,C9,'liste de données'!C:C,E10)</f>
        <v>7169.36</v>
      </c>
      <c r="G10" s="70">
        <f>SUMIFS('liste de données'!H:H,'liste de données'!D:D,C9,'liste de données'!C:C,E10)</f>
        <v>2205.7999999999997</v>
      </c>
      <c r="H10" s="70">
        <f>SUMIFS('liste de données'!I:I,'liste de données'!D:D,C9,'liste de données'!C:C,E10)</f>
        <v>0</v>
      </c>
      <c r="I10" s="70">
        <f>SUMIFS('liste de données'!J:J,'liste de données'!D:D,C9,'liste de données'!C:C,E10)</f>
        <v>4963.5599999999995</v>
      </c>
      <c r="J10" s="35"/>
      <c r="K10" s="70">
        <f>SUMIFS('liste de données'!$G:$G,'liste de données'!$D:$D,$C9,'liste de données'!$C:$C,$E10,'liste de données'!$F:$F,"&gt;=01/01/2018",'liste de données'!$F:$F,"&lt;=31/01/2018")</f>
        <v>6605.0999999999995</v>
      </c>
      <c r="L10" s="70">
        <f>SUMIFS('liste de données'!$G:$G,'liste de données'!$D:$D,$C9,'liste de données'!$C:$C,$E10,'liste de données'!$F:$F,"&gt;=01/02/2018",'liste de données'!$F:$F,"&lt;=28/02/2018")</f>
        <v>0</v>
      </c>
      <c r="M10" s="70">
        <f>SUMIFS('liste de données'!$G:$G,'liste de données'!$D:$D,$C9,'liste de données'!$C:$C,$E10,'liste de données'!$F:$F,"&gt;=01/03/2018",'liste de données'!$F:$F,"&lt;=31/03/2018")</f>
        <v>564.26</v>
      </c>
      <c r="N10" s="70">
        <f>SUMIFS('liste de données'!$G:$G,'liste de données'!$D:$D,$C9,'liste de données'!$C:$C,$E10,'liste de données'!$F:$F,"&gt;=01/04/2018",'liste de données'!$F:$F,"&lt;=30/04/2018")</f>
        <v>0</v>
      </c>
      <c r="O10" s="70">
        <f>SUMIFS('liste de données'!$G:$G,'liste de données'!$D:$D,$C9,'liste de données'!$C:$C,$E10,'liste de données'!$F:$F,"&gt;=01/05/2018",'liste de données'!$F:$F,"&lt;=31/05/2018")</f>
        <v>0</v>
      </c>
      <c r="P10" s="70">
        <f>SUMIFS('liste de données'!$G:$G,'liste de données'!$D:$D,$C9,'liste de données'!$C:$C,$E10,'liste de données'!$F:$F,"&gt;=01/06/2018",'liste de données'!$F:$F,"&lt;=30/06/2018")</f>
        <v>0</v>
      </c>
      <c r="Q10" s="70">
        <f>SUMIFS('liste de données'!$G:$G,'liste de données'!$D:$D,$C9,'liste de données'!$C:$C,$E10,'liste de données'!$F:$F,"&gt;=01/07/2018",'liste de données'!$F:$F,"&lt;=31/07/2018")</f>
        <v>0</v>
      </c>
      <c r="R10" s="70">
        <f>SUMIFS('liste de données'!$G:$G,'liste de données'!$D:$D,$C9,'liste de données'!$C:$C,$E10,'liste de données'!$F:$F,"&gt;=01/08/2018",'liste de données'!$F:$F,"&lt;=31/08/2018")</f>
        <v>0</v>
      </c>
      <c r="S10" s="70">
        <f>SUMIFS('liste de données'!$G:$G,'liste de données'!$D:$D,$C9,'liste de données'!$C:$C,$E10,'liste de données'!$F:$F,"&gt;=01/09/2018",'liste de données'!$F:$F,"&lt;=30/09/2018")</f>
        <v>0</v>
      </c>
      <c r="T10" s="70">
        <f>SUMIFS('liste de données'!$G:$G,'liste de données'!$D:$D,$C9,'liste de données'!$C:$C,$E10,'liste de données'!$F:$F,"&gt;=01/10/2018",'liste de données'!$F:$F,"&lt;=31/10/2018")</f>
        <v>0</v>
      </c>
      <c r="U10" s="70">
        <f>SUMIFS('liste de données'!$G:$G,'liste de données'!$D:$D,$C9,'liste de données'!$C:$C,$E10,'liste de données'!$F:$F,"&gt;=01/11/2018",'liste de données'!$F:$F,"&lt;=30/11/2018")</f>
        <v>0</v>
      </c>
      <c r="V10" s="70">
        <f>SUMIFS('liste de données'!$G:$G,'liste de données'!$D:$D,$C9,'liste de données'!$C:$C,$E10,'liste de données'!$F:$F,"&gt;=01/12/2018",'liste de données'!$F:$F,"&lt;=31/12/2018")</f>
        <v>0</v>
      </c>
      <c r="W10" s="72">
        <f>SUM(K10:V10)</f>
        <v>7169.36</v>
      </c>
    </row>
    <row r="11" spans="2:25">
      <c r="B11" s="108"/>
      <c r="C11" s="108"/>
      <c r="D11" s="108"/>
      <c r="E11" s="44" t="s">
        <v>791</v>
      </c>
      <c r="F11" s="78">
        <f>SUM(F9:F10)</f>
        <v>15798.66</v>
      </c>
      <c r="G11" s="78">
        <f t="shared" ref="G11:I11" si="1">SUM(G9:G10)</f>
        <v>7630.82</v>
      </c>
      <c r="H11" s="78">
        <f t="shared" si="1"/>
        <v>162.97</v>
      </c>
      <c r="I11" s="78">
        <f t="shared" si="1"/>
        <v>8004.87</v>
      </c>
      <c r="J11" s="35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</row>
    <row r="12" spans="2:25">
      <c r="E12" s="35"/>
      <c r="F12" s="35"/>
      <c r="G12" s="35"/>
      <c r="H12" s="35"/>
      <c r="I12" s="35"/>
      <c r="J12" s="35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</row>
    <row r="13" spans="2:25">
      <c r="E13" s="35"/>
      <c r="F13" s="35"/>
      <c r="G13" s="35"/>
      <c r="H13" s="35"/>
      <c r="I13" s="35"/>
      <c r="J13" s="35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</row>
    <row r="14" spans="2:25" ht="38.25">
      <c r="B14" s="17" t="s">
        <v>776</v>
      </c>
      <c r="C14" s="17" t="s">
        <v>778</v>
      </c>
      <c r="D14" s="17" t="s">
        <v>779</v>
      </c>
      <c r="E14" s="38" t="s">
        <v>777</v>
      </c>
      <c r="F14" s="38" t="s">
        <v>781</v>
      </c>
      <c r="G14" s="38" t="s">
        <v>782</v>
      </c>
      <c r="H14" s="38" t="s">
        <v>783</v>
      </c>
      <c r="I14" s="38" t="s">
        <v>784</v>
      </c>
      <c r="J14" s="3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</row>
    <row r="15" spans="2:25">
      <c r="B15" s="106">
        <v>955423</v>
      </c>
      <c r="C15" s="106" t="s">
        <v>170</v>
      </c>
      <c r="D15" s="106" t="s">
        <v>171</v>
      </c>
      <c r="E15" s="42" t="s">
        <v>1</v>
      </c>
      <c r="F15" s="71">
        <f>SUMIFS('liste de données'!G:G,'liste de données'!D:D,C15,'liste de données'!C:C,E15)</f>
        <v>0</v>
      </c>
      <c r="G15" s="71">
        <f>SUMIFS('liste de données'!H:H,'liste de données'!D:D,C15,'liste de données'!C:C,E15)</f>
        <v>0</v>
      </c>
      <c r="H15" s="71">
        <f>SUMIFS('liste de données'!I:I,'liste de données'!D:D,C15,'liste de données'!C:C,E15)</f>
        <v>0</v>
      </c>
      <c r="I15" s="71">
        <f>SUMIFS('liste de données'!J:J,'liste de données'!D:D,C15,'liste de données'!C:C,E15)</f>
        <v>0</v>
      </c>
      <c r="J15" s="35"/>
      <c r="K15" s="69">
        <f>SUMIFS('liste de données'!$G:$G,'liste de données'!$D:$D,$C15,'liste de données'!$C:$C,$E15,'liste de données'!$F:$F,"&gt;=01/01/2018",'liste de données'!$F:$F,"&lt;=31/01/2018")</f>
        <v>0</v>
      </c>
      <c r="L15" s="69">
        <f>SUMIFS('liste de données'!$G:$G,'liste de données'!$D:$D,$C15,'liste de données'!$C:$C,$E15,'liste de données'!$F:$F,"&gt;=01/02/2018",'liste de données'!$F:$F,"&lt;=28/02/2018")</f>
        <v>0</v>
      </c>
      <c r="M15" s="69">
        <f>SUMIFS('liste de données'!$G:$G,'liste de données'!$D:$D,$C15,'liste de données'!$C:$C,$E15,'liste de données'!$F:$F,"&gt;=01/03/2018",'liste de données'!$F:$F,"&lt;=31/03/2018")</f>
        <v>0</v>
      </c>
      <c r="N15" s="69">
        <f>SUMIFS('liste de données'!$G:$G,'liste de données'!$D:$D,$C15,'liste de données'!$C:$C,$E15,'liste de données'!$F:$F,"&gt;=01/04/2018",'liste de données'!$F:$F,"&lt;=30/04/2018")</f>
        <v>0</v>
      </c>
      <c r="O15" s="69">
        <f>SUMIFS('liste de données'!$G:$G,'liste de données'!$D:$D,$C15,'liste de données'!$C:$C,$E15,'liste de données'!$F:$F,"&gt;=01/05/2018",'liste de données'!$F:$F,"&lt;=30/05/2018")</f>
        <v>0</v>
      </c>
      <c r="P15" s="69">
        <f>SUMIFS('liste de données'!$G:$G,'liste de données'!$D:$D,$C15,'liste de données'!$C:$C,$E15,'liste de données'!$F:$F,"&gt;=01/06/2018",'liste de données'!$F:$F,"&lt;=31/06/2018")</f>
        <v>0</v>
      </c>
      <c r="Q15" s="69">
        <f>SUMIFS('liste de données'!$G:$G,'liste de données'!$D:$D,$C15,'liste de données'!$C:$C,$E15,'liste de données'!$F:$F,"&gt;=01/07/2018",'liste de données'!$F:$F,"&lt;=31/07/2018")</f>
        <v>0</v>
      </c>
      <c r="R15" s="69">
        <f>SUMIFS('liste de données'!$G:$G,'liste de données'!$D:$D,$C15,'liste de données'!$C:$C,$E15,'liste de données'!$F:$F,"&gt;=01/08/2018",'liste de données'!$F:$F,"&lt;=31/08/2018")</f>
        <v>0</v>
      </c>
      <c r="S15" s="69">
        <f>SUMIFS('liste de données'!$G:$G,'liste de données'!$D:$D,$C15,'liste de données'!$C:$C,$E15,'liste de données'!$F:$F,"&gt;=01/09/2018",'liste de données'!$F:$F,"&lt;=30/09/2018")</f>
        <v>0</v>
      </c>
      <c r="T15" s="69">
        <f>SUMIFS('liste de données'!$G:$G,'liste de données'!$D:$D,$C15,'liste de données'!$C:$C,$E15,'liste de données'!$F:$F,"&gt;=01/10/2018",'liste de données'!$F:$F,"&lt;=31/10/2018")</f>
        <v>0</v>
      </c>
      <c r="U15" s="69">
        <f>SUMIFS('liste de données'!$G:$G,'liste de données'!$D:$D,$C15,'liste de données'!$C:$C,$E15,'liste de données'!$F:$F,"&gt;=01/11/2018",'liste de données'!$F:$F,"&lt;=30/11/2018")</f>
        <v>0</v>
      </c>
      <c r="V15" s="69">
        <f>SUMIFS('liste de données'!$G:$G,'liste de données'!$D:$D,$C15,'liste de données'!$C:$C,$E15,'liste de données'!$F:$F,"&gt;=01/12/2018",'liste de données'!$F:$F,"&lt;=31/12/2018")</f>
        <v>0</v>
      </c>
      <c r="W15" s="72">
        <f>SUM(K15:V15)</f>
        <v>0</v>
      </c>
    </row>
    <row r="16" spans="2:25" s="21" customFormat="1">
      <c r="B16" s="113"/>
      <c r="C16" s="113"/>
      <c r="D16" s="113"/>
      <c r="E16" s="43" t="s">
        <v>14</v>
      </c>
      <c r="F16" s="70">
        <f>SUMIFS('liste de données'!G:G,'liste de données'!D:D,C15,'liste de données'!C:C,E16)</f>
        <v>0</v>
      </c>
      <c r="G16" s="70">
        <f>SUMIFS('liste de données'!H:H,'liste de données'!D:D,C15,'liste de données'!C:C,E16)</f>
        <v>0</v>
      </c>
      <c r="H16" s="70">
        <f>SUMIFS('liste de données'!I:I,'liste de données'!D:D,C15,'liste de données'!C:C,E16)</f>
        <v>0</v>
      </c>
      <c r="I16" s="70">
        <f>SUMIFS('liste de données'!J:J,'liste de données'!D:D,C15,'liste de données'!C:C,E16)</f>
        <v>0</v>
      </c>
      <c r="J16" s="37"/>
      <c r="K16" s="70">
        <f>SUMIFS('liste de données'!$G:$G,'liste de données'!$D:$D,$C15,'liste de données'!$C:$C,$E16,'liste de données'!$F:$F,"&gt;=01/01/2018",'liste de données'!$F:$F,"&lt;=31/01/2018")</f>
        <v>0</v>
      </c>
      <c r="L16" s="70">
        <f>SUMIFS('liste de données'!$G:$G,'liste de données'!$D:$D,$C15,'liste de données'!$C:$C,$E16,'liste de données'!$F:$F,"&gt;=01/02/2018",'liste de données'!$F:$F,"&lt;=28/02/2018")</f>
        <v>0</v>
      </c>
      <c r="M16" s="70">
        <f>SUMIFS('liste de données'!$G:$G,'liste de données'!$D:$D,$C15,'liste de données'!$C:$C,$E16,'liste de données'!$F:$F,"&gt;=01/03/2018",'liste de données'!$F:$F,"&lt;=31/03/2018")</f>
        <v>0</v>
      </c>
      <c r="N16" s="70">
        <f>SUMIFS('liste de données'!$G:$G,'liste de données'!$D:$D,$C15,'liste de données'!$C:$C,$E16,'liste de données'!$F:$F,"&gt;=01/04/2018",'liste de données'!$F:$F,"&lt;=30/04/2018")</f>
        <v>0</v>
      </c>
      <c r="O16" s="70">
        <f>SUMIFS('liste de données'!$G:$G,'liste de données'!$D:$D,$C15,'liste de données'!$C:$C,$E16,'liste de données'!$F:$F,"&gt;=01/05/2018",'liste de données'!$F:$F,"&lt;=31/05/2018")</f>
        <v>0</v>
      </c>
      <c r="P16" s="70">
        <f>SUMIFS('liste de données'!$G:$G,'liste de données'!$D:$D,$C15,'liste de données'!$C:$C,$E16,'liste de données'!$F:$F,"&gt;=01/06/2018",'liste de données'!$F:$F,"&lt;=30/06/2018")</f>
        <v>0</v>
      </c>
      <c r="Q16" s="70">
        <f>SUMIFS('liste de données'!$G:$G,'liste de données'!$D:$D,$C15,'liste de données'!$C:$C,$E16,'liste de données'!$F:$F,"&gt;=01/07/2018",'liste de données'!$F:$F,"&lt;=31/07/2018")</f>
        <v>0</v>
      </c>
      <c r="R16" s="70">
        <f>SUMIFS('liste de données'!$G:$G,'liste de données'!$D:$D,$C15,'liste de données'!$C:$C,$E16,'liste de données'!$F:$F,"&gt;=01/08/2018",'liste de données'!$F:$F,"&lt;=31/08/2018")</f>
        <v>0</v>
      </c>
      <c r="S16" s="70">
        <f>SUMIFS('liste de données'!$G:$G,'liste de données'!$D:$D,$C15,'liste de données'!$C:$C,$E16,'liste de données'!$F:$F,"&gt;=01/09/2018",'liste de données'!$F:$F,"&lt;=30/09/2018")</f>
        <v>0</v>
      </c>
      <c r="T16" s="70">
        <f>SUMIFS('liste de données'!$G:$G,'liste de données'!$D:$D,$C15,'liste de données'!$C:$C,$E16,'liste de données'!$F:$F,"&gt;=01/10/2018",'liste de données'!$F:$F,"&lt;=31/10/2018")</f>
        <v>0</v>
      </c>
      <c r="U16" s="70">
        <f>SUMIFS('liste de données'!$G:$G,'liste de données'!$D:$D,$C15,'liste de données'!$C:$C,$E16,'liste de données'!$F:$F,"&gt;=01/11/2018",'liste de données'!$F:$F,"&lt;=30/11/2018")</f>
        <v>0</v>
      </c>
      <c r="V16" s="70">
        <f>SUMIFS('liste de données'!$G:$G,'liste de données'!$D:$D,$C15,'liste de données'!$C:$C,$E16,'liste de données'!$F:$F,"&gt;=01/12/2018",'liste de données'!$F:$F,"&lt;=31/12/2018")</f>
        <v>0</v>
      </c>
      <c r="W16" s="72">
        <f>SUM(K16:V16)</f>
        <v>0</v>
      </c>
    </row>
    <row r="17" spans="2:23" ht="25.5" customHeight="1">
      <c r="B17" s="108"/>
      <c r="C17" s="108"/>
      <c r="D17" s="108"/>
      <c r="E17" s="44" t="s">
        <v>791</v>
      </c>
      <c r="F17" s="78">
        <f>SUM(F15:F16)</f>
        <v>0</v>
      </c>
      <c r="G17" s="78">
        <f t="shared" ref="G17:I17" si="2">SUM(G15:G16)</f>
        <v>0</v>
      </c>
      <c r="H17" s="78">
        <f t="shared" si="2"/>
        <v>0</v>
      </c>
      <c r="I17" s="78">
        <f t="shared" si="2"/>
        <v>0</v>
      </c>
      <c r="J17" s="35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</row>
    <row r="18" spans="2:23">
      <c r="E18" s="35"/>
      <c r="F18" s="35"/>
      <c r="G18" s="35"/>
      <c r="H18" s="35"/>
      <c r="I18" s="35"/>
      <c r="J18" s="35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</row>
    <row r="19" spans="2:23">
      <c r="E19" s="35"/>
      <c r="F19" s="35"/>
      <c r="G19" s="35"/>
      <c r="H19" s="35"/>
      <c r="I19" s="35"/>
      <c r="J19" s="35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</row>
    <row r="20" spans="2:23" ht="38.25">
      <c r="B20" s="17" t="s">
        <v>776</v>
      </c>
      <c r="C20" s="17" t="s">
        <v>778</v>
      </c>
      <c r="D20" s="17" t="s">
        <v>779</v>
      </c>
      <c r="E20" s="38" t="s">
        <v>777</v>
      </c>
      <c r="F20" s="38" t="s">
        <v>781</v>
      </c>
      <c r="G20" s="38" t="s">
        <v>782</v>
      </c>
      <c r="H20" s="38" t="s">
        <v>783</v>
      </c>
      <c r="I20" s="38" t="s">
        <v>784</v>
      </c>
      <c r="J20" s="35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</row>
    <row r="21" spans="2:23">
      <c r="B21" s="106">
        <v>955423</v>
      </c>
      <c r="C21" s="106" t="s">
        <v>339</v>
      </c>
      <c r="D21" s="106" t="s">
        <v>340</v>
      </c>
      <c r="E21" s="42" t="s">
        <v>1</v>
      </c>
      <c r="F21" s="71">
        <f>SUMIFS('liste de données'!G:G,'liste de données'!D:D,C21,'liste de données'!C:C,E21)</f>
        <v>0</v>
      </c>
      <c r="G21" s="71">
        <f>SUMIFS('liste de données'!H:H,'liste de données'!D:D,C21,'liste de données'!C:C,E21)</f>
        <v>0</v>
      </c>
      <c r="H21" s="71">
        <f>SUMIFS('liste de données'!I:I,'liste de données'!D:D,C21,'liste de données'!C:C,E21)</f>
        <v>0</v>
      </c>
      <c r="I21" s="71">
        <f>SUMIFS('liste de données'!J:J,'liste de données'!D:D,C21,'liste de données'!C:C,E21)</f>
        <v>0</v>
      </c>
      <c r="J21" s="35"/>
      <c r="K21" s="69">
        <f>SUMIFS('liste de données'!$G:$G,'liste de données'!$D:$D,$C21,'liste de données'!$C:$C,$E21,'liste de données'!$F:$F,"&gt;=01/01/2018",'liste de données'!$F:$F,"&lt;=31/01/2018")</f>
        <v>0</v>
      </c>
      <c r="L21" s="69">
        <f>SUMIFS('liste de données'!$G:$G,'liste de données'!$D:$D,$C21,'liste de données'!$C:$C,$E21,'liste de données'!$F:$F,"&gt;=01/02/2018",'liste de données'!$F:$F,"&lt;=28/02/2018")</f>
        <v>0</v>
      </c>
      <c r="M21" s="69">
        <f>SUMIFS('liste de données'!$G:$G,'liste de données'!$D:$D,$C21,'liste de données'!$C:$C,$E21,'liste de données'!$F:$F,"&gt;=01/03/2018",'liste de données'!$F:$F,"&lt;=31/03/2018")</f>
        <v>0</v>
      </c>
      <c r="N21" s="69">
        <f>SUMIFS('liste de données'!$G:$G,'liste de données'!$D:$D,$C21,'liste de données'!$C:$C,$E21,'liste de données'!$F:$F,"&gt;=01/04/2018",'liste de données'!$F:$F,"&lt;=30/04/2018")</f>
        <v>0</v>
      </c>
      <c r="O21" s="69">
        <f>SUMIFS('liste de données'!$G:$G,'liste de données'!$D:$D,$C21,'liste de données'!$C:$C,$E21,'liste de données'!$F:$F,"&gt;=01/05/2018",'liste de données'!$F:$F,"&lt;=30/05/2018")</f>
        <v>0</v>
      </c>
      <c r="P21" s="69">
        <f>SUMIFS('liste de données'!$G:$G,'liste de données'!$D:$D,$C21,'liste de données'!$C:$C,$E21,'liste de données'!$F:$F,"&gt;=01/06/2018",'liste de données'!$F:$F,"&lt;=31/06/2018")</f>
        <v>0</v>
      </c>
      <c r="Q21" s="69">
        <f>SUMIFS('liste de données'!$G:$G,'liste de données'!$D:$D,$C21,'liste de données'!$C:$C,$E21,'liste de données'!$F:$F,"&gt;=01/07/2018",'liste de données'!$F:$F,"&lt;=31/07/2018")</f>
        <v>0</v>
      </c>
      <c r="R21" s="69">
        <f>SUMIFS('liste de données'!$G:$G,'liste de données'!$D:$D,$C21,'liste de données'!$C:$C,$E21,'liste de données'!$F:$F,"&gt;=01/08/2018",'liste de données'!$F:$F,"&lt;=31/08/2018")</f>
        <v>0</v>
      </c>
      <c r="S21" s="69">
        <f>SUMIFS('liste de données'!$G:$G,'liste de données'!$D:$D,$C21,'liste de données'!$C:$C,$E21,'liste de données'!$F:$F,"&gt;=01/09/2018",'liste de données'!$F:$F,"&lt;=30/09/2018")</f>
        <v>0</v>
      </c>
      <c r="T21" s="69">
        <f>SUMIFS('liste de données'!$G:$G,'liste de données'!$D:$D,$C21,'liste de données'!$C:$C,$E21,'liste de données'!$F:$F,"&gt;=01/10/2018",'liste de données'!$F:$F,"&lt;=31/10/2018")</f>
        <v>0</v>
      </c>
      <c r="U21" s="69">
        <f>SUMIFS('liste de données'!$G:$G,'liste de données'!$D:$D,$C21,'liste de données'!$C:$C,$E21,'liste de données'!$F:$F,"&gt;=01/11/2018",'liste de données'!$F:$F,"&lt;=30/11/2018")</f>
        <v>0</v>
      </c>
      <c r="V21" s="69">
        <f>SUMIFS('liste de données'!$G:$G,'liste de données'!$D:$D,$C21,'liste de données'!$C:$C,$E21,'liste de données'!$F:$F,"&gt;=01/12/2018",'liste de données'!$F:$F,"&lt;=31/12/2018")</f>
        <v>0</v>
      </c>
      <c r="W21" s="72">
        <f>SUM(K21:V21)</f>
        <v>0</v>
      </c>
    </row>
    <row r="22" spans="2:23" s="21" customFormat="1">
      <c r="B22" s="113"/>
      <c r="C22" s="113"/>
      <c r="D22" s="113"/>
      <c r="E22" s="43" t="s">
        <v>14</v>
      </c>
      <c r="F22" s="70">
        <f>SUMIFS('liste de données'!G:G,'liste de données'!D:D,C21,'liste de données'!C:C,E22)</f>
        <v>290.58</v>
      </c>
      <c r="G22" s="70">
        <f>SUMIFS('liste de données'!H:H,'liste de données'!D:D,C21,'liste de données'!C:C,E22)</f>
        <v>238.46</v>
      </c>
      <c r="H22" s="70">
        <f>SUMIFS('liste de données'!I:I,'liste de données'!D:D,C21,'liste de données'!C:C,E22)</f>
        <v>0</v>
      </c>
      <c r="I22" s="70">
        <f>SUMIFS('liste de données'!J:J,'liste de données'!D:D,C21,'liste de données'!C:C,E22)</f>
        <v>52.12</v>
      </c>
      <c r="J22" s="37"/>
      <c r="K22" s="70">
        <f>SUMIFS('liste de données'!$G:$G,'liste de données'!$D:$D,$C21,'liste de données'!$C:$C,$E22,'liste de données'!$F:$F,"&gt;=01/01/2018",'liste de données'!$F:$F,"&lt;=31/01/2018")</f>
        <v>290.58</v>
      </c>
      <c r="L22" s="70">
        <f>SUMIFS('liste de données'!$G:$G,'liste de données'!$D:$D,$C21,'liste de données'!$C:$C,$E22,'liste de données'!$F:$F,"&gt;=01/02/2018",'liste de données'!$F:$F,"&lt;=28/02/2018")</f>
        <v>0</v>
      </c>
      <c r="M22" s="70">
        <f>SUMIFS('liste de données'!$G:$G,'liste de données'!$D:$D,$C21,'liste de données'!$C:$C,$E22,'liste de données'!$F:$F,"&gt;=01/03/2018",'liste de données'!$F:$F,"&lt;=31/03/2018")</f>
        <v>0</v>
      </c>
      <c r="N22" s="70">
        <f>SUMIFS('liste de données'!$G:$G,'liste de données'!$D:$D,$C21,'liste de données'!$C:$C,$E22,'liste de données'!$F:$F,"&gt;=01/04/2018",'liste de données'!$F:$F,"&lt;=30/04/2018")</f>
        <v>0</v>
      </c>
      <c r="O22" s="70">
        <f>SUMIFS('liste de données'!$G:$G,'liste de données'!$D:$D,$C21,'liste de données'!$C:$C,$E22,'liste de données'!$F:$F,"&gt;=01/05/2018",'liste de données'!$F:$F,"&lt;=31/05/2018")</f>
        <v>0</v>
      </c>
      <c r="P22" s="70">
        <f>SUMIFS('liste de données'!$G:$G,'liste de données'!$D:$D,$C21,'liste de données'!$C:$C,$E22,'liste de données'!$F:$F,"&gt;=01/06/2018",'liste de données'!$F:$F,"&lt;=30/06/2018")</f>
        <v>0</v>
      </c>
      <c r="Q22" s="70">
        <f>SUMIFS('liste de données'!$G:$G,'liste de données'!$D:$D,$C21,'liste de données'!$C:$C,$E22,'liste de données'!$F:$F,"&gt;=01/07/2018",'liste de données'!$F:$F,"&lt;=31/07/2018")</f>
        <v>0</v>
      </c>
      <c r="R22" s="70">
        <f>SUMIFS('liste de données'!$G:$G,'liste de données'!$D:$D,$C21,'liste de données'!$C:$C,$E22,'liste de données'!$F:$F,"&gt;=01/08/2018",'liste de données'!$F:$F,"&lt;=31/08/2018")</f>
        <v>0</v>
      </c>
      <c r="S22" s="70">
        <f>SUMIFS('liste de données'!$G:$G,'liste de données'!$D:$D,$C21,'liste de données'!$C:$C,$E22,'liste de données'!$F:$F,"&gt;=01/09/2018",'liste de données'!$F:$F,"&lt;=30/09/2018")</f>
        <v>0</v>
      </c>
      <c r="T22" s="70">
        <f>SUMIFS('liste de données'!$G:$G,'liste de données'!$D:$D,$C21,'liste de données'!$C:$C,$E22,'liste de données'!$F:$F,"&gt;=01/10/2018",'liste de données'!$F:$F,"&lt;=31/10/2018")</f>
        <v>0</v>
      </c>
      <c r="U22" s="70">
        <f>SUMIFS('liste de données'!$G:$G,'liste de données'!$D:$D,$C21,'liste de données'!$C:$C,$E22,'liste de données'!$F:$F,"&gt;=01/11/2018",'liste de données'!$F:$F,"&lt;=30/11/2018")</f>
        <v>0</v>
      </c>
      <c r="V22" s="70">
        <f>SUMIFS('liste de données'!$G:$G,'liste de données'!$D:$D,$C21,'liste de données'!$C:$C,$E22,'liste de données'!$F:$F,"&gt;=01/12/2018",'liste de données'!$F:$F,"&lt;=31/12/2018")</f>
        <v>0</v>
      </c>
      <c r="W22" s="72">
        <f>SUM(K22:V22)</f>
        <v>290.58</v>
      </c>
    </row>
    <row r="23" spans="2:23">
      <c r="B23" s="108"/>
      <c r="C23" s="108"/>
      <c r="D23" s="108"/>
      <c r="E23" s="44" t="s">
        <v>791</v>
      </c>
      <c r="F23" s="78">
        <f>SUM(F21:F22)</f>
        <v>290.58</v>
      </c>
      <c r="G23" s="78">
        <f t="shared" ref="G23:I23" si="3">SUM(G21:G22)</f>
        <v>238.46</v>
      </c>
      <c r="H23" s="78">
        <f t="shared" si="3"/>
        <v>0</v>
      </c>
      <c r="I23" s="78">
        <f t="shared" si="3"/>
        <v>52.12</v>
      </c>
      <c r="J23" s="35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</row>
    <row r="24" spans="2:23">
      <c r="E24" s="35"/>
      <c r="F24" s="35"/>
      <c r="G24" s="35"/>
      <c r="H24" s="35"/>
      <c r="I24" s="35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</row>
    <row r="25" spans="2:23">
      <c r="E25" s="35"/>
      <c r="F25" s="35"/>
      <c r="G25" s="35"/>
      <c r="H25" s="35"/>
      <c r="I25" s="35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</row>
    <row r="26" spans="2:23" ht="38.25">
      <c r="B26" s="17" t="s">
        <v>776</v>
      </c>
      <c r="C26" s="17" t="s">
        <v>778</v>
      </c>
      <c r="D26" s="17" t="s">
        <v>779</v>
      </c>
      <c r="E26" s="38" t="s">
        <v>777</v>
      </c>
      <c r="F26" s="38" t="s">
        <v>781</v>
      </c>
      <c r="G26" s="38" t="s">
        <v>782</v>
      </c>
      <c r="H26" s="38" t="s">
        <v>783</v>
      </c>
      <c r="I26" s="38" t="s">
        <v>784</v>
      </c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</row>
    <row r="27" spans="2:23">
      <c r="B27" s="106">
        <v>955423</v>
      </c>
      <c r="C27" s="106" t="s">
        <v>8</v>
      </c>
      <c r="D27" s="106" t="s">
        <v>9</v>
      </c>
      <c r="E27" s="42" t="s">
        <v>1</v>
      </c>
      <c r="F27" s="71">
        <f>SUMIFS('liste de données'!G:G,'liste de données'!D:D,C27,'liste de données'!C:C,E27)</f>
        <v>958.53</v>
      </c>
      <c r="G27" s="71">
        <f>SUMIFS('liste de données'!H:H,'liste de données'!D:D,C27,'liste de données'!C:C,E27)</f>
        <v>834.62</v>
      </c>
      <c r="H27" s="71">
        <f>SUMIFS('liste de données'!I:I,'liste de données'!D:D,C27,'liste de données'!C:C,E27)</f>
        <v>0</v>
      </c>
      <c r="I27" s="71">
        <f>SUMIFS('liste de données'!J:J,'liste de données'!D:D,C27,'liste de données'!C:C,E27)</f>
        <v>123.91</v>
      </c>
      <c r="K27" s="69">
        <f>SUMIFS('liste de données'!$G:$G,'liste de données'!$D:$D,$C27,'liste de données'!$C:$C,$E27,'liste de données'!$F:$F,"&gt;=01/01/2018",'liste de données'!$F:$F,"&lt;=31/01/2018")</f>
        <v>0</v>
      </c>
      <c r="L27" s="69">
        <f>SUMIFS('liste de données'!$G:$G,'liste de données'!$D:$D,$C27,'liste de données'!$C:$C,$E27,'liste de données'!$F:$F,"&gt;=01/02/2018",'liste de données'!$F:$F,"&lt;=28/02/2018")</f>
        <v>0</v>
      </c>
      <c r="M27" s="69">
        <f>SUMIFS('liste de données'!$G:$G,'liste de données'!$D:$D,$C27,'liste de données'!$C:$C,$E27,'liste de données'!$F:$F,"&gt;=01/03/2018",'liste de données'!$F:$F,"&lt;=31/03/2018")</f>
        <v>958.53</v>
      </c>
      <c r="N27" s="69">
        <f>SUMIFS('liste de données'!$G:$G,'liste de données'!$D:$D,$C27,'liste de données'!$C:$C,$E27,'liste de données'!$F:$F,"&gt;=01/04/2018",'liste de données'!$F:$F,"&lt;=30/04/2018")</f>
        <v>0</v>
      </c>
      <c r="O27" s="69">
        <f>SUMIFS('liste de données'!$G:$G,'liste de données'!$D:$D,$C27,'liste de données'!$C:$C,$E27,'liste de données'!$F:$F,"&gt;=01/05/2018",'liste de données'!$F:$F,"&lt;=30/05/2018")</f>
        <v>0</v>
      </c>
      <c r="P27" s="69">
        <f>SUMIFS('liste de données'!$G:$G,'liste de données'!$D:$D,$C27,'liste de données'!$C:$C,$E27,'liste de données'!$F:$F,"&gt;=01/06/2018",'liste de données'!$F:$F,"&lt;=31/06/2018")</f>
        <v>0</v>
      </c>
      <c r="Q27" s="69">
        <f>SUMIFS('liste de données'!$G:$G,'liste de données'!$D:$D,$C27,'liste de données'!$C:$C,$E27,'liste de données'!$F:$F,"&gt;=01/07/2018",'liste de données'!$F:$F,"&lt;=31/07/2018")</f>
        <v>0</v>
      </c>
      <c r="R27" s="69">
        <f>SUMIFS('liste de données'!$G:$G,'liste de données'!$D:$D,$C27,'liste de données'!$C:$C,$E27,'liste de données'!$F:$F,"&gt;=01/08/2018",'liste de données'!$F:$F,"&lt;=31/08/2018")</f>
        <v>0</v>
      </c>
      <c r="S27" s="69">
        <f>SUMIFS('liste de données'!$G:$G,'liste de données'!$D:$D,$C27,'liste de données'!$C:$C,$E27,'liste de données'!$F:$F,"&gt;=01/09/2018",'liste de données'!$F:$F,"&lt;=30/09/2018")</f>
        <v>0</v>
      </c>
      <c r="T27" s="69">
        <f>SUMIFS('liste de données'!$G:$G,'liste de données'!$D:$D,$C27,'liste de données'!$C:$C,$E27,'liste de données'!$F:$F,"&gt;=01/10/2018",'liste de données'!$F:$F,"&lt;=31/10/2018")</f>
        <v>0</v>
      </c>
      <c r="U27" s="69">
        <f>SUMIFS('liste de données'!$G:$G,'liste de données'!$D:$D,$C27,'liste de données'!$C:$C,$E27,'liste de données'!$F:$F,"&gt;=01/11/2018",'liste de données'!$F:$F,"&lt;=30/11/2018")</f>
        <v>0</v>
      </c>
      <c r="V27" s="69">
        <f>SUMIFS('liste de données'!$G:$G,'liste de données'!$D:$D,$C27,'liste de données'!$C:$C,$E27,'liste de données'!$F:$F,"&gt;=01/12/2018",'liste de données'!$F:$F,"&lt;=31/12/2018")</f>
        <v>0</v>
      </c>
      <c r="W27" s="72">
        <f>SUM(K27:V27)</f>
        <v>958.53</v>
      </c>
    </row>
    <row r="28" spans="2:23" s="21" customFormat="1">
      <c r="B28" s="113"/>
      <c r="C28" s="113"/>
      <c r="D28" s="113"/>
      <c r="E28" s="43" t="s">
        <v>14</v>
      </c>
      <c r="F28" s="70">
        <f>SUMIFS('liste de données'!G:G,'liste de données'!D:D,C27,'liste de données'!C:C,E28)</f>
        <v>128.13999999999999</v>
      </c>
      <c r="G28" s="70">
        <f>SUMIFS('liste de données'!H:H,'liste de données'!D:D,C27,'liste de données'!C:C,E28)</f>
        <v>119.23</v>
      </c>
      <c r="H28" s="70">
        <f>SUMIFS('liste de données'!I:I,'liste de données'!D:D,C27,'liste de données'!C:C,E28)</f>
        <v>0</v>
      </c>
      <c r="I28" s="70">
        <f>SUMIFS('liste de données'!J:J,'liste de données'!D:D,C27,'liste de données'!C:C,E28)</f>
        <v>8.91</v>
      </c>
      <c r="K28" s="70">
        <f>SUMIFS('liste de données'!$G:$G,'liste de données'!$D:$D,$C27,'liste de données'!$C:$C,$E28,'liste de données'!$F:$F,"&gt;=01/01/2018",'liste de données'!$F:$F,"&lt;=31/01/2018")</f>
        <v>128.13999999999999</v>
      </c>
      <c r="L28" s="70">
        <f>SUMIFS('liste de données'!$G:$G,'liste de données'!$D:$D,$C27,'liste de données'!$C:$C,$E28,'liste de données'!$F:$F,"&gt;=01/02/2018",'liste de données'!$F:$F,"&lt;=28/02/2018")</f>
        <v>0</v>
      </c>
      <c r="M28" s="70">
        <f>SUMIFS('liste de données'!$G:$G,'liste de données'!$D:$D,$C27,'liste de données'!$C:$C,$E28,'liste de données'!$F:$F,"&gt;=01/03/2018",'liste de données'!$F:$F,"&lt;=31/03/2018")</f>
        <v>0</v>
      </c>
      <c r="N28" s="70">
        <f>SUMIFS('liste de données'!$G:$G,'liste de données'!$D:$D,$C27,'liste de données'!$C:$C,$E28,'liste de données'!$F:$F,"&gt;=01/04/2018",'liste de données'!$F:$F,"&lt;=30/04/2018")</f>
        <v>0</v>
      </c>
      <c r="O28" s="70">
        <f>SUMIFS('liste de données'!$G:$G,'liste de données'!$D:$D,$C27,'liste de données'!$C:$C,$E28,'liste de données'!$F:$F,"&gt;=01/05/2018",'liste de données'!$F:$F,"&lt;=31/05/2018")</f>
        <v>0</v>
      </c>
      <c r="P28" s="70">
        <f>SUMIFS('liste de données'!$G:$G,'liste de données'!$D:$D,$C27,'liste de données'!$C:$C,$E28,'liste de données'!$F:$F,"&gt;=01/06/2018",'liste de données'!$F:$F,"&lt;=30/06/2018")</f>
        <v>0</v>
      </c>
      <c r="Q28" s="70">
        <f>SUMIFS('liste de données'!$G:$G,'liste de données'!$D:$D,$C27,'liste de données'!$C:$C,$E28,'liste de données'!$F:$F,"&gt;=01/07/2018",'liste de données'!$F:$F,"&lt;=31/07/2018")</f>
        <v>0</v>
      </c>
      <c r="R28" s="70">
        <f>SUMIFS('liste de données'!$G:$G,'liste de données'!$D:$D,$C27,'liste de données'!$C:$C,$E28,'liste de données'!$F:$F,"&gt;=01/08/2018",'liste de données'!$F:$F,"&lt;=31/08/2018")</f>
        <v>0</v>
      </c>
      <c r="S28" s="70">
        <f>SUMIFS('liste de données'!$G:$G,'liste de données'!$D:$D,$C27,'liste de données'!$C:$C,$E28,'liste de données'!$F:$F,"&gt;=01/09/2018",'liste de données'!$F:$F,"&lt;=30/09/2018")</f>
        <v>0</v>
      </c>
      <c r="T28" s="70">
        <f>SUMIFS('liste de données'!$G:$G,'liste de données'!$D:$D,$C27,'liste de données'!$C:$C,$E28,'liste de données'!$F:$F,"&gt;=01/10/2018",'liste de données'!$F:$F,"&lt;=31/10/2018")</f>
        <v>0</v>
      </c>
      <c r="U28" s="70">
        <f>SUMIFS('liste de données'!$G:$G,'liste de données'!$D:$D,$C27,'liste de données'!$C:$C,$E28,'liste de données'!$F:$F,"&gt;=01/11/2018",'liste de données'!$F:$F,"&lt;=30/11/2018")</f>
        <v>0</v>
      </c>
      <c r="V28" s="70">
        <f>SUMIFS('liste de données'!$G:$G,'liste de données'!$D:$D,$C27,'liste de données'!$C:$C,$E28,'liste de données'!$F:$F,"&gt;=01/12/2018",'liste de données'!$F:$F,"&lt;=31/12/2018")</f>
        <v>0</v>
      </c>
      <c r="W28" s="72">
        <f>SUM(K28:V28)</f>
        <v>128.13999999999999</v>
      </c>
    </row>
    <row r="29" spans="2:23">
      <c r="B29" s="108"/>
      <c r="C29" s="108"/>
      <c r="D29" s="108"/>
      <c r="E29" s="44" t="s">
        <v>791</v>
      </c>
      <c r="F29" s="78">
        <f>SUM(F27:F28)</f>
        <v>1086.67</v>
      </c>
      <c r="G29" s="78">
        <f t="shared" ref="G29:I29" si="4">SUM(G27:G28)</f>
        <v>953.85</v>
      </c>
      <c r="H29" s="78">
        <f t="shared" si="4"/>
        <v>0</v>
      </c>
      <c r="I29" s="78">
        <f t="shared" si="4"/>
        <v>132.82</v>
      </c>
      <c r="J29" s="35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</row>
    <row r="30" spans="2:23">
      <c r="E30" s="35"/>
      <c r="F30" s="35"/>
      <c r="G30" s="35"/>
      <c r="H30" s="35"/>
      <c r="I30" s="35"/>
      <c r="J30" s="35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</row>
    <row r="31" spans="2:23">
      <c r="E31" s="35"/>
      <c r="F31" s="35"/>
      <c r="G31" s="35"/>
      <c r="H31" s="35"/>
      <c r="I31" s="35"/>
      <c r="J31" s="35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</row>
    <row r="32" spans="2:23" ht="38.25">
      <c r="B32" s="17" t="s">
        <v>776</v>
      </c>
      <c r="C32" s="17" t="s">
        <v>778</v>
      </c>
      <c r="D32" s="17" t="s">
        <v>779</v>
      </c>
      <c r="E32" s="38" t="s">
        <v>777</v>
      </c>
      <c r="F32" s="38" t="s">
        <v>781</v>
      </c>
      <c r="G32" s="38" t="s">
        <v>782</v>
      </c>
      <c r="H32" s="38" t="s">
        <v>783</v>
      </c>
      <c r="I32" s="38" t="s">
        <v>784</v>
      </c>
      <c r="J32" s="3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</row>
    <row r="33" spans="2:23">
      <c r="B33" s="106">
        <v>955423</v>
      </c>
      <c r="C33" s="106" t="s">
        <v>122</v>
      </c>
      <c r="D33" s="106" t="s">
        <v>123</v>
      </c>
      <c r="E33" s="42" t="s">
        <v>1</v>
      </c>
      <c r="F33" s="71">
        <f>SUMIFS('liste de données'!G:G,'liste de données'!D:D,C33,'liste de données'!C:C,E33)</f>
        <v>3035.73</v>
      </c>
      <c r="G33" s="71">
        <f>SUMIFS('liste de données'!H:H,'liste de données'!D:D,C33,'liste de données'!C:C,E33)</f>
        <v>2629.35</v>
      </c>
      <c r="H33" s="71">
        <f>SUMIFS('liste de données'!I:I,'liste de données'!D:D,C33,'liste de données'!C:C,E33)</f>
        <v>0</v>
      </c>
      <c r="I33" s="71">
        <f>SUMIFS('liste de données'!J:J,'liste de données'!D:D,C33,'liste de données'!C:C,E33)</f>
        <v>406.38</v>
      </c>
      <c r="J33" s="35"/>
      <c r="K33" s="69">
        <f>SUMIFS('liste de données'!$G:$G,'liste de données'!$D:$D,$C33,'liste de données'!$C:$C,$E33,'liste de données'!$F:$F,"&gt;=01/01/2018",'liste de données'!$F:$F,"&lt;=31/01/2018")</f>
        <v>701.23</v>
      </c>
      <c r="L33" s="69">
        <f>SUMIFS('liste de données'!$G:$G,'liste de données'!$D:$D,$C33,'liste de données'!$C:$C,$E33,'liste de données'!$F:$F,"&gt;=01/02/2018",'liste de données'!$F:$F,"&lt;=28/02/2018")</f>
        <v>923.72</v>
      </c>
      <c r="M33" s="69">
        <f>SUMIFS('liste de données'!$G:$G,'liste de données'!$D:$D,$C33,'liste de données'!$C:$C,$E33,'liste de données'!$F:$F,"&gt;=01/03/2018",'liste de données'!$F:$F,"&lt;=31/03/2018")</f>
        <v>1410.78</v>
      </c>
      <c r="N33" s="69">
        <f>SUMIFS('liste de données'!$G:$G,'liste de données'!$D:$D,$C33,'liste de données'!$C:$C,$E33,'liste de données'!$F:$F,"&gt;=01/04/2018",'liste de données'!$F:$F,"&lt;=30/04/2018")</f>
        <v>0</v>
      </c>
      <c r="O33" s="69">
        <f>SUMIFS('liste de données'!$G:$G,'liste de données'!$D:$D,$C33,'liste de données'!$C:$C,$E33,'liste de données'!$F:$F,"&gt;=01/05/2018",'liste de données'!$F:$F,"&lt;=30/05/2018")</f>
        <v>0</v>
      </c>
      <c r="P33" s="69">
        <f>SUMIFS('liste de données'!$G:$G,'liste de données'!$D:$D,$C33,'liste de données'!$C:$C,$E33,'liste de données'!$F:$F,"&gt;=01/06/2018",'liste de données'!$F:$F,"&lt;=31/06/2018")</f>
        <v>0</v>
      </c>
      <c r="Q33" s="69">
        <f>SUMIFS('liste de données'!$G:$G,'liste de données'!$D:$D,$C33,'liste de données'!$C:$C,$E33,'liste de données'!$F:$F,"&gt;=01/07/2018",'liste de données'!$F:$F,"&lt;=31/07/2018")</f>
        <v>0</v>
      </c>
      <c r="R33" s="69">
        <f>SUMIFS('liste de données'!$G:$G,'liste de données'!$D:$D,$C33,'liste de données'!$C:$C,$E33,'liste de données'!$F:$F,"&gt;=01/08/2018",'liste de données'!$F:$F,"&lt;=31/08/2018")</f>
        <v>0</v>
      </c>
      <c r="S33" s="69">
        <f>SUMIFS('liste de données'!$G:$G,'liste de données'!$D:$D,$C33,'liste de données'!$C:$C,$E33,'liste de données'!$F:$F,"&gt;=01/09/2018",'liste de données'!$F:$F,"&lt;=30/09/2018")</f>
        <v>0</v>
      </c>
      <c r="T33" s="69">
        <f>SUMIFS('liste de données'!$G:$G,'liste de données'!$D:$D,$C33,'liste de données'!$C:$C,$E33,'liste de données'!$F:$F,"&gt;=01/10/2018",'liste de données'!$F:$F,"&lt;=31/10/2018")</f>
        <v>0</v>
      </c>
      <c r="U33" s="69">
        <f>SUMIFS('liste de données'!$G:$G,'liste de données'!$D:$D,$C33,'liste de données'!$C:$C,$E33,'liste de données'!$F:$F,"&gt;=01/11/2018",'liste de données'!$F:$F,"&lt;=30/11/2018")</f>
        <v>0</v>
      </c>
      <c r="V33" s="69">
        <f>SUMIFS('liste de données'!$G:$G,'liste de données'!$D:$D,$C33,'liste de données'!$C:$C,$E33,'liste de données'!$F:$F,"&gt;=01/12/2018",'liste de données'!$F:$F,"&lt;=31/12/2018")</f>
        <v>0</v>
      </c>
      <c r="W33" s="72">
        <f>SUM(K33:V33)</f>
        <v>3035.73</v>
      </c>
    </row>
    <row r="34" spans="2:23" s="21" customFormat="1">
      <c r="B34" s="113"/>
      <c r="C34" s="113"/>
      <c r="D34" s="113"/>
      <c r="E34" s="43" t="s">
        <v>14</v>
      </c>
      <c r="F34" s="70">
        <f>SUMIFS('liste de données'!G:G,'liste de données'!D:D,C33,'liste de données'!C:C,E34)</f>
        <v>2862.51</v>
      </c>
      <c r="G34" s="70">
        <f>SUMIFS('liste de données'!H:H,'liste de données'!D:D,C33,'liste de données'!C:C,E34)</f>
        <v>2146.17</v>
      </c>
      <c r="H34" s="70">
        <f>SUMIFS('liste de données'!I:I,'liste de données'!D:D,C33,'liste de données'!C:C,E34)</f>
        <v>0</v>
      </c>
      <c r="I34" s="70">
        <f>SUMIFS('liste de données'!J:J,'liste de données'!D:D,C33,'liste de données'!C:C,E34)</f>
        <v>716.34</v>
      </c>
      <c r="J34" s="37"/>
      <c r="K34" s="70">
        <f>SUMIFS('liste de données'!$G:$G,'liste de données'!$D:$D,$C33,'liste de données'!$C:$C,$E34,'liste de données'!$F:$F,"&gt;=01/01/2018",'liste de données'!$F:$F,"&lt;=31/01/2018")</f>
        <v>1861.73</v>
      </c>
      <c r="L34" s="70">
        <f>SUMIFS('liste de données'!$G:$G,'liste de données'!$D:$D,$C33,'liste de données'!$C:$C,$E34,'liste de données'!$F:$F,"&gt;=01/02/2018",'liste de données'!$F:$F,"&lt;=28/02/2018")</f>
        <v>0</v>
      </c>
      <c r="M34" s="70">
        <f>SUMIFS('liste de données'!$G:$G,'liste de données'!$D:$D,$C33,'liste de données'!$C:$C,$E34,'liste de données'!$F:$F,"&gt;=01/03/2018",'liste de données'!$F:$F,"&lt;=31/03/2018")</f>
        <v>1000.78</v>
      </c>
      <c r="N34" s="70">
        <f>SUMIFS('liste de données'!$G:$G,'liste de données'!$D:$D,$C33,'liste de données'!$C:$C,$E34,'liste de données'!$F:$F,"&gt;=01/04/2018",'liste de données'!$F:$F,"&lt;=30/04/2018")</f>
        <v>0</v>
      </c>
      <c r="O34" s="70">
        <f>SUMIFS('liste de données'!$G:$G,'liste de données'!$D:$D,$C33,'liste de données'!$C:$C,$E34,'liste de données'!$F:$F,"&gt;=01/05/2018",'liste de données'!$F:$F,"&lt;=31/05/2018")</f>
        <v>0</v>
      </c>
      <c r="P34" s="70">
        <f>SUMIFS('liste de données'!$G:$G,'liste de données'!$D:$D,$C33,'liste de données'!$C:$C,$E34,'liste de données'!$F:$F,"&gt;=01/06/2018",'liste de données'!$F:$F,"&lt;=30/06/2018")</f>
        <v>0</v>
      </c>
      <c r="Q34" s="70">
        <f>SUMIFS('liste de données'!$G:$G,'liste de données'!$D:$D,$C33,'liste de données'!$C:$C,$E34,'liste de données'!$F:$F,"&gt;=01/07/2018",'liste de données'!$F:$F,"&lt;=31/07/2018")</f>
        <v>0</v>
      </c>
      <c r="R34" s="70">
        <f>SUMIFS('liste de données'!$G:$G,'liste de données'!$D:$D,$C33,'liste de données'!$C:$C,$E34,'liste de données'!$F:$F,"&gt;=01/08/2018",'liste de données'!$F:$F,"&lt;=31/08/2018")</f>
        <v>0</v>
      </c>
      <c r="S34" s="70">
        <f>SUMIFS('liste de données'!$G:$G,'liste de données'!$D:$D,$C33,'liste de données'!$C:$C,$E34,'liste de données'!$F:$F,"&gt;=01/09/2018",'liste de données'!$F:$F,"&lt;=30/09/2018")</f>
        <v>0</v>
      </c>
      <c r="T34" s="70">
        <f>SUMIFS('liste de données'!$G:$G,'liste de données'!$D:$D,$C33,'liste de données'!$C:$C,$E34,'liste de données'!$F:$F,"&gt;=01/10/2018",'liste de données'!$F:$F,"&lt;=31/10/2018")</f>
        <v>0</v>
      </c>
      <c r="U34" s="70">
        <f>SUMIFS('liste de données'!$G:$G,'liste de données'!$D:$D,$C33,'liste de données'!$C:$C,$E34,'liste de données'!$F:$F,"&gt;=01/11/2018",'liste de données'!$F:$F,"&lt;=30/11/2018")</f>
        <v>0</v>
      </c>
      <c r="V34" s="70">
        <f>SUMIFS('liste de données'!$G:$G,'liste de données'!$D:$D,$C33,'liste de données'!$C:$C,$E34,'liste de données'!$F:$F,"&gt;=01/12/2018",'liste de données'!$F:$F,"&lt;=31/12/2018")</f>
        <v>0</v>
      </c>
      <c r="W34" s="72">
        <f>SUM(K34:V34)</f>
        <v>2862.51</v>
      </c>
    </row>
    <row r="35" spans="2:23">
      <c r="B35" s="108"/>
      <c r="C35" s="108"/>
      <c r="D35" s="108"/>
      <c r="E35" s="44" t="s">
        <v>791</v>
      </c>
      <c r="F35" s="78">
        <f>SUM(F33:F34)</f>
        <v>5898.24</v>
      </c>
      <c r="G35" s="78">
        <f t="shared" ref="G35:I35" si="5">SUM(G33:G34)</f>
        <v>4775.5200000000004</v>
      </c>
      <c r="H35" s="78">
        <f t="shared" si="5"/>
        <v>0</v>
      </c>
      <c r="I35" s="78">
        <f t="shared" si="5"/>
        <v>1122.72</v>
      </c>
      <c r="J35" s="35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</row>
    <row r="36" spans="2:23">
      <c r="E36" s="35"/>
      <c r="F36" s="35"/>
      <c r="G36" s="35"/>
      <c r="H36" s="35"/>
      <c r="I36" s="35"/>
      <c r="J36" s="35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</row>
    <row r="37" spans="2:23">
      <c r="E37" s="35"/>
      <c r="F37" s="35"/>
      <c r="G37" s="35"/>
      <c r="H37" s="35"/>
      <c r="I37" s="35"/>
      <c r="J37" s="35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</row>
    <row r="38" spans="2:23" ht="38.25">
      <c r="B38" s="17" t="s">
        <v>776</v>
      </c>
      <c r="C38" s="17" t="s">
        <v>778</v>
      </c>
      <c r="D38" s="17" t="s">
        <v>779</v>
      </c>
      <c r="E38" s="38" t="s">
        <v>777</v>
      </c>
      <c r="F38" s="38" t="s">
        <v>781</v>
      </c>
      <c r="G38" s="38" t="s">
        <v>782</v>
      </c>
      <c r="H38" s="38" t="s">
        <v>783</v>
      </c>
      <c r="I38" s="38" t="s">
        <v>784</v>
      </c>
      <c r="J38" s="3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</row>
    <row r="39" spans="2:23">
      <c r="B39" s="106">
        <v>955423</v>
      </c>
      <c r="C39" s="106" t="s">
        <v>104</v>
      </c>
      <c r="D39" s="106" t="s">
        <v>105</v>
      </c>
      <c r="E39" s="42" t="s">
        <v>1</v>
      </c>
      <c r="F39" s="71">
        <f>SUMIFS('liste de données'!G:G,'liste de données'!D:D,C39,'liste de données'!C:C,E39)</f>
        <v>1399.27</v>
      </c>
      <c r="G39" s="71">
        <f>SUMIFS('liste de données'!H:H,'liste de données'!D:D,C39,'liste de données'!C:C,E39)</f>
        <v>954.9</v>
      </c>
      <c r="H39" s="71">
        <f>SUMIFS('liste de données'!I:I,'liste de données'!D:D,C39,'liste de données'!C:C,E39)</f>
        <v>0</v>
      </c>
      <c r="I39" s="71">
        <f>SUMIFS('liste de données'!J:J,'liste de données'!D:D,C39,'liste de données'!C:C,E39)</f>
        <v>444.37</v>
      </c>
      <c r="J39" s="35"/>
      <c r="K39" s="69">
        <f>SUMIFS('liste de données'!$G:$G,'liste de données'!$D:$D,$C39,'liste de données'!$C:$C,$E39,'liste de données'!$F:$F,"&gt;=01/01/2018",'liste de données'!$F:$F,"&lt;=31/01/2018")</f>
        <v>241.83</v>
      </c>
      <c r="L39" s="69">
        <f>SUMIFS('liste de données'!$G:$G,'liste de données'!$D:$D,$C39,'liste de données'!$C:$C,$E39,'liste de données'!$F:$F,"&gt;=01/02/2018",'liste de données'!$F:$F,"&lt;=28/02/2018")</f>
        <v>301.66000000000003</v>
      </c>
      <c r="M39" s="69">
        <f>SUMIFS('liste de données'!$G:$G,'liste de données'!$D:$D,$C39,'liste de données'!$C:$C,$E39,'liste de données'!$F:$F,"&gt;=01/03/2018",'liste de données'!$F:$F,"&lt;=31/03/2018")</f>
        <v>855.78</v>
      </c>
      <c r="N39" s="69">
        <f>SUMIFS('liste de données'!$G:$G,'liste de données'!$D:$D,$C39,'liste de données'!$C:$C,$E39,'liste de données'!$F:$F,"&gt;=01/04/2018",'liste de données'!$F:$F,"&lt;=30/04/2018")</f>
        <v>0</v>
      </c>
      <c r="O39" s="69">
        <f>SUMIFS('liste de données'!$G:$G,'liste de données'!$D:$D,$C39,'liste de données'!$C:$C,$E39,'liste de données'!$F:$F,"&gt;=01/05/2018",'liste de données'!$F:$F,"&lt;=30/05/2018")</f>
        <v>0</v>
      </c>
      <c r="P39" s="69">
        <f>SUMIFS('liste de données'!$G:$G,'liste de données'!$D:$D,$C39,'liste de données'!$C:$C,$E39,'liste de données'!$F:$F,"&gt;=01/06/2018",'liste de données'!$F:$F,"&lt;=31/06/2018")</f>
        <v>0</v>
      </c>
      <c r="Q39" s="69">
        <f>SUMIFS('liste de données'!$G:$G,'liste de données'!$D:$D,$C39,'liste de données'!$C:$C,$E39,'liste de données'!$F:$F,"&gt;=01/07/2018",'liste de données'!$F:$F,"&lt;=31/07/2018")</f>
        <v>0</v>
      </c>
      <c r="R39" s="69">
        <f>SUMIFS('liste de données'!$G:$G,'liste de données'!$D:$D,$C39,'liste de données'!$C:$C,$E39,'liste de données'!$F:$F,"&gt;=01/08/2018",'liste de données'!$F:$F,"&lt;=31/08/2018")</f>
        <v>0</v>
      </c>
      <c r="S39" s="69">
        <f>SUMIFS('liste de données'!$G:$G,'liste de données'!$D:$D,$C39,'liste de données'!$C:$C,$E39,'liste de données'!$F:$F,"&gt;=01/09/2018",'liste de données'!$F:$F,"&lt;=30/09/2018")</f>
        <v>0</v>
      </c>
      <c r="T39" s="69">
        <f>SUMIFS('liste de données'!$G:$G,'liste de données'!$D:$D,$C39,'liste de données'!$C:$C,$E39,'liste de données'!$F:$F,"&gt;=01/10/2018",'liste de données'!$F:$F,"&lt;=31/10/2018")</f>
        <v>0</v>
      </c>
      <c r="U39" s="69">
        <f>SUMIFS('liste de données'!$G:$G,'liste de données'!$D:$D,$C39,'liste de données'!$C:$C,$E39,'liste de données'!$F:$F,"&gt;=01/11/2018",'liste de données'!$F:$F,"&lt;=30/11/2018")</f>
        <v>0</v>
      </c>
      <c r="V39" s="69">
        <f>SUMIFS('liste de données'!$G:$G,'liste de données'!$D:$D,$C39,'liste de données'!$C:$C,$E39,'liste de données'!$F:$F,"&gt;=01/12/2018",'liste de données'!$F:$F,"&lt;=31/12/2018")</f>
        <v>0</v>
      </c>
      <c r="W39" s="72">
        <f>SUM(K39:V39)</f>
        <v>1399.27</v>
      </c>
    </row>
    <row r="40" spans="2:23" s="21" customFormat="1">
      <c r="B40" s="113"/>
      <c r="C40" s="113"/>
      <c r="D40" s="113"/>
      <c r="E40" s="43" t="s">
        <v>14</v>
      </c>
      <c r="F40" s="70">
        <f>SUMIFS('liste de données'!G:G,'liste de données'!D:D,C39,'liste de données'!C:C,E40)</f>
        <v>178.85</v>
      </c>
      <c r="G40" s="70">
        <f>SUMIFS('liste de données'!H:H,'liste de données'!D:D,C39,'liste de données'!C:C,E40)</f>
        <v>178.85</v>
      </c>
      <c r="H40" s="70">
        <f>SUMIFS('liste de données'!I:I,'liste de données'!D:D,C39,'liste de données'!C:C,E40)</f>
        <v>0</v>
      </c>
      <c r="I40" s="70">
        <f>SUMIFS('liste de données'!J:J,'liste de données'!D:D,C39,'liste de données'!C:C,E40)</f>
        <v>0</v>
      </c>
      <c r="J40" s="37"/>
      <c r="K40" s="70">
        <f>SUMIFS('liste de données'!$G:$G,'liste de données'!$D:$D,$C39,'liste de données'!$C:$C,$E40,'liste de données'!$F:$F,"&gt;=01/01/2018",'liste de données'!$F:$F,"&lt;=31/01/2018")</f>
        <v>0</v>
      </c>
      <c r="L40" s="70">
        <f>SUMIFS('liste de données'!$G:$G,'liste de données'!$D:$D,$C39,'liste de données'!$C:$C,$E40,'liste de données'!$F:$F,"&gt;=01/02/2018",'liste de données'!$F:$F,"&lt;=28/02/2018")</f>
        <v>178.85</v>
      </c>
      <c r="M40" s="70">
        <f>SUMIFS('liste de données'!$G:$G,'liste de données'!$D:$D,$C39,'liste de données'!$C:$C,$E40,'liste de données'!$F:$F,"&gt;=01/03/2018",'liste de données'!$F:$F,"&lt;=31/03/2018")</f>
        <v>0</v>
      </c>
      <c r="N40" s="70">
        <f>SUMIFS('liste de données'!$G:$G,'liste de données'!$D:$D,$C39,'liste de données'!$C:$C,$E40,'liste de données'!$F:$F,"&gt;=01/04/2018",'liste de données'!$F:$F,"&lt;=30/04/2018")</f>
        <v>0</v>
      </c>
      <c r="O40" s="70">
        <f>SUMIFS('liste de données'!$G:$G,'liste de données'!$D:$D,$C39,'liste de données'!$C:$C,$E40,'liste de données'!$F:$F,"&gt;=01/05/2018",'liste de données'!$F:$F,"&lt;=31/05/2018")</f>
        <v>0</v>
      </c>
      <c r="P40" s="70">
        <f>SUMIFS('liste de données'!$G:$G,'liste de données'!$D:$D,$C39,'liste de données'!$C:$C,$E40,'liste de données'!$F:$F,"&gt;=01/06/2018",'liste de données'!$F:$F,"&lt;=30/06/2018")</f>
        <v>0</v>
      </c>
      <c r="Q40" s="70">
        <f>SUMIFS('liste de données'!$G:$G,'liste de données'!$D:$D,$C39,'liste de données'!$C:$C,$E40,'liste de données'!$F:$F,"&gt;=01/07/2018",'liste de données'!$F:$F,"&lt;=31/07/2018")</f>
        <v>0</v>
      </c>
      <c r="R40" s="70">
        <f>SUMIFS('liste de données'!$G:$G,'liste de données'!$D:$D,$C39,'liste de données'!$C:$C,$E40,'liste de données'!$F:$F,"&gt;=01/08/2018",'liste de données'!$F:$F,"&lt;=31/08/2018")</f>
        <v>0</v>
      </c>
      <c r="S40" s="70">
        <f>SUMIFS('liste de données'!$G:$G,'liste de données'!$D:$D,$C39,'liste de données'!$C:$C,$E40,'liste de données'!$F:$F,"&gt;=01/09/2018",'liste de données'!$F:$F,"&lt;=30/09/2018")</f>
        <v>0</v>
      </c>
      <c r="T40" s="70">
        <f>SUMIFS('liste de données'!$G:$G,'liste de données'!$D:$D,$C39,'liste de données'!$C:$C,$E40,'liste de données'!$F:$F,"&gt;=01/10/2018",'liste de données'!$F:$F,"&lt;=31/10/2018")</f>
        <v>0</v>
      </c>
      <c r="U40" s="70">
        <f>SUMIFS('liste de données'!$G:$G,'liste de données'!$D:$D,$C39,'liste de données'!$C:$C,$E40,'liste de données'!$F:$F,"&gt;=01/11/2018",'liste de données'!$F:$F,"&lt;=30/11/2018")</f>
        <v>0</v>
      </c>
      <c r="V40" s="70">
        <f>SUMIFS('liste de données'!$G:$G,'liste de données'!$D:$D,$C39,'liste de données'!$C:$C,$E40,'liste de données'!$F:$F,"&gt;=01/12/2018",'liste de données'!$F:$F,"&lt;=31/12/2018")</f>
        <v>0</v>
      </c>
      <c r="W40" s="72">
        <f>SUM(K40:V40)</f>
        <v>178.85</v>
      </c>
    </row>
    <row r="41" spans="2:23">
      <c r="B41" s="108"/>
      <c r="C41" s="108"/>
      <c r="D41" s="108"/>
      <c r="E41" s="44" t="s">
        <v>791</v>
      </c>
      <c r="F41" s="78">
        <f>SUM(F39:F40)</f>
        <v>1578.12</v>
      </c>
      <c r="G41" s="78">
        <f t="shared" ref="G41:I41" si="6">SUM(G39:G40)</f>
        <v>1133.75</v>
      </c>
      <c r="H41" s="78">
        <f t="shared" si="6"/>
        <v>0</v>
      </c>
      <c r="I41" s="78">
        <f t="shared" si="6"/>
        <v>444.37</v>
      </c>
      <c r="J41" s="35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</row>
    <row r="42" spans="2:23">
      <c r="E42" s="35"/>
      <c r="F42" s="35"/>
      <c r="G42" s="35"/>
      <c r="H42" s="35"/>
      <c r="I42" s="35"/>
      <c r="J42" s="35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</row>
    <row r="43" spans="2:23">
      <c r="E43" s="35"/>
      <c r="F43" s="35"/>
      <c r="G43" s="35"/>
      <c r="H43" s="35"/>
      <c r="I43" s="35"/>
      <c r="J43" s="35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</row>
    <row r="44" spans="2:23" ht="38.25">
      <c r="B44" s="17" t="s">
        <v>776</v>
      </c>
      <c r="C44" s="17" t="s">
        <v>778</v>
      </c>
      <c r="D44" s="17" t="s">
        <v>779</v>
      </c>
      <c r="E44" s="38" t="s">
        <v>777</v>
      </c>
      <c r="F44" s="38" t="s">
        <v>781</v>
      </c>
      <c r="G44" s="38" t="s">
        <v>782</v>
      </c>
      <c r="H44" s="38" t="s">
        <v>783</v>
      </c>
      <c r="I44" s="38" t="s">
        <v>784</v>
      </c>
      <c r="J44" s="35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</row>
    <row r="45" spans="2:23">
      <c r="B45" s="106">
        <v>955423</v>
      </c>
      <c r="C45" s="106" t="s">
        <v>205</v>
      </c>
      <c r="D45" s="106" t="s">
        <v>206</v>
      </c>
      <c r="E45" s="42" t="s">
        <v>1</v>
      </c>
      <c r="F45" s="71">
        <f>SUMIFS('liste de données'!G:G,'liste de données'!D:D,C45,'liste de données'!C:C,E45)</f>
        <v>490.42</v>
      </c>
      <c r="G45" s="71">
        <f>SUMIFS('liste de données'!H:H,'liste de données'!D:D,C45,'liste de données'!C:C,E45)</f>
        <v>178.85</v>
      </c>
      <c r="H45" s="71">
        <f>SUMIFS('liste de données'!I:I,'liste de données'!D:D,C45,'liste de données'!C:C,E45)</f>
        <v>47.6</v>
      </c>
      <c r="I45" s="71">
        <f>SUMIFS('liste de données'!J:J,'liste de données'!D:D,C45,'liste de données'!C:C,E45)</f>
        <v>263.97000000000003</v>
      </c>
      <c r="J45" s="35"/>
      <c r="K45" s="69">
        <f>SUMIFS('liste de données'!$G:$G,'liste de données'!$D:$D,$C45,'liste de données'!$C:$C,$E45,'liste de données'!$F:$F,"&gt;=01/01/2018",'liste de données'!$F:$F,"&lt;=31/01/2018")</f>
        <v>0</v>
      </c>
      <c r="L45" s="69">
        <f>SUMIFS('liste de données'!$G:$G,'liste de données'!$D:$D,$C45,'liste de données'!$C:$C,$E45,'liste de données'!$F:$F,"&gt;=01/02/2018",'liste de données'!$F:$F,"&lt;=28/02/2018")</f>
        <v>0</v>
      </c>
      <c r="M45" s="69">
        <f>SUMIFS('liste de données'!$G:$G,'liste de données'!$D:$D,$C45,'liste de données'!$C:$C,$E45,'liste de données'!$F:$F,"&gt;=01/03/2018",'liste de données'!$F:$F,"&lt;=31/03/2018")</f>
        <v>490.42</v>
      </c>
      <c r="N45" s="69">
        <f>SUMIFS('liste de données'!$G:$G,'liste de données'!$D:$D,$C45,'liste de données'!$C:$C,$E45,'liste de données'!$F:$F,"&gt;=01/04/2018",'liste de données'!$F:$F,"&lt;=30/04/2018")</f>
        <v>0</v>
      </c>
      <c r="O45" s="69">
        <f>SUMIFS('liste de données'!$G:$G,'liste de données'!$D:$D,$C45,'liste de données'!$C:$C,$E45,'liste de données'!$F:$F,"&gt;=01/05/2018",'liste de données'!$F:$F,"&lt;=30/05/2018")</f>
        <v>0</v>
      </c>
      <c r="P45" s="69">
        <f>SUMIFS('liste de données'!$G:$G,'liste de données'!$D:$D,$C45,'liste de données'!$C:$C,$E45,'liste de données'!$F:$F,"&gt;=01/06/2018",'liste de données'!$F:$F,"&lt;=31/06/2018")</f>
        <v>0</v>
      </c>
      <c r="Q45" s="69">
        <f>SUMIFS('liste de données'!$G:$G,'liste de données'!$D:$D,$C45,'liste de données'!$C:$C,$E45,'liste de données'!$F:$F,"&gt;=01/07/2018",'liste de données'!$F:$F,"&lt;=31/07/2018")</f>
        <v>0</v>
      </c>
      <c r="R45" s="69">
        <f>SUMIFS('liste de données'!$G:$G,'liste de données'!$D:$D,$C45,'liste de données'!$C:$C,$E45,'liste de données'!$F:$F,"&gt;=01/08/2018",'liste de données'!$F:$F,"&lt;=31/08/2018")</f>
        <v>0</v>
      </c>
      <c r="S45" s="69">
        <f>SUMIFS('liste de données'!$G:$G,'liste de données'!$D:$D,$C45,'liste de données'!$C:$C,$E45,'liste de données'!$F:$F,"&gt;=01/09/2018",'liste de données'!$F:$F,"&lt;=30/09/2018")</f>
        <v>0</v>
      </c>
      <c r="T45" s="69">
        <f>SUMIFS('liste de données'!$G:$G,'liste de données'!$D:$D,$C45,'liste de données'!$C:$C,$E45,'liste de données'!$F:$F,"&gt;=01/10/2018",'liste de données'!$F:$F,"&lt;=31/10/2018")</f>
        <v>0</v>
      </c>
      <c r="U45" s="69">
        <f>SUMIFS('liste de données'!$G:$G,'liste de données'!$D:$D,$C45,'liste de données'!$C:$C,$E45,'liste de données'!$F:$F,"&gt;=01/11/2018",'liste de données'!$F:$F,"&lt;=30/11/2018")</f>
        <v>0</v>
      </c>
      <c r="V45" s="69">
        <f>SUMIFS('liste de données'!$G:$G,'liste de données'!$D:$D,$C45,'liste de données'!$C:$C,$E45,'liste de données'!$F:$F,"&gt;=01/12/2018",'liste de données'!$F:$F,"&lt;=31/12/2018")</f>
        <v>0</v>
      </c>
      <c r="W45" s="72">
        <f>SUM(K45:V45)</f>
        <v>490.42</v>
      </c>
    </row>
    <row r="46" spans="2:23" s="21" customFormat="1">
      <c r="B46" s="113"/>
      <c r="C46" s="113"/>
      <c r="D46" s="113"/>
      <c r="E46" s="43" t="s">
        <v>14</v>
      </c>
      <c r="F46" s="70">
        <f>SUMIFS('liste de données'!G:G,'liste de données'!D:D,C45,'liste de données'!C:C,E46)</f>
        <v>1450.44</v>
      </c>
      <c r="G46" s="70">
        <f>SUMIFS('liste de données'!H:H,'liste de données'!D:D,C45,'liste de données'!C:C,E46)</f>
        <v>1430.77</v>
      </c>
      <c r="H46" s="70">
        <f>SUMIFS('liste de données'!I:I,'liste de données'!D:D,C45,'liste de données'!C:C,E46)</f>
        <v>0</v>
      </c>
      <c r="I46" s="70">
        <f>SUMIFS('liste de données'!J:J,'liste de données'!D:D,C45,'liste de données'!C:C,E46)</f>
        <v>19.670000000000002</v>
      </c>
      <c r="J46" s="37"/>
      <c r="K46" s="70">
        <f>SUMIFS('liste de données'!$G:$G,'liste de données'!$D:$D,$C45,'liste de données'!$C:$C,$E46,'liste de données'!$F:$F,"&gt;=01/01/2018",'liste de données'!$F:$F,"&lt;=31/01/2018")</f>
        <v>0</v>
      </c>
      <c r="L46" s="70">
        <f>SUMIFS('liste de données'!$G:$G,'liste de données'!$D:$D,$C45,'liste de données'!$C:$C,$E46,'liste de données'!$F:$F,"&gt;=01/02/2018",'liste de données'!$F:$F,"&lt;=28/02/2018")</f>
        <v>198.52</v>
      </c>
      <c r="M46" s="70">
        <f>SUMIFS('liste de données'!$G:$G,'liste de données'!$D:$D,$C45,'liste de données'!$C:$C,$E46,'liste de données'!$F:$F,"&gt;=01/03/2018",'liste de données'!$F:$F,"&lt;=31/03/2018")</f>
        <v>1251.92</v>
      </c>
      <c r="N46" s="70">
        <f>SUMIFS('liste de données'!$G:$G,'liste de données'!$D:$D,$C45,'liste de données'!$C:$C,$E46,'liste de données'!$F:$F,"&gt;=01/04/2018",'liste de données'!$F:$F,"&lt;=30/04/2018")</f>
        <v>0</v>
      </c>
      <c r="O46" s="70">
        <f>SUMIFS('liste de données'!$G:$G,'liste de données'!$D:$D,$C45,'liste de données'!$C:$C,$E46,'liste de données'!$F:$F,"&gt;=01/05/2018",'liste de données'!$F:$F,"&lt;=31/05/2018")</f>
        <v>0</v>
      </c>
      <c r="P46" s="70">
        <f>SUMIFS('liste de données'!$G:$G,'liste de données'!$D:$D,$C45,'liste de données'!$C:$C,$E46,'liste de données'!$F:$F,"&gt;=01/06/2018",'liste de données'!$F:$F,"&lt;=30/06/2018")</f>
        <v>0</v>
      </c>
      <c r="Q46" s="70">
        <f>SUMIFS('liste de données'!$G:$G,'liste de données'!$D:$D,$C45,'liste de données'!$C:$C,$E46,'liste de données'!$F:$F,"&gt;=01/07/2018",'liste de données'!$F:$F,"&lt;=31/07/2018")</f>
        <v>0</v>
      </c>
      <c r="R46" s="70">
        <f>SUMIFS('liste de données'!$G:$G,'liste de données'!$D:$D,$C45,'liste de données'!$C:$C,$E46,'liste de données'!$F:$F,"&gt;=01/08/2018",'liste de données'!$F:$F,"&lt;=31/08/2018")</f>
        <v>0</v>
      </c>
      <c r="S46" s="70">
        <f>SUMIFS('liste de données'!$G:$G,'liste de données'!$D:$D,$C45,'liste de données'!$C:$C,$E46,'liste de données'!$F:$F,"&gt;=01/09/2018",'liste de données'!$F:$F,"&lt;=30/09/2018")</f>
        <v>0</v>
      </c>
      <c r="T46" s="70">
        <f>SUMIFS('liste de données'!$G:$G,'liste de données'!$D:$D,$C45,'liste de données'!$C:$C,$E46,'liste de données'!$F:$F,"&gt;=01/10/2018",'liste de données'!$F:$F,"&lt;=31/10/2018")</f>
        <v>0</v>
      </c>
      <c r="U46" s="70">
        <f>SUMIFS('liste de données'!$G:$G,'liste de données'!$D:$D,$C45,'liste de données'!$C:$C,$E46,'liste de données'!$F:$F,"&gt;=01/11/2018",'liste de données'!$F:$F,"&lt;=30/11/2018")</f>
        <v>0</v>
      </c>
      <c r="V46" s="70">
        <f>SUMIFS('liste de données'!$G:$G,'liste de données'!$D:$D,$C45,'liste de données'!$C:$C,$E46,'liste de données'!$F:$F,"&gt;=01/12/2018",'liste de données'!$F:$F,"&lt;=31/12/2018")</f>
        <v>0</v>
      </c>
      <c r="W46" s="72">
        <f>SUM(K46:V46)</f>
        <v>1450.44</v>
      </c>
    </row>
    <row r="47" spans="2:23">
      <c r="B47" s="108"/>
      <c r="C47" s="108"/>
      <c r="D47" s="108"/>
      <c r="E47" s="44" t="s">
        <v>791</v>
      </c>
      <c r="F47" s="78">
        <f>SUM(F45:F46)</f>
        <v>1940.8600000000001</v>
      </c>
      <c r="G47" s="78">
        <f t="shared" ref="G47:I47" si="7">SUM(G45:G46)</f>
        <v>1609.62</v>
      </c>
      <c r="H47" s="78">
        <f t="shared" si="7"/>
        <v>47.6</v>
      </c>
      <c r="I47" s="78">
        <f t="shared" si="7"/>
        <v>283.64000000000004</v>
      </c>
      <c r="J47" s="35"/>
    </row>
    <row r="48" spans="2:23">
      <c r="E48" s="35"/>
      <c r="F48" s="35"/>
      <c r="G48" s="35"/>
      <c r="H48" s="35"/>
      <c r="I48" s="35"/>
      <c r="J48" s="35"/>
    </row>
    <row r="49" spans="5:23">
      <c r="E49" s="35"/>
      <c r="F49" s="35"/>
      <c r="G49" s="35"/>
      <c r="H49" s="35"/>
      <c r="I49" s="35"/>
    </row>
    <row r="50" spans="5:23">
      <c r="E50" s="35"/>
      <c r="F50" s="103" t="s">
        <v>796</v>
      </c>
      <c r="G50" s="103"/>
      <c r="H50" s="35"/>
      <c r="I50" s="35"/>
      <c r="J50" s="10"/>
      <c r="K50" s="73">
        <v>43101</v>
      </c>
      <c r="L50" s="73">
        <v>43132</v>
      </c>
      <c r="M50" s="73">
        <v>43160</v>
      </c>
      <c r="N50" s="73">
        <v>43191</v>
      </c>
      <c r="O50" s="73">
        <v>43221</v>
      </c>
      <c r="P50" s="73">
        <v>43252</v>
      </c>
      <c r="Q50" s="73">
        <v>43282</v>
      </c>
      <c r="R50" s="73">
        <v>43313</v>
      </c>
      <c r="S50" s="73">
        <v>43344</v>
      </c>
      <c r="T50" s="73">
        <v>43374</v>
      </c>
      <c r="U50" s="73">
        <v>43405</v>
      </c>
      <c r="V50" s="73">
        <v>43435</v>
      </c>
      <c r="W50" s="63" t="s">
        <v>2685</v>
      </c>
    </row>
    <row r="51" spans="5:23">
      <c r="E51" s="35"/>
      <c r="F51" s="103"/>
      <c r="G51" s="103"/>
      <c r="H51" s="35"/>
      <c r="J51" s="67" t="s">
        <v>2696</v>
      </c>
      <c r="K51" s="79">
        <f>SUM(K3,K9,K15,K21,K27,K33,K39,K45)</f>
        <v>4651.4599999999991</v>
      </c>
      <c r="L51" s="79">
        <f t="shared" ref="L51:V51" si="8">SUM(L3,L9,L15,L21,L27,L33,L39,L45)</f>
        <v>4017.8499999999995</v>
      </c>
      <c r="M51" s="79">
        <f t="shared" si="8"/>
        <v>6867.54</v>
      </c>
      <c r="N51" s="79">
        <f t="shared" si="8"/>
        <v>0</v>
      </c>
      <c r="O51" s="79">
        <f t="shared" si="8"/>
        <v>0</v>
      </c>
      <c r="P51" s="79">
        <f t="shared" si="8"/>
        <v>0</v>
      </c>
      <c r="Q51" s="79">
        <f t="shared" si="8"/>
        <v>0</v>
      </c>
      <c r="R51" s="79">
        <f t="shared" si="8"/>
        <v>0</v>
      </c>
      <c r="S51" s="79">
        <f t="shared" si="8"/>
        <v>0</v>
      </c>
      <c r="T51" s="79">
        <f t="shared" si="8"/>
        <v>0</v>
      </c>
      <c r="U51" s="79">
        <f t="shared" si="8"/>
        <v>0</v>
      </c>
      <c r="V51" s="79">
        <f t="shared" si="8"/>
        <v>0</v>
      </c>
      <c r="W51" s="80">
        <f>SUM(K51:V51)</f>
        <v>15536.849999999999</v>
      </c>
    </row>
    <row r="52" spans="5:23">
      <c r="E52" s="35"/>
      <c r="F52" s="34" t="s">
        <v>1</v>
      </c>
      <c r="G52" s="71">
        <f>SUM(F3,F9,F15,F27,F21,F33,F39,F45)</f>
        <v>15536.85</v>
      </c>
      <c r="H52" s="35"/>
      <c r="J52" s="68" t="s">
        <v>2697</v>
      </c>
      <c r="K52" s="82">
        <f>SUM(K4,K10,K16,K22,K28,K34,K40,K46)</f>
        <v>9064.4</v>
      </c>
      <c r="L52" s="82">
        <f t="shared" ref="L52:V52" si="9">SUM(L4,L10,L16,L22,L28,L34,L40,L46)</f>
        <v>377.37</v>
      </c>
      <c r="M52" s="82">
        <f t="shared" si="9"/>
        <v>2816.96</v>
      </c>
      <c r="N52" s="82">
        <f t="shared" si="9"/>
        <v>0</v>
      </c>
      <c r="O52" s="82">
        <f t="shared" si="9"/>
        <v>0</v>
      </c>
      <c r="P52" s="82">
        <f t="shared" si="9"/>
        <v>0</v>
      </c>
      <c r="Q52" s="82">
        <f t="shared" si="9"/>
        <v>0</v>
      </c>
      <c r="R52" s="82">
        <f t="shared" si="9"/>
        <v>0</v>
      </c>
      <c r="S52" s="82">
        <f t="shared" si="9"/>
        <v>0</v>
      </c>
      <c r="T52" s="82">
        <f t="shared" si="9"/>
        <v>0</v>
      </c>
      <c r="U52" s="82">
        <f t="shared" si="9"/>
        <v>0</v>
      </c>
      <c r="V52" s="82">
        <f t="shared" si="9"/>
        <v>0</v>
      </c>
      <c r="W52" s="80">
        <f>SUM(K52:V52)</f>
        <v>12258.73</v>
      </c>
    </row>
    <row r="53" spans="5:23">
      <c r="E53" s="35"/>
      <c r="F53" s="36" t="s">
        <v>14</v>
      </c>
      <c r="G53" s="70">
        <f>SUM(F4,F10,F16,F22,F28,F34,F40,F46)</f>
        <v>12258.730000000001</v>
      </c>
      <c r="H53" s="35"/>
    </row>
    <row r="54" spans="5:23" s="21" customFormat="1">
      <c r="E54" s="37"/>
      <c r="F54" s="37"/>
      <c r="G54" s="37"/>
      <c r="H54" s="37"/>
      <c r="J54"/>
      <c r="K54"/>
      <c r="L54"/>
      <c r="M54"/>
      <c r="N54"/>
      <c r="O54"/>
      <c r="P54"/>
      <c r="Q54"/>
      <c r="R54"/>
      <c r="S54"/>
      <c r="T54"/>
      <c r="U54"/>
      <c r="V54"/>
      <c r="W54"/>
    </row>
    <row r="55" spans="5:23">
      <c r="E55" s="35"/>
      <c r="F55" s="35"/>
      <c r="G55" s="35"/>
      <c r="H55" s="35"/>
      <c r="I55" s="35"/>
    </row>
  </sheetData>
  <mergeCells count="26">
    <mergeCell ref="X2:Y2"/>
    <mergeCell ref="D3:D5"/>
    <mergeCell ref="D9:D11"/>
    <mergeCell ref="D15:D17"/>
    <mergeCell ref="D21:D23"/>
    <mergeCell ref="D27:D29"/>
    <mergeCell ref="D33:D35"/>
    <mergeCell ref="B21:B23"/>
    <mergeCell ref="B15:B17"/>
    <mergeCell ref="C15:C17"/>
    <mergeCell ref="C21:C23"/>
    <mergeCell ref="F50:G51"/>
    <mergeCell ref="B39:B41"/>
    <mergeCell ref="C39:C41"/>
    <mergeCell ref="D39:D41"/>
    <mergeCell ref="B45:B47"/>
    <mergeCell ref="C45:C47"/>
    <mergeCell ref="D45:D47"/>
    <mergeCell ref="B3:B5"/>
    <mergeCell ref="C3:C5"/>
    <mergeCell ref="B27:B29"/>
    <mergeCell ref="C27:C29"/>
    <mergeCell ref="B33:B35"/>
    <mergeCell ref="C33:C35"/>
    <mergeCell ref="B9:B11"/>
    <mergeCell ref="C9:C11"/>
  </mergeCells>
  <pageMargins left="0.7" right="0.7" top="0.75" bottom="0.75" header="0.3" footer="0.3"/>
  <customProperties>
    <customPr name="EpmWorksheetKeyString_GUID" r:id="rId1"/>
  </customPropertie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72"/>
  <sheetViews>
    <sheetView showGridLines="0" topLeftCell="H63" zoomScaleNormal="100" workbookViewId="0">
      <selection activeCell="H64" sqref="H64"/>
    </sheetView>
  </sheetViews>
  <sheetFormatPr baseColWidth="10" defaultColWidth="10.7109375" defaultRowHeight="12.75"/>
  <cols>
    <col min="1" max="1" width="12.85546875" customWidth="1"/>
    <col min="2" max="2" width="24" bestFit="1" customWidth="1"/>
    <col min="3" max="3" width="11.5703125" customWidth="1"/>
    <col min="4" max="4" width="45.140625" bestFit="1" customWidth="1"/>
    <col min="5" max="5" width="6.85546875" bestFit="1" customWidth="1"/>
    <col min="6" max="6" width="9.7109375" bestFit="1" customWidth="1"/>
    <col min="7" max="7" width="10.7109375" bestFit="1" customWidth="1"/>
    <col min="8" max="8" width="9.7109375" bestFit="1" customWidth="1"/>
    <col min="9" max="9" width="8.7109375" bestFit="1" customWidth="1"/>
    <col min="10" max="10" width="17.42578125" bestFit="1" customWidth="1"/>
    <col min="11" max="13" width="10.7109375" customWidth="1"/>
    <col min="23" max="23" width="16.28515625" bestFit="1" customWidth="1"/>
  </cols>
  <sheetData>
    <row r="2" spans="2:25" ht="41.25" customHeight="1">
      <c r="B2" s="17" t="s">
        <v>776</v>
      </c>
      <c r="C2" s="17" t="s">
        <v>778</v>
      </c>
      <c r="D2" s="17" t="s">
        <v>779</v>
      </c>
      <c r="E2" s="38" t="s">
        <v>777</v>
      </c>
      <c r="F2" s="38" t="s">
        <v>781</v>
      </c>
      <c r="G2" s="38" t="s">
        <v>782</v>
      </c>
      <c r="H2" s="38" t="s">
        <v>783</v>
      </c>
      <c r="I2" s="38" t="s">
        <v>784</v>
      </c>
      <c r="K2" s="65">
        <v>43101</v>
      </c>
      <c r="L2" s="65">
        <v>43132</v>
      </c>
      <c r="M2" s="65">
        <v>43160</v>
      </c>
      <c r="N2" s="65">
        <v>43191</v>
      </c>
      <c r="O2" s="65">
        <v>43221</v>
      </c>
      <c r="P2" s="65">
        <v>43252</v>
      </c>
      <c r="Q2" s="65">
        <v>43282</v>
      </c>
      <c r="R2" s="65">
        <v>43313</v>
      </c>
      <c r="S2" s="65">
        <v>43344</v>
      </c>
      <c r="T2" s="65">
        <v>43374</v>
      </c>
      <c r="U2" s="65">
        <v>43405</v>
      </c>
      <c r="V2" s="65">
        <v>43435</v>
      </c>
      <c r="W2" s="64" t="s">
        <v>2691</v>
      </c>
      <c r="X2" s="122" t="s">
        <v>2720</v>
      </c>
      <c r="Y2" s="123"/>
    </row>
    <row r="3" spans="2:25">
      <c r="B3" s="106">
        <v>955423</v>
      </c>
      <c r="C3" s="106" t="s">
        <v>180</v>
      </c>
      <c r="D3" s="106" t="s">
        <v>181</v>
      </c>
      <c r="E3" s="42" t="s">
        <v>1</v>
      </c>
      <c r="F3" s="71">
        <f>SUMIFS('liste de données'!G:G,'liste de données'!D:D,C3,'liste de données'!C:C,E3)</f>
        <v>0</v>
      </c>
      <c r="G3" s="71">
        <f>SUMIFS('liste de données'!H:H,'liste de données'!D:D,C3,'liste de données'!C:C,E3)</f>
        <v>0</v>
      </c>
      <c r="H3" s="71">
        <f>SUMIFS('liste de données'!I:I,'liste de données'!D:D,C3,'liste de données'!C:C,E3)</f>
        <v>0</v>
      </c>
      <c r="I3" s="71">
        <f>SUMIFS('liste de données'!J:J,'liste de données'!D:D,C3,'liste de données'!C:C,E3)</f>
        <v>0</v>
      </c>
      <c r="J3" s="35"/>
      <c r="K3" s="69">
        <f>SUMIFS('liste de données'!$G:$G,'liste de données'!$D:$D,$C3,'liste de données'!$C:$C,$E3,'liste de données'!$F:$F,"&gt;=01/01/2018",'liste de données'!$F:$F,"&lt;=31/01/2018")</f>
        <v>0</v>
      </c>
      <c r="L3" s="69">
        <f>SUMIFS('liste de données'!$G:$G,'liste de données'!$D:$D,$C3,'liste de données'!$C:$C,$E3,'liste de données'!$F:$F,"&gt;=01/02/2018",'liste de données'!$F:$F,"&lt;=28/02/2018")</f>
        <v>0</v>
      </c>
      <c r="M3" s="69">
        <f>SUMIFS('liste de données'!$G:$G,'liste de données'!$D:$D,$C3,'liste de données'!$C:$C,$E3,'liste de données'!$F:$F,"&gt;=01/03/2018",'liste de données'!$F:$F,"&lt;=31/03/2018")</f>
        <v>0</v>
      </c>
      <c r="N3" s="69">
        <f>SUMIFS('liste de données'!$G:$G,'liste de données'!$D:$D,$C3,'liste de données'!$C:$C,$E3,'liste de données'!$F:$F,"&gt;=01/04/2018",'liste de données'!$F:$F,"&lt;=30/04/2018")</f>
        <v>0</v>
      </c>
      <c r="O3" s="69">
        <f>SUMIFS('liste de données'!$G:$G,'liste de données'!$D:$D,$C3,'liste de données'!$C:$C,$E3,'liste de données'!$F:$F,"&gt;=01/05/2018",'liste de données'!$F:$F,"&lt;=30/05/2018")</f>
        <v>0</v>
      </c>
      <c r="P3" s="69">
        <f>SUMIFS('liste de données'!$G:$G,'liste de données'!$D:$D,$C3,'liste de données'!$C:$C,$E3,'liste de données'!$F:$F,"&gt;=01/06/2018",'liste de données'!$F:$F,"&lt;=31/06/2018")</f>
        <v>0</v>
      </c>
      <c r="Q3" s="69">
        <f>SUMIFS('liste de données'!$G:$G,'liste de données'!$D:$D,$C3,'liste de données'!$C:$C,$E3,'liste de données'!$F:$F,"&gt;=01/07/2018",'liste de données'!$F:$F,"&lt;=31/07/2018")</f>
        <v>0</v>
      </c>
      <c r="R3" s="69">
        <f>SUMIFS('liste de données'!$G:$G,'liste de données'!$D:$D,$C3,'liste de données'!$C:$C,$E3,'liste de données'!$F:$F,"&gt;=01/08/2018",'liste de données'!$F:$F,"&lt;=31/08/2018")</f>
        <v>0</v>
      </c>
      <c r="S3" s="69">
        <f>SUMIFS('liste de données'!$G:$G,'liste de données'!$D:$D,$C3,'liste de données'!$C:$C,$E3,'liste de données'!$F:$F,"&gt;=01/09/2018",'liste de données'!$F:$F,"&lt;=30/09/2018")</f>
        <v>0</v>
      </c>
      <c r="T3" s="69">
        <f>SUMIFS('liste de données'!$G:$G,'liste de données'!$D:$D,$C3,'liste de données'!$C:$C,$E3,'liste de données'!$F:$F,"&gt;=01/10/2018",'liste de données'!$F:$F,"&lt;=31/10/2018")</f>
        <v>0</v>
      </c>
      <c r="U3" s="69">
        <f>SUMIFS('liste de données'!$G:$G,'liste de données'!$D:$D,$C3,'liste de données'!$C:$C,$E3,'liste de données'!$F:$F,"&gt;=01/11/2018",'liste de données'!$F:$F,"&lt;=30/11/2018")</f>
        <v>0</v>
      </c>
      <c r="V3" s="69">
        <f>SUMIFS('liste de données'!$G:$G,'liste de données'!$D:$D,$C3,'liste de données'!$C:$C,$E3,'liste de données'!$F:$F,"&gt;=01/12/2018",'liste de données'!$F:$F,"&lt;=31/12/2018")</f>
        <v>0</v>
      </c>
      <c r="W3" s="72">
        <f>SUM(K3:V3)</f>
        <v>0</v>
      </c>
      <c r="X3" s="120" t="s">
        <v>1</v>
      </c>
      <c r="Y3" s="118"/>
    </row>
    <row r="4" spans="2:25" s="21" customFormat="1">
      <c r="B4" s="113"/>
      <c r="C4" s="113"/>
      <c r="D4" s="113"/>
      <c r="E4" s="43" t="s">
        <v>14</v>
      </c>
      <c r="F4" s="70">
        <f>SUMIFS('liste de données'!G:G,'liste de données'!D:D,C3,'liste de données'!C:C,E4)</f>
        <v>59.62</v>
      </c>
      <c r="G4" s="70">
        <f>SUMIFS('liste de données'!H:H,'liste de données'!D:D,C3,'liste de données'!C:C,E4)</f>
        <v>59.62</v>
      </c>
      <c r="H4" s="70">
        <f>SUMIFS('liste de données'!I:I,'liste de données'!D:D,C3,'liste de données'!C:C,E4)</f>
        <v>0</v>
      </c>
      <c r="I4" s="70">
        <f>SUMIFS('liste de données'!J:J,'liste de données'!D:D,C3,'liste de données'!C:C,E4)</f>
        <v>0</v>
      </c>
      <c r="J4" s="35"/>
      <c r="K4" s="70">
        <f>SUMIFS('liste de données'!$G:$G,'liste de données'!$D:$D,$C3,'liste de données'!$C:$C,$E4,'liste de données'!$F:$F,"&gt;=01/01/2018",'liste de données'!$F:$F,"&lt;=31/01/2018")</f>
        <v>0</v>
      </c>
      <c r="L4" s="70">
        <f>SUMIFS('liste de données'!$G:$G,'liste de données'!$D:$D,$C3,'liste de données'!$C:$C,$E4,'liste de données'!$F:$F,"&gt;=01/02/2018",'liste de données'!$F:$F,"&lt;=28/02/2018")</f>
        <v>59.62</v>
      </c>
      <c r="M4" s="70">
        <f>SUMIFS('liste de données'!$G:$G,'liste de données'!$D:$D,$C3,'liste de données'!$C:$C,$E4,'liste de données'!$F:$F,"&gt;=01/03/2018",'liste de données'!$F:$F,"&lt;=31/03/2018")</f>
        <v>0</v>
      </c>
      <c r="N4" s="70">
        <f>SUMIFS('liste de données'!$G:$G,'liste de données'!$D:$D,$C3,'liste de données'!$C:$C,$E4,'liste de données'!$F:$F,"&gt;=01/04/2018",'liste de données'!$F:$F,"&lt;=30/04/2018")</f>
        <v>0</v>
      </c>
      <c r="O4" s="70">
        <f>SUMIFS('liste de données'!$G:$G,'liste de données'!$D:$D,$C3,'liste de données'!$C:$C,$E4,'liste de données'!$F:$F,"&gt;=01/05/2018",'liste de données'!$F:$F,"&lt;=31/05/2018")</f>
        <v>0</v>
      </c>
      <c r="P4" s="70">
        <f>SUMIFS('liste de données'!$G:$G,'liste de données'!$D:$D,$C3,'liste de données'!$C:$C,$E4,'liste de données'!$F:$F,"&gt;=01/06/2018",'liste de données'!$F:$F,"&lt;=30/06/2018")</f>
        <v>0</v>
      </c>
      <c r="Q4" s="70">
        <f>SUMIFS('liste de données'!$G:$G,'liste de données'!$D:$D,$C3,'liste de données'!$C:$C,$E4,'liste de données'!$F:$F,"&gt;=01/07/2018",'liste de données'!$F:$F,"&lt;=31/07/2018")</f>
        <v>0</v>
      </c>
      <c r="R4" s="70">
        <f>SUMIFS('liste de données'!$G:$G,'liste de données'!$D:$D,$C3,'liste de données'!$C:$C,$E4,'liste de données'!$F:$F,"&gt;=01/08/2018",'liste de données'!$F:$F,"&lt;=31/08/2018")</f>
        <v>0</v>
      </c>
      <c r="S4" s="70">
        <f>SUMIFS('liste de données'!$G:$G,'liste de données'!$D:$D,$C3,'liste de données'!$C:$C,$E4,'liste de données'!$F:$F,"&gt;=01/09/2018",'liste de données'!$F:$F,"&lt;=30/09/2018")</f>
        <v>0</v>
      </c>
      <c r="T4" s="70">
        <f>SUMIFS('liste de données'!$G:$G,'liste de données'!$D:$D,$C3,'liste de données'!$C:$C,$E4,'liste de données'!$F:$F,"&gt;=01/10/2018",'liste de données'!$F:$F,"&lt;=31/10/2018")</f>
        <v>0</v>
      </c>
      <c r="U4" s="70">
        <f>SUMIFS('liste de données'!$G:$G,'liste de données'!$D:$D,$C3,'liste de données'!$C:$C,$E4,'liste de données'!$F:$F,"&gt;=01/11/2018",'liste de données'!$F:$F,"&lt;=30/11/2018")</f>
        <v>0</v>
      </c>
      <c r="V4" s="70">
        <f>SUMIFS('liste de données'!$G:$G,'liste de données'!$D:$D,$C3,'liste de données'!$C:$C,$E4,'liste de données'!$F:$F,"&gt;=01/12/2018",'liste de données'!$F:$F,"&lt;=31/12/2018")</f>
        <v>0</v>
      </c>
      <c r="W4" s="72">
        <f>SUM(K4:V4)</f>
        <v>59.62</v>
      </c>
      <c r="X4" s="121" t="s">
        <v>14</v>
      </c>
      <c r="Y4" s="119"/>
    </row>
    <row r="5" spans="2:25">
      <c r="B5" s="108"/>
      <c r="C5" s="108"/>
      <c r="D5" s="108"/>
      <c r="E5" s="44" t="s">
        <v>791</v>
      </c>
      <c r="F5" s="78">
        <f>SUM(F3:F4)</f>
        <v>59.62</v>
      </c>
      <c r="G5" s="78">
        <f t="shared" ref="G5:I5" si="0">SUM(G3:G4)</f>
        <v>59.62</v>
      </c>
      <c r="H5" s="78">
        <f t="shared" si="0"/>
        <v>0</v>
      </c>
      <c r="I5" s="78">
        <f t="shared" si="0"/>
        <v>0</v>
      </c>
      <c r="J5" s="35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</row>
    <row r="6" spans="2:25">
      <c r="E6" s="35"/>
      <c r="F6" s="35"/>
      <c r="G6" s="35"/>
      <c r="H6" s="35"/>
      <c r="I6" s="35"/>
      <c r="J6" s="35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</row>
    <row r="7" spans="2:25">
      <c r="E7" s="35"/>
      <c r="F7" s="35"/>
      <c r="G7" s="35"/>
      <c r="H7" s="35"/>
      <c r="I7" s="35"/>
      <c r="J7" s="35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</row>
    <row r="8" spans="2:25" ht="47.25" customHeight="1">
      <c r="B8" s="17" t="s">
        <v>776</v>
      </c>
      <c r="C8" s="17" t="s">
        <v>778</v>
      </c>
      <c r="D8" s="17" t="s">
        <v>779</v>
      </c>
      <c r="E8" s="38" t="s">
        <v>777</v>
      </c>
      <c r="F8" s="38" t="s">
        <v>781</v>
      </c>
      <c r="G8" s="38" t="s">
        <v>782</v>
      </c>
      <c r="H8" s="38" t="s">
        <v>783</v>
      </c>
      <c r="I8" s="38" t="s">
        <v>784</v>
      </c>
      <c r="J8" s="3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</row>
    <row r="9" spans="2:25">
      <c r="B9" s="106">
        <v>955423</v>
      </c>
      <c r="C9" s="106" t="s">
        <v>66</v>
      </c>
      <c r="D9" s="106" t="s">
        <v>67</v>
      </c>
      <c r="E9" s="42" t="s">
        <v>1</v>
      </c>
      <c r="F9" s="71">
        <f>SUMIFS('liste de données'!G:G,'liste de données'!D:D,C9,'liste de données'!C:C,E9)</f>
        <v>0</v>
      </c>
      <c r="G9" s="71">
        <f>SUMIFS('liste de données'!H:H,'liste de données'!D:D,C9,'liste de données'!C:C,E9)</f>
        <v>0</v>
      </c>
      <c r="H9" s="71">
        <f>SUMIFS('liste de données'!I:I,'liste de données'!D:D,C9,'liste de données'!C:C,E9)</f>
        <v>0</v>
      </c>
      <c r="I9" s="71">
        <f>SUMIFS('liste de données'!J:J,'liste de données'!D:D,C9,'liste de données'!C:C,E9)</f>
        <v>0</v>
      </c>
      <c r="J9" s="35"/>
      <c r="K9" s="69">
        <f>SUMIFS('liste de données'!$G:$G,'liste de données'!$D:$D,$C9,'liste de données'!$C:$C,$E9,'liste de données'!$F:$F,"&gt;=01/01/2018",'liste de données'!$F:$F,"&lt;=31/01/2018")</f>
        <v>0</v>
      </c>
      <c r="L9" s="69">
        <f>SUMIFS('liste de données'!$G:$G,'liste de données'!$D:$D,$C9,'liste de données'!$C:$C,$E9,'liste de données'!$F:$F,"&gt;=01/02/2018",'liste de données'!$F:$F,"&lt;=28/02/2018")</f>
        <v>0</v>
      </c>
      <c r="M9" s="69">
        <f>SUMIFS('liste de données'!$G:$G,'liste de données'!$D:$D,$C9,'liste de données'!$C:$C,$E9,'liste de données'!$F:$F,"&gt;=01/03/2018",'liste de données'!$F:$F,"&lt;=31/03/2018")</f>
        <v>0</v>
      </c>
      <c r="N9" s="69">
        <f>SUMIFS('liste de données'!$G:$G,'liste de données'!$D:$D,$C9,'liste de données'!$C:$C,$E9,'liste de données'!$F:$F,"&gt;=01/04/2018",'liste de données'!$F:$F,"&lt;=30/04/2018")</f>
        <v>0</v>
      </c>
      <c r="O9" s="69">
        <f>SUMIFS('liste de données'!$G:$G,'liste de données'!$D:$D,$C9,'liste de données'!$C:$C,$E9,'liste de données'!$F:$F,"&gt;=01/05/2018",'liste de données'!$F:$F,"&lt;=30/05/2018")</f>
        <v>0</v>
      </c>
      <c r="P9" s="69">
        <f>SUMIFS('liste de données'!$G:$G,'liste de données'!$D:$D,$C9,'liste de données'!$C:$C,$E9,'liste de données'!$F:$F,"&gt;=01/06/2018",'liste de données'!$F:$F,"&lt;=31/06/2018")</f>
        <v>0</v>
      </c>
      <c r="Q9" s="69">
        <f>SUMIFS('liste de données'!$G:$G,'liste de données'!$D:$D,$C9,'liste de données'!$C:$C,$E9,'liste de données'!$F:$F,"&gt;=01/07/2018",'liste de données'!$F:$F,"&lt;=31/07/2018")</f>
        <v>0</v>
      </c>
      <c r="R9" s="69">
        <f>SUMIFS('liste de données'!$G:$G,'liste de données'!$D:$D,$C9,'liste de données'!$C:$C,$E9,'liste de données'!$F:$F,"&gt;=01/08/2018",'liste de données'!$F:$F,"&lt;=31/08/2018")</f>
        <v>0</v>
      </c>
      <c r="S9" s="69">
        <f>SUMIFS('liste de données'!$G:$G,'liste de données'!$D:$D,$C9,'liste de données'!$C:$C,$E9,'liste de données'!$F:$F,"&gt;=01/09/2018",'liste de données'!$F:$F,"&lt;=30/09/2018")</f>
        <v>0</v>
      </c>
      <c r="T9" s="69">
        <f>SUMIFS('liste de données'!$G:$G,'liste de données'!$D:$D,$C9,'liste de données'!$C:$C,$E9,'liste de données'!$F:$F,"&gt;=01/10/2018",'liste de données'!$F:$F,"&lt;=31/10/2018")</f>
        <v>0</v>
      </c>
      <c r="U9" s="69">
        <f>SUMIFS('liste de données'!$G:$G,'liste de données'!$D:$D,$C9,'liste de données'!$C:$C,$E9,'liste de données'!$F:$F,"&gt;=01/11/2018",'liste de données'!$F:$F,"&lt;=30/11/2018")</f>
        <v>0</v>
      </c>
      <c r="V9" s="69">
        <f>SUMIFS('liste de données'!$G:$G,'liste de données'!$D:$D,$C9,'liste de données'!$C:$C,$E9,'liste de données'!$F:$F,"&gt;=01/12/2018",'liste de données'!$F:$F,"&lt;=31/12/2018")</f>
        <v>0</v>
      </c>
      <c r="W9" s="72">
        <f>SUM(K9:V9)</f>
        <v>0</v>
      </c>
    </row>
    <row r="10" spans="2:25" s="21" customFormat="1">
      <c r="B10" s="113"/>
      <c r="C10" s="113"/>
      <c r="D10" s="113"/>
      <c r="E10" s="43" t="s">
        <v>14</v>
      </c>
      <c r="F10" s="70">
        <f>SUMIFS('liste de données'!G:G,'liste de données'!D:D,C9,'liste de données'!C:C,E10)</f>
        <v>0</v>
      </c>
      <c r="G10" s="70">
        <f>SUMIFS('liste de données'!H:H,'liste de données'!D:D,C9,'liste de données'!C:C,E10)</f>
        <v>0</v>
      </c>
      <c r="H10" s="70">
        <f>SUMIFS('liste de données'!I:I,'liste de données'!D:D,C9,'liste de données'!C:C,E10)</f>
        <v>0</v>
      </c>
      <c r="I10" s="70">
        <f>SUMIFS('liste de données'!J:J,'liste de données'!D:D,C9,'liste de données'!C:C,E10)</f>
        <v>0</v>
      </c>
      <c r="J10" s="35"/>
      <c r="K10" s="70">
        <f>SUMIFS('liste de données'!$G:$G,'liste de données'!$D:$D,$C9,'liste de données'!$C:$C,$E10,'liste de données'!$F:$F,"&gt;=01/01/2018",'liste de données'!$F:$F,"&lt;=31/01/2018")</f>
        <v>0</v>
      </c>
      <c r="L10" s="70">
        <f>SUMIFS('liste de données'!$G:$G,'liste de données'!$D:$D,$C9,'liste de données'!$C:$C,$E10,'liste de données'!$F:$F,"&gt;=01/02/2018",'liste de données'!$F:$F,"&lt;=28/02/2018")</f>
        <v>0</v>
      </c>
      <c r="M10" s="70">
        <f>SUMIFS('liste de données'!$G:$G,'liste de données'!$D:$D,$C9,'liste de données'!$C:$C,$E10,'liste de données'!$F:$F,"&gt;=01/03/2018",'liste de données'!$F:$F,"&lt;=31/03/2018")</f>
        <v>0</v>
      </c>
      <c r="N10" s="70">
        <f>SUMIFS('liste de données'!$G:$G,'liste de données'!$D:$D,$C9,'liste de données'!$C:$C,$E10,'liste de données'!$F:$F,"&gt;=01/04/2018",'liste de données'!$F:$F,"&lt;=30/04/2018")</f>
        <v>0</v>
      </c>
      <c r="O10" s="70">
        <f>SUMIFS('liste de données'!$G:$G,'liste de données'!$D:$D,$C9,'liste de données'!$C:$C,$E10,'liste de données'!$F:$F,"&gt;=01/05/2018",'liste de données'!$F:$F,"&lt;=31/05/2018")</f>
        <v>0</v>
      </c>
      <c r="P10" s="70">
        <f>SUMIFS('liste de données'!$G:$G,'liste de données'!$D:$D,$C9,'liste de données'!$C:$C,$E10,'liste de données'!$F:$F,"&gt;=01/06/2018",'liste de données'!$F:$F,"&lt;=30/06/2018")</f>
        <v>0</v>
      </c>
      <c r="Q10" s="70">
        <f>SUMIFS('liste de données'!$G:$G,'liste de données'!$D:$D,$C9,'liste de données'!$C:$C,$E10,'liste de données'!$F:$F,"&gt;=01/07/2018",'liste de données'!$F:$F,"&lt;=31/07/2018")</f>
        <v>0</v>
      </c>
      <c r="R10" s="70">
        <f>SUMIFS('liste de données'!$G:$G,'liste de données'!$D:$D,$C9,'liste de données'!$C:$C,$E10,'liste de données'!$F:$F,"&gt;=01/08/2018",'liste de données'!$F:$F,"&lt;=31/08/2018")</f>
        <v>0</v>
      </c>
      <c r="S10" s="70">
        <f>SUMIFS('liste de données'!$G:$G,'liste de données'!$D:$D,$C9,'liste de données'!$C:$C,$E10,'liste de données'!$F:$F,"&gt;=01/09/2018",'liste de données'!$F:$F,"&lt;=30/09/2018")</f>
        <v>0</v>
      </c>
      <c r="T10" s="70">
        <f>SUMIFS('liste de données'!$G:$G,'liste de données'!$D:$D,$C9,'liste de données'!$C:$C,$E10,'liste de données'!$F:$F,"&gt;=01/10/2018",'liste de données'!$F:$F,"&lt;=31/10/2018")</f>
        <v>0</v>
      </c>
      <c r="U10" s="70">
        <f>SUMIFS('liste de données'!$G:$G,'liste de données'!$D:$D,$C9,'liste de données'!$C:$C,$E10,'liste de données'!$F:$F,"&gt;=01/11/2018",'liste de données'!$F:$F,"&lt;=30/11/2018")</f>
        <v>0</v>
      </c>
      <c r="V10" s="70">
        <f>SUMIFS('liste de données'!$G:$G,'liste de données'!$D:$D,$C9,'liste de données'!$C:$C,$E10,'liste de données'!$F:$F,"&gt;=01/12/2018",'liste de données'!$F:$F,"&lt;=31/12/2018")</f>
        <v>0</v>
      </c>
      <c r="W10" s="72">
        <f>SUM(K10:V10)</f>
        <v>0</v>
      </c>
    </row>
    <row r="11" spans="2:25">
      <c r="B11" s="108"/>
      <c r="C11" s="108"/>
      <c r="D11" s="108"/>
      <c r="E11" s="44" t="s">
        <v>791</v>
      </c>
      <c r="F11" s="78">
        <f>SUM(F9:F10)</f>
        <v>0</v>
      </c>
      <c r="G11" s="78">
        <f t="shared" ref="G11:I11" si="1">SUM(G9:G10)</f>
        <v>0</v>
      </c>
      <c r="H11" s="78">
        <f t="shared" si="1"/>
        <v>0</v>
      </c>
      <c r="I11" s="78">
        <f t="shared" si="1"/>
        <v>0</v>
      </c>
      <c r="J11" s="35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</row>
    <row r="12" spans="2:25">
      <c r="E12" s="35"/>
      <c r="F12" s="35"/>
      <c r="G12" s="35"/>
      <c r="H12" s="35"/>
      <c r="I12" s="35"/>
      <c r="J12" s="35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</row>
    <row r="13" spans="2:25">
      <c r="E13" s="35"/>
      <c r="F13" s="35"/>
      <c r="G13" s="35"/>
      <c r="H13" s="35"/>
      <c r="I13" s="35"/>
      <c r="J13" s="35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</row>
    <row r="14" spans="2:25" ht="48.75" customHeight="1">
      <c r="B14" s="17" t="s">
        <v>776</v>
      </c>
      <c r="C14" s="17" t="s">
        <v>778</v>
      </c>
      <c r="D14" s="17" t="s">
        <v>779</v>
      </c>
      <c r="E14" s="38" t="s">
        <v>777</v>
      </c>
      <c r="F14" s="38" t="s">
        <v>781</v>
      </c>
      <c r="G14" s="38" t="s">
        <v>782</v>
      </c>
      <c r="H14" s="38" t="s">
        <v>783</v>
      </c>
      <c r="I14" s="38" t="s">
        <v>784</v>
      </c>
      <c r="J14" s="3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</row>
    <row r="15" spans="2:25">
      <c r="B15" s="106">
        <v>955423</v>
      </c>
      <c r="C15" s="106" t="s">
        <v>101</v>
      </c>
      <c r="D15" s="106" t="s">
        <v>102</v>
      </c>
      <c r="E15" s="42" t="s">
        <v>1</v>
      </c>
      <c r="F15" s="71">
        <f>SUMIFS('liste de données'!G:G,'liste de données'!D:D,C15,'liste de données'!C:C,E15)</f>
        <v>0</v>
      </c>
      <c r="G15" s="71">
        <f>SUMIFS('liste de données'!H:H,'liste de données'!D:D,C15,'liste de données'!C:C,E15)</f>
        <v>0</v>
      </c>
      <c r="H15" s="71">
        <f>SUMIFS('liste de données'!I:I,'liste de données'!D:D,C15,'liste de données'!C:C,E15)</f>
        <v>0</v>
      </c>
      <c r="I15" s="71">
        <f>SUMIFS('liste de données'!J:J,'liste de données'!D:D,C15,'liste de données'!C:C,E15)</f>
        <v>0</v>
      </c>
      <c r="J15" s="35"/>
      <c r="K15" s="69">
        <f>SUMIFS('liste de données'!$G:$G,'liste de données'!$D:$D,$C15,'liste de données'!$C:$C,$E15,'liste de données'!$F:$F,"&gt;=01/01/2018",'liste de données'!$F:$F,"&lt;=31/01/2018")</f>
        <v>0</v>
      </c>
      <c r="L15" s="69">
        <f>SUMIFS('liste de données'!$G:$G,'liste de données'!$D:$D,$C15,'liste de données'!$C:$C,$E15,'liste de données'!$F:$F,"&gt;=01/02/2018",'liste de données'!$F:$F,"&lt;=28/02/2018")</f>
        <v>0</v>
      </c>
      <c r="M15" s="69">
        <f>SUMIFS('liste de données'!$G:$G,'liste de données'!$D:$D,$C15,'liste de données'!$C:$C,$E15,'liste de données'!$F:$F,"&gt;=01/03/2018",'liste de données'!$F:$F,"&lt;=31/03/2018")</f>
        <v>0</v>
      </c>
      <c r="N15" s="69">
        <f>SUMIFS('liste de données'!$G:$G,'liste de données'!$D:$D,$C15,'liste de données'!$C:$C,$E15,'liste de données'!$F:$F,"&gt;=01/04/2018",'liste de données'!$F:$F,"&lt;=30/04/2018")</f>
        <v>0</v>
      </c>
      <c r="O15" s="69">
        <f>SUMIFS('liste de données'!$G:$G,'liste de données'!$D:$D,$C15,'liste de données'!$C:$C,$E15,'liste de données'!$F:$F,"&gt;=01/05/2018",'liste de données'!$F:$F,"&lt;=30/05/2018")</f>
        <v>0</v>
      </c>
      <c r="P15" s="69">
        <f>SUMIFS('liste de données'!$G:$G,'liste de données'!$D:$D,$C15,'liste de données'!$C:$C,$E15,'liste de données'!$F:$F,"&gt;=01/06/2018",'liste de données'!$F:$F,"&lt;=31/06/2018")</f>
        <v>0</v>
      </c>
      <c r="Q15" s="69">
        <f>SUMIFS('liste de données'!$G:$G,'liste de données'!$D:$D,$C15,'liste de données'!$C:$C,$E15,'liste de données'!$F:$F,"&gt;=01/07/2018",'liste de données'!$F:$F,"&lt;=31/07/2018")</f>
        <v>0</v>
      </c>
      <c r="R15" s="69">
        <f>SUMIFS('liste de données'!$G:$G,'liste de données'!$D:$D,$C15,'liste de données'!$C:$C,$E15,'liste de données'!$F:$F,"&gt;=01/08/2018",'liste de données'!$F:$F,"&lt;=31/08/2018")</f>
        <v>0</v>
      </c>
      <c r="S15" s="69">
        <f>SUMIFS('liste de données'!$G:$G,'liste de données'!$D:$D,$C15,'liste de données'!$C:$C,$E15,'liste de données'!$F:$F,"&gt;=01/09/2018",'liste de données'!$F:$F,"&lt;=30/09/2018")</f>
        <v>0</v>
      </c>
      <c r="T15" s="69">
        <f>SUMIFS('liste de données'!$G:$G,'liste de données'!$D:$D,$C15,'liste de données'!$C:$C,$E15,'liste de données'!$F:$F,"&gt;=01/10/2018",'liste de données'!$F:$F,"&lt;=31/10/2018")</f>
        <v>0</v>
      </c>
      <c r="U15" s="69">
        <f>SUMIFS('liste de données'!$G:$G,'liste de données'!$D:$D,$C15,'liste de données'!$C:$C,$E15,'liste de données'!$F:$F,"&gt;=01/11/2018",'liste de données'!$F:$F,"&lt;=30/11/2018")</f>
        <v>0</v>
      </c>
      <c r="V15" s="69">
        <f>SUMIFS('liste de données'!$G:$G,'liste de données'!$D:$D,$C15,'liste de données'!$C:$C,$E15,'liste de données'!$F:$F,"&gt;=01/12/2018",'liste de données'!$F:$F,"&lt;=31/12/2018")</f>
        <v>0</v>
      </c>
      <c r="W15" s="72">
        <f>SUM(K15:V15)</f>
        <v>0</v>
      </c>
    </row>
    <row r="16" spans="2:25" s="21" customFormat="1">
      <c r="B16" s="113"/>
      <c r="C16" s="113"/>
      <c r="D16" s="113"/>
      <c r="E16" s="43" t="s">
        <v>14</v>
      </c>
      <c r="F16" s="70">
        <f>SUMIFS('liste de données'!G:G,'liste de données'!D:D,C15,'liste de données'!C:C,E16)</f>
        <v>0</v>
      </c>
      <c r="G16" s="70">
        <f>SUMIFS('liste de données'!H:H,'liste de données'!D:D,C15,'liste de données'!C:C,E16)</f>
        <v>0</v>
      </c>
      <c r="H16" s="70">
        <f>SUMIFS('liste de données'!I:I,'liste de données'!D:D,C15,'liste de données'!C:C,E16)</f>
        <v>0</v>
      </c>
      <c r="I16" s="70">
        <f>SUMIFS('liste de données'!J:J,'liste de données'!D:D,C15,'liste de données'!C:C,E16)</f>
        <v>0</v>
      </c>
      <c r="J16" s="37"/>
      <c r="K16" s="70">
        <f>SUMIFS('liste de données'!$G:$G,'liste de données'!$D:$D,$C15,'liste de données'!$C:$C,$E16,'liste de données'!$F:$F,"&gt;=01/01/2018",'liste de données'!$F:$F,"&lt;=31/01/2018")</f>
        <v>0</v>
      </c>
      <c r="L16" s="70">
        <f>SUMIFS('liste de données'!$G:$G,'liste de données'!$D:$D,$C15,'liste de données'!$C:$C,$E16,'liste de données'!$F:$F,"&gt;=01/02/2018",'liste de données'!$F:$F,"&lt;=28/02/2018")</f>
        <v>0</v>
      </c>
      <c r="M16" s="70">
        <f>SUMIFS('liste de données'!$G:$G,'liste de données'!$D:$D,$C15,'liste de données'!$C:$C,$E16,'liste de données'!$F:$F,"&gt;=01/03/2018",'liste de données'!$F:$F,"&lt;=31/03/2018")</f>
        <v>0</v>
      </c>
      <c r="N16" s="70">
        <f>SUMIFS('liste de données'!$G:$G,'liste de données'!$D:$D,$C15,'liste de données'!$C:$C,$E16,'liste de données'!$F:$F,"&gt;=01/04/2018",'liste de données'!$F:$F,"&lt;=30/04/2018")</f>
        <v>0</v>
      </c>
      <c r="O16" s="70">
        <f>SUMIFS('liste de données'!$G:$G,'liste de données'!$D:$D,$C15,'liste de données'!$C:$C,$E16,'liste de données'!$F:$F,"&gt;=01/05/2018",'liste de données'!$F:$F,"&lt;=31/05/2018")</f>
        <v>0</v>
      </c>
      <c r="P16" s="70">
        <f>SUMIFS('liste de données'!$G:$G,'liste de données'!$D:$D,$C15,'liste de données'!$C:$C,$E16,'liste de données'!$F:$F,"&gt;=01/06/2018",'liste de données'!$F:$F,"&lt;=30/06/2018")</f>
        <v>0</v>
      </c>
      <c r="Q16" s="70">
        <f>SUMIFS('liste de données'!$G:$G,'liste de données'!$D:$D,$C15,'liste de données'!$C:$C,$E16,'liste de données'!$F:$F,"&gt;=01/07/2018",'liste de données'!$F:$F,"&lt;=31/07/2018")</f>
        <v>0</v>
      </c>
      <c r="R16" s="70">
        <f>SUMIFS('liste de données'!$G:$G,'liste de données'!$D:$D,$C15,'liste de données'!$C:$C,$E16,'liste de données'!$F:$F,"&gt;=01/08/2018",'liste de données'!$F:$F,"&lt;=31/08/2018")</f>
        <v>0</v>
      </c>
      <c r="S16" s="70">
        <f>SUMIFS('liste de données'!$G:$G,'liste de données'!$D:$D,$C15,'liste de données'!$C:$C,$E16,'liste de données'!$F:$F,"&gt;=01/09/2018",'liste de données'!$F:$F,"&lt;=30/09/2018")</f>
        <v>0</v>
      </c>
      <c r="T16" s="70">
        <f>SUMIFS('liste de données'!$G:$G,'liste de données'!$D:$D,$C15,'liste de données'!$C:$C,$E16,'liste de données'!$F:$F,"&gt;=01/10/2018",'liste de données'!$F:$F,"&lt;=31/10/2018")</f>
        <v>0</v>
      </c>
      <c r="U16" s="70">
        <f>SUMIFS('liste de données'!$G:$G,'liste de données'!$D:$D,$C15,'liste de données'!$C:$C,$E16,'liste de données'!$F:$F,"&gt;=01/11/2018",'liste de données'!$F:$F,"&lt;=30/11/2018")</f>
        <v>0</v>
      </c>
      <c r="V16" s="70">
        <f>SUMIFS('liste de données'!$G:$G,'liste de données'!$D:$D,$C15,'liste de données'!$C:$C,$E16,'liste de données'!$F:$F,"&gt;=01/12/2018",'liste de données'!$F:$F,"&lt;=31/12/2018")</f>
        <v>0</v>
      </c>
      <c r="W16" s="72">
        <f>SUM(K16:V16)</f>
        <v>0</v>
      </c>
    </row>
    <row r="17" spans="2:23">
      <c r="B17" s="108"/>
      <c r="C17" s="108"/>
      <c r="D17" s="108"/>
      <c r="E17" s="44" t="s">
        <v>791</v>
      </c>
      <c r="F17" s="78">
        <f>SUM(F15:F16)</f>
        <v>0</v>
      </c>
      <c r="G17" s="78">
        <f t="shared" ref="G17:I17" si="2">SUM(G15:G16)</f>
        <v>0</v>
      </c>
      <c r="H17" s="78">
        <f t="shared" si="2"/>
        <v>0</v>
      </c>
      <c r="I17" s="78">
        <f t="shared" si="2"/>
        <v>0</v>
      </c>
      <c r="J17" s="35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</row>
    <row r="18" spans="2:23">
      <c r="E18" s="35"/>
      <c r="F18" s="35"/>
      <c r="G18" s="35"/>
      <c r="H18" s="35"/>
      <c r="I18" s="35"/>
      <c r="J18" s="35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</row>
    <row r="19" spans="2:23">
      <c r="E19" s="35"/>
      <c r="F19" s="35"/>
      <c r="G19" s="35"/>
      <c r="H19" s="35"/>
      <c r="I19" s="35"/>
      <c r="J19" s="35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</row>
    <row r="20" spans="2:23" ht="50.25" customHeight="1">
      <c r="B20" s="17" t="s">
        <v>776</v>
      </c>
      <c r="C20" s="17" t="s">
        <v>778</v>
      </c>
      <c r="D20" s="17" t="s">
        <v>779</v>
      </c>
      <c r="E20" s="38" t="s">
        <v>777</v>
      </c>
      <c r="F20" s="38" t="s">
        <v>781</v>
      </c>
      <c r="G20" s="38" t="s">
        <v>782</v>
      </c>
      <c r="H20" s="38" t="s">
        <v>783</v>
      </c>
      <c r="I20" s="38" t="s">
        <v>784</v>
      </c>
      <c r="J20" s="35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</row>
    <row r="21" spans="2:23">
      <c r="B21" s="106">
        <v>955423</v>
      </c>
      <c r="C21" s="106" t="s">
        <v>366</v>
      </c>
      <c r="D21" s="106" t="s">
        <v>367</v>
      </c>
      <c r="E21" s="42" t="s">
        <v>1</v>
      </c>
      <c r="F21" s="71">
        <f>SUMIFS('liste de données'!G:G,'liste de données'!D:D,C21,'liste de données'!C:C,E21)</f>
        <v>901.46</v>
      </c>
      <c r="G21" s="71">
        <f>SUMIFS('liste de données'!H:H,'liste de données'!D:D,C21,'liste de données'!C:C,E21)</f>
        <v>655.77</v>
      </c>
      <c r="H21" s="71">
        <f>SUMIFS('liste de données'!I:I,'liste de données'!D:D,C21,'liste de données'!C:C,E21)</f>
        <v>0</v>
      </c>
      <c r="I21" s="71">
        <f>SUMIFS('liste de données'!J:J,'liste de données'!D:D,C21,'liste de données'!C:C,E21)</f>
        <v>245.69</v>
      </c>
      <c r="J21" s="35"/>
      <c r="K21" s="69">
        <f>SUMIFS('liste de données'!$G:$G,'liste de données'!$D:$D,$C21,'liste de données'!$C:$C,$E21,'liste de données'!$F:$F,"&gt;=01/01/2018",'liste de données'!$F:$F,"&lt;=31/01/2018")</f>
        <v>552.27</v>
      </c>
      <c r="L21" s="69">
        <f>SUMIFS('liste de données'!$G:$G,'liste de données'!$D:$D,$C21,'liste de données'!$C:$C,$E21,'liste de données'!$F:$F,"&gt;=01/02/2018",'liste de données'!$F:$F,"&lt;=28/02/2018")</f>
        <v>0</v>
      </c>
      <c r="M21" s="69">
        <f>SUMIFS('liste de données'!$G:$G,'liste de données'!$D:$D,$C21,'liste de données'!$C:$C,$E21,'liste de données'!$F:$F,"&gt;=01/03/2018",'liste de données'!$F:$F,"&lt;=31/03/2018")</f>
        <v>349.19</v>
      </c>
      <c r="N21" s="69">
        <f>SUMIFS('liste de données'!$G:$G,'liste de données'!$D:$D,$C21,'liste de données'!$C:$C,$E21,'liste de données'!$F:$F,"&gt;=01/04/2018",'liste de données'!$F:$F,"&lt;=30/04/2018")</f>
        <v>0</v>
      </c>
      <c r="O21" s="69">
        <f>SUMIFS('liste de données'!$G:$G,'liste de données'!$D:$D,$C21,'liste de données'!$C:$C,$E21,'liste de données'!$F:$F,"&gt;=01/05/2018",'liste de données'!$F:$F,"&lt;=30/05/2018")</f>
        <v>0</v>
      </c>
      <c r="P21" s="69">
        <f>SUMIFS('liste de données'!$G:$G,'liste de données'!$D:$D,$C21,'liste de données'!$C:$C,$E21,'liste de données'!$F:$F,"&gt;=01/06/2018",'liste de données'!$F:$F,"&lt;=31/06/2018")</f>
        <v>0</v>
      </c>
      <c r="Q21" s="69">
        <f>SUMIFS('liste de données'!$G:$G,'liste de données'!$D:$D,$C21,'liste de données'!$C:$C,$E21,'liste de données'!$F:$F,"&gt;=01/07/2018",'liste de données'!$F:$F,"&lt;=31/07/2018")</f>
        <v>0</v>
      </c>
      <c r="R21" s="69">
        <f>SUMIFS('liste de données'!$G:$G,'liste de données'!$D:$D,$C21,'liste de données'!$C:$C,$E21,'liste de données'!$F:$F,"&gt;=01/08/2018",'liste de données'!$F:$F,"&lt;=31/08/2018")</f>
        <v>0</v>
      </c>
      <c r="S21" s="69">
        <f>SUMIFS('liste de données'!$G:$G,'liste de données'!$D:$D,$C21,'liste de données'!$C:$C,$E21,'liste de données'!$F:$F,"&gt;=01/09/2018",'liste de données'!$F:$F,"&lt;=30/09/2018")</f>
        <v>0</v>
      </c>
      <c r="T21" s="69">
        <f>SUMIFS('liste de données'!$G:$G,'liste de données'!$D:$D,$C21,'liste de données'!$C:$C,$E21,'liste de données'!$F:$F,"&gt;=01/10/2018",'liste de données'!$F:$F,"&lt;=31/10/2018")</f>
        <v>0</v>
      </c>
      <c r="U21" s="69">
        <f>SUMIFS('liste de données'!$G:$G,'liste de données'!$D:$D,$C21,'liste de données'!$C:$C,$E21,'liste de données'!$F:$F,"&gt;=01/11/2018",'liste de données'!$F:$F,"&lt;=30/11/2018")</f>
        <v>0</v>
      </c>
      <c r="V21" s="69">
        <f>SUMIFS('liste de données'!$G:$G,'liste de données'!$D:$D,$C21,'liste de données'!$C:$C,$E21,'liste de données'!$F:$F,"&gt;=01/12/2018",'liste de données'!$F:$F,"&lt;=31/12/2018")</f>
        <v>0</v>
      </c>
      <c r="W21" s="72">
        <f>SUM(K21:V21)</f>
        <v>901.46</v>
      </c>
    </row>
    <row r="22" spans="2:23" s="21" customFormat="1">
      <c r="B22" s="113"/>
      <c r="C22" s="113"/>
      <c r="D22" s="113"/>
      <c r="E22" s="43" t="s">
        <v>14</v>
      </c>
      <c r="F22" s="70">
        <f>SUMIFS('liste de données'!G:G,'liste de données'!D:D,C21,'liste de données'!C:C,E22)</f>
        <v>148.72</v>
      </c>
      <c r="G22" s="70">
        <f>SUMIFS('liste de données'!H:H,'liste de données'!D:D,C21,'liste de données'!C:C,E22)</f>
        <v>59.62</v>
      </c>
      <c r="H22" s="70">
        <f>SUMIFS('liste de données'!I:I,'liste de données'!D:D,C21,'liste de données'!C:C,E22)</f>
        <v>0</v>
      </c>
      <c r="I22" s="70">
        <f>SUMIFS('liste de données'!J:J,'liste de données'!D:D,C21,'liste de données'!C:C,E22)</f>
        <v>89.1</v>
      </c>
      <c r="J22" s="37"/>
      <c r="K22" s="70">
        <f>SUMIFS('liste de données'!$G:$G,'liste de données'!$D:$D,$C21,'liste de données'!$C:$C,$E22,'liste de données'!$F:$F,"&gt;=01/01/2018",'liste de données'!$F:$F,"&lt;=31/01/2018")</f>
        <v>0</v>
      </c>
      <c r="L22" s="70">
        <f>SUMIFS('liste de données'!$G:$G,'liste de données'!$D:$D,$C21,'liste de données'!$C:$C,$E22,'liste de données'!$F:$F,"&gt;=01/02/2018",'liste de données'!$F:$F,"&lt;=28/02/2018")</f>
        <v>148.72</v>
      </c>
      <c r="M22" s="70">
        <f>SUMIFS('liste de données'!$G:$G,'liste de données'!$D:$D,$C21,'liste de données'!$C:$C,$E22,'liste de données'!$F:$F,"&gt;=01/03/2018",'liste de données'!$F:$F,"&lt;=31/03/2018")</f>
        <v>0</v>
      </c>
      <c r="N22" s="70">
        <f>SUMIFS('liste de données'!$G:$G,'liste de données'!$D:$D,$C21,'liste de données'!$C:$C,$E22,'liste de données'!$F:$F,"&gt;=01/04/2018",'liste de données'!$F:$F,"&lt;=30/04/2018")</f>
        <v>0</v>
      </c>
      <c r="O22" s="70">
        <f>SUMIFS('liste de données'!$G:$G,'liste de données'!$D:$D,$C21,'liste de données'!$C:$C,$E22,'liste de données'!$F:$F,"&gt;=01/05/2018",'liste de données'!$F:$F,"&lt;=31/05/2018")</f>
        <v>0</v>
      </c>
      <c r="P22" s="70">
        <f>SUMIFS('liste de données'!$G:$G,'liste de données'!$D:$D,$C21,'liste de données'!$C:$C,$E22,'liste de données'!$F:$F,"&gt;=01/06/2018",'liste de données'!$F:$F,"&lt;=30/06/2018")</f>
        <v>0</v>
      </c>
      <c r="Q22" s="70">
        <f>SUMIFS('liste de données'!$G:$G,'liste de données'!$D:$D,$C21,'liste de données'!$C:$C,$E22,'liste de données'!$F:$F,"&gt;=01/07/2018",'liste de données'!$F:$F,"&lt;=31/07/2018")</f>
        <v>0</v>
      </c>
      <c r="R22" s="70">
        <f>SUMIFS('liste de données'!$G:$G,'liste de données'!$D:$D,$C21,'liste de données'!$C:$C,$E22,'liste de données'!$F:$F,"&gt;=01/08/2018",'liste de données'!$F:$F,"&lt;=31/08/2018")</f>
        <v>0</v>
      </c>
      <c r="S22" s="70">
        <f>SUMIFS('liste de données'!$G:$G,'liste de données'!$D:$D,$C21,'liste de données'!$C:$C,$E22,'liste de données'!$F:$F,"&gt;=01/09/2018",'liste de données'!$F:$F,"&lt;=30/09/2018")</f>
        <v>0</v>
      </c>
      <c r="T22" s="70">
        <f>SUMIFS('liste de données'!$G:$G,'liste de données'!$D:$D,$C21,'liste de données'!$C:$C,$E22,'liste de données'!$F:$F,"&gt;=01/10/2018",'liste de données'!$F:$F,"&lt;=31/10/2018")</f>
        <v>0</v>
      </c>
      <c r="U22" s="70">
        <f>SUMIFS('liste de données'!$G:$G,'liste de données'!$D:$D,$C21,'liste de données'!$C:$C,$E22,'liste de données'!$F:$F,"&gt;=01/11/2018",'liste de données'!$F:$F,"&lt;=30/11/2018")</f>
        <v>0</v>
      </c>
      <c r="V22" s="70">
        <f>SUMIFS('liste de données'!$G:$G,'liste de données'!$D:$D,$C21,'liste de données'!$C:$C,$E22,'liste de données'!$F:$F,"&gt;=01/12/2018",'liste de données'!$F:$F,"&lt;=31/12/2018")</f>
        <v>0</v>
      </c>
      <c r="W22" s="72">
        <f>SUM(K22:V22)</f>
        <v>148.72</v>
      </c>
    </row>
    <row r="23" spans="2:23">
      <c r="B23" s="108"/>
      <c r="C23" s="108"/>
      <c r="D23" s="108"/>
      <c r="E23" s="44" t="s">
        <v>791</v>
      </c>
      <c r="F23" s="78">
        <f>SUM(F21:F22)</f>
        <v>1050.18</v>
      </c>
      <c r="G23" s="78">
        <f t="shared" ref="G23:I23" si="3">SUM(G21:G22)</f>
        <v>715.39</v>
      </c>
      <c r="H23" s="78">
        <f t="shared" si="3"/>
        <v>0</v>
      </c>
      <c r="I23" s="78">
        <f t="shared" si="3"/>
        <v>334.78999999999996</v>
      </c>
      <c r="J23" s="35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</row>
    <row r="24" spans="2:23">
      <c r="E24" s="35"/>
      <c r="F24" s="35"/>
      <c r="G24" s="35"/>
      <c r="H24" s="35"/>
      <c r="I24" s="35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</row>
    <row r="25" spans="2:23">
      <c r="E25" s="35"/>
      <c r="F25" s="35"/>
      <c r="G25" s="35"/>
      <c r="H25" s="35"/>
      <c r="I25" s="35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</row>
    <row r="26" spans="2:23" ht="49.5" customHeight="1">
      <c r="B26" s="17" t="s">
        <v>776</v>
      </c>
      <c r="C26" s="17" t="s">
        <v>778</v>
      </c>
      <c r="D26" s="17" t="s">
        <v>779</v>
      </c>
      <c r="E26" s="38" t="s">
        <v>777</v>
      </c>
      <c r="F26" s="38" t="s">
        <v>781</v>
      </c>
      <c r="G26" s="38" t="s">
        <v>782</v>
      </c>
      <c r="H26" s="38" t="s">
        <v>783</v>
      </c>
      <c r="I26" s="38" t="s">
        <v>784</v>
      </c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</row>
    <row r="27" spans="2:23">
      <c r="B27" s="106">
        <v>955423</v>
      </c>
      <c r="C27" s="106" t="s">
        <v>343</v>
      </c>
      <c r="D27" s="106" t="s">
        <v>344</v>
      </c>
      <c r="E27" s="42" t="s">
        <v>1</v>
      </c>
      <c r="F27" s="71">
        <f>SUMIFS('liste de données'!G:G,'liste de données'!D:D,C27,'liste de données'!C:C,E27)</f>
        <v>493.38</v>
      </c>
      <c r="G27" s="71">
        <f>SUMIFS('liste de données'!H:H,'liste de données'!D:D,C27,'liste de données'!C:C,E27)</f>
        <v>476.93</v>
      </c>
      <c r="H27" s="71">
        <f>SUMIFS('liste de données'!I:I,'liste de données'!D:D,C27,'liste de données'!C:C,E27)</f>
        <v>0</v>
      </c>
      <c r="I27" s="71">
        <f>SUMIFS('liste de données'!J:J,'liste de données'!D:D,C27,'liste de données'!C:C,E27)</f>
        <v>16.45</v>
      </c>
      <c r="K27" s="69">
        <f>SUMIFS('liste de données'!$G:$G,'liste de données'!$D:$D,$C27,'liste de données'!$C:$C,$E27,'liste de données'!$F:$F,"&gt;=01/01/2018",'liste de données'!$F:$F,"&lt;=31/01/2018")</f>
        <v>0</v>
      </c>
      <c r="L27" s="69">
        <f>SUMIFS('liste de données'!$G:$G,'liste de données'!$D:$D,$C27,'liste de données'!$C:$C,$E27,'liste de données'!$F:$F,"&gt;=01/02/2018",'liste de données'!$F:$F,"&lt;=28/02/2018")</f>
        <v>493.38</v>
      </c>
      <c r="M27" s="69">
        <f>SUMIFS('liste de données'!$G:$G,'liste de données'!$D:$D,$C27,'liste de données'!$C:$C,$E27,'liste de données'!$F:$F,"&gt;=01/03/2018",'liste de données'!$F:$F,"&lt;=31/03/2018")</f>
        <v>0</v>
      </c>
      <c r="N27" s="69">
        <f>SUMIFS('liste de données'!$G:$G,'liste de données'!$D:$D,$C27,'liste de données'!$C:$C,$E27,'liste de données'!$F:$F,"&gt;=01/04/2018",'liste de données'!$F:$F,"&lt;=30/04/2018")</f>
        <v>0</v>
      </c>
      <c r="O27" s="69">
        <f>SUMIFS('liste de données'!$G:$G,'liste de données'!$D:$D,$C27,'liste de données'!$C:$C,$E27,'liste de données'!$F:$F,"&gt;=01/05/2018",'liste de données'!$F:$F,"&lt;=30/05/2018")</f>
        <v>0</v>
      </c>
      <c r="P27" s="69">
        <f>SUMIFS('liste de données'!$G:$G,'liste de données'!$D:$D,$C27,'liste de données'!$C:$C,$E27,'liste de données'!$F:$F,"&gt;=01/06/2018",'liste de données'!$F:$F,"&lt;=31/06/2018")</f>
        <v>0</v>
      </c>
      <c r="Q27" s="69">
        <f>SUMIFS('liste de données'!$G:$G,'liste de données'!$D:$D,$C27,'liste de données'!$C:$C,$E27,'liste de données'!$F:$F,"&gt;=01/07/2018",'liste de données'!$F:$F,"&lt;=31/07/2018")</f>
        <v>0</v>
      </c>
      <c r="R27" s="69">
        <f>SUMIFS('liste de données'!$G:$G,'liste de données'!$D:$D,$C27,'liste de données'!$C:$C,$E27,'liste de données'!$F:$F,"&gt;=01/08/2018",'liste de données'!$F:$F,"&lt;=31/08/2018")</f>
        <v>0</v>
      </c>
      <c r="S27" s="69">
        <f>SUMIFS('liste de données'!$G:$G,'liste de données'!$D:$D,$C27,'liste de données'!$C:$C,$E27,'liste de données'!$F:$F,"&gt;=01/09/2018",'liste de données'!$F:$F,"&lt;=30/09/2018")</f>
        <v>0</v>
      </c>
      <c r="T27" s="69">
        <f>SUMIFS('liste de données'!$G:$G,'liste de données'!$D:$D,$C27,'liste de données'!$C:$C,$E27,'liste de données'!$F:$F,"&gt;=01/10/2018",'liste de données'!$F:$F,"&lt;=31/10/2018")</f>
        <v>0</v>
      </c>
      <c r="U27" s="69">
        <f>SUMIFS('liste de données'!$G:$G,'liste de données'!$D:$D,$C27,'liste de données'!$C:$C,$E27,'liste de données'!$F:$F,"&gt;=01/11/2018",'liste de données'!$F:$F,"&lt;=30/11/2018")</f>
        <v>0</v>
      </c>
      <c r="V27" s="69">
        <f>SUMIFS('liste de données'!$G:$G,'liste de données'!$D:$D,$C27,'liste de données'!$C:$C,$E27,'liste de données'!$F:$F,"&gt;=01/12/2018",'liste de données'!$F:$F,"&lt;=31/12/2018")</f>
        <v>0</v>
      </c>
      <c r="W27" s="72">
        <f>SUM(K27:V27)</f>
        <v>493.38</v>
      </c>
    </row>
    <row r="28" spans="2:23" s="21" customFormat="1">
      <c r="B28" s="113"/>
      <c r="C28" s="113"/>
      <c r="D28" s="113"/>
      <c r="E28" s="43" t="s">
        <v>14</v>
      </c>
      <c r="F28" s="70">
        <f>SUMIFS('liste de données'!G:G,'liste de données'!D:D,C27,'liste de données'!C:C,E28)</f>
        <v>279.42</v>
      </c>
      <c r="G28" s="70">
        <f>SUMIFS('liste de données'!H:H,'liste de données'!D:D,C27,'liste de données'!C:C,E28)</f>
        <v>208.66</v>
      </c>
      <c r="H28" s="70">
        <f>SUMIFS('liste de données'!I:I,'liste de données'!D:D,C27,'liste de données'!C:C,E28)</f>
        <v>0</v>
      </c>
      <c r="I28" s="70">
        <f>SUMIFS('liste de données'!J:J,'liste de données'!D:D,C27,'liste de données'!C:C,E28)</f>
        <v>70.760000000000005</v>
      </c>
      <c r="K28" s="70">
        <f>SUMIFS('liste de données'!$G:$G,'liste de données'!$D:$D,$C27,'liste de données'!$C:$C,$E28,'liste de données'!$F:$F,"&gt;=01/01/2018",'liste de données'!$F:$F,"&lt;=31/01/2018")</f>
        <v>279.42</v>
      </c>
      <c r="L28" s="70">
        <f>SUMIFS('liste de données'!$G:$G,'liste de données'!$D:$D,$C27,'liste de données'!$C:$C,$E28,'liste de données'!$F:$F,"&gt;=01/02/2018",'liste de données'!$F:$F,"&lt;=28/02/2018")</f>
        <v>0</v>
      </c>
      <c r="M28" s="70">
        <f>SUMIFS('liste de données'!$G:$G,'liste de données'!$D:$D,$C27,'liste de données'!$C:$C,$E28,'liste de données'!$F:$F,"&gt;=01/03/2018",'liste de données'!$F:$F,"&lt;=31/03/2018")</f>
        <v>0</v>
      </c>
      <c r="N28" s="70">
        <f>SUMIFS('liste de données'!$G:$G,'liste de données'!$D:$D,$C27,'liste de données'!$C:$C,$E28,'liste de données'!$F:$F,"&gt;=01/04/2018",'liste de données'!$F:$F,"&lt;=30/04/2018")</f>
        <v>0</v>
      </c>
      <c r="O28" s="70">
        <f>SUMIFS('liste de données'!$G:$G,'liste de données'!$D:$D,$C27,'liste de données'!$C:$C,$E28,'liste de données'!$F:$F,"&gt;=01/05/2018",'liste de données'!$F:$F,"&lt;=31/05/2018")</f>
        <v>0</v>
      </c>
      <c r="P28" s="70">
        <f>SUMIFS('liste de données'!$G:$G,'liste de données'!$D:$D,$C27,'liste de données'!$C:$C,$E28,'liste de données'!$F:$F,"&gt;=01/06/2018",'liste de données'!$F:$F,"&lt;=30/06/2018")</f>
        <v>0</v>
      </c>
      <c r="Q28" s="70">
        <f>SUMIFS('liste de données'!$G:$G,'liste de données'!$D:$D,$C27,'liste de données'!$C:$C,$E28,'liste de données'!$F:$F,"&gt;=01/07/2018",'liste de données'!$F:$F,"&lt;=31/07/2018")</f>
        <v>0</v>
      </c>
      <c r="R28" s="70">
        <f>SUMIFS('liste de données'!$G:$G,'liste de données'!$D:$D,$C27,'liste de données'!$C:$C,$E28,'liste de données'!$F:$F,"&gt;=01/08/2018",'liste de données'!$F:$F,"&lt;=31/08/2018")</f>
        <v>0</v>
      </c>
      <c r="S28" s="70">
        <f>SUMIFS('liste de données'!$G:$G,'liste de données'!$D:$D,$C27,'liste de données'!$C:$C,$E28,'liste de données'!$F:$F,"&gt;=01/09/2018",'liste de données'!$F:$F,"&lt;=30/09/2018")</f>
        <v>0</v>
      </c>
      <c r="T28" s="70">
        <f>SUMIFS('liste de données'!$G:$G,'liste de données'!$D:$D,$C27,'liste de données'!$C:$C,$E28,'liste de données'!$F:$F,"&gt;=01/10/2018",'liste de données'!$F:$F,"&lt;=31/10/2018")</f>
        <v>0</v>
      </c>
      <c r="U28" s="70">
        <f>SUMIFS('liste de données'!$G:$G,'liste de données'!$D:$D,$C27,'liste de données'!$C:$C,$E28,'liste de données'!$F:$F,"&gt;=01/11/2018",'liste de données'!$F:$F,"&lt;=30/11/2018")</f>
        <v>0</v>
      </c>
      <c r="V28" s="70">
        <f>SUMIFS('liste de données'!$G:$G,'liste de données'!$D:$D,$C27,'liste de données'!$C:$C,$E28,'liste de données'!$F:$F,"&gt;=01/12/2018",'liste de données'!$F:$F,"&lt;=31/12/2018")</f>
        <v>0</v>
      </c>
      <c r="W28" s="72">
        <f>SUM(K28:V28)</f>
        <v>279.42</v>
      </c>
    </row>
    <row r="29" spans="2:23">
      <c r="B29" s="108"/>
      <c r="C29" s="108"/>
      <c r="D29" s="108"/>
      <c r="E29" s="44" t="s">
        <v>791</v>
      </c>
      <c r="F29" s="78">
        <f>SUM(F27:F28)</f>
        <v>772.8</v>
      </c>
      <c r="G29" s="78">
        <f t="shared" ref="G29:I29" si="4">SUM(G27:G28)</f>
        <v>685.59</v>
      </c>
      <c r="H29" s="78">
        <f t="shared" si="4"/>
        <v>0</v>
      </c>
      <c r="I29" s="78">
        <f t="shared" si="4"/>
        <v>87.210000000000008</v>
      </c>
      <c r="J29" s="35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</row>
    <row r="30" spans="2:23">
      <c r="E30" s="35"/>
      <c r="F30" s="35"/>
      <c r="G30" s="35"/>
      <c r="H30" s="35"/>
      <c r="I30" s="35"/>
      <c r="J30" s="35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</row>
    <row r="31" spans="2:23">
      <c r="E31" s="35"/>
      <c r="F31" s="35"/>
      <c r="G31" s="35"/>
      <c r="H31" s="35"/>
      <c r="I31" s="35"/>
      <c r="J31" s="35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</row>
    <row r="32" spans="2:23" ht="47.25" customHeight="1">
      <c r="B32" s="17" t="s">
        <v>776</v>
      </c>
      <c r="C32" s="17" t="s">
        <v>778</v>
      </c>
      <c r="D32" s="17" t="s">
        <v>779</v>
      </c>
      <c r="E32" s="38" t="s">
        <v>777</v>
      </c>
      <c r="F32" s="38" t="s">
        <v>781</v>
      </c>
      <c r="G32" s="38" t="s">
        <v>782</v>
      </c>
      <c r="H32" s="38" t="s">
        <v>783</v>
      </c>
      <c r="I32" s="38" t="s">
        <v>784</v>
      </c>
      <c r="J32" s="3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</row>
    <row r="33" spans="2:23">
      <c r="B33" s="106">
        <v>955423</v>
      </c>
      <c r="C33" s="106" t="s">
        <v>326</v>
      </c>
      <c r="D33" s="106" t="s">
        <v>327</v>
      </c>
      <c r="E33" s="42" t="s">
        <v>1</v>
      </c>
      <c r="F33" s="71">
        <f>SUMIFS('liste de données'!G:G,'liste de données'!D:D,C33,'liste de données'!C:C,E33)</f>
        <v>0</v>
      </c>
      <c r="G33" s="71">
        <f>SUMIFS('liste de données'!H:H,'liste de données'!D:D,C33,'liste de données'!C:C,E33)</f>
        <v>0</v>
      </c>
      <c r="H33" s="71">
        <f>SUMIFS('liste de données'!I:I,'liste de données'!D:D,C33,'liste de données'!C:C,E33)</f>
        <v>0</v>
      </c>
      <c r="I33" s="71">
        <f>SUMIFS('liste de données'!J:J,'liste de données'!D:D,C33,'liste de données'!C:C,E33)</f>
        <v>0</v>
      </c>
      <c r="J33" s="35"/>
      <c r="K33" s="69">
        <f>SUMIFS('liste de données'!$G:$G,'liste de données'!$D:$D,$C33,'liste de données'!$C:$C,$E33,'liste de données'!$F:$F,"&gt;=01/01/2018",'liste de données'!$F:$F,"&lt;=31/01/2018")</f>
        <v>0</v>
      </c>
      <c r="L33" s="69">
        <f>SUMIFS('liste de données'!$G:$G,'liste de données'!$D:$D,$C33,'liste de données'!$C:$C,$E33,'liste de données'!$F:$F,"&gt;=01/02/2018",'liste de données'!$F:$F,"&lt;=28/02/2018")</f>
        <v>0</v>
      </c>
      <c r="M33" s="69">
        <f>SUMIFS('liste de données'!$G:$G,'liste de données'!$D:$D,$C33,'liste de données'!$C:$C,$E33,'liste de données'!$F:$F,"&gt;=01/03/2018",'liste de données'!$F:$F,"&lt;=31/03/2018")</f>
        <v>0</v>
      </c>
      <c r="N33" s="69">
        <f>SUMIFS('liste de données'!$G:$G,'liste de données'!$D:$D,$C33,'liste de données'!$C:$C,$E33,'liste de données'!$F:$F,"&gt;=01/04/2018",'liste de données'!$F:$F,"&lt;=30/04/2018")</f>
        <v>0</v>
      </c>
      <c r="O33" s="69">
        <f>SUMIFS('liste de données'!$G:$G,'liste de données'!$D:$D,$C33,'liste de données'!$C:$C,$E33,'liste de données'!$F:$F,"&gt;=01/05/2018",'liste de données'!$F:$F,"&lt;=30/05/2018")</f>
        <v>0</v>
      </c>
      <c r="P33" s="69">
        <f>SUMIFS('liste de données'!$G:$G,'liste de données'!$D:$D,$C33,'liste de données'!$C:$C,$E33,'liste de données'!$F:$F,"&gt;=01/06/2018",'liste de données'!$F:$F,"&lt;=31/06/2018")</f>
        <v>0</v>
      </c>
      <c r="Q33" s="69">
        <f>SUMIFS('liste de données'!$G:$G,'liste de données'!$D:$D,$C33,'liste de données'!$C:$C,$E33,'liste de données'!$F:$F,"&gt;=01/07/2018",'liste de données'!$F:$F,"&lt;=31/07/2018")</f>
        <v>0</v>
      </c>
      <c r="R33" s="69">
        <f>SUMIFS('liste de données'!$G:$G,'liste de données'!$D:$D,$C33,'liste de données'!$C:$C,$E33,'liste de données'!$F:$F,"&gt;=01/08/2018",'liste de données'!$F:$F,"&lt;=31/08/2018")</f>
        <v>0</v>
      </c>
      <c r="S33" s="69">
        <f>SUMIFS('liste de données'!$G:$G,'liste de données'!$D:$D,$C33,'liste de données'!$C:$C,$E33,'liste de données'!$F:$F,"&gt;=01/09/2018",'liste de données'!$F:$F,"&lt;=30/09/2018")</f>
        <v>0</v>
      </c>
      <c r="T33" s="69">
        <f>SUMIFS('liste de données'!$G:$G,'liste de données'!$D:$D,$C33,'liste de données'!$C:$C,$E33,'liste de données'!$F:$F,"&gt;=01/10/2018",'liste de données'!$F:$F,"&lt;=31/10/2018")</f>
        <v>0</v>
      </c>
      <c r="U33" s="69">
        <f>SUMIFS('liste de données'!$G:$G,'liste de données'!$D:$D,$C33,'liste de données'!$C:$C,$E33,'liste de données'!$F:$F,"&gt;=01/11/2018",'liste de données'!$F:$F,"&lt;=30/11/2018")</f>
        <v>0</v>
      </c>
      <c r="V33" s="69">
        <f>SUMIFS('liste de données'!$G:$G,'liste de données'!$D:$D,$C33,'liste de données'!$C:$C,$E33,'liste de données'!$F:$F,"&gt;=01/12/2018",'liste de données'!$F:$F,"&lt;=31/12/2018")</f>
        <v>0</v>
      </c>
      <c r="W33" s="72">
        <f>SUM(K33:V33)</f>
        <v>0</v>
      </c>
    </row>
    <row r="34" spans="2:23" s="21" customFormat="1">
      <c r="B34" s="113"/>
      <c r="C34" s="113"/>
      <c r="D34" s="113"/>
      <c r="E34" s="43" t="s">
        <v>14</v>
      </c>
      <c r="F34" s="70">
        <f>SUMIFS('liste de données'!G:G,'liste de données'!D:D,C33,'liste de données'!C:C,E34)</f>
        <v>0</v>
      </c>
      <c r="G34" s="70">
        <f>SUMIFS('liste de données'!H:H,'liste de données'!D:D,C33,'liste de données'!C:C,E34)</f>
        <v>0</v>
      </c>
      <c r="H34" s="70">
        <f>SUMIFS('liste de données'!I:I,'liste de données'!D:D,C33,'liste de données'!C:C,E34)</f>
        <v>0</v>
      </c>
      <c r="I34" s="70">
        <f>SUMIFS('liste de données'!J:J,'liste de données'!D:D,C33,'liste de données'!C:C,E34)</f>
        <v>0</v>
      </c>
      <c r="J34" s="37"/>
      <c r="K34" s="70">
        <f>SUMIFS('liste de données'!$G:$G,'liste de données'!$D:$D,$C33,'liste de données'!$C:$C,$E34,'liste de données'!$F:$F,"&gt;=01/01/2018",'liste de données'!$F:$F,"&lt;=31/01/2018")</f>
        <v>0</v>
      </c>
      <c r="L34" s="70">
        <f>SUMIFS('liste de données'!$G:$G,'liste de données'!$D:$D,$C33,'liste de données'!$C:$C,$E34,'liste de données'!$F:$F,"&gt;=01/02/2018",'liste de données'!$F:$F,"&lt;=28/02/2018")</f>
        <v>0</v>
      </c>
      <c r="M34" s="70">
        <f>SUMIFS('liste de données'!$G:$G,'liste de données'!$D:$D,$C33,'liste de données'!$C:$C,$E34,'liste de données'!$F:$F,"&gt;=01/03/2018",'liste de données'!$F:$F,"&lt;=31/03/2018")</f>
        <v>0</v>
      </c>
      <c r="N34" s="70">
        <f>SUMIFS('liste de données'!$G:$G,'liste de données'!$D:$D,$C33,'liste de données'!$C:$C,$E34,'liste de données'!$F:$F,"&gt;=01/04/2018",'liste de données'!$F:$F,"&lt;=30/04/2018")</f>
        <v>0</v>
      </c>
      <c r="O34" s="70">
        <f>SUMIFS('liste de données'!$G:$G,'liste de données'!$D:$D,$C33,'liste de données'!$C:$C,$E34,'liste de données'!$F:$F,"&gt;=01/05/2018",'liste de données'!$F:$F,"&lt;=31/05/2018")</f>
        <v>0</v>
      </c>
      <c r="P34" s="70">
        <f>SUMIFS('liste de données'!$G:$G,'liste de données'!$D:$D,$C33,'liste de données'!$C:$C,$E34,'liste de données'!$F:$F,"&gt;=01/06/2018",'liste de données'!$F:$F,"&lt;=30/06/2018")</f>
        <v>0</v>
      </c>
      <c r="Q34" s="70">
        <f>SUMIFS('liste de données'!$G:$G,'liste de données'!$D:$D,$C33,'liste de données'!$C:$C,$E34,'liste de données'!$F:$F,"&gt;=01/07/2018",'liste de données'!$F:$F,"&lt;=31/07/2018")</f>
        <v>0</v>
      </c>
      <c r="R34" s="70">
        <f>SUMIFS('liste de données'!$G:$G,'liste de données'!$D:$D,$C33,'liste de données'!$C:$C,$E34,'liste de données'!$F:$F,"&gt;=01/08/2018",'liste de données'!$F:$F,"&lt;=31/08/2018")</f>
        <v>0</v>
      </c>
      <c r="S34" s="70">
        <f>SUMIFS('liste de données'!$G:$G,'liste de données'!$D:$D,$C33,'liste de données'!$C:$C,$E34,'liste de données'!$F:$F,"&gt;=01/09/2018",'liste de données'!$F:$F,"&lt;=30/09/2018")</f>
        <v>0</v>
      </c>
      <c r="T34" s="70">
        <f>SUMIFS('liste de données'!$G:$G,'liste de données'!$D:$D,$C33,'liste de données'!$C:$C,$E34,'liste de données'!$F:$F,"&gt;=01/10/2018",'liste de données'!$F:$F,"&lt;=31/10/2018")</f>
        <v>0</v>
      </c>
      <c r="U34" s="70">
        <f>SUMIFS('liste de données'!$G:$G,'liste de données'!$D:$D,$C33,'liste de données'!$C:$C,$E34,'liste de données'!$F:$F,"&gt;=01/11/2018",'liste de données'!$F:$F,"&lt;=30/11/2018")</f>
        <v>0</v>
      </c>
      <c r="V34" s="70">
        <f>SUMIFS('liste de données'!$G:$G,'liste de données'!$D:$D,$C33,'liste de données'!$C:$C,$E34,'liste de données'!$F:$F,"&gt;=01/12/2018",'liste de données'!$F:$F,"&lt;=31/12/2018")</f>
        <v>0</v>
      </c>
      <c r="W34" s="72">
        <f>SUM(K34:V34)</f>
        <v>0</v>
      </c>
    </row>
    <row r="35" spans="2:23">
      <c r="B35" s="108"/>
      <c r="C35" s="108"/>
      <c r="D35" s="108"/>
      <c r="E35" s="44" t="s">
        <v>791</v>
      </c>
      <c r="F35" s="78">
        <f>SUM(F33:F34)</f>
        <v>0</v>
      </c>
      <c r="G35" s="78">
        <f t="shared" ref="G35:I35" si="5">SUM(G33:G34)</f>
        <v>0</v>
      </c>
      <c r="H35" s="78">
        <f t="shared" si="5"/>
        <v>0</v>
      </c>
      <c r="I35" s="78">
        <f t="shared" si="5"/>
        <v>0</v>
      </c>
      <c r="J35" s="35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</row>
    <row r="36" spans="2:23">
      <c r="E36" s="35"/>
      <c r="F36" s="35"/>
      <c r="G36" s="35"/>
      <c r="H36" s="35"/>
      <c r="I36" s="35"/>
      <c r="J36" s="35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</row>
    <row r="37" spans="2:23">
      <c r="E37" s="35"/>
      <c r="F37" s="35"/>
      <c r="G37" s="35"/>
      <c r="H37" s="35"/>
      <c r="I37" s="35"/>
      <c r="J37" s="35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</row>
    <row r="38" spans="2:23" ht="51.75" customHeight="1">
      <c r="B38" s="17" t="s">
        <v>776</v>
      </c>
      <c r="C38" s="17" t="s">
        <v>778</v>
      </c>
      <c r="D38" s="17" t="s">
        <v>779</v>
      </c>
      <c r="E38" s="38" t="s">
        <v>777</v>
      </c>
      <c r="F38" s="38" t="s">
        <v>781</v>
      </c>
      <c r="G38" s="38" t="s">
        <v>782</v>
      </c>
      <c r="H38" s="38" t="s">
        <v>783</v>
      </c>
      <c r="I38" s="38" t="s">
        <v>784</v>
      </c>
      <c r="J38" s="3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</row>
    <row r="39" spans="2:23">
      <c r="B39" s="106">
        <v>955423</v>
      </c>
      <c r="C39" s="106" t="s">
        <v>308</v>
      </c>
      <c r="D39" s="106" t="s">
        <v>309</v>
      </c>
      <c r="E39" s="42" t="s">
        <v>1</v>
      </c>
      <c r="F39" s="71">
        <f>SUMIFS('liste de données'!G:G,'liste de données'!D:D,C39,'liste de données'!C:C,E39)</f>
        <v>357.69</v>
      </c>
      <c r="G39" s="71">
        <f>SUMIFS('liste de données'!H:H,'liste de données'!D:D,C39,'liste de données'!C:C,E39)</f>
        <v>357.69</v>
      </c>
      <c r="H39" s="71">
        <f>SUMIFS('liste de données'!I:I,'liste de données'!D:D,C39,'liste de données'!C:C,E39)</f>
        <v>0</v>
      </c>
      <c r="I39" s="71">
        <f>SUMIFS('liste de données'!J:J,'liste de données'!D:D,C39,'liste de données'!C:C,E39)</f>
        <v>0</v>
      </c>
      <c r="J39" s="35"/>
      <c r="K39" s="69">
        <f>SUMIFS('liste de données'!$G:$G,'liste de données'!$D:$D,$C39,'liste de données'!$C:$C,$E39,'liste de données'!$F:$F,"&gt;=01/01/2018",'liste de données'!$F:$F,"&lt;=31/01/2018")</f>
        <v>0</v>
      </c>
      <c r="L39" s="69">
        <f>SUMIFS('liste de données'!$G:$G,'liste de données'!$D:$D,$C39,'liste de données'!$C:$C,$E39,'liste de données'!$F:$F,"&gt;=01/02/2018",'liste de données'!$F:$F,"&lt;=28/02/2018")</f>
        <v>0</v>
      </c>
      <c r="M39" s="69">
        <f>SUMIFS('liste de données'!$G:$G,'liste de données'!$D:$D,$C39,'liste de données'!$C:$C,$E39,'liste de données'!$F:$F,"&gt;=01/03/2018",'liste de données'!$F:$F,"&lt;=31/03/2018")</f>
        <v>357.69</v>
      </c>
      <c r="N39" s="69">
        <f>SUMIFS('liste de données'!$G:$G,'liste de données'!$D:$D,$C39,'liste de données'!$C:$C,$E39,'liste de données'!$F:$F,"&gt;=01/04/2018",'liste de données'!$F:$F,"&lt;=30/04/2018")</f>
        <v>0</v>
      </c>
      <c r="O39" s="69">
        <f>SUMIFS('liste de données'!$G:$G,'liste de données'!$D:$D,$C39,'liste de données'!$C:$C,$E39,'liste de données'!$F:$F,"&gt;=01/05/2018",'liste de données'!$F:$F,"&lt;=30/05/2018")</f>
        <v>0</v>
      </c>
      <c r="P39" s="69">
        <f>SUMIFS('liste de données'!$G:$G,'liste de données'!$D:$D,$C39,'liste de données'!$C:$C,$E39,'liste de données'!$F:$F,"&gt;=01/06/2018",'liste de données'!$F:$F,"&lt;=31/06/2018")</f>
        <v>0</v>
      </c>
      <c r="Q39" s="69">
        <f>SUMIFS('liste de données'!$G:$G,'liste de données'!$D:$D,$C39,'liste de données'!$C:$C,$E39,'liste de données'!$F:$F,"&gt;=01/07/2018",'liste de données'!$F:$F,"&lt;=31/07/2018")</f>
        <v>0</v>
      </c>
      <c r="R39" s="69">
        <f>SUMIFS('liste de données'!$G:$G,'liste de données'!$D:$D,$C39,'liste de données'!$C:$C,$E39,'liste de données'!$F:$F,"&gt;=01/08/2018",'liste de données'!$F:$F,"&lt;=31/08/2018")</f>
        <v>0</v>
      </c>
      <c r="S39" s="69">
        <f>SUMIFS('liste de données'!$G:$G,'liste de données'!$D:$D,$C39,'liste de données'!$C:$C,$E39,'liste de données'!$F:$F,"&gt;=01/09/2018",'liste de données'!$F:$F,"&lt;=30/09/2018")</f>
        <v>0</v>
      </c>
      <c r="T39" s="69">
        <f>SUMIFS('liste de données'!$G:$G,'liste de données'!$D:$D,$C39,'liste de données'!$C:$C,$E39,'liste de données'!$F:$F,"&gt;=01/10/2018",'liste de données'!$F:$F,"&lt;=31/10/2018")</f>
        <v>0</v>
      </c>
      <c r="U39" s="69">
        <f>SUMIFS('liste de données'!$G:$G,'liste de données'!$D:$D,$C39,'liste de données'!$C:$C,$E39,'liste de données'!$F:$F,"&gt;=01/11/2018",'liste de données'!$F:$F,"&lt;=30/11/2018")</f>
        <v>0</v>
      </c>
      <c r="V39" s="69">
        <f>SUMIFS('liste de données'!$G:$G,'liste de données'!$D:$D,$C39,'liste de données'!$C:$C,$E39,'liste de données'!$F:$F,"&gt;=01/12/2018",'liste de données'!$F:$F,"&lt;=31/12/2018")</f>
        <v>0</v>
      </c>
      <c r="W39" s="72">
        <f>SUM(K39:V39)</f>
        <v>357.69</v>
      </c>
    </row>
    <row r="40" spans="2:23" s="21" customFormat="1">
      <c r="B40" s="113"/>
      <c r="C40" s="113"/>
      <c r="D40" s="113"/>
      <c r="E40" s="43" t="s">
        <v>14</v>
      </c>
      <c r="F40" s="70">
        <f>SUMIFS('liste de données'!G:G,'liste de données'!D:D,C39,'liste de données'!C:C,E40)</f>
        <v>476.93</v>
      </c>
      <c r="G40" s="70">
        <f>SUMIFS('liste de données'!H:H,'liste de données'!D:D,C39,'liste de données'!C:C,E40)</f>
        <v>476.93</v>
      </c>
      <c r="H40" s="70">
        <f>SUMIFS('liste de données'!I:I,'liste de données'!D:D,C39,'liste de données'!C:C,E40)</f>
        <v>0</v>
      </c>
      <c r="I40" s="70">
        <f>SUMIFS('liste de données'!J:J,'liste de données'!D:D,C39,'liste de données'!C:C,E40)</f>
        <v>0</v>
      </c>
      <c r="J40" s="37"/>
      <c r="K40" s="70">
        <f>SUMIFS('liste de données'!$G:$G,'liste de données'!$D:$D,$C39,'liste de données'!$C:$C,$E40,'liste de données'!$F:$F,"&gt;=01/01/2018",'liste de données'!$F:$F,"&lt;=31/01/2018")</f>
        <v>476.93</v>
      </c>
      <c r="L40" s="70">
        <f>SUMIFS('liste de données'!$G:$G,'liste de données'!$D:$D,$C39,'liste de données'!$C:$C,$E40,'liste de données'!$F:$F,"&gt;=01/02/2018",'liste de données'!$F:$F,"&lt;=28/02/2018")</f>
        <v>0</v>
      </c>
      <c r="M40" s="70">
        <f>SUMIFS('liste de données'!$G:$G,'liste de données'!$D:$D,$C39,'liste de données'!$C:$C,$E40,'liste de données'!$F:$F,"&gt;=01/03/2018",'liste de données'!$F:$F,"&lt;=31/03/2018")</f>
        <v>0</v>
      </c>
      <c r="N40" s="70">
        <f>SUMIFS('liste de données'!$G:$G,'liste de données'!$D:$D,$C39,'liste de données'!$C:$C,$E40,'liste de données'!$F:$F,"&gt;=01/04/2018",'liste de données'!$F:$F,"&lt;=30/04/2018")</f>
        <v>0</v>
      </c>
      <c r="O40" s="70">
        <f>SUMIFS('liste de données'!$G:$G,'liste de données'!$D:$D,$C39,'liste de données'!$C:$C,$E40,'liste de données'!$F:$F,"&gt;=01/05/2018",'liste de données'!$F:$F,"&lt;=31/05/2018")</f>
        <v>0</v>
      </c>
      <c r="P40" s="70">
        <f>SUMIFS('liste de données'!$G:$G,'liste de données'!$D:$D,$C39,'liste de données'!$C:$C,$E40,'liste de données'!$F:$F,"&gt;=01/06/2018",'liste de données'!$F:$F,"&lt;=30/06/2018")</f>
        <v>0</v>
      </c>
      <c r="Q40" s="70">
        <f>SUMIFS('liste de données'!$G:$G,'liste de données'!$D:$D,$C39,'liste de données'!$C:$C,$E40,'liste de données'!$F:$F,"&gt;=01/07/2018",'liste de données'!$F:$F,"&lt;=31/07/2018")</f>
        <v>0</v>
      </c>
      <c r="R40" s="70">
        <f>SUMIFS('liste de données'!$G:$G,'liste de données'!$D:$D,$C39,'liste de données'!$C:$C,$E40,'liste de données'!$F:$F,"&gt;=01/08/2018",'liste de données'!$F:$F,"&lt;=31/08/2018")</f>
        <v>0</v>
      </c>
      <c r="S40" s="70">
        <f>SUMIFS('liste de données'!$G:$G,'liste de données'!$D:$D,$C39,'liste de données'!$C:$C,$E40,'liste de données'!$F:$F,"&gt;=01/09/2018",'liste de données'!$F:$F,"&lt;=30/09/2018")</f>
        <v>0</v>
      </c>
      <c r="T40" s="70">
        <f>SUMIFS('liste de données'!$G:$G,'liste de données'!$D:$D,$C39,'liste de données'!$C:$C,$E40,'liste de données'!$F:$F,"&gt;=01/10/2018",'liste de données'!$F:$F,"&lt;=31/10/2018")</f>
        <v>0</v>
      </c>
      <c r="U40" s="70">
        <f>SUMIFS('liste de données'!$G:$G,'liste de données'!$D:$D,$C39,'liste de données'!$C:$C,$E40,'liste de données'!$F:$F,"&gt;=01/11/2018",'liste de données'!$F:$F,"&lt;=30/11/2018")</f>
        <v>0</v>
      </c>
      <c r="V40" s="70">
        <f>SUMIFS('liste de données'!$G:$G,'liste de données'!$D:$D,$C39,'liste de données'!$C:$C,$E40,'liste de données'!$F:$F,"&gt;=01/12/2018",'liste de données'!$F:$F,"&lt;=31/12/2018")</f>
        <v>0</v>
      </c>
      <c r="W40" s="72">
        <f>SUM(K40:V40)</f>
        <v>476.93</v>
      </c>
    </row>
    <row r="41" spans="2:23">
      <c r="B41" s="108"/>
      <c r="C41" s="108"/>
      <c r="D41" s="108"/>
      <c r="E41" s="44" t="s">
        <v>791</v>
      </c>
      <c r="F41" s="78">
        <f>SUM(F39:F40)</f>
        <v>834.62</v>
      </c>
      <c r="G41" s="78">
        <f t="shared" ref="G41:I41" si="6">SUM(G39:G40)</f>
        <v>834.62</v>
      </c>
      <c r="H41" s="78">
        <f t="shared" si="6"/>
        <v>0</v>
      </c>
      <c r="I41" s="78">
        <f t="shared" si="6"/>
        <v>0</v>
      </c>
      <c r="J41" s="35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</row>
    <row r="42" spans="2:23">
      <c r="E42" s="35"/>
      <c r="F42" s="35"/>
      <c r="G42" s="35"/>
      <c r="H42" s="35"/>
      <c r="I42" s="35"/>
      <c r="J42" s="35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</row>
    <row r="43" spans="2:23">
      <c r="E43" s="35"/>
      <c r="F43" s="35"/>
      <c r="G43" s="35"/>
      <c r="H43" s="35"/>
      <c r="I43" s="35"/>
      <c r="J43" s="35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</row>
    <row r="44" spans="2:23" ht="51.75" customHeight="1">
      <c r="B44" s="17" t="s">
        <v>776</v>
      </c>
      <c r="C44" s="17" t="s">
        <v>778</v>
      </c>
      <c r="D44" s="17" t="s">
        <v>779</v>
      </c>
      <c r="E44" s="38" t="s">
        <v>777</v>
      </c>
      <c r="F44" s="38" t="s">
        <v>781</v>
      </c>
      <c r="G44" s="38" t="s">
        <v>782</v>
      </c>
      <c r="H44" s="38" t="s">
        <v>783</v>
      </c>
      <c r="I44" s="38" t="s">
        <v>784</v>
      </c>
      <c r="J44" s="35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</row>
    <row r="45" spans="2:23">
      <c r="B45" s="106">
        <v>955423</v>
      </c>
      <c r="C45" s="106" t="s">
        <v>168</v>
      </c>
      <c r="D45" s="106" t="s">
        <v>169</v>
      </c>
      <c r="E45" s="42" t="s">
        <v>1</v>
      </c>
      <c r="F45" s="71">
        <f>SUMIFS('liste de données'!G:G,'liste de données'!D:D,C45,'liste de données'!C:C,E45)</f>
        <v>3559.4199999999996</v>
      </c>
      <c r="G45" s="71">
        <f>SUMIFS('liste de données'!H:H,'liste de données'!D:D,C45,'liste de données'!C:C,E45)</f>
        <v>3135.56</v>
      </c>
      <c r="H45" s="71">
        <f>SUMIFS('liste de données'!I:I,'liste de données'!D:D,C45,'liste de données'!C:C,E45)</f>
        <v>0</v>
      </c>
      <c r="I45" s="71">
        <f>SUMIFS('liste de données'!J:J,'liste de données'!D:D,C45,'liste de données'!C:C,E45)</f>
        <v>423.86000000000007</v>
      </c>
      <c r="J45" s="35"/>
      <c r="K45" s="69">
        <f>SUMIFS('liste de données'!$G:$G,'liste de données'!$D:$D,$C45,'liste de données'!$C:$C,$E45,'liste de données'!$F:$F,"&gt;=01/01/2018",'liste de données'!$F:$F,"&lt;=31/01/2018")</f>
        <v>1922.13</v>
      </c>
      <c r="L45" s="69">
        <f>SUMIFS('liste de données'!$G:$G,'liste de données'!$D:$D,$C45,'liste de données'!$C:$C,$E45,'liste de données'!$F:$F,"&gt;=01/02/2018",'liste de données'!$F:$F,"&lt;=28/02/2018")</f>
        <v>1160.3700000000001</v>
      </c>
      <c r="M45" s="69">
        <f>SUMIFS('liste de données'!$G:$G,'liste de données'!$D:$D,$C45,'liste de données'!$C:$C,$E45,'liste de données'!$F:$F,"&gt;=01/03/2018",'liste de données'!$F:$F,"&lt;=31/03/2018")</f>
        <v>476.92</v>
      </c>
      <c r="N45" s="69">
        <f>SUMIFS('liste de données'!$G:$G,'liste de données'!$D:$D,$C45,'liste de données'!$C:$C,$E45,'liste de données'!$F:$F,"&gt;=01/04/2018",'liste de données'!$F:$F,"&lt;=30/04/2018")</f>
        <v>0</v>
      </c>
      <c r="O45" s="69">
        <f>SUMIFS('liste de données'!$G:$G,'liste de données'!$D:$D,$C45,'liste de données'!$C:$C,$E45,'liste de données'!$F:$F,"&gt;=01/05/2018",'liste de données'!$F:$F,"&lt;=30/05/2018")</f>
        <v>0</v>
      </c>
      <c r="P45" s="69">
        <f>SUMIFS('liste de données'!$G:$G,'liste de données'!$D:$D,$C45,'liste de données'!$C:$C,$E45,'liste de données'!$F:$F,"&gt;=01/06/2018",'liste de données'!$F:$F,"&lt;=31/06/2018")</f>
        <v>0</v>
      </c>
      <c r="Q45" s="69">
        <f>SUMIFS('liste de données'!$G:$G,'liste de données'!$D:$D,$C45,'liste de données'!$C:$C,$E45,'liste de données'!$F:$F,"&gt;=01/07/2018",'liste de données'!$F:$F,"&lt;=31/07/2018")</f>
        <v>0</v>
      </c>
      <c r="R45" s="69">
        <f>SUMIFS('liste de données'!$G:$G,'liste de données'!$D:$D,$C45,'liste de données'!$C:$C,$E45,'liste de données'!$F:$F,"&gt;=01/08/2018",'liste de données'!$F:$F,"&lt;=31/08/2018")</f>
        <v>0</v>
      </c>
      <c r="S45" s="69">
        <f>SUMIFS('liste de données'!$G:$G,'liste de données'!$D:$D,$C45,'liste de données'!$C:$C,$E45,'liste de données'!$F:$F,"&gt;=01/09/2018",'liste de données'!$F:$F,"&lt;=30/09/2018")</f>
        <v>0</v>
      </c>
      <c r="T45" s="69">
        <f>SUMIFS('liste de données'!$G:$G,'liste de données'!$D:$D,$C45,'liste de données'!$C:$C,$E45,'liste de données'!$F:$F,"&gt;=01/10/2018",'liste de données'!$F:$F,"&lt;=31/10/2018")</f>
        <v>0</v>
      </c>
      <c r="U45" s="69">
        <f>SUMIFS('liste de données'!$G:$G,'liste de données'!$D:$D,$C45,'liste de données'!$C:$C,$E45,'liste de données'!$F:$F,"&gt;=01/11/2018",'liste de données'!$F:$F,"&lt;=30/11/2018")</f>
        <v>0</v>
      </c>
      <c r="V45" s="69">
        <f>SUMIFS('liste de données'!$G:$G,'liste de données'!$D:$D,$C45,'liste de données'!$C:$C,$E45,'liste de données'!$F:$F,"&gt;=01/12/2018",'liste de données'!$F:$F,"&lt;=31/12/2018")</f>
        <v>0</v>
      </c>
      <c r="W45" s="72">
        <f>SUM(K45:V45)</f>
        <v>3559.42</v>
      </c>
    </row>
    <row r="46" spans="2:23" s="21" customFormat="1">
      <c r="B46" s="113"/>
      <c r="C46" s="113"/>
      <c r="D46" s="113"/>
      <c r="E46" s="43" t="s">
        <v>14</v>
      </c>
      <c r="F46" s="70">
        <f>SUMIFS('liste de données'!G:G,'liste de données'!D:D,C45,'liste de données'!C:C,E46)</f>
        <v>775.01</v>
      </c>
      <c r="G46" s="70">
        <f>SUMIFS('liste de données'!H:H,'liste de données'!D:D,C45,'liste de données'!C:C,E46)</f>
        <v>775.01</v>
      </c>
      <c r="H46" s="70">
        <f>SUMIFS('liste de données'!I:I,'liste de données'!D:D,C45,'liste de données'!C:C,E46)</f>
        <v>0</v>
      </c>
      <c r="I46" s="70">
        <f>SUMIFS('liste de données'!J:J,'liste de données'!D:D,C45,'liste de données'!C:C,E46)</f>
        <v>0</v>
      </c>
      <c r="J46" s="37"/>
      <c r="K46" s="70">
        <f>SUMIFS('liste de données'!$G:$G,'liste de données'!$D:$D,$C45,'liste de données'!$C:$C,$E46,'liste de données'!$F:$F,"&gt;=01/01/2018",'liste de données'!$F:$F,"&lt;=31/01/2018")</f>
        <v>298.08</v>
      </c>
      <c r="L46" s="70">
        <f>SUMIFS('liste de données'!$G:$G,'liste de données'!$D:$D,$C45,'liste de données'!$C:$C,$E46,'liste de données'!$F:$F,"&gt;=01/02/2018",'liste de données'!$F:$F,"&lt;=28/02/2018")</f>
        <v>476.93</v>
      </c>
      <c r="M46" s="70">
        <f>SUMIFS('liste de données'!$G:$G,'liste de données'!$D:$D,$C45,'liste de données'!$C:$C,$E46,'liste de données'!$F:$F,"&gt;=01/03/2018",'liste de données'!$F:$F,"&lt;=31/03/2018")</f>
        <v>0</v>
      </c>
      <c r="N46" s="70">
        <f>SUMIFS('liste de données'!$G:$G,'liste de données'!$D:$D,$C45,'liste de données'!$C:$C,$E46,'liste de données'!$F:$F,"&gt;=01/04/2018",'liste de données'!$F:$F,"&lt;=30/04/2018")</f>
        <v>0</v>
      </c>
      <c r="O46" s="70">
        <f>SUMIFS('liste de données'!$G:$G,'liste de données'!$D:$D,$C45,'liste de données'!$C:$C,$E46,'liste de données'!$F:$F,"&gt;=01/05/2018",'liste de données'!$F:$F,"&lt;=31/05/2018")</f>
        <v>0</v>
      </c>
      <c r="P46" s="70">
        <f>SUMIFS('liste de données'!$G:$G,'liste de données'!$D:$D,$C45,'liste de données'!$C:$C,$E46,'liste de données'!$F:$F,"&gt;=01/06/2018",'liste de données'!$F:$F,"&lt;=30/06/2018")</f>
        <v>0</v>
      </c>
      <c r="Q46" s="70">
        <f>SUMIFS('liste de données'!$G:$G,'liste de données'!$D:$D,$C45,'liste de données'!$C:$C,$E46,'liste de données'!$F:$F,"&gt;=01/07/2018",'liste de données'!$F:$F,"&lt;=31/07/2018")</f>
        <v>0</v>
      </c>
      <c r="R46" s="70">
        <f>SUMIFS('liste de données'!$G:$G,'liste de données'!$D:$D,$C45,'liste de données'!$C:$C,$E46,'liste de données'!$F:$F,"&gt;=01/08/2018",'liste de données'!$F:$F,"&lt;=31/08/2018")</f>
        <v>0</v>
      </c>
      <c r="S46" s="70">
        <f>SUMIFS('liste de données'!$G:$G,'liste de données'!$D:$D,$C45,'liste de données'!$C:$C,$E46,'liste de données'!$F:$F,"&gt;=01/09/2018",'liste de données'!$F:$F,"&lt;=30/09/2018")</f>
        <v>0</v>
      </c>
      <c r="T46" s="70">
        <f>SUMIFS('liste de données'!$G:$G,'liste de données'!$D:$D,$C45,'liste de données'!$C:$C,$E46,'liste de données'!$F:$F,"&gt;=01/10/2018",'liste de données'!$F:$F,"&lt;=31/10/2018")</f>
        <v>0</v>
      </c>
      <c r="U46" s="70">
        <f>SUMIFS('liste de données'!$G:$G,'liste de données'!$D:$D,$C45,'liste de données'!$C:$C,$E46,'liste de données'!$F:$F,"&gt;=01/11/2018",'liste de données'!$F:$F,"&lt;=30/11/2018")</f>
        <v>0</v>
      </c>
      <c r="V46" s="70">
        <f>SUMIFS('liste de données'!$G:$G,'liste de données'!$D:$D,$C45,'liste de données'!$C:$C,$E46,'liste de données'!$F:$F,"&gt;=01/12/2018",'liste de données'!$F:$F,"&lt;=31/12/2018")</f>
        <v>0</v>
      </c>
      <c r="W46" s="72">
        <f>SUM(K46:V46)</f>
        <v>775.01</v>
      </c>
    </row>
    <row r="47" spans="2:23">
      <c r="B47" s="108"/>
      <c r="C47" s="108"/>
      <c r="D47" s="108"/>
      <c r="E47" s="44" t="s">
        <v>791</v>
      </c>
      <c r="F47" s="78">
        <f>SUM(F45:F46)</f>
        <v>4334.4299999999994</v>
      </c>
      <c r="G47" s="78">
        <f t="shared" ref="G47:I47" si="7">SUM(G45:G46)</f>
        <v>3910.5699999999997</v>
      </c>
      <c r="H47" s="78">
        <f t="shared" si="7"/>
        <v>0</v>
      </c>
      <c r="I47" s="78">
        <f t="shared" si="7"/>
        <v>423.86000000000007</v>
      </c>
      <c r="J47" s="35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</row>
    <row r="48" spans="2:23">
      <c r="E48" s="35"/>
      <c r="F48" s="35"/>
      <c r="G48" s="35"/>
      <c r="H48" s="35"/>
      <c r="I48" s="35"/>
      <c r="J48" s="35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</row>
    <row r="49" spans="2:23">
      <c r="E49" s="35"/>
      <c r="F49" s="35"/>
      <c r="G49" s="35"/>
      <c r="H49" s="35"/>
      <c r="I49" s="35"/>
      <c r="J49" s="35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</row>
    <row r="50" spans="2:23" ht="48" customHeight="1">
      <c r="B50" s="17" t="s">
        <v>776</v>
      </c>
      <c r="C50" s="17" t="s">
        <v>778</v>
      </c>
      <c r="D50" s="17" t="s">
        <v>779</v>
      </c>
      <c r="E50" s="38" t="s">
        <v>777</v>
      </c>
      <c r="F50" s="38" t="s">
        <v>781</v>
      </c>
      <c r="G50" s="38" t="s">
        <v>782</v>
      </c>
      <c r="H50" s="38" t="s">
        <v>783</v>
      </c>
      <c r="I50" s="38" t="s">
        <v>784</v>
      </c>
      <c r="J50" s="3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</row>
    <row r="51" spans="2:23">
      <c r="B51" s="106">
        <v>955423</v>
      </c>
      <c r="C51" s="106" t="s">
        <v>415</v>
      </c>
      <c r="D51" s="106" t="s">
        <v>416</v>
      </c>
      <c r="E51" s="42" t="s">
        <v>1</v>
      </c>
      <c r="F51" s="71">
        <f>SUMIFS('liste de données'!G:G,'liste de données'!D:D,C51,'liste de données'!C:C,E51)</f>
        <v>119.23</v>
      </c>
      <c r="G51" s="71">
        <f>SUMIFS('liste de données'!H:H,'liste de données'!D:D,C51,'liste de données'!C:C,E51)</f>
        <v>119.23</v>
      </c>
      <c r="H51" s="71">
        <f>SUMIFS('liste de données'!I:I,'liste de données'!D:D,C51,'liste de données'!C:C,E51)</f>
        <v>0</v>
      </c>
      <c r="I51" s="71">
        <f>SUMIFS('liste de données'!J:J,'liste de données'!D:D,C51,'liste de données'!C:C,E51)</f>
        <v>0</v>
      </c>
      <c r="J51" s="35"/>
      <c r="K51" s="69">
        <f>SUMIFS('liste de données'!$G:$G,'liste de données'!$D:$D,$C51,'liste de données'!$C:$C,$E51,'liste de données'!$F:$F,"&gt;=01/01/2018",'liste de données'!$F:$F,"&lt;=31/01/2018")</f>
        <v>0</v>
      </c>
      <c r="L51" s="69">
        <f>SUMIFS('liste de données'!$G:$G,'liste de données'!$D:$D,$C51,'liste de données'!$C:$C,$E51,'liste de données'!$F:$F,"&gt;=01/02/2018",'liste de données'!$F:$F,"&lt;=28/02/2018")</f>
        <v>0</v>
      </c>
      <c r="M51" s="69">
        <f>SUMIFS('liste de données'!$G:$G,'liste de données'!$D:$D,$C51,'liste de données'!$C:$C,$E51,'liste de données'!$F:$F,"&gt;=01/03/2018",'liste de données'!$F:$F,"&lt;=31/03/2018")</f>
        <v>119.23</v>
      </c>
      <c r="N51" s="69">
        <f>SUMIFS('liste de données'!$G:$G,'liste de données'!$D:$D,$C51,'liste de données'!$C:$C,$E51,'liste de données'!$F:$F,"&gt;=01/04/2018",'liste de données'!$F:$F,"&lt;=30/04/2018")</f>
        <v>0</v>
      </c>
      <c r="O51" s="69">
        <f>SUMIFS('liste de données'!$G:$G,'liste de données'!$D:$D,$C51,'liste de données'!$C:$C,$E51,'liste de données'!$F:$F,"&gt;=01/05/2018",'liste de données'!$F:$F,"&lt;=30/05/2018")</f>
        <v>0</v>
      </c>
      <c r="P51" s="69">
        <f>SUMIFS('liste de données'!$G:$G,'liste de données'!$D:$D,$C51,'liste de données'!$C:$C,$E51,'liste de données'!$F:$F,"&gt;=01/06/2018",'liste de données'!$F:$F,"&lt;=31/06/2018")</f>
        <v>0</v>
      </c>
      <c r="Q51" s="69">
        <f>SUMIFS('liste de données'!$G:$G,'liste de données'!$D:$D,$C51,'liste de données'!$C:$C,$E51,'liste de données'!$F:$F,"&gt;=01/07/2018",'liste de données'!$F:$F,"&lt;=31/07/2018")</f>
        <v>0</v>
      </c>
      <c r="R51" s="69">
        <f>SUMIFS('liste de données'!$G:$G,'liste de données'!$D:$D,$C51,'liste de données'!$C:$C,$E51,'liste de données'!$F:$F,"&gt;=01/08/2018",'liste de données'!$F:$F,"&lt;=31/08/2018")</f>
        <v>0</v>
      </c>
      <c r="S51" s="69">
        <f>SUMIFS('liste de données'!$G:$G,'liste de données'!$D:$D,$C51,'liste de données'!$C:$C,$E51,'liste de données'!$F:$F,"&gt;=01/09/2018",'liste de données'!$F:$F,"&lt;=30/09/2018")</f>
        <v>0</v>
      </c>
      <c r="T51" s="69">
        <f>SUMIFS('liste de données'!$G:$G,'liste de données'!$D:$D,$C51,'liste de données'!$C:$C,$E51,'liste de données'!$F:$F,"&gt;=01/10/2018",'liste de données'!$F:$F,"&lt;=31/10/2018")</f>
        <v>0</v>
      </c>
      <c r="U51" s="69">
        <f>SUMIFS('liste de données'!$G:$G,'liste de données'!$D:$D,$C51,'liste de données'!$C:$C,$E51,'liste de données'!$F:$F,"&gt;=01/11/2018",'liste de données'!$F:$F,"&lt;=30/11/2018")</f>
        <v>0</v>
      </c>
      <c r="V51" s="69">
        <f>SUMIFS('liste de données'!$G:$G,'liste de données'!$D:$D,$C51,'liste de données'!$C:$C,$E51,'liste de données'!$F:$F,"&gt;=01/12/2018",'liste de données'!$F:$F,"&lt;=31/12/2018")</f>
        <v>0</v>
      </c>
      <c r="W51" s="72">
        <f>SUM(K51:V51)</f>
        <v>119.23</v>
      </c>
    </row>
    <row r="52" spans="2:23" s="21" customFormat="1">
      <c r="B52" s="113"/>
      <c r="C52" s="113"/>
      <c r="D52" s="113"/>
      <c r="E52" s="43" t="s">
        <v>14</v>
      </c>
      <c r="F52" s="70">
        <f>SUMIFS('liste de données'!G:G,'liste de données'!D:D,C51,'liste de données'!C:C,E52)</f>
        <v>476.93</v>
      </c>
      <c r="G52" s="70">
        <f>SUMIFS('liste de données'!H:H,'liste de données'!D:D,C51,'liste de données'!C:C,E52)</f>
        <v>476.93</v>
      </c>
      <c r="H52" s="70">
        <f>SUMIFS('liste de données'!I:I,'liste de données'!D:D,C51,'liste de données'!C:C,E52)</f>
        <v>0</v>
      </c>
      <c r="I52" s="70">
        <f>SUMIFS('liste de données'!J:J,'liste de données'!D:D,C51,'liste de données'!C:C,E52)</f>
        <v>0</v>
      </c>
      <c r="J52" s="37"/>
      <c r="K52" s="70">
        <f>SUMIFS('liste de données'!$G:$G,'liste de données'!$D:$D,$C51,'liste de données'!$C:$C,$E52,'liste de données'!$F:$F,"&gt;=01/01/2018",'liste de données'!$F:$F,"&lt;=31/01/2018")</f>
        <v>0</v>
      </c>
      <c r="L52" s="70">
        <f>SUMIFS('liste de données'!$G:$G,'liste de données'!$D:$D,$C51,'liste de données'!$C:$C,$E52,'liste de données'!$F:$F,"&gt;=01/02/2018",'liste de données'!$F:$F,"&lt;=28/02/2018")</f>
        <v>476.93</v>
      </c>
      <c r="M52" s="70">
        <f>SUMIFS('liste de données'!$G:$G,'liste de données'!$D:$D,$C51,'liste de données'!$C:$C,$E52,'liste de données'!$F:$F,"&gt;=01/03/2018",'liste de données'!$F:$F,"&lt;=31/03/2018")</f>
        <v>0</v>
      </c>
      <c r="N52" s="70">
        <f>SUMIFS('liste de données'!$G:$G,'liste de données'!$D:$D,$C51,'liste de données'!$C:$C,$E52,'liste de données'!$F:$F,"&gt;=01/04/2018",'liste de données'!$F:$F,"&lt;=30/04/2018")</f>
        <v>0</v>
      </c>
      <c r="O52" s="70">
        <f>SUMIFS('liste de données'!$G:$G,'liste de données'!$D:$D,$C51,'liste de données'!$C:$C,$E52,'liste de données'!$F:$F,"&gt;=01/05/2018",'liste de données'!$F:$F,"&lt;=31/05/2018")</f>
        <v>0</v>
      </c>
      <c r="P52" s="70">
        <f>SUMIFS('liste de données'!$G:$G,'liste de données'!$D:$D,$C51,'liste de données'!$C:$C,$E52,'liste de données'!$F:$F,"&gt;=01/06/2018",'liste de données'!$F:$F,"&lt;=30/06/2018")</f>
        <v>0</v>
      </c>
      <c r="Q52" s="70">
        <f>SUMIFS('liste de données'!$G:$G,'liste de données'!$D:$D,$C51,'liste de données'!$C:$C,$E52,'liste de données'!$F:$F,"&gt;=01/07/2018",'liste de données'!$F:$F,"&lt;=31/07/2018")</f>
        <v>0</v>
      </c>
      <c r="R52" s="70">
        <f>SUMIFS('liste de données'!$G:$G,'liste de données'!$D:$D,$C51,'liste de données'!$C:$C,$E52,'liste de données'!$F:$F,"&gt;=01/08/2018",'liste de données'!$F:$F,"&lt;=31/08/2018")</f>
        <v>0</v>
      </c>
      <c r="S52" s="70">
        <f>SUMIFS('liste de données'!$G:$G,'liste de données'!$D:$D,$C51,'liste de données'!$C:$C,$E52,'liste de données'!$F:$F,"&gt;=01/09/2018",'liste de données'!$F:$F,"&lt;=30/09/2018")</f>
        <v>0</v>
      </c>
      <c r="T52" s="70">
        <f>SUMIFS('liste de données'!$G:$G,'liste de données'!$D:$D,$C51,'liste de données'!$C:$C,$E52,'liste de données'!$F:$F,"&gt;=01/10/2018",'liste de données'!$F:$F,"&lt;=31/10/2018")</f>
        <v>0</v>
      </c>
      <c r="U52" s="70">
        <f>SUMIFS('liste de données'!$G:$G,'liste de données'!$D:$D,$C51,'liste de données'!$C:$C,$E52,'liste de données'!$F:$F,"&gt;=01/11/2018",'liste de données'!$F:$F,"&lt;=30/11/2018")</f>
        <v>0</v>
      </c>
      <c r="V52" s="70">
        <f>SUMIFS('liste de données'!$G:$G,'liste de données'!$D:$D,$C51,'liste de données'!$C:$C,$E52,'liste de données'!$F:$F,"&gt;=01/12/2018",'liste de données'!$F:$F,"&lt;=31/12/2018")</f>
        <v>0</v>
      </c>
      <c r="W52" s="72">
        <f>SUM(K52:V52)</f>
        <v>476.93</v>
      </c>
    </row>
    <row r="53" spans="2:23">
      <c r="B53" s="108"/>
      <c r="C53" s="108"/>
      <c r="D53" s="108"/>
      <c r="E53" s="44" t="s">
        <v>791</v>
      </c>
      <c r="F53" s="78">
        <f>SUM(F51:F52)</f>
        <v>596.16</v>
      </c>
      <c r="G53" s="78">
        <f t="shared" ref="G53:I53" si="8">SUM(G51:G52)</f>
        <v>596.16</v>
      </c>
      <c r="H53" s="78">
        <f t="shared" si="8"/>
        <v>0</v>
      </c>
      <c r="I53" s="78">
        <f t="shared" si="8"/>
        <v>0</v>
      </c>
      <c r="J53" s="35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</row>
    <row r="54" spans="2:23">
      <c r="E54" s="35"/>
      <c r="F54" s="35"/>
      <c r="G54" s="35"/>
      <c r="H54" s="35"/>
      <c r="I54" s="35"/>
      <c r="J54" s="35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</row>
    <row r="55" spans="2:23">
      <c r="E55" s="35"/>
      <c r="F55" s="35"/>
      <c r="G55" s="35"/>
      <c r="H55" s="35"/>
      <c r="I55" s="35"/>
      <c r="J55" s="35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</row>
    <row r="56" spans="2:23" ht="49.5" customHeight="1">
      <c r="B56" s="17" t="s">
        <v>776</v>
      </c>
      <c r="C56" s="17" t="s">
        <v>778</v>
      </c>
      <c r="D56" s="17" t="s">
        <v>779</v>
      </c>
      <c r="E56" s="38" t="s">
        <v>777</v>
      </c>
      <c r="F56" s="38" t="s">
        <v>781</v>
      </c>
      <c r="G56" s="38" t="s">
        <v>782</v>
      </c>
      <c r="H56" s="38" t="s">
        <v>783</v>
      </c>
      <c r="I56" s="38" t="s">
        <v>784</v>
      </c>
      <c r="J56" s="3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</row>
    <row r="57" spans="2:23">
      <c r="B57" s="106">
        <v>955423</v>
      </c>
      <c r="C57" s="106" t="s">
        <v>189</v>
      </c>
      <c r="D57" s="106" t="s">
        <v>190</v>
      </c>
      <c r="E57" s="42" t="s">
        <v>1</v>
      </c>
      <c r="F57" s="71">
        <f>SUMIFS('liste de données'!G:G,'liste de données'!D:D,C57,'liste de données'!C:C,E57)</f>
        <v>290.45</v>
      </c>
      <c r="G57" s="71">
        <f>SUMIFS('liste de données'!H:H,'liste de données'!D:D,C57,'liste de données'!C:C,E57)</f>
        <v>238.46</v>
      </c>
      <c r="H57" s="71">
        <f>SUMIFS('liste de données'!I:I,'liste de données'!D:D,C57,'liste de données'!C:C,E57)</f>
        <v>0</v>
      </c>
      <c r="I57" s="71">
        <f>SUMIFS('liste de données'!J:J,'liste de données'!D:D,C57,'liste de données'!C:C,E57)</f>
        <v>51.99</v>
      </c>
      <c r="J57" s="35"/>
      <c r="K57" s="69">
        <f>SUMIFS('liste de données'!$G:$G,'liste de données'!$D:$D,$C57,'liste de données'!$C:$C,$E57,'liste de données'!$F:$F,"&gt;=01/01/2018",'liste de données'!$F:$F,"&lt;=31/01/2018")</f>
        <v>290.45</v>
      </c>
      <c r="L57" s="69">
        <f>SUMIFS('liste de données'!$G:$G,'liste de données'!$D:$D,$C57,'liste de données'!$C:$C,$E57,'liste de données'!$F:$F,"&gt;=01/02/2018",'liste de données'!$F:$F,"&lt;=28/02/2018")</f>
        <v>0</v>
      </c>
      <c r="M57" s="69">
        <f>SUMIFS('liste de données'!$G:$G,'liste de données'!$D:$D,$C57,'liste de données'!$C:$C,$E57,'liste de données'!$F:$F,"&gt;=01/03/2018",'liste de données'!$F:$F,"&lt;=31/03/2018")</f>
        <v>0</v>
      </c>
      <c r="N57" s="69">
        <f>SUMIFS('liste de données'!$G:$G,'liste de données'!$D:$D,$C57,'liste de données'!$C:$C,$E57,'liste de données'!$F:$F,"&gt;=01/04/2018",'liste de données'!$F:$F,"&lt;=30/04/2018")</f>
        <v>0</v>
      </c>
      <c r="O57" s="69">
        <f>SUMIFS('liste de données'!$G:$G,'liste de données'!$D:$D,$C57,'liste de données'!$C:$C,$E57,'liste de données'!$F:$F,"&gt;=01/05/2018",'liste de données'!$F:$F,"&lt;=30/05/2018")</f>
        <v>0</v>
      </c>
      <c r="P57" s="69">
        <f>SUMIFS('liste de données'!$G:$G,'liste de données'!$D:$D,$C57,'liste de données'!$C:$C,$E57,'liste de données'!$F:$F,"&gt;=01/06/2018",'liste de données'!$F:$F,"&lt;=31/06/2018")</f>
        <v>0</v>
      </c>
      <c r="Q57" s="69">
        <f>SUMIFS('liste de données'!$G:$G,'liste de données'!$D:$D,$C57,'liste de données'!$C:$C,$E57,'liste de données'!$F:$F,"&gt;=01/07/2018",'liste de données'!$F:$F,"&lt;=31/07/2018")</f>
        <v>0</v>
      </c>
      <c r="R57" s="69">
        <f>SUMIFS('liste de données'!$G:$G,'liste de données'!$D:$D,$C57,'liste de données'!$C:$C,$E57,'liste de données'!$F:$F,"&gt;=01/08/2018",'liste de données'!$F:$F,"&lt;=31/08/2018")</f>
        <v>0</v>
      </c>
      <c r="S57" s="69">
        <f>SUMIFS('liste de données'!$G:$G,'liste de données'!$D:$D,$C57,'liste de données'!$C:$C,$E57,'liste de données'!$F:$F,"&gt;=01/09/2018",'liste de données'!$F:$F,"&lt;=30/09/2018")</f>
        <v>0</v>
      </c>
      <c r="T57" s="69">
        <f>SUMIFS('liste de données'!$G:$G,'liste de données'!$D:$D,$C57,'liste de données'!$C:$C,$E57,'liste de données'!$F:$F,"&gt;=01/10/2018",'liste de données'!$F:$F,"&lt;=31/10/2018")</f>
        <v>0</v>
      </c>
      <c r="U57" s="69">
        <f>SUMIFS('liste de données'!$G:$G,'liste de données'!$D:$D,$C57,'liste de données'!$C:$C,$E57,'liste de données'!$F:$F,"&gt;=01/11/2018",'liste de données'!$F:$F,"&lt;=30/11/2018")</f>
        <v>0</v>
      </c>
      <c r="V57" s="69">
        <f>SUMIFS('liste de données'!$G:$G,'liste de données'!$D:$D,$C57,'liste de données'!$C:$C,$E57,'liste de données'!$F:$F,"&gt;=01/12/2018",'liste de données'!$F:$F,"&lt;=31/12/2018")</f>
        <v>0</v>
      </c>
      <c r="W57" s="72">
        <f>SUM(K57:V57)</f>
        <v>290.45</v>
      </c>
    </row>
    <row r="58" spans="2:23" s="21" customFormat="1">
      <c r="B58" s="113"/>
      <c r="C58" s="113"/>
      <c r="D58" s="113"/>
      <c r="E58" s="43" t="s">
        <v>14</v>
      </c>
      <c r="F58" s="70">
        <f>SUMIFS('liste de données'!G:G,'liste de données'!D:D,C57,'liste de données'!C:C,E58)</f>
        <v>431.06</v>
      </c>
      <c r="G58" s="70">
        <f>SUMIFS('liste de données'!H:H,'liste de données'!D:D,C57,'liste de données'!C:C,E58)</f>
        <v>238.46</v>
      </c>
      <c r="H58" s="70">
        <f>SUMIFS('liste de données'!I:I,'liste de données'!D:D,C57,'liste de données'!C:C,E58)</f>
        <v>0</v>
      </c>
      <c r="I58" s="70">
        <f>SUMIFS('liste de données'!J:J,'liste de données'!D:D,C57,'liste de données'!C:C,E58)</f>
        <v>192.6</v>
      </c>
      <c r="J58" s="37"/>
      <c r="K58" s="70">
        <f>SUMIFS('liste de données'!$G:$G,'liste de données'!$D:$D,$C57,'liste de données'!$C:$C,$E58,'liste de données'!$F:$F,"&gt;=01/01/2018",'liste de données'!$F:$F,"&lt;=31/01/2018")</f>
        <v>431.06</v>
      </c>
      <c r="L58" s="70">
        <f>SUMIFS('liste de données'!$G:$G,'liste de données'!$D:$D,$C57,'liste de données'!$C:$C,$E58,'liste de données'!$F:$F,"&gt;=01/02/2018",'liste de données'!$F:$F,"&lt;=28/02/2018")</f>
        <v>0</v>
      </c>
      <c r="M58" s="70">
        <f>SUMIFS('liste de données'!$G:$G,'liste de données'!$D:$D,$C57,'liste de données'!$C:$C,$E58,'liste de données'!$F:$F,"&gt;=01/03/2018",'liste de données'!$F:$F,"&lt;=31/03/2018")</f>
        <v>0</v>
      </c>
      <c r="N58" s="70">
        <f>SUMIFS('liste de données'!$G:$G,'liste de données'!$D:$D,$C57,'liste de données'!$C:$C,$E58,'liste de données'!$F:$F,"&gt;=01/04/2018",'liste de données'!$F:$F,"&lt;=30/04/2018")</f>
        <v>0</v>
      </c>
      <c r="O58" s="70">
        <f>SUMIFS('liste de données'!$G:$G,'liste de données'!$D:$D,$C57,'liste de données'!$C:$C,$E58,'liste de données'!$F:$F,"&gt;=01/05/2018",'liste de données'!$F:$F,"&lt;=31/05/2018")</f>
        <v>0</v>
      </c>
      <c r="P58" s="70">
        <f>SUMIFS('liste de données'!$G:$G,'liste de données'!$D:$D,$C57,'liste de données'!$C:$C,$E58,'liste de données'!$F:$F,"&gt;=01/06/2018",'liste de données'!$F:$F,"&lt;=30/06/2018")</f>
        <v>0</v>
      </c>
      <c r="Q58" s="70">
        <f>SUMIFS('liste de données'!$G:$G,'liste de données'!$D:$D,$C57,'liste de données'!$C:$C,$E58,'liste de données'!$F:$F,"&gt;=01/07/2018",'liste de données'!$F:$F,"&lt;=31/07/2018")</f>
        <v>0</v>
      </c>
      <c r="R58" s="70">
        <f>SUMIFS('liste de données'!$G:$G,'liste de données'!$D:$D,$C57,'liste de données'!$C:$C,$E58,'liste de données'!$F:$F,"&gt;=01/08/2018",'liste de données'!$F:$F,"&lt;=31/08/2018")</f>
        <v>0</v>
      </c>
      <c r="S58" s="70">
        <f>SUMIFS('liste de données'!$G:$G,'liste de données'!$D:$D,$C57,'liste de données'!$C:$C,$E58,'liste de données'!$F:$F,"&gt;=01/09/2018",'liste de données'!$F:$F,"&lt;=30/09/2018")</f>
        <v>0</v>
      </c>
      <c r="T58" s="70">
        <f>SUMIFS('liste de données'!$G:$G,'liste de données'!$D:$D,$C57,'liste de données'!$C:$C,$E58,'liste de données'!$F:$F,"&gt;=01/10/2018",'liste de données'!$F:$F,"&lt;=31/10/2018")</f>
        <v>0</v>
      </c>
      <c r="U58" s="70">
        <f>SUMIFS('liste de données'!$G:$G,'liste de données'!$D:$D,$C57,'liste de données'!$C:$C,$E58,'liste de données'!$F:$F,"&gt;=01/11/2018",'liste de données'!$F:$F,"&lt;=30/11/2018")</f>
        <v>0</v>
      </c>
      <c r="V58" s="70">
        <f>SUMIFS('liste de données'!$G:$G,'liste de données'!$D:$D,$C57,'liste de données'!$C:$C,$E58,'liste de données'!$F:$F,"&gt;=01/12/2018",'liste de données'!$F:$F,"&lt;=31/12/2018")</f>
        <v>0</v>
      </c>
      <c r="W58" s="72">
        <f>SUM(K58:V58)</f>
        <v>431.06</v>
      </c>
    </row>
    <row r="59" spans="2:23">
      <c r="B59" s="108"/>
      <c r="C59" s="108"/>
      <c r="D59" s="108"/>
      <c r="E59" s="44" t="s">
        <v>791</v>
      </c>
      <c r="F59" s="78">
        <f>SUM(F57:F58)</f>
        <v>721.51</v>
      </c>
      <c r="G59" s="78">
        <f t="shared" ref="G59:I59" si="9">SUM(G57:G58)</f>
        <v>476.92</v>
      </c>
      <c r="H59" s="78">
        <f t="shared" si="9"/>
        <v>0</v>
      </c>
      <c r="I59" s="78">
        <f t="shared" si="9"/>
        <v>244.59</v>
      </c>
      <c r="J59" s="35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</row>
    <row r="60" spans="2:23">
      <c r="E60" s="35"/>
      <c r="F60" s="35"/>
      <c r="G60" s="35"/>
      <c r="H60" s="35"/>
      <c r="I60" s="35"/>
      <c r="J60" s="35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</row>
    <row r="61" spans="2:23">
      <c r="E61" s="35"/>
      <c r="F61" s="35"/>
      <c r="G61" s="35"/>
      <c r="H61" s="35"/>
      <c r="I61" s="35"/>
      <c r="J61" s="35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</row>
    <row r="62" spans="2:23" ht="51.75" customHeight="1">
      <c r="B62" s="17" t="s">
        <v>776</v>
      </c>
      <c r="C62" s="17" t="s">
        <v>778</v>
      </c>
      <c r="D62" s="17" t="s">
        <v>779</v>
      </c>
      <c r="E62" s="38" t="s">
        <v>777</v>
      </c>
      <c r="F62" s="38" t="s">
        <v>781</v>
      </c>
      <c r="G62" s="38" t="s">
        <v>782</v>
      </c>
      <c r="H62" s="38" t="s">
        <v>783</v>
      </c>
      <c r="I62" s="38" t="s">
        <v>784</v>
      </c>
      <c r="J62" s="35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</row>
    <row r="63" spans="2:23">
      <c r="B63" s="106">
        <v>955423</v>
      </c>
      <c r="C63" s="106" t="s">
        <v>555</v>
      </c>
      <c r="D63" s="106" t="s">
        <v>556</v>
      </c>
      <c r="E63" s="42" t="s">
        <v>1</v>
      </c>
      <c r="F63" s="71">
        <f>SUMIFS('liste de données'!G:G,'liste de données'!D:D,C63,'liste de données'!C:C,E63)</f>
        <v>163.62</v>
      </c>
      <c r="G63" s="71">
        <f>SUMIFS('liste de données'!H:H,'liste de données'!D:D,C63,'liste de données'!C:C,E63)</f>
        <v>119.23</v>
      </c>
      <c r="H63" s="71">
        <f>SUMIFS('liste de données'!I:I,'liste de données'!D:D,C63,'liste de données'!C:C,E63)</f>
        <v>0</v>
      </c>
      <c r="I63" s="71">
        <f>SUMIFS('liste de données'!J:J,'liste de données'!D:D,C63,'liste de données'!C:C,E63)</f>
        <v>44.39</v>
      </c>
      <c r="J63" s="35"/>
      <c r="K63" s="69">
        <f>SUMIFS('liste de données'!$G:$G,'liste de données'!$D:$D,$C63,'liste de données'!$C:$C,$E63,'liste de données'!$F:$F,"&gt;=01/01/2018",'liste de données'!$F:$F,"&lt;=31/01/2018")</f>
        <v>0</v>
      </c>
      <c r="L63" s="69">
        <f>SUMIFS('liste de données'!$G:$G,'liste de données'!$D:$D,$C63,'liste de données'!$C:$C,$E63,'liste de données'!$F:$F,"&gt;=01/02/2018",'liste de données'!$F:$F,"&lt;=28/02/2018")</f>
        <v>0</v>
      </c>
      <c r="M63" s="69">
        <f>SUMIFS('liste de données'!$G:$G,'liste de données'!$D:$D,$C63,'liste de données'!$C:$C,$E63,'liste de données'!$F:$F,"&gt;=01/03/2018",'liste de données'!$F:$F,"&lt;=31/03/2018")</f>
        <v>163.62</v>
      </c>
      <c r="N63" s="69">
        <f>SUMIFS('liste de données'!$G:$G,'liste de données'!$D:$D,$C63,'liste de données'!$C:$C,$E63,'liste de données'!$F:$F,"&gt;=01/04/2018",'liste de données'!$F:$F,"&lt;=30/04/2018")</f>
        <v>0</v>
      </c>
      <c r="O63" s="69">
        <f>SUMIFS('liste de données'!$G:$G,'liste de données'!$D:$D,$C63,'liste de données'!$C:$C,$E63,'liste de données'!$F:$F,"&gt;=01/05/2018",'liste de données'!$F:$F,"&lt;=30/05/2018")</f>
        <v>0</v>
      </c>
      <c r="P63" s="69">
        <f>SUMIFS('liste de données'!$G:$G,'liste de données'!$D:$D,$C63,'liste de données'!$C:$C,$E63,'liste de données'!$F:$F,"&gt;=01/06/2018",'liste de données'!$F:$F,"&lt;=31/06/2018")</f>
        <v>0</v>
      </c>
      <c r="Q63" s="69">
        <f>SUMIFS('liste de données'!$G:$G,'liste de données'!$D:$D,$C63,'liste de données'!$C:$C,$E63,'liste de données'!$F:$F,"&gt;=01/07/2018",'liste de données'!$F:$F,"&lt;=31/07/2018")</f>
        <v>0</v>
      </c>
      <c r="R63" s="69">
        <f>SUMIFS('liste de données'!$G:$G,'liste de données'!$D:$D,$C63,'liste de données'!$C:$C,$E63,'liste de données'!$F:$F,"&gt;=01/08/2018",'liste de données'!$F:$F,"&lt;=31/08/2018")</f>
        <v>0</v>
      </c>
      <c r="S63" s="69">
        <f>SUMIFS('liste de données'!$G:$G,'liste de données'!$D:$D,$C63,'liste de données'!$C:$C,$E63,'liste de données'!$F:$F,"&gt;=01/09/2018",'liste de données'!$F:$F,"&lt;=30/09/2018")</f>
        <v>0</v>
      </c>
      <c r="T63" s="69">
        <f>SUMIFS('liste de données'!$G:$G,'liste de données'!$D:$D,$C63,'liste de données'!$C:$C,$E63,'liste de données'!$F:$F,"&gt;=01/10/2018",'liste de données'!$F:$F,"&lt;=31/10/2018")</f>
        <v>0</v>
      </c>
      <c r="U63" s="69">
        <f>SUMIFS('liste de données'!$G:$G,'liste de données'!$D:$D,$C63,'liste de données'!$C:$C,$E63,'liste de données'!$F:$F,"&gt;=01/11/2018",'liste de données'!$F:$F,"&lt;=30/11/2018")</f>
        <v>0</v>
      </c>
      <c r="V63" s="69">
        <f>SUMIFS('liste de données'!$G:$G,'liste de données'!$D:$D,$C63,'liste de données'!$C:$C,$E63,'liste de données'!$F:$F,"&gt;=01/12/2018",'liste de données'!$F:$F,"&lt;=31/12/2018")</f>
        <v>0</v>
      </c>
      <c r="W63" s="72">
        <f>SUM(K63:V63)</f>
        <v>163.62</v>
      </c>
    </row>
    <row r="64" spans="2:23" s="21" customFormat="1">
      <c r="B64" s="113"/>
      <c r="C64" s="113"/>
      <c r="D64" s="113"/>
      <c r="E64" s="43" t="s">
        <v>14</v>
      </c>
      <c r="F64" s="70">
        <f>SUMIFS('liste de données'!G:G,'liste de données'!D:D,C63,'liste de données'!C:C,E64)</f>
        <v>9061.5899999999983</v>
      </c>
      <c r="G64" s="70">
        <f>SUMIFS('liste de données'!H:H,'liste de données'!D:D,C63,'liste de données'!C:C,E64)</f>
        <v>9061.5899999999983</v>
      </c>
      <c r="H64" s="70">
        <f>SUMIFS('liste de données'!I:I,'liste de données'!D:D,C63,'liste de données'!C:C,E64)</f>
        <v>0</v>
      </c>
      <c r="I64" s="70">
        <f>SUMIFS('liste de données'!J:J,'liste de données'!D:D,C63,'liste de données'!C:C,E64)</f>
        <v>0</v>
      </c>
      <c r="J64" s="37"/>
      <c r="K64" s="70">
        <f>SUMIFS('liste de données'!$G:$G,'liste de données'!$D:$D,$C63,'liste de données'!$C:$C,$E64,'liste de données'!$F:$F,"&gt;=01/01/2018",'liste de données'!$F:$F,"&lt;=31/01/2018")</f>
        <v>1639.42</v>
      </c>
      <c r="L64" s="70">
        <f>SUMIFS('liste de données'!$G:$G,'liste de données'!$D:$D,$C63,'liste de données'!$C:$C,$E64,'liste de données'!$F:$F,"&gt;=01/02/2018",'liste de données'!$F:$F,"&lt;=28/02/2018")</f>
        <v>4709.66</v>
      </c>
      <c r="M64" s="70">
        <f>SUMIFS('liste de données'!$G:$G,'liste de données'!$D:$D,$C63,'liste de données'!$C:$C,$E64,'liste de données'!$F:$F,"&gt;=01/03/2018",'liste de données'!$F:$F,"&lt;=31/03/2018")</f>
        <v>2712.51</v>
      </c>
      <c r="N64" s="70">
        <f>SUMIFS('liste de données'!$G:$G,'liste de données'!$D:$D,$C63,'liste de données'!$C:$C,$E64,'liste de données'!$F:$F,"&gt;=01/04/2018",'liste de données'!$F:$F,"&lt;=30/04/2018")</f>
        <v>0</v>
      </c>
      <c r="O64" s="70">
        <f>SUMIFS('liste de données'!$G:$G,'liste de données'!$D:$D,$C63,'liste de données'!$C:$C,$E64,'liste de données'!$F:$F,"&gt;=01/05/2018",'liste de données'!$F:$F,"&lt;=31/05/2018")</f>
        <v>0</v>
      </c>
      <c r="P64" s="70">
        <f>SUMIFS('liste de données'!$G:$G,'liste de données'!$D:$D,$C63,'liste de données'!$C:$C,$E64,'liste de données'!$F:$F,"&gt;=01/06/2018",'liste de données'!$F:$F,"&lt;=30/06/2018")</f>
        <v>0</v>
      </c>
      <c r="Q64" s="70">
        <f>SUMIFS('liste de données'!$G:$G,'liste de données'!$D:$D,$C63,'liste de données'!$C:$C,$E64,'liste de données'!$F:$F,"&gt;=01/07/2018",'liste de données'!$F:$F,"&lt;=31/07/2018")</f>
        <v>0</v>
      </c>
      <c r="R64" s="70">
        <f>SUMIFS('liste de données'!$G:$G,'liste de données'!$D:$D,$C63,'liste de données'!$C:$C,$E64,'liste de données'!$F:$F,"&gt;=01/08/2018",'liste de données'!$F:$F,"&lt;=31/08/2018")</f>
        <v>0</v>
      </c>
      <c r="S64" s="70">
        <f>SUMIFS('liste de données'!$G:$G,'liste de données'!$D:$D,$C63,'liste de données'!$C:$C,$E64,'liste de données'!$F:$F,"&gt;=01/09/2018",'liste de données'!$F:$F,"&lt;=30/09/2018")</f>
        <v>0</v>
      </c>
      <c r="T64" s="70">
        <f>SUMIFS('liste de données'!$G:$G,'liste de données'!$D:$D,$C63,'liste de données'!$C:$C,$E64,'liste de données'!$F:$F,"&gt;=01/10/2018",'liste de données'!$F:$F,"&lt;=31/10/2018")</f>
        <v>0</v>
      </c>
      <c r="U64" s="70">
        <f>SUMIFS('liste de données'!$G:$G,'liste de données'!$D:$D,$C63,'liste de données'!$C:$C,$E64,'liste de données'!$F:$F,"&gt;=01/11/2018",'liste de données'!$F:$F,"&lt;=30/11/2018")</f>
        <v>0</v>
      </c>
      <c r="V64" s="70">
        <f>SUMIFS('liste de données'!$G:$G,'liste de données'!$D:$D,$C63,'liste de données'!$C:$C,$E64,'liste de données'!$F:$F,"&gt;=01/12/2018",'liste de données'!$F:$F,"&lt;=31/12/2018")</f>
        <v>0</v>
      </c>
      <c r="W64" s="72">
        <f>SUM(K64:V64)</f>
        <v>9061.59</v>
      </c>
    </row>
    <row r="65" spans="2:23">
      <c r="B65" s="108"/>
      <c r="C65" s="108"/>
      <c r="D65" s="108"/>
      <c r="E65" s="44" t="s">
        <v>791</v>
      </c>
      <c r="F65" s="78">
        <f>SUM(F63:F64)</f>
        <v>9225.2099999999991</v>
      </c>
      <c r="G65" s="78">
        <f t="shared" ref="G65:I65" si="10">SUM(G63:G64)</f>
        <v>9180.8199999999979</v>
      </c>
      <c r="H65" s="78">
        <f t="shared" si="10"/>
        <v>0</v>
      </c>
      <c r="I65" s="78">
        <f t="shared" si="10"/>
        <v>44.39</v>
      </c>
      <c r="J65" s="35"/>
    </row>
    <row r="66" spans="2:23">
      <c r="E66" s="35"/>
      <c r="F66" s="35"/>
      <c r="G66" s="35"/>
      <c r="H66" s="35"/>
      <c r="I66" s="35"/>
      <c r="J66" s="35"/>
    </row>
    <row r="67" spans="2:23">
      <c r="E67" s="35"/>
      <c r="F67" s="103" t="s">
        <v>795</v>
      </c>
      <c r="G67" s="103"/>
      <c r="H67" s="35"/>
    </row>
    <row r="68" spans="2:23">
      <c r="E68" s="35"/>
      <c r="F68" s="103"/>
      <c r="G68" s="103"/>
      <c r="H68" s="35"/>
      <c r="J68" s="10"/>
      <c r="K68" s="73">
        <v>43101</v>
      </c>
      <c r="L68" s="73">
        <v>43132</v>
      </c>
      <c r="M68" s="73">
        <v>43160</v>
      </c>
      <c r="N68" s="73">
        <v>43191</v>
      </c>
      <c r="O68" s="73">
        <v>43221</v>
      </c>
      <c r="P68" s="73">
        <v>43252</v>
      </c>
      <c r="Q68" s="73">
        <v>43282</v>
      </c>
      <c r="R68" s="73">
        <v>43313</v>
      </c>
      <c r="S68" s="73">
        <v>43344</v>
      </c>
      <c r="T68" s="73">
        <v>43374</v>
      </c>
      <c r="U68" s="73">
        <v>43405</v>
      </c>
      <c r="V68" s="73">
        <v>43435</v>
      </c>
      <c r="W68" s="63" t="s">
        <v>2685</v>
      </c>
    </row>
    <row r="69" spans="2:23" s="20" customFormat="1">
      <c r="E69" s="39"/>
      <c r="F69" s="40" t="s">
        <v>1</v>
      </c>
      <c r="G69" s="71">
        <f>SUM(F3,F9,F15,F21,F27,F33,F39,F45,F51,F57,F63)</f>
        <v>5885.2499999999991</v>
      </c>
      <c r="H69" s="39"/>
      <c r="J69" s="67" t="s">
        <v>2698</v>
      </c>
      <c r="K69" s="79">
        <f>SUM(K3,K9,K15,K21,K27,K33,K39,K45,K51,K57,K63)</f>
        <v>2764.85</v>
      </c>
      <c r="L69" s="79">
        <f t="shared" ref="L69:V69" si="11">SUM(L3,L9,L15,L21,L27,L33,L39,L45,L51,L57,L63)</f>
        <v>1653.75</v>
      </c>
      <c r="M69" s="79">
        <f t="shared" si="11"/>
        <v>1466.65</v>
      </c>
      <c r="N69" s="79">
        <f t="shared" si="11"/>
        <v>0</v>
      </c>
      <c r="O69" s="79">
        <f t="shared" si="11"/>
        <v>0</v>
      </c>
      <c r="P69" s="79">
        <f t="shared" si="11"/>
        <v>0</v>
      </c>
      <c r="Q69" s="79">
        <f t="shared" si="11"/>
        <v>0</v>
      </c>
      <c r="R69" s="79">
        <f t="shared" si="11"/>
        <v>0</v>
      </c>
      <c r="S69" s="79">
        <f t="shared" si="11"/>
        <v>0</v>
      </c>
      <c r="T69" s="79">
        <f t="shared" si="11"/>
        <v>0</v>
      </c>
      <c r="U69" s="79">
        <f t="shared" si="11"/>
        <v>0</v>
      </c>
      <c r="V69" s="79">
        <f t="shared" si="11"/>
        <v>0</v>
      </c>
      <c r="W69" s="80">
        <f>SUM(K69:V69)</f>
        <v>5885.25</v>
      </c>
    </row>
    <row r="70" spans="2:23" s="21" customFormat="1">
      <c r="E70" s="37"/>
      <c r="F70" s="41" t="s">
        <v>14</v>
      </c>
      <c r="G70" s="70">
        <f>SUM(F64,F58,F52,F46,F40,F34,F28,F22,F16,F10,F4)</f>
        <v>11709.279999999999</v>
      </c>
      <c r="H70" s="37"/>
      <c r="J70" s="68" t="s">
        <v>2699</v>
      </c>
      <c r="K70" s="82">
        <f>SUM(K4,K10,K16,K22,K28,K34,K40,K46,K52,K58,K64)</f>
        <v>3124.91</v>
      </c>
      <c r="L70" s="82">
        <f t="shared" ref="L70:V70" si="12">SUM(L4,L10,L16,L22,L28,L34,L40,L46,L52,L58,L64)</f>
        <v>5871.86</v>
      </c>
      <c r="M70" s="82">
        <f t="shared" si="12"/>
        <v>2712.51</v>
      </c>
      <c r="N70" s="82">
        <f t="shared" si="12"/>
        <v>0</v>
      </c>
      <c r="O70" s="82">
        <f t="shared" si="12"/>
        <v>0</v>
      </c>
      <c r="P70" s="82">
        <f t="shared" si="12"/>
        <v>0</v>
      </c>
      <c r="Q70" s="82">
        <f t="shared" si="12"/>
        <v>0</v>
      </c>
      <c r="R70" s="82">
        <f t="shared" si="12"/>
        <v>0</v>
      </c>
      <c r="S70" s="82">
        <f t="shared" si="12"/>
        <v>0</v>
      </c>
      <c r="T70" s="82">
        <f t="shared" si="12"/>
        <v>0</v>
      </c>
      <c r="U70" s="82">
        <f t="shared" si="12"/>
        <v>0</v>
      </c>
      <c r="V70" s="82">
        <f t="shared" si="12"/>
        <v>0</v>
      </c>
      <c r="W70" s="80">
        <f>SUM(K70:V70)</f>
        <v>11709.28</v>
      </c>
    </row>
    <row r="71" spans="2:23">
      <c r="B71" s="27"/>
      <c r="E71" s="35"/>
      <c r="F71" s="35"/>
      <c r="G71" s="35"/>
      <c r="H71" s="35"/>
      <c r="I71" s="35"/>
    </row>
    <row r="72" spans="2:23">
      <c r="E72" s="35"/>
      <c r="F72" s="35"/>
      <c r="G72" s="35"/>
      <c r="H72" s="35"/>
      <c r="I72" s="35"/>
    </row>
  </sheetData>
  <mergeCells count="35">
    <mergeCell ref="X2:Y2"/>
    <mergeCell ref="F67:G68"/>
    <mergeCell ref="B9:B11"/>
    <mergeCell ref="C9:C11"/>
    <mergeCell ref="C3:C5"/>
    <mergeCell ref="B3:B5"/>
    <mergeCell ref="D15:D17"/>
    <mergeCell ref="D9:D11"/>
    <mergeCell ref="D3:D5"/>
    <mergeCell ref="D21:D23"/>
    <mergeCell ref="D27:D29"/>
    <mergeCell ref="D33:D35"/>
    <mergeCell ref="D39:D41"/>
    <mergeCell ref="D45:D47"/>
    <mergeCell ref="D57:D59"/>
    <mergeCell ref="D63:D65"/>
    <mergeCell ref="D51:D53"/>
    <mergeCell ref="B57:B59"/>
    <mergeCell ref="C57:C59"/>
    <mergeCell ref="B63:B65"/>
    <mergeCell ref="C63:C65"/>
    <mergeCell ref="B45:B47"/>
    <mergeCell ref="C45:C47"/>
    <mergeCell ref="B51:B53"/>
    <mergeCell ref="C51:C53"/>
    <mergeCell ref="B15:B17"/>
    <mergeCell ref="C15:C17"/>
    <mergeCell ref="B21:B23"/>
    <mergeCell ref="C21:C23"/>
    <mergeCell ref="B39:B41"/>
    <mergeCell ref="C39:C41"/>
    <mergeCell ref="B27:B29"/>
    <mergeCell ref="C27:C29"/>
    <mergeCell ref="B33:B35"/>
    <mergeCell ref="C33:C35"/>
  </mergeCells>
  <pageMargins left="0.7" right="0.7" top="0.75" bottom="0.75" header="0.3" footer="0.3"/>
  <customProperties>
    <customPr name="EpmWorksheetKeyString_GUID" r:id="rId1"/>
  </customPropertie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68"/>
  <sheetViews>
    <sheetView showGridLines="0" topLeftCell="G14" workbookViewId="0">
      <selection activeCell="G16" sqref="G16"/>
    </sheetView>
  </sheetViews>
  <sheetFormatPr baseColWidth="10" defaultColWidth="10.7109375" defaultRowHeight="12.75"/>
  <cols>
    <col min="1" max="2" width="13.140625" customWidth="1"/>
    <col min="3" max="3" width="12.42578125" customWidth="1"/>
    <col min="4" max="4" width="31.85546875" bestFit="1" customWidth="1"/>
    <col min="5" max="5" width="15.140625" bestFit="1" customWidth="1"/>
    <col min="6" max="6" width="9.7109375" bestFit="1" customWidth="1"/>
    <col min="7" max="7" width="11" customWidth="1"/>
    <col min="8" max="8" width="8.7109375" customWidth="1"/>
    <col min="9" max="9" width="10.140625" customWidth="1"/>
    <col min="10" max="10" width="15.7109375" bestFit="1" customWidth="1"/>
    <col min="11" max="12" width="10.7109375" customWidth="1"/>
    <col min="23" max="23" width="16.28515625" bestFit="1" customWidth="1"/>
  </cols>
  <sheetData>
    <row r="2" spans="2:25" ht="49.5" customHeight="1">
      <c r="B2" s="17" t="s">
        <v>776</v>
      </c>
      <c r="C2" s="17" t="s">
        <v>778</v>
      </c>
      <c r="D2" s="17" t="s">
        <v>779</v>
      </c>
      <c r="E2" s="38" t="s">
        <v>777</v>
      </c>
      <c r="F2" s="38" t="s">
        <v>781</v>
      </c>
      <c r="G2" s="38" t="s">
        <v>782</v>
      </c>
      <c r="H2" s="38" t="s">
        <v>783</v>
      </c>
      <c r="I2" s="38" t="s">
        <v>784</v>
      </c>
      <c r="K2" s="65">
        <v>43101</v>
      </c>
      <c r="L2" s="65">
        <v>43132</v>
      </c>
      <c r="M2" s="65">
        <v>43160</v>
      </c>
      <c r="N2" s="65">
        <v>43191</v>
      </c>
      <c r="O2" s="65">
        <v>43221</v>
      </c>
      <c r="P2" s="65">
        <v>43252</v>
      </c>
      <c r="Q2" s="65">
        <v>43282</v>
      </c>
      <c r="R2" s="65">
        <v>43313</v>
      </c>
      <c r="S2" s="65">
        <v>43344</v>
      </c>
      <c r="T2" s="65">
        <v>43374</v>
      </c>
      <c r="U2" s="65">
        <v>43405</v>
      </c>
      <c r="V2" s="65">
        <v>43435</v>
      </c>
      <c r="W2" s="64" t="s">
        <v>2691</v>
      </c>
      <c r="X2" s="122" t="s">
        <v>2720</v>
      </c>
      <c r="Y2" s="123"/>
    </row>
    <row r="3" spans="2:25">
      <c r="B3" s="106" t="s">
        <v>6</v>
      </c>
      <c r="C3" s="106" t="s">
        <v>24</v>
      </c>
      <c r="D3" s="18" t="s">
        <v>25</v>
      </c>
      <c r="E3" s="42" t="s">
        <v>1</v>
      </c>
      <c r="F3" s="71">
        <f>SUMIFS('liste de données'!G:G,'liste de données'!D:D,C3,'liste de données'!C:C,E3)</f>
        <v>1980.0900000000001</v>
      </c>
      <c r="G3" s="71">
        <f>SUMIFS('liste de données'!H:H,'liste de données'!D:D,C3,'liste de données'!C:C,E3)</f>
        <v>895.27</v>
      </c>
      <c r="H3" s="71">
        <f>SUMIFS('liste de données'!I:I,'liste de données'!D:D,C3,'liste de données'!C:C,E3)</f>
        <v>30.36</v>
      </c>
      <c r="I3" s="71">
        <f>SUMIFS('liste de données'!J:J,'liste de données'!D:D,C3,'liste de données'!C:C,E3)</f>
        <v>1054.46</v>
      </c>
      <c r="J3" s="35"/>
      <c r="K3" s="69">
        <f>SUMIFS('liste de données'!$G:$G,'liste de données'!$D:$D,$C3,'liste de données'!$C:$C,$E3,'liste de données'!$F:$F,"&gt;=01/01/2018",'liste de données'!$F:$F,"&lt;=31/01/2018")</f>
        <v>1980.0900000000001</v>
      </c>
      <c r="L3" s="69">
        <f>SUMIFS('liste de données'!$G:$G,'liste de données'!$D:$D,$C3,'liste de données'!$C:$C,$E3,'liste de données'!$F:$F,"&gt;=01/02/2018",'liste de données'!$F:$F,"&lt;=28/02/2018")</f>
        <v>0</v>
      </c>
      <c r="M3" s="69">
        <f>SUMIFS('liste de données'!$G:$G,'liste de données'!$D:$D,$C3,'liste de données'!$C:$C,$E3,'liste de données'!$F:$F,"&gt;=01/03/2018",'liste de données'!$F:$F,"&lt;=31/03/2018")</f>
        <v>0</v>
      </c>
      <c r="N3" s="69">
        <f>SUMIFS('liste de données'!$G:$G,'liste de données'!$D:$D,$C3,'liste de données'!$C:$C,$E3,'liste de données'!$F:$F,"&gt;=01/04/2018",'liste de données'!$F:$F,"&lt;=30/04/2018")</f>
        <v>0</v>
      </c>
      <c r="O3" s="69">
        <f>SUMIFS('liste de données'!$G:$G,'liste de données'!$D:$D,$C3,'liste de données'!$C:$C,$E3,'liste de données'!$F:$F,"&gt;=01/05/2018",'liste de données'!$F:$F,"&lt;=30/05/2018")</f>
        <v>0</v>
      </c>
      <c r="P3" s="69">
        <f>SUMIFS('liste de données'!$G:$G,'liste de données'!$D:$D,$C3,'liste de données'!$C:$C,$E3,'liste de données'!$F:$F,"&gt;=01/06/2018",'liste de données'!$F:$F,"&lt;=31/06/2018")</f>
        <v>0</v>
      </c>
      <c r="Q3" s="69">
        <f>SUMIFS('liste de données'!$G:$G,'liste de données'!$D:$D,$C3,'liste de données'!$C:$C,$E3,'liste de données'!$F:$F,"&gt;=01/07/2018",'liste de données'!$F:$F,"&lt;=31/07/2018")</f>
        <v>0</v>
      </c>
      <c r="R3" s="69">
        <f>SUMIFS('liste de données'!$G:$G,'liste de données'!$D:$D,$C3,'liste de données'!$C:$C,$E3,'liste de données'!$F:$F,"&gt;=01/08/2018",'liste de données'!$F:$F,"&lt;=31/08/2018")</f>
        <v>0</v>
      </c>
      <c r="S3" s="69">
        <f>SUMIFS('liste de données'!$G:$G,'liste de données'!$D:$D,$C3,'liste de données'!$C:$C,$E3,'liste de données'!$F:$F,"&gt;=01/09/2018",'liste de données'!$F:$F,"&lt;=30/09/2018")</f>
        <v>0</v>
      </c>
      <c r="T3" s="69">
        <f>SUMIFS('liste de données'!$G:$G,'liste de données'!$D:$D,$C3,'liste de données'!$C:$C,$E3,'liste de données'!$F:$F,"&gt;=01/10/2018",'liste de données'!$F:$F,"&lt;=31/10/2018")</f>
        <v>0</v>
      </c>
      <c r="U3" s="69">
        <f>SUMIFS('liste de données'!$G:$G,'liste de données'!$D:$D,$C3,'liste de données'!$C:$C,$E3,'liste de données'!$F:$F,"&gt;=01/11/2018",'liste de données'!$F:$F,"&lt;=30/11/2018")</f>
        <v>0</v>
      </c>
      <c r="V3" s="69">
        <f>SUMIFS('liste de données'!$G:$G,'liste de données'!$D:$D,$C3,'liste de données'!$C:$C,$E3,'liste de données'!$F:$F,"&gt;=01/12/2018",'liste de données'!$F:$F,"&lt;=31/12/2018")</f>
        <v>0</v>
      </c>
      <c r="W3" s="72">
        <f>SUM(K3:V3)</f>
        <v>1980.0900000000001</v>
      </c>
      <c r="X3" s="120" t="s">
        <v>1</v>
      </c>
      <c r="Y3" s="118"/>
    </row>
    <row r="4" spans="2:25" s="21" customFormat="1">
      <c r="B4" s="113"/>
      <c r="C4" s="113"/>
      <c r="D4" s="24"/>
      <c r="E4" s="43" t="s">
        <v>14</v>
      </c>
      <c r="F4" s="70">
        <f>SUMIFS('liste de données'!G:G,'liste de données'!D:D,C3,'liste de données'!C:C,E4)</f>
        <v>834.15</v>
      </c>
      <c r="G4" s="70">
        <f>SUMIFS('liste de données'!H:H,'liste de données'!D:D,C3,'liste de données'!C:C,E4)</f>
        <v>804.80000000000007</v>
      </c>
      <c r="H4" s="70">
        <f>SUMIFS('liste de données'!I:I,'liste de données'!D:D,C3,'liste de données'!C:C,E4)</f>
        <v>0</v>
      </c>
      <c r="I4" s="70">
        <f>SUMIFS('liste de données'!J:J,'liste de données'!D:D,C3,'liste de données'!C:C,E4)</f>
        <v>29.35</v>
      </c>
      <c r="J4" s="35"/>
      <c r="K4" s="70">
        <f>SUMIFS('liste de données'!$G:$G,'liste de données'!$D:$D,$C3,'liste de données'!$C:$C,$E4,'liste de données'!$F:$F,"&gt;=01/01/2018",'liste de données'!$F:$F,"&lt;=31/01/2018")</f>
        <v>476.46000000000004</v>
      </c>
      <c r="L4" s="70">
        <f>SUMIFS('liste de données'!$G:$G,'liste de données'!$D:$D,$C3,'liste de données'!$C:$C,$E4,'liste de données'!$F:$F,"&gt;=01/02/2018",'liste de données'!$F:$F,"&lt;=28/02/2018")</f>
        <v>357.69</v>
      </c>
      <c r="M4" s="70">
        <f>SUMIFS('liste de données'!$G:$G,'liste de données'!$D:$D,$C3,'liste de données'!$C:$C,$E4,'liste de données'!$F:$F,"&gt;=01/03/2018",'liste de données'!$F:$F,"&lt;=31/03/2018")</f>
        <v>0</v>
      </c>
      <c r="N4" s="70">
        <f>SUMIFS('liste de données'!$G:$G,'liste de données'!$D:$D,$C3,'liste de données'!$C:$C,$E4,'liste de données'!$F:$F,"&gt;=01/04/2018",'liste de données'!$F:$F,"&lt;=30/04/2018")</f>
        <v>0</v>
      </c>
      <c r="O4" s="70">
        <f>SUMIFS('liste de données'!$G:$G,'liste de données'!$D:$D,$C3,'liste de données'!$C:$C,$E4,'liste de données'!$F:$F,"&gt;=01/05/2018",'liste de données'!$F:$F,"&lt;=31/05/2018")</f>
        <v>0</v>
      </c>
      <c r="P4" s="70">
        <f>SUMIFS('liste de données'!$G:$G,'liste de données'!$D:$D,$C3,'liste de données'!$C:$C,$E4,'liste de données'!$F:$F,"&gt;=01/06/2018",'liste de données'!$F:$F,"&lt;=30/06/2018")</f>
        <v>0</v>
      </c>
      <c r="Q4" s="70">
        <f>SUMIFS('liste de données'!$G:$G,'liste de données'!$D:$D,$C3,'liste de données'!$C:$C,$E4,'liste de données'!$F:$F,"&gt;=01/07/2018",'liste de données'!$F:$F,"&lt;=31/07/2018")</f>
        <v>0</v>
      </c>
      <c r="R4" s="70">
        <f>SUMIFS('liste de données'!$G:$G,'liste de données'!$D:$D,$C3,'liste de données'!$C:$C,$E4,'liste de données'!$F:$F,"&gt;=01/08/2018",'liste de données'!$F:$F,"&lt;=31/08/2018")</f>
        <v>0</v>
      </c>
      <c r="S4" s="70">
        <f>SUMIFS('liste de données'!$G:$G,'liste de données'!$D:$D,$C3,'liste de données'!$C:$C,$E4,'liste de données'!$F:$F,"&gt;=01/09/2018",'liste de données'!$F:$F,"&lt;=30/09/2018")</f>
        <v>0</v>
      </c>
      <c r="T4" s="70">
        <f>SUMIFS('liste de données'!$G:$G,'liste de données'!$D:$D,$C3,'liste de données'!$C:$C,$E4,'liste de données'!$F:$F,"&gt;=01/10/2018",'liste de données'!$F:$F,"&lt;=31/10/2018")</f>
        <v>0</v>
      </c>
      <c r="U4" s="70">
        <f>SUMIFS('liste de données'!$G:$G,'liste de données'!$D:$D,$C3,'liste de données'!$C:$C,$E4,'liste de données'!$F:$F,"&gt;=01/11/2018",'liste de données'!$F:$F,"&lt;=30/11/2018")</f>
        <v>0</v>
      </c>
      <c r="V4" s="70">
        <f>SUMIFS('liste de données'!$G:$G,'liste de données'!$D:$D,$C3,'liste de données'!$C:$C,$E4,'liste de données'!$F:$F,"&gt;=01/12/2018",'liste de données'!$F:$F,"&lt;=31/12/2018")</f>
        <v>0</v>
      </c>
      <c r="W4" s="72">
        <f>SUM(K4:V4)</f>
        <v>834.15000000000009</v>
      </c>
      <c r="X4" s="121" t="s">
        <v>14</v>
      </c>
      <c r="Y4" s="119"/>
    </row>
    <row r="5" spans="2:25">
      <c r="B5" s="108"/>
      <c r="C5" s="108"/>
      <c r="D5" s="19"/>
      <c r="E5" s="44" t="s">
        <v>791</v>
      </c>
      <c r="F5" s="78">
        <f>SUM(F3:F4)</f>
        <v>2814.2400000000002</v>
      </c>
      <c r="G5" s="78">
        <f t="shared" ref="G5:I5" si="0">SUM(G3:G4)</f>
        <v>1700.0700000000002</v>
      </c>
      <c r="H5" s="78">
        <f t="shared" si="0"/>
        <v>30.36</v>
      </c>
      <c r="I5" s="78">
        <f t="shared" si="0"/>
        <v>1083.81</v>
      </c>
      <c r="J5" s="35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</row>
    <row r="6" spans="2:25">
      <c r="E6" s="35"/>
      <c r="F6" s="35"/>
      <c r="G6" s="35"/>
      <c r="H6" s="35"/>
      <c r="I6" s="35"/>
      <c r="J6" s="35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</row>
    <row r="7" spans="2:25">
      <c r="E7" s="35"/>
      <c r="F7" s="35"/>
      <c r="G7" s="35"/>
      <c r="H7" s="35"/>
      <c r="I7" s="35"/>
      <c r="J7" s="35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</row>
    <row r="8" spans="2:25" ht="47.25" customHeight="1">
      <c r="B8" s="17" t="s">
        <v>776</v>
      </c>
      <c r="C8" s="17" t="s">
        <v>778</v>
      </c>
      <c r="D8" s="17" t="s">
        <v>779</v>
      </c>
      <c r="E8" s="38" t="s">
        <v>777</v>
      </c>
      <c r="F8" s="38" t="s">
        <v>781</v>
      </c>
      <c r="G8" s="38" t="s">
        <v>782</v>
      </c>
      <c r="H8" s="38" t="s">
        <v>783</v>
      </c>
      <c r="I8" s="38" t="s">
        <v>784</v>
      </c>
      <c r="J8" s="3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</row>
    <row r="9" spans="2:25">
      <c r="B9" s="106" t="s">
        <v>6</v>
      </c>
      <c r="C9" s="106" t="s">
        <v>279</v>
      </c>
      <c r="D9" s="18" t="s">
        <v>280</v>
      </c>
      <c r="E9" s="42" t="s">
        <v>1</v>
      </c>
      <c r="F9" s="71">
        <f>SUMIFS('liste de données'!G:G,'liste de données'!D:D,C9,'liste de données'!C:C,E9)</f>
        <v>4765.51</v>
      </c>
      <c r="G9" s="71">
        <f>SUMIFS('liste de données'!H:H,'liste de données'!D:D,C9,'liste de données'!C:C,E9)</f>
        <v>2682.7</v>
      </c>
      <c r="H9" s="71">
        <f>SUMIFS('liste de données'!I:I,'liste de données'!D:D,C9,'liste de données'!C:C,E9)</f>
        <v>0</v>
      </c>
      <c r="I9" s="71">
        <f>SUMIFS('liste de données'!J:J,'liste de données'!D:D,C9,'liste de données'!C:C,E9)</f>
        <v>2082.81</v>
      </c>
      <c r="J9" s="35"/>
      <c r="K9" s="69">
        <f>SUMIFS('liste de données'!$G:$G,'liste de données'!$D:$D,$C9,'liste de données'!$C:$C,$E9,'liste de données'!$F:$F,"&gt;=01/01/2018",'liste de données'!$F:$F,"&lt;=31/01/2018")</f>
        <v>1418.21</v>
      </c>
      <c r="L9" s="69">
        <f>SUMIFS('liste de données'!$G:$G,'liste de données'!$D:$D,$C9,'liste de données'!$C:$C,$E9,'liste de données'!$F:$F,"&gt;=01/02/2018",'liste de données'!$F:$F,"&lt;=28/02/2018")</f>
        <v>2895.06</v>
      </c>
      <c r="M9" s="69">
        <f>SUMIFS('liste de données'!$G:$G,'liste de données'!$D:$D,$C9,'liste de données'!$C:$C,$E9,'liste de données'!$F:$F,"&gt;=01/03/2018",'liste de données'!$F:$F,"&lt;=31/03/2018")</f>
        <v>452.24</v>
      </c>
      <c r="N9" s="69">
        <f>SUMIFS('liste de données'!$G:$G,'liste de données'!$D:$D,$C9,'liste de données'!$C:$C,$E9,'liste de données'!$F:$F,"&gt;=01/04/2018",'liste de données'!$F:$F,"&lt;=30/04/2018")</f>
        <v>0</v>
      </c>
      <c r="O9" s="69">
        <f>SUMIFS('liste de données'!$G:$G,'liste de données'!$D:$D,$C9,'liste de données'!$C:$C,$E9,'liste de données'!$F:$F,"&gt;=01/05/2018",'liste de données'!$F:$F,"&lt;=30/05/2018")</f>
        <v>0</v>
      </c>
      <c r="P9" s="69">
        <f>SUMIFS('liste de données'!$G:$G,'liste de données'!$D:$D,$C9,'liste de données'!$C:$C,$E9,'liste de données'!$F:$F,"&gt;=01/06/2018",'liste de données'!$F:$F,"&lt;=31/06/2018")</f>
        <v>0</v>
      </c>
      <c r="Q9" s="69">
        <f>SUMIFS('liste de données'!$G:$G,'liste de données'!$D:$D,$C9,'liste de données'!$C:$C,$E9,'liste de données'!$F:$F,"&gt;=01/07/2018",'liste de données'!$F:$F,"&lt;=31/07/2018")</f>
        <v>0</v>
      </c>
      <c r="R9" s="69">
        <f>SUMIFS('liste de données'!$G:$G,'liste de données'!$D:$D,$C9,'liste de données'!$C:$C,$E9,'liste de données'!$F:$F,"&gt;=01/08/2018",'liste de données'!$F:$F,"&lt;=31/08/2018")</f>
        <v>0</v>
      </c>
      <c r="S9" s="69">
        <f>SUMIFS('liste de données'!$G:$G,'liste de données'!$D:$D,$C9,'liste de données'!$C:$C,$E9,'liste de données'!$F:$F,"&gt;=01/09/2018",'liste de données'!$F:$F,"&lt;=30/09/2018")</f>
        <v>0</v>
      </c>
      <c r="T9" s="69">
        <f>SUMIFS('liste de données'!$G:$G,'liste de données'!$D:$D,$C9,'liste de données'!$C:$C,$E9,'liste de données'!$F:$F,"&gt;=01/10/2018",'liste de données'!$F:$F,"&lt;=31/10/2018")</f>
        <v>0</v>
      </c>
      <c r="U9" s="69">
        <f>SUMIFS('liste de données'!$G:$G,'liste de données'!$D:$D,$C9,'liste de données'!$C:$C,$E9,'liste de données'!$F:$F,"&gt;=01/11/2018",'liste de données'!$F:$F,"&lt;=30/11/2018")</f>
        <v>0</v>
      </c>
      <c r="V9" s="69">
        <f>SUMIFS('liste de données'!$G:$G,'liste de données'!$D:$D,$C9,'liste de données'!$C:$C,$E9,'liste de données'!$F:$F,"&gt;=01/12/2018",'liste de données'!$F:$F,"&lt;=31/12/2018")</f>
        <v>0</v>
      </c>
      <c r="W9" s="72">
        <f>SUM(K9:V9)</f>
        <v>4765.51</v>
      </c>
    </row>
    <row r="10" spans="2:25" s="21" customFormat="1">
      <c r="B10" s="113"/>
      <c r="C10" s="113"/>
      <c r="D10" s="24"/>
      <c r="E10" s="43" t="s">
        <v>14</v>
      </c>
      <c r="F10" s="70">
        <f>SUMIFS('liste de données'!G:G,'liste de données'!D:D,C9,'liste de données'!C:C,E10)</f>
        <v>4449.55</v>
      </c>
      <c r="G10" s="70">
        <f>SUMIFS('liste de données'!H:H,'liste de données'!D:D,C9,'liste de données'!C:C,E10)</f>
        <v>3606.75</v>
      </c>
      <c r="H10" s="70">
        <f>SUMIFS('liste de données'!I:I,'liste de données'!D:D,C9,'liste de données'!C:C,E10)</f>
        <v>0</v>
      </c>
      <c r="I10" s="70">
        <f>SUMIFS('liste de données'!J:J,'liste de données'!D:D,C9,'liste de données'!C:C,E10)</f>
        <v>842.8</v>
      </c>
      <c r="J10" s="35"/>
      <c r="K10" s="70">
        <f>SUMIFS('liste de données'!$G:$G,'liste de données'!$D:$D,$C9,'liste de données'!$C:$C,$E10,'liste de données'!$F:$F,"&gt;=01/01/2018",'liste de données'!$F:$F,"&lt;=31/01/2018")</f>
        <v>825.28000000000009</v>
      </c>
      <c r="L10" s="70">
        <f>SUMIFS('liste de données'!$G:$G,'liste de données'!$D:$D,$C9,'liste de données'!$C:$C,$E10,'liste de données'!$F:$F,"&gt;=01/02/2018",'liste de données'!$F:$F,"&lt;=28/02/2018")</f>
        <v>2192.39</v>
      </c>
      <c r="M10" s="70">
        <f>SUMIFS('liste de données'!$G:$G,'liste de données'!$D:$D,$C9,'liste de données'!$C:$C,$E10,'liste de données'!$F:$F,"&gt;=01/03/2018",'liste de données'!$F:$F,"&lt;=31/03/2018")</f>
        <v>1431.88</v>
      </c>
      <c r="N10" s="70">
        <f>SUMIFS('liste de données'!$G:$G,'liste de données'!$D:$D,$C9,'liste de données'!$C:$C,$E10,'liste de données'!$F:$F,"&gt;=01/04/2018",'liste de données'!$F:$F,"&lt;=30/04/2018")</f>
        <v>0</v>
      </c>
      <c r="O10" s="70">
        <f>SUMIFS('liste de données'!$G:$G,'liste de données'!$D:$D,$C9,'liste de données'!$C:$C,$E10,'liste de données'!$F:$F,"&gt;=01/05/2018",'liste de données'!$F:$F,"&lt;=31/05/2018")</f>
        <v>0</v>
      </c>
      <c r="P10" s="70">
        <f>SUMIFS('liste de données'!$G:$G,'liste de données'!$D:$D,$C9,'liste de données'!$C:$C,$E10,'liste de données'!$F:$F,"&gt;=01/06/2018",'liste de données'!$F:$F,"&lt;=30/06/2018")</f>
        <v>0</v>
      </c>
      <c r="Q10" s="70">
        <f>SUMIFS('liste de données'!$G:$G,'liste de données'!$D:$D,$C9,'liste de données'!$C:$C,$E10,'liste de données'!$F:$F,"&gt;=01/07/2018",'liste de données'!$F:$F,"&lt;=31/07/2018")</f>
        <v>0</v>
      </c>
      <c r="R10" s="70">
        <f>SUMIFS('liste de données'!$G:$G,'liste de données'!$D:$D,$C9,'liste de données'!$C:$C,$E10,'liste de données'!$F:$F,"&gt;=01/08/2018",'liste de données'!$F:$F,"&lt;=31/08/2018")</f>
        <v>0</v>
      </c>
      <c r="S10" s="70">
        <f>SUMIFS('liste de données'!$G:$G,'liste de données'!$D:$D,$C9,'liste de données'!$C:$C,$E10,'liste de données'!$F:$F,"&gt;=01/09/2018",'liste de données'!$F:$F,"&lt;=30/09/2018")</f>
        <v>0</v>
      </c>
      <c r="T10" s="70">
        <f>SUMIFS('liste de données'!$G:$G,'liste de données'!$D:$D,$C9,'liste de données'!$C:$C,$E10,'liste de données'!$F:$F,"&gt;=01/10/2018",'liste de données'!$F:$F,"&lt;=31/10/2018")</f>
        <v>0</v>
      </c>
      <c r="U10" s="70">
        <f>SUMIFS('liste de données'!$G:$G,'liste de données'!$D:$D,$C9,'liste de données'!$C:$C,$E10,'liste de données'!$F:$F,"&gt;=01/11/2018",'liste de données'!$F:$F,"&lt;=30/11/2018")</f>
        <v>0</v>
      </c>
      <c r="V10" s="70">
        <f>SUMIFS('liste de données'!$G:$G,'liste de données'!$D:$D,$C9,'liste de données'!$C:$C,$E10,'liste de données'!$F:$F,"&gt;=01/12/2018",'liste de données'!$F:$F,"&lt;=31/12/2018")</f>
        <v>0</v>
      </c>
      <c r="W10" s="72">
        <f>SUM(K10:V10)</f>
        <v>4449.55</v>
      </c>
    </row>
    <row r="11" spans="2:25">
      <c r="B11" s="108"/>
      <c r="C11" s="108"/>
      <c r="D11" s="19"/>
      <c r="E11" s="44" t="s">
        <v>791</v>
      </c>
      <c r="F11" s="78">
        <f>SUM(F9:F10)</f>
        <v>9215.0600000000013</v>
      </c>
      <c r="G11" s="78">
        <f t="shared" ref="G11:I11" si="1">SUM(G9:G10)</f>
        <v>6289.45</v>
      </c>
      <c r="H11" s="78">
        <f t="shared" si="1"/>
        <v>0</v>
      </c>
      <c r="I11" s="78">
        <f t="shared" si="1"/>
        <v>2925.6099999999997</v>
      </c>
      <c r="J11" s="35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</row>
    <row r="12" spans="2:25">
      <c r="E12" s="35"/>
      <c r="F12" s="35"/>
      <c r="G12" s="35"/>
      <c r="H12" s="35"/>
      <c r="I12" s="35"/>
      <c r="J12" s="35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</row>
    <row r="13" spans="2:25">
      <c r="E13" s="35"/>
      <c r="F13" s="35"/>
      <c r="G13" s="35"/>
      <c r="H13" s="35"/>
      <c r="I13" s="35"/>
      <c r="J13" s="35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</row>
    <row r="14" spans="2:25" ht="48" customHeight="1">
      <c r="B14" s="17" t="s">
        <v>776</v>
      </c>
      <c r="C14" s="17" t="s">
        <v>778</v>
      </c>
      <c r="D14" s="17" t="s">
        <v>779</v>
      </c>
      <c r="E14" s="38" t="s">
        <v>777</v>
      </c>
      <c r="F14" s="38" t="s">
        <v>781</v>
      </c>
      <c r="G14" s="38" t="s">
        <v>782</v>
      </c>
      <c r="H14" s="38" t="s">
        <v>783</v>
      </c>
      <c r="I14" s="38" t="s">
        <v>784</v>
      </c>
      <c r="J14" s="3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</row>
    <row r="15" spans="2:25">
      <c r="B15" s="106" t="s">
        <v>6</v>
      </c>
      <c r="C15" s="106" t="s">
        <v>120</v>
      </c>
      <c r="D15" s="18" t="s">
        <v>121</v>
      </c>
      <c r="E15" s="42" t="s">
        <v>1</v>
      </c>
      <c r="F15" s="71">
        <f>SUMIFS('liste de données'!G:G,'liste de données'!D:D,C15,'liste de données'!C:C,E15)</f>
        <v>252.92</v>
      </c>
      <c r="G15" s="71">
        <f>SUMIFS('liste de données'!H:H,'liste de données'!D:D,C15,'liste de données'!C:C,E15)</f>
        <v>238.46</v>
      </c>
      <c r="H15" s="71">
        <f>SUMIFS('liste de données'!I:I,'liste de données'!D:D,C15,'liste de données'!C:C,E15)</f>
        <v>0</v>
      </c>
      <c r="I15" s="71">
        <f>SUMIFS('liste de données'!J:J,'liste de données'!D:D,C15,'liste de données'!C:C,E15)</f>
        <v>14.46</v>
      </c>
      <c r="J15" s="35"/>
      <c r="K15" s="69">
        <f>SUMIFS('liste de données'!$G:$G,'liste de données'!$D:$D,$C15,'liste de données'!$C:$C,$E15,'liste de données'!$F:$F,"&gt;=01/01/2018",'liste de données'!$F:$F,"&lt;=31/01/2018")</f>
        <v>0</v>
      </c>
      <c r="L15" s="69">
        <f>SUMIFS('liste de données'!$G:$G,'liste de données'!$D:$D,$C15,'liste de données'!$C:$C,$E15,'liste de données'!$F:$F,"&gt;=01/02/2018",'liste de données'!$F:$F,"&lt;=28/02/2018")</f>
        <v>0</v>
      </c>
      <c r="M15" s="69">
        <f>SUMIFS('liste de données'!$G:$G,'liste de données'!$D:$D,$C15,'liste de données'!$C:$C,$E15,'liste de données'!$F:$F,"&gt;=01/03/2018",'liste de données'!$F:$F,"&lt;=31/03/2018")</f>
        <v>252.92</v>
      </c>
      <c r="N15" s="69">
        <f>SUMIFS('liste de données'!$G:$G,'liste de données'!$D:$D,$C15,'liste de données'!$C:$C,$E15,'liste de données'!$F:$F,"&gt;=01/04/2018",'liste de données'!$F:$F,"&lt;=30/04/2018")</f>
        <v>0</v>
      </c>
      <c r="O15" s="69">
        <f>SUMIFS('liste de données'!$G:$G,'liste de données'!$D:$D,$C15,'liste de données'!$C:$C,$E15,'liste de données'!$F:$F,"&gt;=01/05/2018",'liste de données'!$F:$F,"&lt;=30/05/2018")</f>
        <v>0</v>
      </c>
      <c r="P15" s="69">
        <f>SUMIFS('liste de données'!$G:$G,'liste de données'!$D:$D,$C15,'liste de données'!$C:$C,$E15,'liste de données'!$F:$F,"&gt;=01/06/2018",'liste de données'!$F:$F,"&lt;=31/06/2018")</f>
        <v>0</v>
      </c>
      <c r="Q15" s="69">
        <f>SUMIFS('liste de données'!$G:$G,'liste de données'!$D:$D,$C15,'liste de données'!$C:$C,$E15,'liste de données'!$F:$F,"&gt;=01/07/2018",'liste de données'!$F:$F,"&lt;=31/07/2018")</f>
        <v>0</v>
      </c>
      <c r="R15" s="69">
        <f>SUMIFS('liste de données'!$G:$G,'liste de données'!$D:$D,$C15,'liste de données'!$C:$C,$E15,'liste de données'!$F:$F,"&gt;=01/08/2018",'liste de données'!$F:$F,"&lt;=31/08/2018")</f>
        <v>0</v>
      </c>
      <c r="S15" s="69">
        <f>SUMIFS('liste de données'!$G:$G,'liste de données'!$D:$D,$C15,'liste de données'!$C:$C,$E15,'liste de données'!$F:$F,"&gt;=01/09/2018",'liste de données'!$F:$F,"&lt;=30/09/2018")</f>
        <v>0</v>
      </c>
      <c r="T15" s="69">
        <f>SUMIFS('liste de données'!$G:$G,'liste de données'!$D:$D,$C15,'liste de données'!$C:$C,$E15,'liste de données'!$F:$F,"&gt;=01/10/2018",'liste de données'!$F:$F,"&lt;=31/10/2018")</f>
        <v>0</v>
      </c>
      <c r="U15" s="69">
        <f>SUMIFS('liste de données'!$G:$G,'liste de données'!$D:$D,$C15,'liste de données'!$C:$C,$E15,'liste de données'!$F:$F,"&gt;=01/11/2018",'liste de données'!$F:$F,"&lt;=30/11/2018")</f>
        <v>0</v>
      </c>
      <c r="V15" s="69">
        <f>SUMIFS('liste de données'!$G:$G,'liste de données'!$D:$D,$C15,'liste de données'!$C:$C,$E15,'liste de données'!$F:$F,"&gt;=01/12/2018",'liste de données'!$F:$F,"&lt;=31/12/2018")</f>
        <v>0</v>
      </c>
      <c r="W15" s="72">
        <f>SUM(K15:V15)</f>
        <v>252.92</v>
      </c>
    </row>
    <row r="16" spans="2:25" s="21" customFormat="1">
      <c r="B16" s="113"/>
      <c r="C16" s="113"/>
      <c r="D16" s="24"/>
      <c r="E16" s="43" t="s">
        <v>14</v>
      </c>
      <c r="F16" s="70">
        <f>SUMIFS('liste de données'!G:G,'liste de données'!D:D,C15,'liste de données'!C:C,E16)</f>
        <v>2755.0299999999997</v>
      </c>
      <c r="G16" s="70">
        <f>SUMIFS('liste de données'!H:H,'liste de données'!D:D,C15,'liste de données'!C:C,E16)</f>
        <v>2503.85</v>
      </c>
      <c r="H16" s="70">
        <f>SUMIFS('liste de données'!I:I,'liste de données'!D:D,C15,'liste de données'!C:C,E16)</f>
        <v>0</v>
      </c>
      <c r="I16" s="70">
        <f>SUMIFS('liste de données'!J:J,'liste de données'!D:D,C15,'liste de données'!C:C,E16)</f>
        <v>251.18</v>
      </c>
      <c r="J16" s="37"/>
      <c r="K16" s="70">
        <f>SUMIFS('liste de données'!$G:$G,'liste de données'!$D:$D,$C15,'liste de données'!$C:$C,$E16,'liste de données'!$F:$F,"&gt;=01/01/2018",'liste de données'!$F:$F,"&lt;=31/01/2018")</f>
        <v>953.85</v>
      </c>
      <c r="L16" s="70">
        <f>SUMIFS('liste de données'!$G:$G,'liste de données'!$D:$D,$C15,'liste de données'!$C:$C,$E16,'liste de données'!$F:$F,"&gt;=01/02/2018",'liste de données'!$F:$F,"&lt;=28/02/2018")</f>
        <v>1371.15</v>
      </c>
      <c r="M16" s="70">
        <f>SUMIFS('liste de données'!$G:$G,'liste de données'!$D:$D,$C15,'liste de données'!$C:$C,$E16,'liste de données'!$F:$F,"&gt;=01/03/2018",'liste de données'!$F:$F,"&lt;=31/03/2018")</f>
        <v>430.03000000000003</v>
      </c>
      <c r="N16" s="70">
        <f>SUMIFS('liste de données'!$G:$G,'liste de données'!$D:$D,$C15,'liste de données'!$C:$C,$E16,'liste de données'!$F:$F,"&gt;=01/04/2018",'liste de données'!$F:$F,"&lt;=30/04/2018")</f>
        <v>0</v>
      </c>
      <c r="O16" s="70">
        <f>SUMIFS('liste de données'!$G:$G,'liste de données'!$D:$D,$C15,'liste de données'!$C:$C,$E16,'liste de données'!$F:$F,"&gt;=01/05/2018",'liste de données'!$F:$F,"&lt;=31/05/2018")</f>
        <v>0</v>
      </c>
      <c r="P16" s="70">
        <f>SUMIFS('liste de données'!$G:$G,'liste de données'!$D:$D,$C15,'liste de données'!$C:$C,$E16,'liste de données'!$F:$F,"&gt;=01/06/2018",'liste de données'!$F:$F,"&lt;=30/06/2018")</f>
        <v>0</v>
      </c>
      <c r="Q16" s="70">
        <f>SUMIFS('liste de données'!$G:$G,'liste de données'!$D:$D,$C15,'liste de données'!$C:$C,$E16,'liste de données'!$F:$F,"&gt;=01/07/2018",'liste de données'!$F:$F,"&lt;=31/07/2018")</f>
        <v>0</v>
      </c>
      <c r="R16" s="70">
        <f>SUMIFS('liste de données'!$G:$G,'liste de données'!$D:$D,$C15,'liste de données'!$C:$C,$E16,'liste de données'!$F:$F,"&gt;=01/08/2018",'liste de données'!$F:$F,"&lt;=31/08/2018")</f>
        <v>0</v>
      </c>
      <c r="S16" s="70">
        <f>SUMIFS('liste de données'!$G:$G,'liste de données'!$D:$D,$C15,'liste de données'!$C:$C,$E16,'liste de données'!$F:$F,"&gt;=01/09/2018",'liste de données'!$F:$F,"&lt;=30/09/2018")</f>
        <v>0</v>
      </c>
      <c r="T16" s="70">
        <f>SUMIFS('liste de données'!$G:$G,'liste de données'!$D:$D,$C15,'liste de données'!$C:$C,$E16,'liste de données'!$F:$F,"&gt;=01/10/2018",'liste de données'!$F:$F,"&lt;=31/10/2018")</f>
        <v>0</v>
      </c>
      <c r="U16" s="70">
        <f>SUMIFS('liste de données'!$G:$G,'liste de données'!$D:$D,$C15,'liste de données'!$C:$C,$E16,'liste de données'!$F:$F,"&gt;=01/11/2018",'liste de données'!$F:$F,"&lt;=30/11/2018")</f>
        <v>0</v>
      </c>
      <c r="V16" s="70">
        <f>SUMIFS('liste de données'!$G:$G,'liste de données'!$D:$D,$C15,'liste de données'!$C:$C,$E16,'liste de données'!$F:$F,"&gt;=01/12/2018",'liste de données'!$F:$F,"&lt;=31/12/2018")</f>
        <v>0</v>
      </c>
      <c r="W16" s="72">
        <f>SUM(K16:V16)</f>
        <v>2755.03</v>
      </c>
    </row>
    <row r="17" spans="2:23">
      <c r="B17" s="108"/>
      <c r="C17" s="108"/>
      <c r="D17" s="19"/>
      <c r="E17" s="44" t="s">
        <v>791</v>
      </c>
      <c r="F17" s="78">
        <f>SUM(F15:F16)</f>
        <v>3007.95</v>
      </c>
      <c r="G17" s="78">
        <f t="shared" ref="G17:I17" si="2">SUM(G15:G16)</f>
        <v>2742.31</v>
      </c>
      <c r="H17" s="78">
        <f t="shared" si="2"/>
        <v>0</v>
      </c>
      <c r="I17" s="78">
        <f t="shared" si="2"/>
        <v>265.64</v>
      </c>
      <c r="J17" s="35"/>
    </row>
    <row r="18" spans="2:23">
      <c r="E18" s="35"/>
      <c r="F18" s="35"/>
      <c r="G18" s="35"/>
      <c r="H18" s="35"/>
      <c r="I18" s="35"/>
      <c r="J18" s="35"/>
    </row>
    <row r="19" spans="2:23">
      <c r="E19" s="35"/>
      <c r="F19" s="103" t="s">
        <v>794</v>
      </c>
      <c r="G19" s="103"/>
      <c r="H19" s="35"/>
      <c r="J19" s="35"/>
    </row>
    <row r="20" spans="2:23">
      <c r="E20" s="35"/>
      <c r="F20" s="103"/>
      <c r="G20" s="103"/>
      <c r="H20" s="35"/>
      <c r="J20" s="35"/>
      <c r="K20" s="73">
        <v>43101</v>
      </c>
      <c r="L20" s="73">
        <v>43132</v>
      </c>
      <c r="M20" s="73">
        <v>43160</v>
      </c>
      <c r="N20" s="73">
        <v>43191</v>
      </c>
      <c r="O20" s="73">
        <v>43221</v>
      </c>
      <c r="P20" s="73">
        <v>43252</v>
      </c>
      <c r="Q20" s="73">
        <v>43282</v>
      </c>
      <c r="R20" s="73">
        <v>43313</v>
      </c>
      <c r="S20" s="73">
        <v>43344</v>
      </c>
      <c r="T20" s="73">
        <v>43374</v>
      </c>
      <c r="U20" s="73">
        <v>43405</v>
      </c>
      <c r="V20" s="73">
        <v>43435</v>
      </c>
      <c r="W20" s="63" t="s">
        <v>2685</v>
      </c>
    </row>
    <row r="21" spans="2:23">
      <c r="E21" s="35"/>
      <c r="F21" s="34" t="s">
        <v>1</v>
      </c>
      <c r="G21" s="71">
        <f>SUM(F3,F9,F15)</f>
        <v>6998.52</v>
      </c>
      <c r="H21" s="35"/>
      <c r="J21" s="67" t="s">
        <v>2700</v>
      </c>
      <c r="K21" s="79">
        <f>SUM(K3,K9,K15)</f>
        <v>3398.3</v>
      </c>
      <c r="L21" s="79">
        <f t="shared" ref="L21:V21" si="3">SUM(L3,L9,L15)</f>
        <v>2895.06</v>
      </c>
      <c r="M21" s="79">
        <f t="shared" si="3"/>
        <v>705.16</v>
      </c>
      <c r="N21" s="79">
        <f t="shared" si="3"/>
        <v>0</v>
      </c>
      <c r="O21" s="79">
        <f t="shared" si="3"/>
        <v>0</v>
      </c>
      <c r="P21" s="79">
        <f t="shared" si="3"/>
        <v>0</v>
      </c>
      <c r="Q21" s="79">
        <f t="shared" si="3"/>
        <v>0</v>
      </c>
      <c r="R21" s="79">
        <f t="shared" si="3"/>
        <v>0</v>
      </c>
      <c r="S21" s="79">
        <f t="shared" si="3"/>
        <v>0</v>
      </c>
      <c r="T21" s="79">
        <f t="shared" si="3"/>
        <v>0</v>
      </c>
      <c r="U21" s="79">
        <f t="shared" si="3"/>
        <v>0</v>
      </c>
      <c r="V21" s="79">
        <f t="shared" si="3"/>
        <v>0</v>
      </c>
      <c r="W21" s="80">
        <f>SUM(K21:V21)</f>
        <v>6998.52</v>
      </c>
    </row>
    <row r="22" spans="2:23" s="21" customFormat="1">
      <c r="E22" s="37"/>
      <c r="F22" s="36" t="s">
        <v>14</v>
      </c>
      <c r="G22" s="70">
        <f>SUM(F4,F10,F16)</f>
        <v>8038.73</v>
      </c>
      <c r="H22" s="37"/>
      <c r="J22" s="68" t="s">
        <v>2701</v>
      </c>
      <c r="K22" s="82">
        <f>SUM(K4,K10,K16)</f>
        <v>2255.59</v>
      </c>
      <c r="L22" s="82">
        <f t="shared" ref="L22:V22" si="4">SUM(L4,L10,L16)</f>
        <v>3921.23</v>
      </c>
      <c r="M22" s="82">
        <f t="shared" si="4"/>
        <v>1861.91</v>
      </c>
      <c r="N22" s="82">
        <f t="shared" si="4"/>
        <v>0</v>
      </c>
      <c r="O22" s="82">
        <f t="shared" si="4"/>
        <v>0</v>
      </c>
      <c r="P22" s="82">
        <f t="shared" si="4"/>
        <v>0</v>
      </c>
      <c r="Q22" s="82">
        <f t="shared" si="4"/>
        <v>0</v>
      </c>
      <c r="R22" s="82">
        <f t="shared" si="4"/>
        <v>0</v>
      </c>
      <c r="S22" s="82">
        <f t="shared" si="4"/>
        <v>0</v>
      </c>
      <c r="T22" s="82">
        <f t="shared" si="4"/>
        <v>0</v>
      </c>
      <c r="U22" s="82">
        <f t="shared" si="4"/>
        <v>0</v>
      </c>
      <c r="V22" s="82">
        <f t="shared" si="4"/>
        <v>0</v>
      </c>
      <c r="W22" s="80">
        <f>SUM(K22:V22)</f>
        <v>8038.73</v>
      </c>
    </row>
    <row r="23" spans="2:23">
      <c r="E23" s="35"/>
      <c r="F23" s="35"/>
      <c r="G23" s="35"/>
      <c r="H23" s="35"/>
      <c r="I23" s="35"/>
      <c r="J23" s="35"/>
    </row>
    <row r="24" spans="2:23">
      <c r="E24" s="35"/>
      <c r="F24" s="35"/>
      <c r="G24" s="35"/>
      <c r="H24" s="35"/>
      <c r="I24" s="35"/>
    </row>
    <row r="28" spans="2:23">
      <c r="J28" s="21"/>
    </row>
    <row r="29" spans="2:23">
      <c r="J29" s="35"/>
    </row>
    <row r="30" spans="2:23">
      <c r="J30" s="35"/>
    </row>
    <row r="31" spans="2:23">
      <c r="J31" s="35"/>
    </row>
    <row r="32" spans="2:23">
      <c r="J32" s="35"/>
    </row>
    <row r="33" spans="10:10">
      <c r="J33" s="35"/>
    </row>
    <row r="34" spans="10:10">
      <c r="J34" s="37"/>
    </row>
    <row r="35" spans="10:10">
      <c r="J35" s="35"/>
    </row>
    <row r="36" spans="10:10">
      <c r="J36" s="35"/>
    </row>
    <row r="37" spans="10:10">
      <c r="J37" s="35"/>
    </row>
    <row r="38" spans="10:10">
      <c r="J38" s="35"/>
    </row>
    <row r="39" spans="10:10">
      <c r="J39" s="35"/>
    </row>
    <row r="40" spans="10:10">
      <c r="J40" s="37"/>
    </row>
    <row r="41" spans="10:10">
      <c r="J41" s="35"/>
    </row>
    <row r="42" spans="10:10">
      <c r="J42" s="35"/>
    </row>
    <row r="43" spans="10:10">
      <c r="J43" s="35"/>
    </row>
    <row r="44" spans="10:10">
      <c r="J44" s="35"/>
    </row>
    <row r="45" spans="10:10">
      <c r="J45" s="35"/>
    </row>
    <row r="46" spans="10:10">
      <c r="J46" s="37"/>
    </row>
    <row r="47" spans="10:10">
      <c r="J47" s="35"/>
    </row>
    <row r="48" spans="10:10">
      <c r="J48" s="35"/>
    </row>
    <row r="49" spans="10:10">
      <c r="J49" s="35"/>
    </row>
    <row r="50" spans="10:10">
      <c r="J50" s="35"/>
    </row>
    <row r="51" spans="10:10">
      <c r="J51" s="35"/>
    </row>
    <row r="52" spans="10:10">
      <c r="J52" s="37"/>
    </row>
    <row r="53" spans="10:10">
      <c r="J53" s="35"/>
    </row>
    <row r="54" spans="10:10">
      <c r="J54" s="35"/>
    </row>
    <row r="55" spans="10:10">
      <c r="J55" s="35"/>
    </row>
    <row r="56" spans="10:10">
      <c r="J56" s="35"/>
    </row>
    <row r="57" spans="10:10">
      <c r="J57" s="35"/>
    </row>
    <row r="58" spans="10:10">
      <c r="J58" s="37"/>
    </row>
    <row r="59" spans="10:10">
      <c r="J59" s="35"/>
    </row>
    <row r="60" spans="10:10">
      <c r="J60" s="35"/>
    </row>
    <row r="61" spans="10:10">
      <c r="J61" s="35"/>
    </row>
    <row r="62" spans="10:10">
      <c r="J62" s="35"/>
    </row>
    <row r="63" spans="10:10">
      <c r="J63" s="35"/>
    </row>
    <row r="64" spans="10:10">
      <c r="J64" s="37"/>
    </row>
    <row r="65" spans="10:10">
      <c r="J65" s="35"/>
    </row>
    <row r="66" spans="10:10">
      <c r="J66" s="35"/>
    </row>
    <row r="68" spans="10:10">
      <c r="J68" s="10"/>
    </row>
  </sheetData>
  <mergeCells count="8">
    <mergeCell ref="X2:Y2"/>
    <mergeCell ref="F19:G20"/>
    <mergeCell ref="B3:B5"/>
    <mergeCell ref="C3:C5"/>
    <mergeCell ref="B9:B11"/>
    <mergeCell ref="C9:C11"/>
    <mergeCell ref="B15:B17"/>
    <mergeCell ref="C15:C17"/>
  </mergeCells>
  <pageMargins left="0.7" right="0.7" top="0.75" bottom="0.75" header="0.3" footer="0.3"/>
  <pageSetup paperSize="9" orientation="portrait" r:id="rId1"/>
  <customProperties>
    <customPr name="EpmWorksheetKeyString_GUID" r:id="rId2"/>
  </customPropertie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69"/>
  <sheetViews>
    <sheetView showGridLines="0" showRowColHeaders="0" topLeftCell="G44" zoomScaleNormal="100" workbookViewId="0">
      <selection activeCell="G47" sqref="G47"/>
    </sheetView>
  </sheetViews>
  <sheetFormatPr baseColWidth="10" defaultColWidth="10.7109375" defaultRowHeight="12.75"/>
  <cols>
    <col min="1" max="1" width="16.7109375" customWidth="1"/>
    <col min="2" max="2" width="15.140625" bestFit="1" customWidth="1"/>
    <col min="3" max="3" width="12.5703125" customWidth="1"/>
    <col min="4" max="4" width="33.140625" bestFit="1" customWidth="1"/>
    <col min="5" max="5" width="15.140625" bestFit="1" customWidth="1"/>
    <col min="6" max="6" width="9.85546875" bestFit="1" customWidth="1"/>
    <col min="7" max="7" width="10" customWidth="1"/>
    <col min="8" max="8" width="10.7109375" bestFit="1" customWidth="1"/>
    <col min="9" max="9" width="9.7109375" bestFit="1" customWidth="1"/>
    <col min="10" max="10" width="15.85546875" bestFit="1" customWidth="1"/>
    <col min="11" max="22" width="10.7109375" customWidth="1"/>
    <col min="23" max="23" width="16.28515625" bestFit="1" customWidth="1"/>
    <col min="24" max="25" width="10.7109375" customWidth="1"/>
    <col min="26" max="61" width="5.5703125" bestFit="1" customWidth="1"/>
    <col min="62" max="1251" width="6.5703125" bestFit="1" customWidth="1"/>
    <col min="1252" max="1460" width="8.140625" bestFit="1" customWidth="1"/>
    <col min="1461" max="1463" width="9.140625" bestFit="1" customWidth="1"/>
    <col min="1464" max="1464" width="13.140625" bestFit="1" customWidth="1"/>
  </cols>
  <sheetData>
    <row r="2" spans="1:25" ht="38.25">
      <c r="B2" s="17" t="s">
        <v>776</v>
      </c>
      <c r="C2" s="17" t="s">
        <v>778</v>
      </c>
      <c r="D2" s="17" t="s">
        <v>779</v>
      </c>
      <c r="E2" s="38" t="s">
        <v>777</v>
      </c>
      <c r="F2" s="38" t="s">
        <v>781</v>
      </c>
      <c r="G2" s="38" t="s">
        <v>782</v>
      </c>
      <c r="H2" s="38" t="s">
        <v>783</v>
      </c>
      <c r="I2" s="38" t="s">
        <v>784</v>
      </c>
      <c r="K2" s="65">
        <v>43101</v>
      </c>
      <c r="L2" s="65">
        <v>43132</v>
      </c>
      <c r="M2" s="65">
        <v>43160</v>
      </c>
      <c r="N2" s="65">
        <v>43191</v>
      </c>
      <c r="O2" s="65">
        <v>43221</v>
      </c>
      <c r="P2" s="65">
        <v>43252</v>
      </c>
      <c r="Q2" s="65">
        <v>43282</v>
      </c>
      <c r="R2" s="65">
        <v>43313</v>
      </c>
      <c r="S2" s="65">
        <v>43344</v>
      </c>
      <c r="T2" s="65">
        <v>43374</v>
      </c>
      <c r="U2" s="65">
        <v>43405</v>
      </c>
      <c r="V2" s="65">
        <v>43435</v>
      </c>
      <c r="W2" s="64" t="s">
        <v>2691</v>
      </c>
      <c r="X2" s="122" t="s">
        <v>2720</v>
      </c>
      <c r="Y2" s="123"/>
    </row>
    <row r="3" spans="1:25">
      <c r="B3" s="106" t="s">
        <v>6</v>
      </c>
      <c r="C3" s="106" t="s">
        <v>93</v>
      </c>
      <c r="D3" s="106" t="s">
        <v>94</v>
      </c>
      <c r="E3" s="42" t="s">
        <v>1</v>
      </c>
      <c r="F3" s="71">
        <f>SUMIFS('liste de données'!G:G,'liste de données'!D:D,C3,'liste de données'!C:C,E3)</f>
        <v>5782.12</v>
      </c>
      <c r="G3" s="71">
        <f>SUMIFS('liste de données'!H:H,'liste de données'!D:D,C3,'liste de données'!C:C,E3)</f>
        <v>4236.88</v>
      </c>
      <c r="H3" s="71">
        <f>SUMIFS('liste de données'!I:I,'liste de données'!D:D,C3,'liste de données'!C:C,E3)</f>
        <v>0</v>
      </c>
      <c r="I3" s="71">
        <f>SUMIFS('liste de données'!J:J,'liste de données'!D:D,C3,'liste de données'!C:C,E3)</f>
        <v>1545.24</v>
      </c>
      <c r="J3" s="35"/>
      <c r="K3" s="69">
        <f>SUMIFS('liste de données'!$G:$G,'liste de données'!$D:$D,$C3,'liste de données'!$C:$C,$E3,'liste de données'!$F:$F,"&gt;=01/01/2018",'liste de données'!$F:$F,"&lt;=31/01/2018")</f>
        <v>5424.42</v>
      </c>
      <c r="L3" s="69">
        <f>SUMIFS('liste de données'!$G:$G,'liste de données'!$D:$D,$C3,'liste de données'!$C:$C,$E3,'liste de données'!$F:$F,"&gt;=01/02/2018",'liste de données'!$F:$F,"&lt;=28/02/2018")</f>
        <v>178.85</v>
      </c>
      <c r="M3" s="69">
        <f>SUMIFS('liste de données'!$G:$G,'liste de données'!$D:$D,$C3,'liste de données'!$C:$C,$E3,'liste de données'!$F:$F,"&gt;=01/03/2018",'liste de données'!$F:$F,"&lt;=31/03/2018")</f>
        <v>178.85</v>
      </c>
      <c r="N3" s="69">
        <f>SUMIFS('liste de données'!$G:$G,'liste de données'!$D:$D,$C3,'liste de données'!$C:$C,$E3,'liste de données'!$F:$F,"&gt;=01/04/2018",'liste de données'!$F:$F,"&lt;=30/04/2018")</f>
        <v>0</v>
      </c>
      <c r="O3" s="69">
        <f>SUMIFS('liste de données'!$G:$G,'liste de données'!$D:$D,$C3,'liste de données'!$C:$C,$E3,'liste de données'!$F:$F,"&gt;=01/05/2018",'liste de données'!$F:$F,"&lt;=30/05/2018")</f>
        <v>0</v>
      </c>
      <c r="P3" s="69">
        <f>SUMIFS('liste de données'!$G:$G,'liste de données'!$D:$D,$C3,'liste de données'!$C:$C,$E3,'liste de données'!$F:$F,"&gt;=01/06/2018",'liste de données'!$F:$F,"&lt;=31/06/2018")</f>
        <v>0</v>
      </c>
      <c r="Q3" s="69">
        <f>SUMIFS('liste de données'!$G:$G,'liste de données'!$D:$D,$C3,'liste de données'!$C:$C,$E3,'liste de données'!$F:$F,"&gt;=01/07/2018",'liste de données'!$F:$F,"&lt;=31/07/2018")</f>
        <v>0</v>
      </c>
      <c r="R3" s="69">
        <f>SUMIFS('liste de données'!$G:$G,'liste de données'!$D:$D,$C3,'liste de données'!$C:$C,$E3,'liste de données'!$F:$F,"&gt;=01/08/2018",'liste de données'!$F:$F,"&lt;=31/08/2018")</f>
        <v>0</v>
      </c>
      <c r="S3" s="69">
        <f>SUMIFS('liste de données'!$G:$G,'liste de données'!$D:$D,$C3,'liste de données'!$C:$C,$E3,'liste de données'!$F:$F,"&gt;=01/09/2018",'liste de données'!$F:$F,"&lt;=30/09/2018")</f>
        <v>0</v>
      </c>
      <c r="T3" s="69">
        <f>SUMIFS('liste de données'!$G:$G,'liste de données'!$D:$D,$C3,'liste de données'!$C:$C,$E3,'liste de données'!$F:$F,"&gt;=01/10/2018",'liste de données'!$F:$F,"&lt;=31/10/2018")</f>
        <v>0</v>
      </c>
      <c r="U3" s="69">
        <f>SUMIFS('liste de données'!$G:$G,'liste de données'!$D:$D,$C3,'liste de données'!$C:$C,$E3,'liste de données'!$F:$F,"&gt;=01/11/2018",'liste de données'!$F:$F,"&lt;=30/11/2018")</f>
        <v>0</v>
      </c>
      <c r="V3" s="69">
        <f>SUMIFS('liste de données'!$G:$G,'liste de données'!$D:$D,$C3,'liste de données'!$C:$C,$E3,'liste de données'!$F:$F,"&gt;=01/12/2018",'liste de données'!$F:$F,"&lt;=31/12/2018")</f>
        <v>0</v>
      </c>
      <c r="W3" s="72">
        <f>SUM(K3:V3)</f>
        <v>5782.1200000000008</v>
      </c>
      <c r="X3" s="120" t="s">
        <v>1</v>
      </c>
      <c r="Y3" s="118"/>
    </row>
    <row r="4" spans="1:25" s="21" customFormat="1">
      <c r="A4" s="23"/>
      <c r="B4" s="107"/>
      <c r="C4" s="107"/>
      <c r="D4" s="113"/>
      <c r="E4" s="43" t="s">
        <v>14</v>
      </c>
      <c r="F4" s="70">
        <f>SUMIFS('liste de données'!G:G,'liste de données'!D:D,C3,'liste de données'!C:C,E4)</f>
        <v>495.91</v>
      </c>
      <c r="G4" s="70">
        <f>SUMIFS('liste de données'!H:H,'liste de données'!D:D,C3,'liste de données'!C:C,E4)</f>
        <v>417.31</v>
      </c>
      <c r="H4" s="70">
        <f>SUMIFS('liste de données'!I:I,'liste de données'!D:D,C3,'liste de données'!C:C,E4)</f>
        <v>0</v>
      </c>
      <c r="I4" s="70">
        <f>SUMIFS('liste de données'!J:J,'liste de données'!D:D,C3,'liste de données'!C:C,E4)</f>
        <v>78.599999999999994</v>
      </c>
      <c r="J4" s="35"/>
      <c r="K4" s="70">
        <f>SUMIFS('liste de données'!$G:$G,'liste de données'!$D:$D,$C3,'liste de données'!$C:$C,$E4,'liste de données'!$F:$F,"&gt;=01/01/2018",'liste de données'!$F:$F,"&lt;=31/01/2018")</f>
        <v>119.23</v>
      </c>
      <c r="L4" s="70">
        <f>SUMIFS('liste de données'!$G:$G,'liste de données'!$D:$D,$C3,'liste de données'!$C:$C,$E4,'liste de données'!$F:$F,"&gt;=01/02/2018",'liste de données'!$F:$F,"&lt;=28/02/2018")</f>
        <v>376.68</v>
      </c>
      <c r="M4" s="70">
        <f>SUMIFS('liste de données'!$G:$G,'liste de données'!$D:$D,$C3,'liste de données'!$C:$C,$E4,'liste de données'!$F:$F,"&gt;=01/03/2018",'liste de données'!$F:$F,"&lt;=31/03/2018")</f>
        <v>0</v>
      </c>
      <c r="N4" s="70">
        <f>SUMIFS('liste de données'!$G:$G,'liste de données'!$D:$D,$C3,'liste de données'!$C:$C,$E4,'liste de données'!$F:$F,"&gt;=01/04/2018",'liste de données'!$F:$F,"&lt;=30/04/2018")</f>
        <v>0</v>
      </c>
      <c r="O4" s="70">
        <f>SUMIFS('liste de données'!$G:$G,'liste de données'!$D:$D,$C3,'liste de données'!$C:$C,$E4,'liste de données'!$F:$F,"&gt;=01/05/2018",'liste de données'!$F:$F,"&lt;=31/05/2018")</f>
        <v>0</v>
      </c>
      <c r="P4" s="70">
        <f>SUMIFS('liste de données'!$G:$G,'liste de données'!$D:$D,$C3,'liste de données'!$C:$C,$E4,'liste de données'!$F:$F,"&gt;=01/06/2018",'liste de données'!$F:$F,"&lt;=30/06/2018")</f>
        <v>0</v>
      </c>
      <c r="Q4" s="70">
        <f>SUMIFS('liste de données'!$G:$G,'liste de données'!$D:$D,$C3,'liste de données'!$C:$C,$E4,'liste de données'!$F:$F,"&gt;=01/07/2018",'liste de données'!$F:$F,"&lt;=31/07/2018")</f>
        <v>0</v>
      </c>
      <c r="R4" s="70">
        <f>SUMIFS('liste de données'!$G:$G,'liste de données'!$D:$D,$C3,'liste de données'!$C:$C,$E4,'liste de données'!$F:$F,"&gt;=01/08/2018",'liste de données'!$F:$F,"&lt;=31/08/2018")</f>
        <v>0</v>
      </c>
      <c r="S4" s="70">
        <f>SUMIFS('liste de données'!$G:$G,'liste de données'!$D:$D,$C3,'liste de données'!$C:$C,$E4,'liste de données'!$F:$F,"&gt;=01/09/2018",'liste de données'!$F:$F,"&lt;=30/09/2018")</f>
        <v>0</v>
      </c>
      <c r="T4" s="70">
        <f>SUMIFS('liste de données'!$G:$G,'liste de données'!$D:$D,$C3,'liste de données'!$C:$C,$E4,'liste de données'!$F:$F,"&gt;=01/10/2018",'liste de données'!$F:$F,"&lt;=31/10/2018")</f>
        <v>0</v>
      </c>
      <c r="U4" s="70">
        <f>SUMIFS('liste de données'!$G:$G,'liste de données'!$D:$D,$C3,'liste de données'!$C:$C,$E4,'liste de données'!$F:$F,"&gt;=01/11/2018",'liste de données'!$F:$F,"&lt;=30/11/2018")</f>
        <v>0</v>
      </c>
      <c r="V4" s="70">
        <f>SUMIFS('liste de données'!$G:$G,'liste de données'!$D:$D,$C3,'liste de données'!$C:$C,$E4,'liste de données'!$F:$F,"&gt;=01/12/2018",'liste de données'!$F:$F,"&lt;=31/12/2018")</f>
        <v>0</v>
      </c>
      <c r="W4" s="72">
        <f>SUM(K4:V4)</f>
        <v>495.91</v>
      </c>
      <c r="X4" s="121" t="s">
        <v>14</v>
      </c>
      <c r="Y4" s="119"/>
    </row>
    <row r="5" spans="1:25">
      <c r="B5" s="108"/>
      <c r="C5" s="108"/>
      <c r="D5" s="108"/>
      <c r="E5" s="44" t="s">
        <v>791</v>
      </c>
      <c r="F5" s="78">
        <f>SUM(F3:F4)</f>
        <v>6278.03</v>
      </c>
      <c r="G5" s="78">
        <f t="shared" ref="G5:I5" si="0">SUM(G3:G4)</f>
        <v>4654.1900000000005</v>
      </c>
      <c r="H5" s="78">
        <f t="shared" si="0"/>
        <v>0</v>
      </c>
      <c r="I5" s="78">
        <f t="shared" si="0"/>
        <v>1623.84</v>
      </c>
      <c r="J5" s="35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</row>
    <row r="6" spans="1:25">
      <c r="E6" s="35"/>
      <c r="F6" s="35"/>
      <c r="G6" s="35"/>
      <c r="H6" s="35"/>
      <c r="I6" s="35"/>
      <c r="J6" s="35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</row>
    <row r="7" spans="1:25">
      <c r="E7" s="35"/>
      <c r="F7" s="35"/>
      <c r="G7" s="35"/>
      <c r="H7" s="35"/>
      <c r="I7" s="35"/>
      <c r="J7" s="35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</row>
    <row r="8" spans="1:25" ht="37.5" customHeight="1">
      <c r="B8" s="17" t="s">
        <v>776</v>
      </c>
      <c r="C8" s="17" t="s">
        <v>778</v>
      </c>
      <c r="D8" s="17" t="s">
        <v>779</v>
      </c>
      <c r="E8" s="38" t="s">
        <v>777</v>
      </c>
      <c r="F8" s="38" t="s">
        <v>781</v>
      </c>
      <c r="G8" s="38" t="s">
        <v>782</v>
      </c>
      <c r="H8" s="38" t="s">
        <v>783</v>
      </c>
      <c r="I8" s="38" t="s">
        <v>784</v>
      </c>
      <c r="J8" s="3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</row>
    <row r="9" spans="1:25">
      <c r="B9" s="106" t="s">
        <v>6</v>
      </c>
      <c r="C9" s="106" t="s">
        <v>53</v>
      </c>
      <c r="D9" s="106" t="s">
        <v>54</v>
      </c>
      <c r="E9" s="42" t="s">
        <v>1</v>
      </c>
      <c r="F9" s="71">
        <f>SUMIFS('liste de données'!G:G,'liste de données'!D:D,C9,'liste de données'!C:C,E9)</f>
        <v>5293.32</v>
      </c>
      <c r="G9" s="71">
        <f>SUMIFS('liste de données'!H:H,'liste de données'!D:D,C9,'liste de données'!C:C,E9)</f>
        <v>4177.2699999999995</v>
      </c>
      <c r="H9" s="71">
        <f>SUMIFS('liste de données'!I:I,'liste de données'!D:D,C9,'liste de données'!C:C,E9)</f>
        <v>12.8</v>
      </c>
      <c r="I9" s="71">
        <f>SUMIFS('liste de données'!J:J,'liste de données'!D:D,C9,'liste de données'!C:C,E9)</f>
        <v>1103.25</v>
      </c>
      <c r="J9" s="35"/>
      <c r="K9" s="69">
        <f>SUMIFS('liste de données'!$G:$G,'liste de données'!$D:$D,$C9,'liste de données'!$C:$C,$E9,'liste de données'!$F:$F,"&gt;=01/01/2018",'liste de données'!$F:$F,"&lt;=31/01/2018")</f>
        <v>354.8</v>
      </c>
      <c r="L9" s="69">
        <f>SUMIFS('liste de données'!$G:$G,'liste de données'!$D:$D,$C9,'liste de données'!$C:$C,$E9,'liste de données'!$F:$F,"&gt;=01/02/2018",'liste de données'!$F:$F,"&lt;=28/02/2018")</f>
        <v>2831.99</v>
      </c>
      <c r="M9" s="69">
        <f>SUMIFS('liste de données'!$G:$G,'liste de données'!$D:$D,$C9,'liste de données'!$C:$C,$E9,'liste de données'!$F:$F,"&gt;=01/03/2018",'liste de données'!$F:$F,"&lt;=31/03/2018")</f>
        <v>2106.5300000000002</v>
      </c>
      <c r="N9" s="69">
        <f>SUMIFS('liste de données'!$G:$G,'liste de données'!$D:$D,$C9,'liste de données'!$C:$C,$E9,'liste de données'!$F:$F,"&gt;=01/04/2018",'liste de données'!$F:$F,"&lt;=30/04/2018")</f>
        <v>0</v>
      </c>
      <c r="O9" s="69">
        <f>SUMIFS('liste de données'!$G:$G,'liste de données'!$D:$D,$C9,'liste de données'!$C:$C,$E9,'liste de données'!$F:$F,"&gt;=01/05/2018",'liste de données'!$F:$F,"&lt;=30/05/2018")</f>
        <v>0</v>
      </c>
      <c r="P9" s="69">
        <f>SUMIFS('liste de données'!$G:$G,'liste de données'!$D:$D,$C9,'liste de données'!$C:$C,$E9,'liste de données'!$F:$F,"&gt;=01/06/2018",'liste de données'!$F:$F,"&lt;=31/06/2018")</f>
        <v>0</v>
      </c>
      <c r="Q9" s="69">
        <f>SUMIFS('liste de données'!$G:$G,'liste de données'!$D:$D,$C9,'liste de données'!$C:$C,$E9,'liste de données'!$F:$F,"&gt;=01/07/2018",'liste de données'!$F:$F,"&lt;=31/07/2018")</f>
        <v>0</v>
      </c>
      <c r="R9" s="69">
        <f>SUMIFS('liste de données'!$G:$G,'liste de données'!$D:$D,$C9,'liste de données'!$C:$C,$E9,'liste de données'!$F:$F,"&gt;=01/08/2018",'liste de données'!$F:$F,"&lt;=31/08/2018")</f>
        <v>0</v>
      </c>
      <c r="S9" s="69">
        <f>SUMIFS('liste de données'!$G:$G,'liste de données'!$D:$D,$C9,'liste de données'!$C:$C,$E9,'liste de données'!$F:$F,"&gt;=01/09/2018",'liste de données'!$F:$F,"&lt;=30/09/2018")</f>
        <v>0</v>
      </c>
      <c r="T9" s="69">
        <f>SUMIFS('liste de données'!$G:$G,'liste de données'!$D:$D,$C9,'liste de données'!$C:$C,$E9,'liste de données'!$F:$F,"&gt;=01/10/2018",'liste de données'!$F:$F,"&lt;=31/10/2018")</f>
        <v>0</v>
      </c>
      <c r="U9" s="69">
        <f>SUMIFS('liste de données'!$G:$G,'liste de données'!$D:$D,$C9,'liste de données'!$C:$C,$E9,'liste de données'!$F:$F,"&gt;=01/11/2018",'liste de données'!$F:$F,"&lt;=30/11/2018")</f>
        <v>0</v>
      </c>
      <c r="V9" s="69">
        <f>SUMIFS('liste de données'!$G:$G,'liste de données'!$D:$D,$C9,'liste de données'!$C:$C,$E9,'liste de données'!$F:$F,"&gt;=01/12/2018",'liste de données'!$F:$F,"&lt;=31/12/2018")</f>
        <v>0</v>
      </c>
      <c r="W9" s="72">
        <f>SUM(K9:V9)</f>
        <v>5293.32</v>
      </c>
    </row>
    <row r="10" spans="1:25" s="21" customFormat="1">
      <c r="A10" s="23"/>
      <c r="B10" s="107"/>
      <c r="C10" s="107"/>
      <c r="D10" s="113"/>
      <c r="E10" s="43" t="s">
        <v>14</v>
      </c>
      <c r="F10" s="70">
        <f>SUMIFS('liste de données'!G:G,'liste de données'!D:D,C9,'liste de données'!C:C,E10)</f>
        <v>1876.04</v>
      </c>
      <c r="G10" s="70">
        <f>SUMIFS('liste de données'!H:H,'liste de données'!D:D,C9,'liste de données'!C:C,E10)</f>
        <v>1609.6299999999999</v>
      </c>
      <c r="H10" s="70">
        <f>SUMIFS('liste de données'!I:I,'liste de données'!D:D,C9,'liste de données'!C:C,E10)</f>
        <v>0</v>
      </c>
      <c r="I10" s="70">
        <f>SUMIFS('liste de données'!J:J,'liste de données'!D:D,C9,'liste de données'!C:C,E10)</f>
        <v>266.40999999999997</v>
      </c>
      <c r="J10" s="35"/>
      <c r="K10" s="70">
        <f>SUMIFS('liste de données'!$G:$G,'liste de données'!$D:$D,$C9,'liste de données'!$C:$C,$E10,'liste de données'!$F:$F,"&gt;=01/01/2018",'liste de données'!$F:$F,"&lt;=31/01/2018")</f>
        <v>430.86</v>
      </c>
      <c r="L10" s="70">
        <f>SUMIFS('liste de données'!$G:$G,'liste de données'!$D:$D,$C9,'liste de données'!$C:$C,$E10,'liste de données'!$F:$F,"&gt;=01/02/2018",'liste de données'!$F:$F,"&lt;=28/02/2018")</f>
        <v>0</v>
      </c>
      <c r="M10" s="70">
        <f>SUMIFS('liste de données'!$G:$G,'liste de données'!$D:$D,$C9,'liste de données'!$C:$C,$E10,'liste de données'!$F:$F,"&gt;=01/03/2018",'liste de données'!$F:$F,"&lt;=31/03/2018")</f>
        <v>1445.18</v>
      </c>
      <c r="N10" s="70">
        <f>SUMIFS('liste de données'!$G:$G,'liste de données'!$D:$D,$C9,'liste de données'!$C:$C,$E10,'liste de données'!$F:$F,"&gt;=01/04/2018",'liste de données'!$F:$F,"&lt;=30/04/2018")</f>
        <v>0</v>
      </c>
      <c r="O10" s="70">
        <f>SUMIFS('liste de données'!$G:$G,'liste de données'!$D:$D,$C9,'liste de données'!$C:$C,$E10,'liste de données'!$F:$F,"&gt;=01/05/2018",'liste de données'!$F:$F,"&lt;=31/05/2018")</f>
        <v>0</v>
      </c>
      <c r="P10" s="70">
        <f>SUMIFS('liste de données'!$G:$G,'liste de données'!$D:$D,$C9,'liste de données'!$C:$C,$E10,'liste de données'!$F:$F,"&gt;=01/06/2018",'liste de données'!$F:$F,"&lt;=30/06/2018")</f>
        <v>0</v>
      </c>
      <c r="Q10" s="70">
        <f>SUMIFS('liste de données'!$G:$G,'liste de données'!$D:$D,$C9,'liste de données'!$C:$C,$E10,'liste de données'!$F:$F,"&gt;=01/07/2018",'liste de données'!$F:$F,"&lt;=31/07/2018")</f>
        <v>0</v>
      </c>
      <c r="R10" s="70">
        <f>SUMIFS('liste de données'!$G:$G,'liste de données'!$D:$D,$C9,'liste de données'!$C:$C,$E10,'liste de données'!$F:$F,"&gt;=01/08/2018",'liste de données'!$F:$F,"&lt;=31/08/2018")</f>
        <v>0</v>
      </c>
      <c r="S10" s="70">
        <f>SUMIFS('liste de données'!$G:$G,'liste de données'!$D:$D,$C9,'liste de données'!$C:$C,$E10,'liste de données'!$F:$F,"&gt;=01/09/2018",'liste de données'!$F:$F,"&lt;=30/09/2018")</f>
        <v>0</v>
      </c>
      <c r="T10" s="70">
        <f>SUMIFS('liste de données'!$G:$G,'liste de données'!$D:$D,$C9,'liste de données'!$C:$C,$E10,'liste de données'!$F:$F,"&gt;=01/10/2018",'liste de données'!$F:$F,"&lt;=31/10/2018")</f>
        <v>0</v>
      </c>
      <c r="U10" s="70">
        <f>SUMIFS('liste de données'!$G:$G,'liste de données'!$D:$D,$C9,'liste de données'!$C:$C,$E10,'liste de données'!$F:$F,"&gt;=01/11/2018",'liste de données'!$F:$F,"&lt;=30/11/2018")</f>
        <v>0</v>
      </c>
      <c r="V10" s="70">
        <f>SUMIFS('liste de données'!$G:$G,'liste de données'!$D:$D,$C9,'liste de données'!$C:$C,$E10,'liste de données'!$F:$F,"&gt;=01/12/2018",'liste de données'!$F:$F,"&lt;=31/12/2018")</f>
        <v>0</v>
      </c>
      <c r="W10" s="72">
        <f>SUM(K10:V10)</f>
        <v>1876.04</v>
      </c>
    </row>
    <row r="11" spans="1:25">
      <c r="B11" s="108"/>
      <c r="C11" s="108"/>
      <c r="D11" s="108"/>
      <c r="E11" s="44" t="s">
        <v>791</v>
      </c>
      <c r="F11" s="78">
        <f>SUM(F9:F10)</f>
        <v>7169.36</v>
      </c>
      <c r="G11" s="78">
        <f t="shared" ref="G11:I11" si="1">SUM(G9:G10)</f>
        <v>5786.9</v>
      </c>
      <c r="H11" s="78">
        <f t="shared" si="1"/>
        <v>12.8</v>
      </c>
      <c r="I11" s="78">
        <f t="shared" si="1"/>
        <v>1369.6599999999999</v>
      </c>
      <c r="J11" s="35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</row>
    <row r="12" spans="1:25">
      <c r="E12" s="35"/>
      <c r="F12" s="35"/>
      <c r="G12" s="35"/>
      <c r="H12" s="35"/>
      <c r="I12" s="35"/>
      <c r="J12" s="35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</row>
    <row r="13" spans="1:25">
      <c r="E13" s="35"/>
      <c r="F13" s="35"/>
      <c r="G13" s="35"/>
      <c r="H13" s="35"/>
      <c r="I13" s="35"/>
      <c r="J13" s="35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</row>
    <row r="14" spans="1:25" ht="36" customHeight="1">
      <c r="B14" s="17" t="s">
        <v>776</v>
      </c>
      <c r="C14" s="17" t="s">
        <v>778</v>
      </c>
      <c r="D14" s="17" t="s">
        <v>779</v>
      </c>
      <c r="E14" s="38" t="s">
        <v>777</v>
      </c>
      <c r="F14" s="38" t="s">
        <v>781</v>
      </c>
      <c r="G14" s="38" t="s">
        <v>782</v>
      </c>
      <c r="H14" s="38" t="s">
        <v>783</v>
      </c>
      <c r="I14" s="38" t="s">
        <v>784</v>
      </c>
      <c r="J14" s="3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</row>
    <row r="15" spans="1:25">
      <c r="B15" s="106" t="s">
        <v>6</v>
      </c>
      <c r="C15" s="106" t="s">
        <v>22</v>
      </c>
      <c r="D15" s="106" t="s">
        <v>23</v>
      </c>
      <c r="E15" s="42" t="s">
        <v>1</v>
      </c>
      <c r="F15" s="71">
        <f>SUMIFS('liste de données'!G:G,'liste de données'!D:D,C15,'liste de données'!C:C,E15)</f>
        <v>562.73</v>
      </c>
      <c r="G15" s="71">
        <f>SUMIFS('liste de données'!H:H,'liste de données'!D:D,C15,'liste de données'!C:C,E15)</f>
        <v>536.54</v>
      </c>
      <c r="H15" s="71">
        <f>SUMIFS('liste de données'!I:I,'liste de données'!D:D,C15,'liste de données'!C:C,E15)</f>
        <v>0</v>
      </c>
      <c r="I15" s="71">
        <f>SUMIFS('liste de données'!J:J,'liste de données'!D:D,C15,'liste de données'!C:C,E15)</f>
        <v>26.189999999999998</v>
      </c>
      <c r="J15" s="35"/>
      <c r="K15" s="69">
        <f>SUMIFS('liste de données'!$G:$G,'liste de données'!$D:$D,$C15,'liste de données'!$C:$C,$E15,'liste de données'!$F:$F,"&gt;=01/01/2018",'liste de données'!$F:$F,"&lt;=31/01/2018")</f>
        <v>246.46</v>
      </c>
      <c r="L15" s="69">
        <f>SUMIFS('liste de données'!$G:$G,'liste de données'!$D:$D,$C15,'liste de données'!$C:$C,$E15,'liste de données'!$F:$F,"&gt;=01/02/2018",'liste de données'!$F:$F,"&lt;=28/02/2018")</f>
        <v>186.85</v>
      </c>
      <c r="M15" s="69">
        <f>SUMIFS('liste de données'!$G:$G,'liste de données'!$D:$D,$C15,'liste de données'!$C:$C,$E15,'liste de données'!$F:$F,"&gt;=01/03/2018",'liste de données'!$F:$F,"&lt;=31/03/2018")</f>
        <v>129.42000000000002</v>
      </c>
      <c r="N15" s="69">
        <f>SUMIFS('liste de données'!$G:$G,'liste de données'!$D:$D,$C15,'liste de données'!$C:$C,$E15,'liste de données'!$F:$F,"&gt;=01/04/2018",'liste de données'!$F:$F,"&lt;=30/04/2018")</f>
        <v>0</v>
      </c>
      <c r="O15" s="69">
        <f>SUMIFS('liste de données'!$G:$G,'liste de données'!$D:$D,$C15,'liste de données'!$C:$C,$E15,'liste de données'!$F:$F,"&gt;=01/05/2018",'liste de données'!$F:$F,"&lt;=30/05/2018")</f>
        <v>0</v>
      </c>
      <c r="P15" s="69">
        <f>SUMIFS('liste de données'!$G:$G,'liste de données'!$D:$D,$C15,'liste de données'!$C:$C,$E15,'liste de données'!$F:$F,"&gt;=01/06/2018",'liste de données'!$F:$F,"&lt;=31/06/2018")</f>
        <v>0</v>
      </c>
      <c r="Q15" s="69">
        <f>SUMIFS('liste de données'!$G:$G,'liste de données'!$D:$D,$C15,'liste de données'!$C:$C,$E15,'liste de données'!$F:$F,"&gt;=01/07/2018",'liste de données'!$F:$F,"&lt;=31/07/2018")</f>
        <v>0</v>
      </c>
      <c r="R15" s="69">
        <f>SUMIFS('liste de données'!$G:$G,'liste de données'!$D:$D,$C15,'liste de données'!$C:$C,$E15,'liste de données'!$F:$F,"&gt;=01/08/2018",'liste de données'!$F:$F,"&lt;=31/08/2018")</f>
        <v>0</v>
      </c>
      <c r="S15" s="69">
        <f>SUMIFS('liste de données'!$G:$G,'liste de données'!$D:$D,$C15,'liste de données'!$C:$C,$E15,'liste de données'!$F:$F,"&gt;=01/09/2018",'liste de données'!$F:$F,"&lt;=30/09/2018")</f>
        <v>0</v>
      </c>
      <c r="T15" s="69">
        <f>SUMIFS('liste de données'!$G:$G,'liste de données'!$D:$D,$C15,'liste de données'!$C:$C,$E15,'liste de données'!$F:$F,"&gt;=01/10/2018",'liste de données'!$F:$F,"&lt;=31/10/2018")</f>
        <v>0</v>
      </c>
      <c r="U15" s="69">
        <f>SUMIFS('liste de données'!$G:$G,'liste de données'!$D:$D,$C15,'liste de données'!$C:$C,$E15,'liste de données'!$F:$F,"&gt;=01/11/2018",'liste de données'!$F:$F,"&lt;=30/11/2018")</f>
        <v>0</v>
      </c>
      <c r="V15" s="69">
        <f>SUMIFS('liste de données'!$G:$G,'liste de données'!$D:$D,$C15,'liste de données'!$C:$C,$E15,'liste de données'!$F:$F,"&gt;=01/12/2018",'liste de données'!$F:$F,"&lt;=31/12/2018")</f>
        <v>0</v>
      </c>
      <c r="W15" s="72">
        <f>SUM(K15:V15)</f>
        <v>562.73</v>
      </c>
    </row>
    <row r="16" spans="1:25" s="21" customFormat="1">
      <c r="A16" s="23"/>
      <c r="B16" s="107"/>
      <c r="C16" s="107"/>
      <c r="D16" s="113"/>
      <c r="E16" s="43" t="s">
        <v>14</v>
      </c>
      <c r="F16" s="70">
        <f>SUMIFS('liste de données'!G:G,'liste de données'!D:D,C15,'liste de données'!C:C,E16)</f>
        <v>0</v>
      </c>
      <c r="G16" s="70">
        <f>SUMIFS('liste de données'!H:H,'liste de données'!D:D,C15,'liste de données'!C:C,E16)</f>
        <v>0</v>
      </c>
      <c r="H16" s="70">
        <f>SUMIFS('liste de données'!I:I,'liste de données'!D:D,C15,'liste de données'!C:C,E16)</f>
        <v>0</v>
      </c>
      <c r="I16" s="70">
        <f>SUMIFS('liste de données'!J:J,'liste de données'!D:D,C15,'liste de données'!C:C,E16)</f>
        <v>0</v>
      </c>
      <c r="J16" s="37"/>
      <c r="K16" s="70">
        <f>SUMIFS('liste de données'!$G:$G,'liste de données'!$D:$D,$C15,'liste de données'!$C:$C,$E16,'liste de données'!$F:$F,"&gt;=01/01/2018",'liste de données'!$F:$F,"&lt;=31/01/2018")</f>
        <v>0</v>
      </c>
      <c r="L16" s="70">
        <f>SUMIFS('liste de données'!$G:$G,'liste de données'!$D:$D,$C15,'liste de données'!$C:$C,$E16,'liste de données'!$F:$F,"&gt;=01/02/2018",'liste de données'!$F:$F,"&lt;=28/02/2018")</f>
        <v>0</v>
      </c>
      <c r="M16" s="70">
        <f>SUMIFS('liste de données'!$G:$G,'liste de données'!$D:$D,$C15,'liste de données'!$C:$C,$E16,'liste de données'!$F:$F,"&gt;=01/03/2018",'liste de données'!$F:$F,"&lt;=31/03/2018")</f>
        <v>0</v>
      </c>
      <c r="N16" s="70">
        <f>SUMIFS('liste de données'!$G:$G,'liste de données'!$D:$D,$C15,'liste de données'!$C:$C,$E16,'liste de données'!$F:$F,"&gt;=01/04/2018",'liste de données'!$F:$F,"&lt;=30/04/2018")</f>
        <v>0</v>
      </c>
      <c r="O16" s="70">
        <f>SUMIFS('liste de données'!$G:$G,'liste de données'!$D:$D,$C15,'liste de données'!$C:$C,$E16,'liste de données'!$F:$F,"&gt;=01/05/2018",'liste de données'!$F:$F,"&lt;=31/05/2018")</f>
        <v>0</v>
      </c>
      <c r="P16" s="70">
        <f>SUMIFS('liste de données'!$G:$G,'liste de données'!$D:$D,$C15,'liste de données'!$C:$C,$E16,'liste de données'!$F:$F,"&gt;=01/06/2018",'liste de données'!$F:$F,"&lt;=30/06/2018")</f>
        <v>0</v>
      </c>
      <c r="Q16" s="70">
        <f>SUMIFS('liste de données'!$G:$G,'liste de données'!$D:$D,$C15,'liste de données'!$C:$C,$E16,'liste de données'!$F:$F,"&gt;=01/07/2018",'liste de données'!$F:$F,"&lt;=31/07/2018")</f>
        <v>0</v>
      </c>
      <c r="R16" s="70">
        <f>SUMIFS('liste de données'!$G:$G,'liste de données'!$D:$D,$C15,'liste de données'!$C:$C,$E16,'liste de données'!$F:$F,"&gt;=01/08/2018",'liste de données'!$F:$F,"&lt;=31/08/2018")</f>
        <v>0</v>
      </c>
      <c r="S16" s="70">
        <f>SUMIFS('liste de données'!$G:$G,'liste de données'!$D:$D,$C15,'liste de données'!$C:$C,$E16,'liste de données'!$F:$F,"&gt;=01/09/2018",'liste de données'!$F:$F,"&lt;=30/09/2018")</f>
        <v>0</v>
      </c>
      <c r="T16" s="70">
        <f>SUMIFS('liste de données'!$G:$G,'liste de données'!$D:$D,$C15,'liste de données'!$C:$C,$E16,'liste de données'!$F:$F,"&gt;=01/10/2018",'liste de données'!$F:$F,"&lt;=31/10/2018")</f>
        <v>0</v>
      </c>
      <c r="U16" s="70">
        <f>SUMIFS('liste de données'!$G:$G,'liste de données'!$D:$D,$C15,'liste de données'!$C:$C,$E16,'liste de données'!$F:$F,"&gt;=01/11/2018",'liste de données'!$F:$F,"&lt;=30/11/2018")</f>
        <v>0</v>
      </c>
      <c r="V16" s="70">
        <f>SUMIFS('liste de données'!$G:$G,'liste de données'!$D:$D,$C15,'liste de données'!$C:$C,$E16,'liste de données'!$F:$F,"&gt;=01/12/2018",'liste de données'!$F:$F,"&lt;=31/12/2018")</f>
        <v>0</v>
      </c>
      <c r="W16" s="72">
        <f>SUM(K16:V16)</f>
        <v>0</v>
      </c>
    </row>
    <row r="17" spans="2:23">
      <c r="B17" s="108"/>
      <c r="C17" s="108"/>
      <c r="D17" s="108"/>
      <c r="E17" s="44" t="s">
        <v>791</v>
      </c>
      <c r="F17" s="78">
        <f>SUM(F15:F16)</f>
        <v>562.73</v>
      </c>
      <c r="G17" s="78">
        <f t="shared" ref="G17:I17" si="2">SUM(G15:G16)</f>
        <v>536.54</v>
      </c>
      <c r="H17" s="78">
        <f t="shared" si="2"/>
        <v>0</v>
      </c>
      <c r="I17" s="78">
        <f t="shared" si="2"/>
        <v>26.189999999999998</v>
      </c>
      <c r="J17" s="35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</row>
    <row r="18" spans="2:23">
      <c r="E18" s="35"/>
      <c r="F18" s="35"/>
      <c r="G18" s="35"/>
      <c r="H18" s="35"/>
      <c r="I18" s="35"/>
      <c r="J18" s="35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</row>
    <row r="19" spans="2:23">
      <c r="E19" s="35"/>
      <c r="F19" s="35"/>
      <c r="G19" s="35"/>
      <c r="H19" s="35"/>
      <c r="I19" s="35"/>
      <c r="J19" s="35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</row>
    <row r="20" spans="2:23" ht="37.5" customHeight="1">
      <c r="B20" s="17" t="s">
        <v>776</v>
      </c>
      <c r="C20" s="17" t="s">
        <v>778</v>
      </c>
      <c r="D20" s="17" t="s">
        <v>779</v>
      </c>
      <c r="E20" s="38" t="s">
        <v>777</v>
      </c>
      <c r="F20" s="38" t="s">
        <v>781</v>
      </c>
      <c r="G20" s="38" t="s">
        <v>782</v>
      </c>
      <c r="H20" s="38" t="s">
        <v>783</v>
      </c>
      <c r="I20" s="38" t="s">
        <v>784</v>
      </c>
      <c r="J20" s="35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</row>
    <row r="21" spans="2:23">
      <c r="B21" s="106" t="s">
        <v>6</v>
      </c>
      <c r="C21" s="106" t="s">
        <v>31</v>
      </c>
      <c r="D21" s="106" t="s">
        <v>32</v>
      </c>
      <c r="E21" s="42" t="s">
        <v>1</v>
      </c>
      <c r="F21" s="71">
        <f>SUMIFS('liste de données'!G:G,'liste de données'!D:D,C21,'liste de données'!C:C,E21)</f>
        <v>2874.26</v>
      </c>
      <c r="G21" s="71">
        <f>SUMIFS('liste de données'!H:H,'liste de données'!D:D,C21,'liste de données'!C:C,E21)</f>
        <v>1311.53</v>
      </c>
      <c r="H21" s="71">
        <f>SUMIFS('liste de données'!I:I,'liste de données'!D:D,C21,'liste de données'!C:C,E21)</f>
        <v>0</v>
      </c>
      <c r="I21" s="71">
        <f>SUMIFS('liste de données'!J:J,'liste de données'!D:D,C21,'liste de données'!C:C,E21)</f>
        <v>1562.73</v>
      </c>
      <c r="J21" s="35"/>
      <c r="K21" s="69">
        <f>SUMIFS('liste de données'!$G:$G,'liste de données'!$D:$D,$C21,'liste de données'!$C:$C,$E21,'liste de données'!$F:$F,"&gt;=01/01/2018",'liste de données'!$F:$F,"&lt;=31/01/2018")</f>
        <v>2534.5500000000002</v>
      </c>
      <c r="L21" s="69">
        <f>SUMIFS('liste de données'!$G:$G,'liste de données'!$D:$D,$C21,'liste de données'!$C:$C,$E21,'liste de données'!$F:$F,"&gt;=01/02/2018",'liste de données'!$F:$F,"&lt;=28/02/2018")</f>
        <v>339.71</v>
      </c>
      <c r="M21" s="69">
        <f>SUMIFS('liste de données'!$G:$G,'liste de données'!$D:$D,$C21,'liste de données'!$C:$C,$E21,'liste de données'!$F:$F,"&gt;=01/03/2018",'liste de données'!$F:$F,"&lt;=31/03/2018")</f>
        <v>0</v>
      </c>
      <c r="N21" s="69">
        <f>SUMIFS('liste de données'!$G:$G,'liste de données'!$D:$D,$C21,'liste de données'!$C:$C,$E21,'liste de données'!$F:$F,"&gt;=01/04/2018",'liste de données'!$F:$F,"&lt;=30/04/2018")</f>
        <v>0</v>
      </c>
      <c r="O21" s="69">
        <f>SUMIFS('liste de données'!$G:$G,'liste de données'!$D:$D,$C21,'liste de données'!$C:$C,$E21,'liste de données'!$F:$F,"&gt;=01/05/2018",'liste de données'!$F:$F,"&lt;=30/05/2018")</f>
        <v>0</v>
      </c>
      <c r="P21" s="69">
        <f>SUMIFS('liste de données'!$G:$G,'liste de données'!$D:$D,$C21,'liste de données'!$C:$C,$E21,'liste de données'!$F:$F,"&gt;=01/06/2018",'liste de données'!$F:$F,"&lt;=31/06/2018")</f>
        <v>0</v>
      </c>
      <c r="Q21" s="69">
        <f>SUMIFS('liste de données'!$G:$G,'liste de données'!$D:$D,$C21,'liste de données'!$C:$C,$E21,'liste de données'!$F:$F,"&gt;=01/07/2018",'liste de données'!$F:$F,"&lt;=31/07/2018")</f>
        <v>0</v>
      </c>
      <c r="R21" s="69">
        <f>SUMIFS('liste de données'!$G:$G,'liste de données'!$D:$D,$C21,'liste de données'!$C:$C,$E21,'liste de données'!$F:$F,"&gt;=01/08/2018",'liste de données'!$F:$F,"&lt;=31/08/2018")</f>
        <v>0</v>
      </c>
      <c r="S21" s="69">
        <f>SUMIFS('liste de données'!$G:$G,'liste de données'!$D:$D,$C21,'liste de données'!$C:$C,$E21,'liste de données'!$F:$F,"&gt;=01/09/2018",'liste de données'!$F:$F,"&lt;=30/09/2018")</f>
        <v>0</v>
      </c>
      <c r="T21" s="69">
        <f>SUMIFS('liste de données'!$G:$G,'liste de données'!$D:$D,$C21,'liste de données'!$C:$C,$E21,'liste de données'!$F:$F,"&gt;=01/10/2018",'liste de données'!$F:$F,"&lt;=31/10/2018")</f>
        <v>0</v>
      </c>
      <c r="U21" s="69">
        <f>SUMIFS('liste de données'!$G:$G,'liste de données'!$D:$D,$C21,'liste de données'!$C:$C,$E21,'liste de données'!$F:$F,"&gt;=01/11/2018",'liste de données'!$F:$F,"&lt;=30/11/2018")</f>
        <v>0</v>
      </c>
      <c r="V21" s="69">
        <f>SUMIFS('liste de données'!$G:$G,'liste de données'!$D:$D,$C21,'liste de données'!$C:$C,$E21,'liste de données'!$F:$F,"&gt;=01/12/2018",'liste de données'!$F:$F,"&lt;=31/12/2018")</f>
        <v>0</v>
      </c>
      <c r="W21" s="72">
        <f>SUM(K21:V21)</f>
        <v>2874.26</v>
      </c>
    </row>
    <row r="22" spans="2:23" s="21" customFormat="1">
      <c r="B22" s="107"/>
      <c r="C22" s="107"/>
      <c r="D22" s="113"/>
      <c r="E22" s="43" t="s">
        <v>14</v>
      </c>
      <c r="F22" s="70">
        <f>SUMIFS('liste de données'!G:G,'liste de données'!D:D,C21,'liste de données'!C:C,E22)</f>
        <v>894.24</v>
      </c>
      <c r="G22" s="70">
        <f>SUMIFS('liste de données'!H:H,'liste de données'!D:D,C21,'liste de données'!C:C,E22)</f>
        <v>894.24</v>
      </c>
      <c r="H22" s="70">
        <f>SUMIFS('liste de données'!I:I,'liste de données'!D:D,C21,'liste de données'!C:C,E22)</f>
        <v>0</v>
      </c>
      <c r="I22" s="70">
        <f>SUMIFS('liste de données'!J:J,'liste de données'!D:D,C21,'liste de données'!C:C,E22)</f>
        <v>0</v>
      </c>
      <c r="J22" s="37"/>
      <c r="K22" s="70">
        <f>SUMIFS('liste de données'!$G:$G,'liste de données'!$D:$D,$C21,'liste de données'!$C:$C,$E22,'liste de données'!$F:$F,"&gt;=01/01/2018",'liste de données'!$F:$F,"&lt;=31/01/2018")</f>
        <v>0</v>
      </c>
      <c r="L22" s="70">
        <f>SUMIFS('liste de données'!$G:$G,'liste de données'!$D:$D,$C21,'liste de données'!$C:$C,$E22,'liste de données'!$F:$F,"&gt;=01/02/2018",'liste de données'!$F:$F,"&lt;=28/02/2018")</f>
        <v>476.93</v>
      </c>
      <c r="M22" s="70">
        <f>SUMIFS('liste de données'!$G:$G,'liste de données'!$D:$D,$C21,'liste de données'!$C:$C,$E22,'liste de données'!$F:$F,"&gt;=01/03/2018",'liste de données'!$F:$F,"&lt;=31/03/2018")</f>
        <v>417.31</v>
      </c>
      <c r="N22" s="70">
        <f>SUMIFS('liste de données'!$G:$G,'liste de données'!$D:$D,$C21,'liste de données'!$C:$C,$E22,'liste de données'!$F:$F,"&gt;=01/04/2018",'liste de données'!$F:$F,"&lt;=30/04/2018")</f>
        <v>0</v>
      </c>
      <c r="O22" s="70">
        <f>SUMIFS('liste de données'!$G:$G,'liste de données'!$D:$D,$C21,'liste de données'!$C:$C,$E22,'liste de données'!$F:$F,"&gt;=01/05/2018",'liste de données'!$F:$F,"&lt;=31/05/2018")</f>
        <v>0</v>
      </c>
      <c r="P22" s="70">
        <f>SUMIFS('liste de données'!$G:$G,'liste de données'!$D:$D,$C21,'liste de données'!$C:$C,$E22,'liste de données'!$F:$F,"&gt;=01/06/2018",'liste de données'!$F:$F,"&lt;=30/06/2018")</f>
        <v>0</v>
      </c>
      <c r="Q22" s="70">
        <f>SUMIFS('liste de données'!$G:$G,'liste de données'!$D:$D,$C21,'liste de données'!$C:$C,$E22,'liste de données'!$F:$F,"&gt;=01/07/2018",'liste de données'!$F:$F,"&lt;=31/07/2018")</f>
        <v>0</v>
      </c>
      <c r="R22" s="70">
        <f>SUMIFS('liste de données'!$G:$G,'liste de données'!$D:$D,$C21,'liste de données'!$C:$C,$E22,'liste de données'!$F:$F,"&gt;=01/08/2018",'liste de données'!$F:$F,"&lt;=31/08/2018")</f>
        <v>0</v>
      </c>
      <c r="S22" s="70">
        <f>SUMIFS('liste de données'!$G:$G,'liste de données'!$D:$D,$C21,'liste de données'!$C:$C,$E22,'liste de données'!$F:$F,"&gt;=01/09/2018",'liste de données'!$F:$F,"&lt;=30/09/2018")</f>
        <v>0</v>
      </c>
      <c r="T22" s="70">
        <f>SUMIFS('liste de données'!$G:$G,'liste de données'!$D:$D,$C21,'liste de données'!$C:$C,$E22,'liste de données'!$F:$F,"&gt;=01/10/2018",'liste de données'!$F:$F,"&lt;=31/10/2018")</f>
        <v>0</v>
      </c>
      <c r="U22" s="70">
        <f>SUMIFS('liste de données'!$G:$G,'liste de données'!$D:$D,$C21,'liste de données'!$C:$C,$E22,'liste de données'!$F:$F,"&gt;=01/11/2018",'liste de données'!$F:$F,"&lt;=30/11/2018")</f>
        <v>0</v>
      </c>
      <c r="V22" s="70">
        <f>SUMIFS('liste de données'!$G:$G,'liste de données'!$D:$D,$C21,'liste de données'!$C:$C,$E22,'liste de données'!$F:$F,"&gt;=01/12/2018",'liste de données'!$F:$F,"&lt;=31/12/2018")</f>
        <v>0</v>
      </c>
      <c r="W22" s="72">
        <f>SUM(K22:V22)</f>
        <v>894.24</v>
      </c>
    </row>
    <row r="23" spans="2:23">
      <c r="B23" s="108"/>
      <c r="C23" s="108"/>
      <c r="D23" s="108"/>
      <c r="E23" s="44" t="s">
        <v>791</v>
      </c>
      <c r="F23" s="78">
        <f>SUM(F21:F22)</f>
        <v>3768.5</v>
      </c>
      <c r="G23" s="78">
        <f t="shared" ref="G23:I23" si="3">SUM(G21:G22)</f>
        <v>2205.77</v>
      </c>
      <c r="H23" s="78">
        <f t="shared" si="3"/>
        <v>0</v>
      </c>
      <c r="I23" s="78">
        <f t="shared" si="3"/>
        <v>1562.73</v>
      </c>
      <c r="J23" s="35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</row>
    <row r="24" spans="2:23">
      <c r="E24" s="35"/>
      <c r="F24" s="35"/>
      <c r="G24" s="35"/>
      <c r="H24" s="35"/>
      <c r="I24" s="35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</row>
    <row r="25" spans="2:23">
      <c r="E25" s="35"/>
      <c r="F25" s="35"/>
      <c r="G25" s="35"/>
      <c r="H25" s="35"/>
      <c r="I25" s="35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</row>
    <row r="26" spans="2:23" ht="42" customHeight="1">
      <c r="B26" s="17" t="s">
        <v>776</v>
      </c>
      <c r="C26" s="17" t="s">
        <v>778</v>
      </c>
      <c r="D26" s="17" t="s">
        <v>779</v>
      </c>
      <c r="E26" s="38" t="s">
        <v>777</v>
      </c>
      <c r="F26" s="38" t="s">
        <v>781</v>
      </c>
      <c r="G26" s="38" t="s">
        <v>782</v>
      </c>
      <c r="H26" s="38" t="s">
        <v>783</v>
      </c>
      <c r="I26" s="38" t="s">
        <v>784</v>
      </c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</row>
    <row r="27" spans="2:23">
      <c r="B27" s="106" t="s">
        <v>6</v>
      </c>
      <c r="C27" s="106" t="s">
        <v>95</v>
      </c>
      <c r="D27" s="106" t="s">
        <v>96</v>
      </c>
      <c r="E27" s="42" t="s">
        <v>1</v>
      </c>
      <c r="F27" s="71">
        <f>SUMIFS('liste de données'!G:G,'liste de données'!D:D,C27,'liste de données'!C:C,E27)</f>
        <v>1257.5999999999999</v>
      </c>
      <c r="G27" s="71">
        <f>SUMIFS('liste de données'!H:H,'liste de données'!D:D,C27,'liste de données'!C:C,E27)</f>
        <v>1251.92</v>
      </c>
      <c r="H27" s="71">
        <f>SUMIFS('liste de données'!I:I,'liste de données'!D:D,C27,'liste de données'!C:C,E27)</f>
        <v>0</v>
      </c>
      <c r="I27" s="71">
        <f>SUMIFS('liste de données'!J:J,'liste de données'!D:D,C27,'liste de données'!C:C,E27)</f>
        <v>5.68</v>
      </c>
      <c r="K27" s="69">
        <f>SUMIFS('liste de données'!$G:$G,'liste de données'!$D:$D,$C27,'liste de données'!$C:$C,$E27,'liste de données'!$F:$F,"&gt;=01/01/2018",'liste de données'!$F:$F,"&lt;=31/01/2018")</f>
        <v>0</v>
      </c>
      <c r="L27" s="69">
        <f>SUMIFS('liste de données'!$G:$G,'liste de données'!$D:$D,$C27,'liste de données'!$C:$C,$E27,'liste de données'!$F:$F,"&gt;=01/02/2018",'liste de données'!$F:$F,"&lt;=28/02/2018")</f>
        <v>953.84</v>
      </c>
      <c r="M27" s="69">
        <f>SUMIFS('liste de données'!$G:$G,'liste de données'!$D:$D,$C27,'liste de données'!$C:$C,$E27,'liste de données'!$F:$F,"&gt;=01/03/2018",'liste de données'!$F:$F,"&lt;=31/03/2018")</f>
        <v>303.76</v>
      </c>
      <c r="N27" s="69">
        <f>SUMIFS('liste de données'!$G:$G,'liste de données'!$D:$D,$C27,'liste de données'!$C:$C,$E27,'liste de données'!$F:$F,"&gt;=01/04/2018",'liste de données'!$F:$F,"&lt;=30/04/2018")</f>
        <v>0</v>
      </c>
      <c r="O27" s="69">
        <f>SUMIFS('liste de données'!$G:$G,'liste de données'!$D:$D,$C27,'liste de données'!$C:$C,$E27,'liste de données'!$F:$F,"&gt;=01/05/2018",'liste de données'!$F:$F,"&lt;=30/05/2018")</f>
        <v>0</v>
      </c>
      <c r="P27" s="69">
        <f>SUMIFS('liste de données'!$G:$G,'liste de données'!$D:$D,$C27,'liste de données'!$C:$C,$E27,'liste de données'!$F:$F,"&gt;=01/06/2018",'liste de données'!$F:$F,"&lt;=31/06/2018")</f>
        <v>0</v>
      </c>
      <c r="Q27" s="69">
        <f>SUMIFS('liste de données'!$G:$G,'liste de données'!$D:$D,$C27,'liste de données'!$C:$C,$E27,'liste de données'!$F:$F,"&gt;=01/07/2018",'liste de données'!$F:$F,"&lt;=31/07/2018")</f>
        <v>0</v>
      </c>
      <c r="R27" s="69">
        <f>SUMIFS('liste de données'!$G:$G,'liste de données'!$D:$D,$C27,'liste de données'!$C:$C,$E27,'liste de données'!$F:$F,"&gt;=01/08/2018",'liste de données'!$F:$F,"&lt;=31/08/2018")</f>
        <v>0</v>
      </c>
      <c r="S27" s="69">
        <f>SUMIFS('liste de données'!$G:$G,'liste de données'!$D:$D,$C27,'liste de données'!$C:$C,$E27,'liste de données'!$F:$F,"&gt;=01/09/2018",'liste de données'!$F:$F,"&lt;=30/09/2018")</f>
        <v>0</v>
      </c>
      <c r="T27" s="69">
        <f>SUMIFS('liste de données'!$G:$G,'liste de données'!$D:$D,$C27,'liste de données'!$C:$C,$E27,'liste de données'!$F:$F,"&gt;=01/10/2018",'liste de données'!$F:$F,"&lt;=31/10/2018")</f>
        <v>0</v>
      </c>
      <c r="U27" s="69">
        <f>SUMIFS('liste de données'!$G:$G,'liste de données'!$D:$D,$C27,'liste de données'!$C:$C,$E27,'liste de données'!$F:$F,"&gt;=01/11/2018",'liste de données'!$F:$F,"&lt;=30/11/2018")</f>
        <v>0</v>
      </c>
      <c r="V27" s="69">
        <f>SUMIFS('liste de données'!$G:$G,'liste de données'!$D:$D,$C27,'liste de données'!$C:$C,$E27,'liste de données'!$F:$F,"&gt;=01/12/2018",'liste de données'!$F:$F,"&lt;=31/12/2018")</f>
        <v>0</v>
      </c>
      <c r="W27" s="72">
        <f>SUM(K27:V27)</f>
        <v>1257.5999999999999</v>
      </c>
    </row>
    <row r="28" spans="2:23" s="21" customFormat="1">
      <c r="B28" s="107"/>
      <c r="C28" s="107"/>
      <c r="D28" s="113"/>
      <c r="E28" s="43" t="s">
        <v>14</v>
      </c>
      <c r="F28" s="70">
        <f>SUMIFS('liste de données'!G:G,'liste de données'!D:D,C27,'liste de données'!C:C,E28)</f>
        <v>6079.36</v>
      </c>
      <c r="G28" s="70">
        <f>SUMIFS('liste de données'!H:H,'liste de données'!D:D,C27,'liste de données'!C:C,E28)</f>
        <v>5246.18</v>
      </c>
      <c r="H28" s="70">
        <f>SUMIFS('liste de données'!I:I,'liste de données'!D:D,C27,'liste de données'!C:C,E28)</f>
        <v>0</v>
      </c>
      <c r="I28" s="70">
        <f>SUMIFS('liste de données'!J:J,'liste de données'!D:D,C27,'liste de données'!C:C,E28)</f>
        <v>833.18000000000006</v>
      </c>
      <c r="K28" s="70">
        <f>SUMIFS('liste de données'!$G:$G,'liste de données'!$D:$D,$C27,'liste de données'!$C:$C,$E28,'liste de données'!$F:$F,"&gt;=01/01/2018",'liste de données'!$F:$F,"&lt;=31/01/2018")</f>
        <v>2433.59</v>
      </c>
      <c r="L28" s="70">
        <f>SUMIFS('liste de données'!$G:$G,'liste de données'!$D:$D,$C27,'liste de données'!$C:$C,$E28,'liste de données'!$F:$F,"&gt;=01/02/2018",'liste de données'!$F:$F,"&lt;=28/02/2018")</f>
        <v>1618.8400000000001</v>
      </c>
      <c r="M28" s="70">
        <f>SUMIFS('liste de données'!$G:$G,'liste de données'!$D:$D,$C27,'liste de données'!$C:$C,$E28,'liste de données'!$F:$F,"&gt;=01/03/2018",'liste de données'!$F:$F,"&lt;=31/03/2018")</f>
        <v>2026.93</v>
      </c>
      <c r="N28" s="70">
        <f>SUMIFS('liste de données'!$G:$G,'liste de données'!$D:$D,$C27,'liste de données'!$C:$C,$E28,'liste de données'!$F:$F,"&gt;=01/04/2018",'liste de données'!$F:$F,"&lt;=30/04/2018")</f>
        <v>0</v>
      </c>
      <c r="O28" s="70">
        <f>SUMIFS('liste de données'!$G:$G,'liste de données'!$D:$D,$C27,'liste de données'!$C:$C,$E28,'liste de données'!$F:$F,"&gt;=01/05/2018",'liste de données'!$F:$F,"&lt;=31/05/2018")</f>
        <v>0</v>
      </c>
      <c r="P28" s="70">
        <f>SUMIFS('liste de données'!$G:$G,'liste de données'!$D:$D,$C27,'liste de données'!$C:$C,$E28,'liste de données'!$F:$F,"&gt;=01/06/2018",'liste de données'!$F:$F,"&lt;=30/06/2018")</f>
        <v>0</v>
      </c>
      <c r="Q28" s="70">
        <f>SUMIFS('liste de données'!$G:$G,'liste de données'!$D:$D,$C27,'liste de données'!$C:$C,$E28,'liste de données'!$F:$F,"&gt;=01/07/2018",'liste de données'!$F:$F,"&lt;=31/07/2018")</f>
        <v>0</v>
      </c>
      <c r="R28" s="70">
        <f>SUMIFS('liste de données'!$G:$G,'liste de données'!$D:$D,$C27,'liste de données'!$C:$C,$E28,'liste de données'!$F:$F,"&gt;=01/08/2018",'liste de données'!$F:$F,"&lt;=31/08/2018")</f>
        <v>0</v>
      </c>
      <c r="S28" s="70">
        <f>SUMIFS('liste de données'!$G:$G,'liste de données'!$D:$D,$C27,'liste de données'!$C:$C,$E28,'liste de données'!$F:$F,"&gt;=01/09/2018",'liste de données'!$F:$F,"&lt;=30/09/2018")</f>
        <v>0</v>
      </c>
      <c r="T28" s="70">
        <f>SUMIFS('liste de données'!$G:$G,'liste de données'!$D:$D,$C27,'liste de données'!$C:$C,$E28,'liste de données'!$F:$F,"&gt;=01/10/2018",'liste de données'!$F:$F,"&lt;=31/10/2018")</f>
        <v>0</v>
      </c>
      <c r="U28" s="70">
        <f>SUMIFS('liste de données'!$G:$G,'liste de données'!$D:$D,$C27,'liste de données'!$C:$C,$E28,'liste de données'!$F:$F,"&gt;=01/11/2018",'liste de données'!$F:$F,"&lt;=30/11/2018")</f>
        <v>0</v>
      </c>
      <c r="V28" s="70">
        <f>SUMIFS('liste de données'!$G:$G,'liste de données'!$D:$D,$C27,'liste de données'!$C:$C,$E28,'liste de données'!$F:$F,"&gt;=01/12/2018",'liste de données'!$F:$F,"&lt;=31/12/2018")</f>
        <v>0</v>
      </c>
      <c r="W28" s="72">
        <f>SUM(K28:V28)</f>
        <v>6079.3600000000006</v>
      </c>
    </row>
    <row r="29" spans="2:23">
      <c r="B29" s="108"/>
      <c r="C29" s="108"/>
      <c r="D29" s="108"/>
      <c r="E29" s="44" t="s">
        <v>791</v>
      </c>
      <c r="F29" s="78">
        <f>SUM(F27:F28)</f>
        <v>7336.9599999999991</v>
      </c>
      <c r="G29" s="78">
        <f t="shared" ref="G29:I29" si="4">SUM(G27:G28)</f>
        <v>6498.1</v>
      </c>
      <c r="H29" s="78">
        <f t="shared" si="4"/>
        <v>0</v>
      </c>
      <c r="I29" s="78">
        <f t="shared" si="4"/>
        <v>838.86</v>
      </c>
      <c r="J29" s="35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</row>
    <row r="30" spans="2:23">
      <c r="E30" s="35"/>
      <c r="F30" s="35"/>
      <c r="G30" s="35"/>
      <c r="H30" s="35"/>
      <c r="I30" s="35"/>
      <c r="J30" s="35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</row>
    <row r="31" spans="2:23">
      <c r="E31" s="35"/>
      <c r="F31" s="35"/>
      <c r="G31" s="35"/>
      <c r="H31" s="35"/>
      <c r="I31" s="35"/>
      <c r="J31" s="35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</row>
    <row r="32" spans="2:23" ht="51" customHeight="1">
      <c r="B32" s="17" t="s">
        <v>776</v>
      </c>
      <c r="C32" s="17" t="s">
        <v>778</v>
      </c>
      <c r="D32" s="17" t="s">
        <v>779</v>
      </c>
      <c r="E32" s="38" t="s">
        <v>777</v>
      </c>
      <c r="F32" s="38" t="s">
        <v>781</v>
      </c>
      <c r="G32" s="38" t="s">
        <v>782</v>
      </c>
      <c r="H32" s="38" t="s">
        <v>783</v>
      </c>
      <c r="I32" s="38" t="s">
        <v>784</v>
      </c>
      <c r="J32" s="3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</row>
    <row r="33" spans="2:23">
      <c r="B33" s="106" t="s">
        <v>6</v>
      </c>
      <c r="C33" s="106" t="s">
        <v>76</v>
      </c>
      <c r="D33" s="106" t="s">
        <v>77</v>
      </c>
      <c r="E33" s="42" t="s">
        <v>1</v>
      </c>
      <c r="F33" s="71">
        <f>SUMIFS('liste de données'!G:G,'liste de données'!D:D,C33,'liste de données'!C:C,E33)</f>
        <v>1516.23</v>
      </c>
      <c r="G33" s="71">
        <f>SUMIFS('liste de données'!H:H,'liste de données'!D:D,C33,'liste de données'!C:C,E33)</f>
        <v>1225.76</v>
      </c>
      <c r="H33" s="71">
        <f>SUMIFS('liste de données'!I:I,'liste de données'!D:D,C33,'liste de données'!C:C,E33)</f>
        <v>33</v>
      </c>
      <c r="I33" s="71">
        <f>SUMIFS('liste de données'!J:J,'liste de données'!D:D,C33,'liste de données'!C:C,E33)</f>
        <v>257.47000000000003</v>
      </c>
      <c r="J33" s="35"/>
      <c r="K33" s="69">
        <f>SUMIFS('liste de données'!$G:$G,'liste de données'!$D:$D,$C33,'liste de données'!$C:$C,$E33,'liste de données'!$F:$F,"&gt;=01/01/2018",'liste de données'!$F:$F,"&lt;=31/01/2018")</f>
        <v>0</v>
      </c>
      <c r="L33" s="69">
        <f>SUMIFS('liste de données'!$G:$G,'liste de données'!$D:$D,$C33,'liste de données'!$C:$C,$E33,'liste de données'!$F:$F,"&gt;=01/02/2018",'liste de données'!$F:$F,"&lt;=28/02/2018")</f>
        <v>1304.3799999999999</v>
      </c>
      <c r="M33" s="69">
        <f>SUMIFS('liste de données'!$G:$G,'liste de données'!$D:$D,$C33,'liste de données'!$C:$C,$E33,'liste de données'!$F:$F,"&gt;=01/03/2018",'liste de données'!$F:$F,"&lt;=31/03/2018")</f>
        <v>211.85</v>
      </c>
      <c r="N33" s="69">
        <f>SUMIFS('liste de données'!$G:$G,'liste de données'!$D:$D,$C33,'liste de données'!$C:$C,$E33,'liste de données'!$F:$F,"&gt;=01/04/2018",'liste de données'!$F:$F,"&lt;=30/04/2018")</f>
        <v>0</v>
      </c>
      <c r="O33" s="69">
        <f>SUMIFS('liste de données'!$G:$G,'liste de données'!$D:$D,$C33,'liste de données'!$C:$C,$E33,'liste de données'!$F:$F,"&gt;=01/05/2018",'liste de données'!$F:$F,"&lt;=30/05/2018")</f>
        <v>0</v>
      </c>
      <c r="P33" s="69">
        <f>SUMIFS('liste de données'!$G:$G,'liste de données'!$D:$D,$C33,'liste de données'!$C:$C,$E33,'liste de données'!$F:$F,"&gt;=01/06/2018",'liste de données'!$F:$F,"&lt;=31/06/2018")</f>
        <v>0</v>
      </c>
      <c r="Q33" s="69">
        <f>SUMIFS('liste de données'!$G:$G,'liste de données'!$D:$D,$C33,'liste de données'!$C:$C,$E33,'liste de données'!$F:$F,"&gt;=01/07/2018",'liste de données'!$F:$F,"&lt;=31/07/2018")</f>
        <v>0</v>
      </c>
      <c r="R33" s="69">
        <f>SUMIFS('liste de données'!$G:$G,'liste de données'!$D:$D,$C33,'liste de données'!$C:$C,$E33,'liste de données'!$F:$F,"&gt;=01/08/2018",'liste de données'!$F:$F,"&lt;=31/08/2018")</f>
        <v>0</v>
      </c>
      <c r="S33" s="69">
        <f>SUMIFS('liste de données'!$G:$G,'liste de données'!$D:$D,$C33,'liste de données'!$C:$C,$E33,'liste de données'!$F:$F,"&gt;=01/09/2018",'liste de données'!$F:$F,"&lt;=30/09/2018")</f>
        <v>0</v>
      </c>
      <c r="T33" s="69">
        <f>SUMIFS('liste de données'!$G:$G,'liste de données'!$D:$D,$C33,'liste de données'!$C:$C,$E33,'liste de données'!$F:$F,"&gt;=01/10/2018",'liste de données'!$F:$F,"&lt;=31/10/2018")</f>
        <v>0</v>
      </c>
      <c r="U33" s="69">
        <f>SUMIFS('liste de données'!$G:$G,'liste de données'!$D:$D,$C33,'liste de données'!$C:$C,$E33,'liste de données'!$F:$F,"&gt;=01/11/2018",'liste de données'!$F:$F,"&lt;=30/11/2018")</f>
        <v>0</v>
      </c>
      <c r="V33" s="69">
        <f>SUMIFS('liste de données'!$G:$G,'liste de données'!$D:$D,$C33,'liste de données'!$C:$C,$E33,'liste de données'!$F:$F,"&gt;=01/12/2018",'liste de données'!$F:$F,"&lt;=31/12/2018")</f>
        <v>0</v>
      </c>
      <c r="W33" s="72">
        <f>SUM(K33:V33)</f>
        <v>1516.2299999999998</v>
      </c>
    </row>
    <row r="34" spans="2:23" s="21" customFormat="1">
      <c r="B34" s="107"/>
      <c r="C34" s="107"/>
      <c r="D34" s="113"/>
      <c r="E34" s="43" t="s">
        <v>14</v>
      </c>
      <c r="F34" s="70">
        <f>SUMIFS('liste de données'!G:G,'liste de données'!D:D,C33,'liste de données'!C:C,E34)</f>
        <v>476.93</v>
      </c>
      <c r="G34" s="70">
        <f>SUMIFS('liste de données'!H:H,'liste de données'!D:D,C33,'liste de données'!C:C,E34)</f>
        <v>476.93</v>
      </c>
      <c r="H34" s="70">
        <f>SUMIFS('liste de données'!I:I,'liste de données'!D:D,C33,'liste de données'!C:C,E34)</f>
        <v>0</v>
      </c>
      <c r="I34" s="70">
        <f>SUMIFS('liste de données'!J:J,'liste de données'!D:D,C33,'liste de données'!C:C,E34)</f>
        <v>0</v>
      </c>
      <c r="J34" s="37"/>
      <c r="K34" s="70">
        <f>SUMIFS('liste de données'!$G:$G,'liste de données'!$D:$D,$C33,'liste de données'!$C:$C,$E34,'liste de données'!$F:$F,"&gt;=01/01/2018",'liste de données'!$F:$F,"&lt;=31/01/2018")</f>
        <v>59.62</v>
      </c>
      <c r="L34" s="70">
        <f>SUMIFS('liste de données'!$G:$G,'liste de données'!$D:$D,$C33,'liste de données'!$C:$C,$E34,'liste de données'!$F:$F,"&gt;=01/02/2018",'liste de données'!$F:$F,"&lt;=28/02/2018")</f>
        <v>178.85</v>
      </c>
      <c r="M34" s="70">
        <f>SUMIFS('liste de données'!$G:$G,'liste de données'!$D:$D,$C33,'liste de données'!$C:$C,$E34,'liste de données'!$F:$F,"&gt;=01/03/2018",'liste de données'!$F:$F,"&lt;=31/03/2018")</f>
        <v>238.46</v>
      </c>
      <c r="N34" s="70">
        <f>SUMIFS('liste de données'!$G:$G,'liste de données'!$D:$D,$C33,'liste de données'!$C:$C,$E34,'liste de données'!$F:$F,"&gt;=01/04/2018",'liste de données'!$F:$F,"&lt;=30/04/2018")</f>
        <v>0</v>
      </c>
      <c r="O34" s="70">
        <f>SUMIFS('liste de données'!$G:$G,'liste de données'!$D:$D,$C33,'liste de données'!$C:$C,$E34,'liste de données'!$F:$F,"&gt;=01/05/2018",'liste de données'!$F:$F,"&lt;=31/05/2018")</f>
        <v>0</v>
      </c>
      <c r="P34" s="70">
        <f>SUMIFS('liste de données'!$G:$G,'liste de données'!$D:$D,$C33,'liste de données'!$C:$C,$E34,'liste de données'!$F:$F,"&gt;=01/06/2018",'liste de données'!$F:$F,"&lt;=30/06/2018")</f>
        <v>0</v>
      </c>
      <c r="Q34" s="70">
        <f>SUMIFS('liste de données'!$G:$G,'liste de données'!$D:$D,$C33,'liste de données'!$C:$C,$E34,'liste de données'!$F:$F,"&gt;=01/07/2018",'liste de données'!$F:$F,"&lt;=31/07/2018")</f>
        <v>0</v>
      </c>
      <c r="R34" s="70">
        <f>SUMIFS('liste de données'!$G:$G,'liste de données'!$D:$D,$C33,'liste de données'!$C:$C,$E34,'liste de données'!$F:$F,"&gt;=01/08/2018",'liste de données'!$F:$F,"&lt;=31/08/2018")</f>
        <v>0</v>
      </c>
      <c r="S34" s="70">
        <f>SUMIFS('liste de données'!$G:$G,'liste de données'!$D:$D,$C33,'liste de données'!$C:$C,$E34,'liste de données'!$F:$F,"&gt;=01/09/2018",'liste de données'!$F:$F,"&lt;=30/09/2018")</f>
        <v>0</v>
      </c>
      <c r="T34" s="70">
        <f>SUMIFS('liste de données'!$G:$G,'liste de données'!$D:$D,$C33,'liste de données'!$C:$C,$E34,'liste de données'!$F:$F,"&gt;=01/10/2018",'liste de données'!$F:$F,"&lt;=31/10/2018")</f>
        <v>0</v>
      </c>
      <c r="U34" s="70">
        <f>SUMIFS('liste de données'!$G:$G,'liste de données'!$D:$D,$C33,'liste de données'!$C:$C,$E34,'liste de données'!$F:$F,"&gt;=01/11/2018",'liste de données'!$F:$F,"&lt;=30/11/2018")</f>
        <v>0</v>
      </c>
      <c r="V34" s="70">
        <f>SUMIFS('liste de données'!$G:$G,'liste de données'!$D:$D,$C33,'liste de données'!$C:$C,$E34,'liste de données'!$F:$F,"&gt;=01/12/2018",'liste de données'!$F:$F,"&lt;=31/12/2018")</f>
        <v>0</v>
      </c>
      <c r="W34" s="72">
        <f>SUM(K34:V34)</f>
        <v>476.93</v>
      </c>
    </row>
    <row r="35" spans="2:23">
      <c r="B35" s="108"/>
      <c r="C35" s="108"/>
      <c r="D35" s="108"/>
      <c r="E35" s="44" t="s">
        <v>791</v>
      </c>
      <c r="F35" s="78">
        <f>SUM(F33:F34)</f>
        <v>1993.16</v>
      </c>
      <c r="G35" s="78">
        <f t="shared" ref="G35:I35" si="5">SUM(G33:G34)</f>
        <v>1702.69</v>
      </c>
      <c r="H35" s="78">
        <f t="shared" si="5"/>
        <v>33</v>
      </c>
      <c r="I35" s="78">
        <f t="shared" si="5"/>
        <v>257.47000000000003</v>
      </c>
      <c r="J35" s="35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</row>
    <row r="36" spans="2:23">
      <c r="E36" s="35"/>
      <c r="F36" s="35"/>
      <c r="G36" s="35"/>
      <c r="H36" s="35"/>
      <c r="I36" s="35"/>
      <c r="J36" s="35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</row>
    <row r="37" spans="2:23">
      <c r="E37" s="35"/>
      <c r="F37" s="35"/>
      <c r="G37" s="35"/>
      <c r="H37" s="35"/>
      <c r="I37" s="35"/>
      <c r="J37" s="35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</row>
    <row r="38" spans="2:23" ht="51" customHeight="1">
      <c r="B38" s="17" t="s">
        <v>776</v>
      </c>
      <c r="C38" s="17" t="s">
        <v>778</v>
      </c>
      <c r="D38" s="17" t="s">
        <v>779</v>
      </c>
      <c r="E38" s="38" t="s">
        <v>777</v>
      </c>
      <c r="F38" s="38" t="s">
        <v>781</v>
      </c>
      <c r="G38" s="38" t="s">
        <v>782</v>
      </c>
      <c r="H38" s="38" t="s">
        <v>783</v>
      </c>
      <c r="I38" s="38" t="s">
        <v>784</v>
      </c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</row>
    <row r="39" spans="2:23">
      <c r="B39" s="106" t="s">
        <v>6</v>
      </c>
      <c r="C39" s="106" t="s">
        <v>72</v>
      </c>
      <c r="D39" s="106" t="s">
        <v>792</v>
      </c>
      <c r="E39" s="42" t="s">
        <v>1</v>
      </c>
      <c r="F39" s="71">
        <f>SUMIFS('liste de données'!G:G,'liste de données'!D:D,C39,'liste de données'!C:C,E39)</f>
        <v>367.4</v>
      </c>
      <c r="G39" s="71">
        <f>SUMIFS('liste de données'!H:H,'liste de données'!D:D,C39,'liste de données'!C:C,E39)</f>
        <v>238.46</v>
      </c>
      <c r="H39" s="71">
        <f>SUMIFS('liste de données'!I:I,'liste de données'!D:D,C39,'liste de données'!C:C,E39)</f>
        <v>0</v>
      </c>
      <c r="I39" s="71">
        <f>SUMIFS('liste de données'!J:J,'liste de données'!D:D,C39,'liste de données'!C:C,E39)</f>
        <v>128.94</v>
      </c>
      <c r="K39" s="69">
        <f>SUMIFS('liste de données'!$G:$G,'liste de données'!$D:$D,$C39,'liste de données'!$C:$C,$E39,'liste de données'!$F:$F,"&gt;=01/01/2018",'liste de données'!$F:$F,"&lt;=31/01/2018")</f>
        <v>0</v>
      </c>
      <c r="L39" s="69">
        <f>SUMIFS('liste de données'!$G:$G,'liste de données'!$D:$D,$C39,'liste de données'!$C:$C,$E39,'liste de données'!$F:$F,"&gt;=01/02/2018",'liste de données'!$F:$F,"&lt;=28/02/2018")</f>
        <v>0</v>
      </c>
      <c r="M39" s="69">
        <f>SUMIFS('liste de données'!$G:$G,'liste de données'!$D:$D,$C39,'liste de données'!$C:$C,$E39,'liste de données'!$F:$F,"&gt;=01/03/2018",'liste de données'!$F:$F,"&lt;=31/03/2018")</f>
        <v>367.4</v>
      </c>
      <c r="N39" s="69">
        <f>SUMIFS('liste de données'!$G:$G,'liste de données'!$D:$D,$C39,'liste de données'!$C:$C,$E39,'liste de données'!$F:$F,"&gt;=01/04/2018",'liste de données'!$F:$F,"&lt;=30/04/2018")</f>
        <v>0</v>
      </c>
      <c r="O39" s="69">
        <f>SUMIFS('liste de données'!$G:$G,'liste de données'!$D:$D,$C39,'liste de données'!$C:$C,$E39,'liste de données'!$F:$F,"&gt;=01/05/2018",'liste de données'!$F:$F,"&lt;=30/05/2018")</f>
        <v>0</v>
      </c>
      <c r="P39" s="69">
        <f>SUMIFS('liste de données'!$G:$G,'liste de données'!$D:$D,$C39,'liste de données'!$C:$C,$E39,'liste de données'!$F:$F,"&gt;=01/06/2018",'liste de données'!$F:$F,"&lt;=31/06/2018")</f>
        <v>0</v>
      </c>
      <c r="Q39" s="69">
        <f>SUMIFS('liste de données'!$G:$G,'liste de données'!$D:$D,$C39,'liste de données'!$C:$C,$E39,'liste de données'!$F:$F,"&gt;=01/07/2018",'liste de données'!$F:$F,"&lt;=31/07/2018")</f>
        <v>0</v>
      </c>
      <c r="R39" s="69">
        <f>SUMIFS('liste de données'!$G:$G,'liste de données'!$D:$D,$C39,'liste de données'!$C:$C,$E39,'liste de données'!$F:$F,"&gt;=01/08/2018",'liste de données'!$F:$F,"&lt;=31/08/2018")</f>
        <v>0</v>
      </c>
      <c r="S39" s="69">
        <f>SUMIFS('liste de données'!$G:$G,'liste de données'!$D:$D,$C39,'liste de données'!$C:$C,$E39,'liste de données'!$F:$F,"&gt;=01/09/2018",'liste de données'!$F:$F,"&lt;=30/09/2018")</f>
        <v>0</v>
      </c>
      <c r="T39" s="69">
        <f>SUMIFS('liste de données'!$G:$G,'liste de données'!$D:$D,$C39,'liste de données'!$C:$C,$E39,'liste de données'!$F:$F,"&gt;=01/10/2018",'liste de données'!$F:$F,"&lt;=31/10/2018")</f>
        <v>0</v>
      </c>
      <c r="U39" s="69">
        <f>SUMIFS('liste de données'!$G:$G,'liste de données'!$D:$D,$C39,'liste de données'!$C:$C,$E39,'liste de données'!$F:$F,"&gt;=01/11/2018",'liste de données'!$F:$F,"&lt;=30/11/2018")</f>
        <v>0</v>
      </c>
      <c r="V39" s="69">
        <f>SUMIFS('liste de données'!$G:$G,'liste de données'!$D:$D,$C39,'liste de données'!$C:$C,$E39,'liste de données'!$F:$F,"&gt;=01/12/2018",'liste de données'!$F:$F,"&lt;=31/12/2018")</f>
        <v>0</v>
      </c>
      <c r="W39" s="72">
        <f>SUM(K39:V39)</f>
        <v>367.4</v>
      </c>
    </row>
    <row r="40" spans="2:23" s="21" customFormat="1">
      <c r="B40" s="107"/>
      <c r="C40" s="107"/>
      <c r="D40" s="113"/>
      <c r="E40" s="43" t="s">
        <v>14</v>
      </c>
      <c r="F40" s="70">
        <f>SUMIFS('liste de données'!G:G,'liste de données'!D:D,C39,'liste de données'!C:C,E40)</f>
        <v>958.56000000000006</v>
      </c>
      <c r="G40" s="70">
        <f>SUMIFS('liste de données'!H:H,'liste de données'!D:D,C39,'liste de données'!C:C,E40)</f>
        <v>894.24</v>
      </c>
      <c r="H40" s="70">
        <f>SUMIFS('liste de données'!I:I,'liste de données'!D:D,C39,'liste de données'!C:C,E40)</f>
        <v>0</v>
      </c>
      <c r="I40" s="70">
        <f>SUMIFS('liste de données'!J:J,'liste de données'!D:D,C39,'liste de données'!C:C,E40)</f>
        <v>64.319999999999993</v>
      </c>
      <c r="K40" s="70">
        <f>SUMIFS('liste de données'!$G:$G,'liste de données'!$D:$D,$C39,'liste de données'!$C:$C,$E40,'liste de données'!$F:$F,"&gt;=01/01/2018",'liste de données'!$F:$F,"&lt;=31/01/2018")</f>
        <v>178.85</v>
      </c>
      <c r="L40" s="70">
        <f>SUMIFS('liste de données'!$G:$G,'liste de données'!$D:$D,$C39,'liste de données'!$C:$C,$E40,'liste de données'!$F:$F,"&gt;=01/02/2018",'liste de données'!$F:$F,"&lt;=28/02/2018")</f>
        <v>178.85</v>
      </c>
      <c r="M40" s="70">
        <f>SUMIFS('liste de données'!$G:$G,'liste de données'!$D:$D,$C39,'liste de données'!$C:$C,$E40,'liste de données'!$F:$F,"&gt;=01/03/2018",'liste de données'!$F:$F,"&lt;=31/03/2018")</f>
        <v>600.86</v>
      </c>
      <c r="N40" s="70">
        <f>SUMIFS('liste de données'!$G:$G,'liste de données'!$D:$D,$C39,'liste de données'!$C:$C,$E40,'liste de données'!$F:$F,"&gt;=01/04/2018",'liste de données'!$F:$F,"&lt;=30/04/2018")</f>
        <v>0</v>
      </c>
      <c r="O40" s="70">
        <f>SUMIFS('liste de données'!$G:$G,'liste de données'!$D:$D,$C39,'liste de données'!$C:$C,$E40,'liste de données'!$F:$F,"&gt;=01/05/2018",'liste de données'!$F:$F,"&lt;=31/05/2018")</f>
        <v>0</v>
      </c>
      <c r="P40" s="70">
        <f>SUMIFS('liste de données'!$G:$G,'liste de données'!$D:$D,$C39,'liste de données'!$C:$C,$E40,'liste de données'!$F:$F,"&gt;=01/06/2018",'liste de données'!$F:$F,"&lt;=30/06/2018")</f>
        <v>0</v>
      </c>
      <c r="Q40" s="70">
        <f>SUMIFS('liste de données'!$G:$G,'liste de données'!$D:$D,$C39,'liste de données'!$C:$C,$E40,'liste de données'!$F:$F,"&gt;=01/07/2018",'liste de données'!$F:$F,"&lt;=31/07/2018")</f>
        <v>0</v>
      </c>
      <c r="R40" s="70">
        <f>SUMIFS('liste de données'!$G:$G,'liste de données'!$D:$D,$C39,'liste de données'!$C:$C,$E40,'liste de données'!$F:$F,"&gt;=01/08/2018",'liste de données'!$F:$F,"&lt;=31/08/2018")</f>
        <v>0</v>
      </c>
      <c r="S40" s="70">
        <f>SUMIFS('liste de données'!$G:$G,'liste de données'!$D:$D,$C39,'liste de données'!$C:$C,$E40,'liste de données'!$F:$F,"&gt;=01/09/2018",'liste de données'!$F:$F,"&lt;=30/09/2018")</f>
        <v>0</v>
      </c>
      <c r="T40" s="70">
        <f>SUMIFS('liste de données'!$G:$G,'liste de données'!$D:$D,$C39,'liste de données'!$C:$C,$E40,'liste de données'!$F:$F,"&gt;=01/10/2018",'liste de données'!$F:$F,"&lt;=31/10/2018")</f>
        <v>0</v>
      </c>
      <c r="U40" s="70">
        <f>SUMIFS('liste de données'!$G:$G,'liste de données'!$D:$D,$C39,'liste de données'!$C:$C,$E40,'liste de données'!$F:$F,"&gt;=01/11/2018",'liste de données'!$F:$F,"&lt;=30/11/2018")</f>
        <v>0</v>
      </c>
      <c r="V40" s="70">
        <f>SUMIFS('liste de données'!$G:$G,'liste de données'!$D:$D,$C39,'liste de données'!$C:$C,$E40,'liste de données'!$F:$F,"&gt;=01/12/2018",'liste de données'!$F:$F,"&lt;=31/12/2018")</f>
        <v>0</v>
      </c>
      <c r="W40" s="72">
        <f>SUM(K40:V40)</f>
        <v>958.56</v>
      </c>
    </row>
    <row r="41" spans="2:23">
      <c r="B41" s="108"/>
      <c r="C41" s="108"/>
      <c r="D41" s="108"/>
      <c r="E41" s="44" t="s">
        <v>791</v>
      </c>
      <c r="F41" s="78">
        <f>SUM(F39:F40)</f>
        <v>1325.96</v>
      </c>
      <c r="G41" s="78">
        <f t="shared" ref="G41:I41" si="6">SUM(G39:G40)</f>
        <v>1132.7</v>
      </c>
      <c r="H41" s="78">
        <f t="shared" si="6"/>
        <v>0</v>
      </c>
      <c r="I41" s="78">
        <f t="shared" si="6"/>
        <v>193.26</v>
      </c>
      <c r="J41" s="35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</row>
    <row r="42" spans="2:23">
      <c r="E42" s="35"/>
      <c r="F42" s="35"/>
      <c r="G42" s="35"/>
      <c r="H42" s="35"/>
      <c r="I42" s="35"/>
      <c r="J42" s="35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</row>
    <row r="43" spans="2:23">
      <c r="E43" s="35"/>
      <c r="F43" s="35"/>
      <c r="G43" s="35"/>
      <c r="H43" s="35"/>
      <c r="I43" s="35"/>
      <c r="J43" s="35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</row>
    <row r="44" spans="2:23" ht="51" customHeight="1">
      <c r="B44" s="17" t="s">
        <v>776</v>
      </c>
      <c r="C44" s="17" t="s">
        <v>778</v>
      </c>
      <c r="D44" s="17" t="s">
        <v>779</v>
      </c>
      <c r="E44" s="38" t="s">
        <v>777</v>
      </c>
      <c r="F44" s="38" t="s">
        <v>781</v>
      </c>
      <c r="G44" s="38" t="s">
        <v>782</v>
      </c>
      <c r="H44" s="38" t="s">
        <v>783</v>
      </c>
      <c r="I44" s="38" t="s">
        <v>784</v>
      </c>
      <c r="J44" s="3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</row>
    <row r="45" spans="2:23">
      <c r="B45" s="106" t="s">
        <v>6</v>
      </c>
      <c r="C45" s="106" t="s">
        <v>207</v>
      </c>
      <c r="D45" s="106" t="s">
        <v>208</v>
      </c>
      <c r="E45" s="42" t="s">
        <v>1</v>
      </c>
      <c r="F45" s="71">
        <f>SUMIFS('liste de données'!G:G,'liste de données'!D:D,C45,'liste de données'!C:C,E45)</f>
        <v>5283.68</v>
      </c>
      <c r="G45" s="71">
        <f>SUMIFS('liste de données'!H:H,'liste de données'!D:D,C45,'liste de données'!C:C,E45)</f>
        <v>3547.14</v>
      </c>
      <c r="H45" s="71">
        <f>SUMIFS('liste de données'!I:I,'liste de données'!D:D,C45,'liste de données'!C:C,E45)</f>
        <v>2.2200000000000002</v>
      </c>
      <c r="I45" s="71">
        <f>SUMIFS('liste de données'!J:J,'liste de données'!D:D,C45,'liste de données'!C:C,E45)</f>
        <v>1734.32</v>
      </c>
      <c r="J45" s="35"/>
      <c r="K45" s="69">
        <f>SUMIFS('liste de données'!$G:$G,'liste de données'!$D:$D,$C45,'liste de données'!$C:$C,$E45,'liste de données'!$F:$F,"&gt;=01/01/2018",'liste de données'!$F:$F,"&lt;=31/01/2018")</f>
        <v>1015.69</v>
      </c>
      <c r="L45" s="69">
        <f>SUMIFS('liste de données'!$G:$G,'liste de données'!$D:$D,$C45,'liste de données'!$C:$C,$E45,'liste de données'!$F:$F,"&gt;=01/02/2018",'liste de données'!$F:$F,"&lt;=28/02/2018")</f>
        <v>3934.59</v>
      </c>
      <c r="M45" s="69">
        <f>SUMIFS('liste de données'!$G:$G,'liste de données'!$D:$D,$C45,'liste de données'!$C:$C,$E45,'liste de données'!$F:$F,"&gt;=01/03/2018",'liste de données'!$F:$F,"&lt;=31/03/2018")</f>
        <v>333.4</v>
      </c>
      <c r="N45" s="69">
        <f>SUMIFS('liste de données'!$G:$G,'liste de données'!$D:$D,$C45,'liste de données'!$C:$C,$E45,'liste de données'!$F:$F,"&gt;=01/04/2018",'liste de données'!$F:$F,"&lt;=30/04/2018")</f>
        <v>0</v>
      </c>
      <c r="O45" s="69">
        <f>SUMIFS('liste de données'!$G:$G,'liste de données'!$D:$D,$C45,'liste de données'!$C:$C,$E45,'liste de données'!$F:$F,"&gt;=01/05/2018",'liste de données'!$F:$F,"&lt;=30/05/2018")</f>
        <v>0</v>
      </c>
      <c r="P45" s="69">
        <f>SUMIFS('liste de données'!$G:$G,'liste de données'!$D:$D,$C45,'liste de données'!$C:$C,$E45,'liste de données'!$F:$F,"&gt;=01/06/2018",'liste de données'!$F:$F,"&lt;=31/06/2018")</f>
        <v>0</v>
      </c>
      <c r="Q45" s="69">
        <f>SUMIFS('liste de données'!$G:$G,'liste de données'!$D:$D,$C45,'liste de données'!$C:$C,$E45,'liste de données'!$F:$F,"&gt;=01/07/2018",'liste de données'!$F:$F,"&lt;=31/07/2018")</f>
        <v>0</v>
      </c>
      <c r="R45" s="69">
        <f>SUMIFS('liste de données'!$G:$G,'liste de données'!$D:$D,$C45,'liste de données'!$C:$C,$E45,'liste de données'!$F:$F,"&gt;=01/08/2018",'liste de données'!$F:$F,"&lt;=31/08/2018")</f>
        <v>0</v>
      </c>
      <c r="S45" s="69">
        <f>SUMIFS('liste de données'!$G:$G,'liste de données'!$D:$D,$C45,'liste de données'!$C:$C,$E45,'liste de données'!$F:$F,"&gt;=01/09/2018",'liste de données'!$F:$F,"&lt;=30/09/2018")</f>
        <v>0</v>
      </c>
      <c r="T45" s="69">
        <f>SUMIFS('liste de données'!$G:$G,'liste de données'!$D:$D,$C45,'liste de données'!$C:$C,$E45,'liste de données'!$F:$F,"&gt;=01/10/2018",'liste de données'!$F:$F,"&lt;=31/10/2018")</f>
        <v>0</v>
      </c>
      <c r="U45" s="69">
        <f>SUMIFS('liste de données'!$G:$G,'liste de données'!$D:$D,$C45,'liste de données'!$C:$C,$E45,'liste de données'!$F:$F,"&gt;=01/11/2018",'liste de données'!$F:$F,"&lt;=30/11/2018")</f>
        <v>0</v>
      </c>
      <c r="V45" s="69">
        <f>SUMIFS('liste de données'!$G:$G,'liste de données'!$D:$D,$C45,'liste de données'!$C:$C,$E45,'liste de données'!$F:$F,"&gt;=01/12/2018",'liste de données'!$F:$F,"&lt;=31/12/2018")</f>
        <v>0</v>
      </c>
      <c r="W45" s="72">
        <f>SUM(K45:V45)</f>
        <v>5283.68</v>
      </c>
    </row>
    <row r="46" spans="2:23" s="21" customFormat="1">
      <c r="B46" s="107"/>
      <c r="C46" s="107"/>
      <c r="D46" s="113"/>
      <c r="E46" s="43" t="s">
        <v>14</v>
      </c>
      <c r="F46" s="70">
        <f>SUMIFS('liste de données'!G:G,'liste de données'!D:D,C45,'liste de données'!C:C,E46)</f>
        <v>832.7</v>
      </c>
      <c r="G46" s="70">
        <f>SUMIFS('liste de données'!H:H,'liste de données'!D:D,C45,'liste de données'!C:C,E46)</f>
        <v>655.78</v>
      </c>
      <c r="H46" s="70">
        <f>SUMIFS('liste de données'!I:I,'liste de données'!D:D,C45,'liste de données'!C:C,E46)</f>
        <v>0</v>
      </c>
      <c r="I46" s="70">
        <f>SUMIFS('liste de données'!J:J,'liste de données'!D:D,C45,'liste de données'!C:C,E46)</f>
        <v>176.92</v>
      </c>
      <c r="J46" s="37"/>
      <c r="K46" s="70">
        <f>SUMIFS('liste de données'!$G:$G,'liste de données'!$D:$D,$C45,'liste de données'!$C:$C,$E46,'liste de données'!$F:$F,"&gt;=01/01/2018",'liste de données'!$F:$F,"&lt;=31/01/2018")</f>
        <v>357.7</v>
      </c>
      <c r="L46" s="70">
        <f>SUMIFS('liste de données'!$G:$G,'liste de données'!$D:$D,$C45,'liste de données'!$C:$C,$E46,'liste de données'!$F:$F,"&gt;=01/02/2018",'liste de données'!$F:$F,"&lt;=28/02/2018")</f>
        <v>475</v>
      </c>
      <c r="M46" s="70">
        <f>SUMIFS('liste de données'!$G:$G,'liste de données'!$D:$D,$C45,'liste de données'!$C:$C,$E46,'liste de données'!$F:$F,"&gt;=01/03/2018",'liste de données'!$F:$F,"&lt;=31/03/2018")</f>
        <v>0</v>
      </c>
      <c r="N46" s="70">
        <f>SUMIFS('liste de données'!$G:$G,'liste de données'!$D:$D,$C45,'liste de données'!$C:$C,$E46,'liste de données'!$F:$F,"&gt;=01/04/2018",'liste de données'!$F:$F,"&lt;=30/04/2018")</f>
        <v>0</v>
      </c>
      <c r="O46" s="70">
        <f>SUMIFS('liste de données'!$G:$G,'liste de données'!$D:$D,$C45,'liste de données'!$C:$C,$E46,'liste de données'!$F:$F,"&gt;=01/05/2018",'liste de données'!$F:$F,"&lt;=31/05/2018")</f>
        <v>0</v>
      </c>
      <c r="P46" s="70">
        <f>SUMIFS('liste de données'!$G:$G,'liste de données'!$D:$D,$C45,'liste de données'!$C:$C,$E46,'liste de données'!$F:$F,"&gt;=01/06/2018",'liste de données'!$F:$F,"&lt;=30/06/2018")</f>
        <v>0</v>
      </c>
      <c r="Q46" s="70">
        <f>SUMIFS('liste de données'!$G:$G,'liste de données'!$D:$D,$C45,'liste de données'!$C:$C,$E46,'liste de données'!$F:$F,"&gt;=01/07/2018",'liste de données'!$F:$F,"&lt;=31/07/2018")</f>
        <v>0</v>
      </c>
      <c r="R46" s="70">
        <f>SUMIFS('liste de données'!$G:$G,'liste de données'!$D:$D,$C45,'liste de données'!$C:$C,$E46,'liste de données'!$F:$F,"&gt;=01/08/2018",'liste de données'!$F:$F,"&lt;=31/08/2018")</f>
        <v>0</v>
      </c>
      <c r="S46" s="70">
        <f>SUMIFS('liste de données'!$G:$G,'liste de données'!$D:$D,$C45,'liste de données'!$C:$C,$E46,'liste de données'!$F:$F,"&gt;=01/09/2018",'liste de données'!$F:$F,"&lt;=30/09/2018")</f>
        <v>0</v>
      </c>
      <c r="T46" s="70">
        <f>SUMIFS('liste de données'!$G:$G,'liste de données'!$D:$D,$C45,'liste de données'!$C:$C,$E46,'liste de données'!$F:$F,"&gt;=01/10/2018",'liste de données'!$F:$F,"&lt;=31/10/2018")</f>
        <v>0</v>
      </c>
      <c r="U46" s="70">
        <f>SUMIFS('liste de données'!$G:$G,'liste de données'!$D:$D,$C45,'liste de données'!$C:$C,$E46,'liste de données'!$F:$F,"&gt;=01/11/2018",'liste de données'!$F:$F,"&lt;=30/11/2018")</f>
        <v>0</v>
      </c>
      <c r="V46" s="70">
        <f>SUMIFS('liste de données'!$G:$G,'liste de données'!$D:$D,$C45,'liste de données'!$C:$C,$E46,'liste de données'!$F:$F,"&gt;=01/12/2018",'liste de données'!$F:$F,"&lt;=31/12/2018")</f>
        <v>0</v>
      </c>
      <c r="W46" s="72">
        <f>SUM(K46:V46)</f>
        <v>832.7</v>
      </c>
    </row>
    <row r="47" spans="2:23">
      <c r="B47" s="108"/>
      <c r="C47" s="108"/>
      <c r="D47" s="108"/>
      <c r="E47" s="44" t="s">
        <v>791</v>
      </c>
      <c r="F47" s="78">
        <f>SUM(F45:F46)</f>
        <v>6116.38</v>
      </c>
      <c r="G47" s="78">
        <f t="shared" ref="G47:I47" si="7">SUM(G45:G46)</f>
        <v>4202.92</v>
      </c>
      <c r="H47" s="78">
        <f t="shared" si="7"/>
        <v>2.2200000000000002</v>
      </c>
      <c r="I47" s="78">
        <f t="shared" si="7"/>
        <v>1911.24</v>
      </c>
      <c r="J47" s="35"/>
      <c r="K47" s="35"/>
      <c r="L47" s="35"/>
      <c r="M47" s="35"/>
      <c r="N47" s="35"/>
      <c r="O47" s="35"/>
      <c r="P47" s="35"/>
      <c r="Q47" s="35"/>
    </row>
    <row r="48" spans="2:23"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</row>
    <row r="49" spans="2:23">
      <c r="E49" s="35"/>
      <c r="F49" s="35"/>
      <c r="G49" s="103" t="s">
        <v>793</v>
      </c>
      <c r="H49" s="103"/>
      <c r="K49" s="35"/>
      <c r="L49" s="35"/>
      <c r="M49" s="35"/>
      <c r="N49" s="35"/>
      <c r="O49" s="35"/>
      <c r="P49" s="35"/>
      <c r="Q49" s="35"/>
    </row>
    <row r="50" spans="2:23">
      <c r="E50" s="35"/>
      <c r="F50" s="35"/>
      <c r="G50" s="103"/>
      <c r="H50" s="103"/>
      <c r="J50" s="35"/>
      <c r="K50" s="73">
        <v>43101</v>
      </c>
      <c r="L50" s="73">
        <v>43132</v>
      </c>
      <c r="M50" s="73">
        <v>43160</v>
      </c>
      <c r="N50" s="73">
        <v>43191</v>
      </c>
      <c r="O50" s="73">
        <v>43221</v>
      </c>
      <c r="P50" s="73">
        <v>43252</v>
      </c>
      <c r="Q50" s="73">
        <v>43282</v>
      </c>
      <c r="R50" s="73">
        <v>43313</v>
      </c>
      <c r="S50" s="73">
        <v>43344</v>
      </c>
      <c r="T50" s="73">
        <v>43374</v>
      </c>
      <c r="U50" s="73">
        <v>43405</v>
      </c>
      <c r="V50" s="73">
        <v>43435</v>
      </c>
      <c r="W50" s="63" t="s">
        <v>2685</v>
      </c>
    </row>
    <row r="51" spans="2:23">
      <c r="E51" s="35"/>
      <c r="F51" s="35"/>
      <c r="G51" s="34" t="s">
        <v>1</v>
      </c>
      <c r="H51" s="71">
        <f>SUM(F33,F39,F45,F27,F21,F15,F9,F3)</f>
        <v>22937.34</v>
      </c>
      <c r="J51" s="67" t="s">
        <v>2702</v>
      </c>
      <c r="K51" s="79">
        <f>SUM(K3,K9,K15,K21,K27,K33,K39,K45)</f>
        <v>9575.92</v>
      </c>
      <c r="L51" s="79">
        <f t="shared" ref="L51:V51" si="8">SUM(L3,L9,L15,L21,L27,L33,L39,L45)</f>
        <v>9730.2099999999991</v>
      </c>
      <c r="M51" s="79">
        <f t="shared" si="8"/>
        <v>3631.2100000000005</v>
      </c>
      <c r="N51" s="79">
        <f t="shared" si="8"/>
        <v>0</v>
      </c>
      <c r="O51" s="79">
        <f t="shared" si="8"/>
        <v>0</v>
      </c>
      <c r="P51" s="79">
        <f t="shared" si="8"/>
        <v>0</v>
      </c>
      <c r="Q51" s="79">
        <f t="shared" si="8"/>
        <v>0</v>
      </c>
      <c r="R51" s="79">
        <f t="shared" si="8"/>
        <v>0</v>
      </c>
      <c r="S51" s="79">
        <f t="shared" si="8"/>
        <v>0</v>
      </c>
      <c r="T51" s="79">
        <f t="shared" si="8"/>
        <v>0</v>
      </c>
      <c r="U51" s="79">
        <f t="shared" si="8"/>
        <v>0</v>
      </c>
      <c r="V51" s="79">
        <f t="shared" si="8"/>
        <v>0</v>
      </c>
      <c r="W51" s="80">
        <f>SUM(K51:V51)</f>
        <v>22937.339999999997</v>
      </c>
    </row>
    <row r="52" spans="2:23">
      <c r="E52" s="35"/>
      <c r="F52" s="35"/>
      <c r="G52" s="36" t="s">
        <v>14</v>
      </c>
      <c r="H52" s="70">
        <f>SUM(F34,F40,F46,F4,F10,F16,F22,F28)</f>
        <v>11613.739999999998</v>
      </c>
      <c r="J52" s="68" t="s">
        <v>2703</v>
      </c>
      <c r="K52" s="82">
        <f>SUM(K4,K10,K16,K22,K28,K34,K40,K46)</f>
        <v>3579.85</v>
      </c>
      <c r="L52" s="82">
        <f t="shared" ref="L52:V52" si="9">SUM(L4,L10,L16,L22,L28,L34,L40,L46)</f>
        <v>3305.15</v>
      </c>
      <c r="M52" s="82">
        <f t="shared" si="9"/>
        <v>4728.74</v>
      </c>
      <c r="N52" s="82">
        <f t="shared" si="9"/>
        <v>0</v>
      </c>
      <c r="O52" s="82">
        <f t="shared" si="9"/>
        <v>0</v>
      </c>
      <c r="P52" s="82">
        <f t="shared" si="9"/>
        <v>0</v>
      </c>
      <c r="Q52" s="82">
        <f t="shared" si="9"/>
        <v>0</v>
      </c>
      <c r="R52" s="82">
        <f t="shared" si="9"/>
        <v>0</v>
      </c>
      <c r="S52" s="82">
        <f t="shared" si="9"/>
        <v>0</v>
      </c>
      <c r="T52" s="82">
        <f t="shared" si="9"/>
        <v>0</v>
      </c>
      <c r="U52" s="82">
        <f t="shared" si="9"/>
        <v>0</v>
      </c>
      <c r="V52" s="82">
        <f t="shared" si="9"/>
        <v>0</v>
      </c>
      <c r="W52" s="80">
        <f>SUM(K52:V52)</f>
        <v>11613.74</v>
      </c>
    </row>
    <row r="53" spans="2:23">
      <c r="E53" s="35"/>
      <c r="F53" s="35"/>
      <c r="G53" s="35"/>
      <c r="H53" s="35"/>
      <c r="I53" s="35"/>
    </row>
    <row r="54" spans="2:23">
      <c r="B54" s="27"/>
      <c r="E54" s="35"/>
      <c r="F54" s="35"/>
      <c r="G54" s="35"/>
      <c r="H54" s="35"/>
      <c r="I54" s="35"/>
    </row>
    <row r="55" spans="2:23">
      <c r="E55" s="35"/>
      <c r="F55" s="35"/>
      <c r="G55" s="35"/>
      <c r="H55" s="35"/>
      <c r="I55" s="35"/>
    </row>
    <row r="56" spans="2:23"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</row>
    <row r="57" spans="2:23"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</row>
    <row r="58" spans="2:23"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</row>
    <row r="59" spans="2:23"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</row>
    <row r="60" spans="2:23"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</row>
    <row r="61" spans="2:23"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</row>
    <row r="62" spans="2:23"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</row>
    <row r="63" spans="2:23"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</row>
    <row r="64" spans="2:23"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</row>
    <row r="65" spans="5:17"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</row>
    <row r="66" spans="5:17"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</row>
    <row r="67" spans="5:17"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</row>
    <row r="68" spans="5:17"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</row>
    <row r="69" spans="5:17"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</row>
  </sheetData>
  <mergeCells count="26">
    <mergeCell ref="X2:Y2"/>
    <mergeCell ref="G49:H50"/>
    <mergeCell ref="D3:D5"/>
    <mergeCell ref="D9:D11"/>
    <mergeCell ref="D15:D17"/>
    <mergeCell ref="D21:D23"/>
    <mergeCell ref="D27:D29"/>
    <mergeCell ref="D33:D35"/>
    <mergeCell ref="D39:D41"/>
    <mergeCell ref="D45:D47"/>
    <mergeCell ref="B39:B41"/>
    <mergeCell ref="C39:C41"/>
    <mergeCell ref="B45:B47"/>
    <mergeCell ref="C45:C47"/>
    <mergeCell ref="B3:B5"/>
    <mergeCell ref="C3:C5"/>
    <mergeCell ref="B9:B11"/>
    <mergeCell ref="C9:C11"/>
    <mergeCell ref="B15:B17"/>
    <mergeCell ref="C15:C17"/>
    <mergeCell ref="B21:B23"/>
    <mergeCell ref="C21:C23"/>
    <mergeCell ref="B27:B29"/>
    <mergeCell ref="C27:C29"/>
    <mergeCell ref="B33:B35"/>
    <mergeCell ref="C33:C35"/>
  </mergeCells>
  <pageMargins left="0.7" right="0.7" top="0.75" bottom="0.75" header="0.3" footer="0.3"/>
  <customProperties>
    <customPr name="EpmWorksheetKeyString_GUID" r:id="rId1"/>
  </customPropertie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47"/>
  <sheetViews>
    <sheetView showGridLines="0" topLeftCell="H39" workbookViewId="0">
      <selection activeCell="H41" sqref="H41"/>
    </sheetView>
  </sheetViews>
  <sheetFormatPr baseColWidth="10" defaultColWidth="10.7109375" defaultRowHeight="12.75"/>
  <cols>
    <col min="1" max="1" width="15" customWidth="1"/>
    <col min="2" max="2" width="24" customWidth="1"/>
    <col min="3" max="3" width="12.28515625" customWidth="1"/>
    <col min="4" max="4" width="33.140625" bestFit="1" customWidth="1"/>
    <col min="5" max="5" width="9.28515625" customWidth="1"/>
    <col min="6" max="6" width="10.42578125" customWidth="1"/>
    <col min="7" max="7" width="9.5703125" customWidth="1"/>
    <col min="8" max="8" width="9.28515625" customWidth="1"/>
    <col min="9" max="9" width="10.42578125" customWidth="1"/>
    <col min="10" max="10" width="17.42578125" bestFit="1" customWidth="1"/>
    <col min="11" max="22" width="10.7109375" customWidth="1"/>
    <col min="23" max="23" width="16.28515625" bestFit="1" customWidth="1"/>
  </cols>
  <sheetData>
    <row r="2" spans="1:25" ht="45" customHeight="1">
      <c r="B2" s="17" t="s">
        <v>776</v>
      </c>
      <c r="C2" s="17" t="s">
        <v>778</v>
      </c>
      <c r="D2" s="17" t="s">
        <v>779</v>
      </c>
      <c r="E2" s="38" t="s">
        <v>777</v>
      </c>
      <c r="F2" s="38" t="s">
        <v>781</v>
      </c>
      <c r="G2" s="38" t="s">
        <v>782</v>
      </c>
      <c r="H2" s="38" t="s">
        <v>783</v>
      </c>
      <c r="I2" s="38" t="s">
        <v>784</v>
      </c>
      <c r="K2" s="65">
        <v>43101</v>
      </c>
      <c r="L2" s="65">
        <v>43132</v>
      </c>
      <c r="M2" s="65">
        <v>43160</v>
      </c>
      <c r="N2" s="65">
        <v>43191</v>
      </c>
      <c r="O2" s="65">
        <v>43221</v>
      </c>
      <c r="P2" s="65">
        <v>43252</v>
      </c>
      <c r="Q2" s="65">
        <v>43282</v>
      </c>
      <c r="R2" s="65">
        <v>43313</v>
      </c>
      <c r="S2" s="65">
        <v>43344</v>
      </c>
      <c r="T2" s="65">
        <v>43374</v>
      </c>
      <c r="U2" s="65">
        <v>43405</v>
      </c>
      <c r="V2" s="65">
        <v>43435</v>
      </c>
      <c r="W2" s="64" t="s">
        <v>2691</v>
      </c>
      <c r="X2" s="122" t="s">
        <v>2720</v>
      </c>
      <c r="Y2" s="123"/>
    </row>
    <row r="3" spans="1:25">
      <c r="B3" s="106" t="s">
        <v>6</v>
      </c>
      <c r="C3" s="106" t="s">
        <v>115</v>
      </c>
      <c r="D3" s="18" t="s">
        <v>116</v>
      </c>
      <c r="E3" s="42" t="s">
        <v>1</v>
      </c>
      <c r="F3" s="71">
        <f>SUMIFS('liste de données'!G:G,'liste de données'!D:D,C3,'liste de données'!C:C,E3)</f>
        <v>5548.73</v>
      </c>
      <c r="G3" s="71">
        <f>SUMIFS('liste de données'!H:H,'liste de données'!D:D,C3,'liste de données'!C:C,E3)</f>
        <v>4417.5199999999995</v>
      </c>
      <c r="H3" s="71">
        <f>SUMIFS('liste de données'!I:I,'liste de données'!D:D,C3,'liste de données'!C:C,E3)</f>
        <v>0</v>
      </c>
      <c r="I3" s="71">
        <f>SUMIFS('liste de données'!J:J,'liste de données'!D:D,C3,'liste de données'!C:C,E3)</f>
        <v>1131.21</v>
      </c>
      <c r="J3" s="35"/>
      <c r="K3" s="69">
        <f>SUMIFS('liste de données'!$G:$G,'liste de données'!$D:$D,$C3,'liste de données'!$C:$C,$E3,'liste de données'!$F:$F,"&gt;=01/01/2018",'liste de données'!$F:$F,"&lt;=31/01/2018")</f>
        <v>2067.59</v>
      </c>
      <c r="L3" s="69">
        <f>SUMIFS('liste de données'!$G:$G,'liste de données'!$D:$D,$C3,'liste de données'!$C:$C,$E3,'liste de données'!$F:$F,"&gt;=01/02/2018",'liste de données'!$F:$F,"&lt;=28/02/2018")</f>
        <v>715.39</v>
      </c>
      <c r="M3" s="69">
        <f>SUMIFS('liste de données'!$G:$G,'liste de données'!$D:$D,$C3,'liste de données'!$C:$C,$E3,'liste de données'!$F:$F,"&gt;=01/03/2018",'liste de données'!$F:$F,"&lt;=31/03/2018")</f>
        <v>2765.75</v>
      </c>
      <c r="N3" s="69">
        <f>SUMIFS('liste de données'!$G:$G,'liste de données'!$D:$D,$C3,'liste de données'!$C:$C,$E3,'liste de données'!$F:$F,"&gt;=01/04/2018",'liste de données'!$F:$F,"&lt;=30/04/2018")</f>
        <v>0</v>
      </c>
      <c r="O3" s="69">
        <f>SUMIFS('liste de données'!$G:$G,'liste de données'!$D:$D,$C3,'liste de données'!$C:$C,$E3,'liste de données'!$F:$F,"&gt;=01/05/2018",'liste de données'!$F:$F,"&lt;=30/05/2018")</f>
        <v>0</v>
      </c>
      <c r="P3" s="69">
        <f>SUMIFS('liste de données'!$G:$G,'liste de données'!$D:$D,$C3,'liste de données'!$C:$C,$E3,'liste de données'!$F:$F,"&gt;=01/06/2018",'liste de données'!$F:$F,"&lt;=31/06/2018")</f>
        <v>0</v>
      </c>
      <c r="Q3" s="69">
        <f>SUMIFS('liste de données'!$G:$G,'liste de données'!$D:$D,$C3,'liste de données'!$C:$C,$E3,'liste de données'!$F:$F,"&gt;=01/07/2018",'liste de données'!$F:$F,"&lt;=31/07/2018")</f>
        <v>0</v>
      </c>
      <c r="R3" s="69">
        <f>SUMIFS('liste de données'!$G:$G,'liste de données'!$D:$D,$C3,'liste de données'!$C:$C,$E3,'liste de données'!$F:$F,"&gt;=01/08/2018",'liste de données'!$F:$F,"&lt;=31/08/2018")</f>
        <v>0</v>
      </c>
      <c r="S3" s="69">
        <f>SUMIFS('liste de données'!$G:$G,'liste de données'!$D:$D,$C3,'liste de données'!$C:$C,$E3,'liste de données'!$F:$F,"&gt;=01/09/2018",'liste de données'!$F:$F,"&lt;=30/09/2018")</f>
        <v>0</v>
      </c>
      <c r="T3" s="69">
        <f>SUMIFS('liste de données'!$G:$G,'liste de données'!$D:$D,$C3,'liste de données'!$C:$C,$E3,'liste de données'!$F:$F,"&gt;=01/10/2018",'liste de données'!$F:$F,"&lt;=31/10/2018")</f>
        <v>0</v>
      </c>
      <c r="U3" s="69">
        <f>SUMIFS('liste de données'!$G:$G,'liste de données'!$D:$D,$C3,'liste de données'!$C:$C,$E3,'liste de données'!$F:$F,"&gt;=01/11/2018",'liste de données'!$F:$F,"&lt;=30/11/2018")</f>
        <v>0</v>
      </c>
      <c r="V3" s="69">
        <f>SUMIFS('liste de données'!$G:$G,'liste de données'!$D:$D,$C3,'liste de données'!$C:$C,$E3,'liste de données'!$F:$F,"&gt;=01/12/2018",'liste de données'!$F:$F,"&lt;=31/12/2018")</f>
        <v>0</v>
      </c>
      <c r="W3" s="72">
        <f>SUM(K3:V3)</f>
        <v>5548.73</v>
      </c>
      <c r="X3" s="120" t="s">
        <v>1</v>
      </c>
      <c r="Y3" s="118"/>
    </row>
    <row r="4" spans="1:25" s="21" customFormat="1">
      <c r="A4" s="23"/>
      <c r="B4" s="107"/>
      <c r="C4" s="107"/>
      <c r="D4" s="24"/>
      <c r="E4" s="43" t="s">
        <v>14</v>
      </c>
      <c r="F4" s="70">
        <f>SUMIFS('liste de données'!G:G,'liste de données'!D:D,C3,'liste de données'!C:C,E4)</f>
        <v>314.37</v>
      </c>
      <c r="G4" s="70">
        <f>SUMIFS('liste de données'!H:H,'liste de données'!D:D,C3,'liste de données'!C:C,E4)</f>
        <v>238.46</v>
      </c>
      <c r="H4" s="70">
        <f>SUMIFS('liste de données'!I:I,'liste de données'!D:D,C3,'liste de données'!C:C,E4)</f>
        <v>0</v>
      </c>
      <c r="I4" s="70">
        <f>SUMIFS('liste de données'!J:J,'liste de données'!D:D,C3,'liste de données'!C:C,E4)</f>
        <v>75.91</v>
      </c>
      <c r="J4" s="35"/>
      <c r="K4" s="70">
        <f>SUMIFS('liste de données'!$G:$G,'liste de données'!$D:$D,$C3,'liste de données'!$C:$C,$E4,'liste de données'!$F:$F,"&gt;=01/01/2018",'liste de données'!$F:$F,"&lt;=31/01/2018")</f>
        <v>186.03</v>
      </c>
      <c r="L4" s="70">
        <f>SUMIFS('liste de données'!$G:$G,'liste de données'!$D:$D,$C3,'liste de données'!$C:$C,$E4,'liste de données'!$F:$F,"&gt;=01/02/2018",'liste de données'!$F:$F,"&lt;=28/02/2018")</f>
        <v>128.34</v>
      </c>
      <c r="M4" s="70">
        <f>SUMIFS('liste de données'!$G:$G,'liste de données'!$D:$D,$C3,'liste de données'!$C:$C,$E4,'liste de données'!$F:$F,"&gt;=01/03/2018",'liste de données'!$F:$F,"&lt;=31/03/2018")</f>
        <v>0</v>
      </c>
      <c r="N4" s="70">
        <f>SUMIFS('liste de données'!$G:$G,'liste de données'!$D:$D,$C3,'liste de données'!$C:$C,$E4,'liste de données'!$F:$F,"&gt;=01/04/2018",'liste de données'!$F:$F,"&lt;=30/04/2018")</f>
        <v>0</v>
      </c>
      <c r="O4" s="70">
        <f>SUMIFS('liste de données'!$G:$G,'liste de données'!$D:$D,$C3,'liste de données'!$C:$C,$E4,'liste de données'!$F:$F,"&gt;=01/05/2018",'liste de données'!$F:$F,"&lt;=31/05/2018")</f>
        <v>0</v>
      </c>
      <c r="P4" s="70">
        <f>SUMIFS('liste de données'!$G:$G,'liste de données'!$D:$D,$C3,'liste de données'!$C:$C,$E4,'liste de données'!$F:$F,"&gt;=01/06/2018",'liste de données'!$F:$F,"&lt;=30/06/2018")</f>
        <v>0</v>
      </c>
      <c r="Q4" s="70">
        <f>SUMIFS('liste de données'!$G:$G,'liste de données'!$D:$D,$C3,'liste de données'!$C:$C,$E4,'liste de données'!$F:$F,"&gt;=01/07/2018",'liste de données'!$F:$F,"&lt;=31/07/2018")</f>
        <v>0</v>
      </c>
      <c r="R4" s="70">
        <f>SUMIFS('liste de données'!$G:$G,'liste de données'!$D:$D,$C3,'liste de données'!$C:$C,$E4,'liste de données'!$F:$F,"&gt;=01/08/2018",'liste de données'!$F:$F,"&lt;=31/08/2018")</f>
        <v>0</v>
      </c>
      <c r="S4" s="70">
        <f>SUMIFS('liste de données'!$G:$G,'liste de données'!$D:$D,$C3,'liste de données'!$C:$C,$E4,'liste de données'!$F:$F,"&gt;=01/09/2018",'liste de données'!$F:$F,"&lt;=30/09/2018")</f>
        <v>0</v>
      </c>
      <c r="T4" s="70">
        <f>SUMIFS('liste de données'!$G:$G,'liste de données'!$D:$D,$C3,'liste de données'!$C:$C,$E4,'liste de données'!$F:$F,"&gt;=01/10/2018",'liste de données'!$F:$F,"&lt;=31/10/2018")</f>
        <v>0</v>
      </c>
      <c r="U4" s="70">
        <f>SUMIFS('liste de données'!$G:$G,'liste de données'!$D:$D,$C3,'liste de données'!$C:$C,$E4,'liste de données'!$F:$F,"&gt;=01/11/2018",'liste de données'!$F:$F,"&lt;=30/11/2018")</f>
        <v>0</v>
      </c>
      <c r="V4" s="70">
        <f>SUMIFS('liste de données'!$G:$G,'liste de données'!$D:$D,$C3,'liste de données'!$C:$C,$E4,'liste de données'!$F:$F,"&gt;=01/12/2018",'liste de données'!$F:$F,"&lt;=31/12/2018")</f>
        <v>0</v>
      </c>
      <c r="W4" s="72">
        <f>SUM(K4:V4)</f>
        <v>314.37</v>
      </c>
      <c r="X4" s="121" t="s">
        <v>14</v>
      </c>
      <c r="Y4" s="119"/>
    </row>
    <row r="5" spans="1:25">
      <c r="B5" s="108"/>
      <c r="C5" s="108"/>
      <c r="D5" s="19"/>
      <c r="E5" s="44" t="s">
        <v>791</v>
      </c>
      <c r="F5" s="78">
        <f>SUM(F3:F4)</f>
        <v>5863.0999999999995</v>
      </c>
      <c r="G5" s="78">
        <f t="shared" ref="G5:I5" si="0">SUM(G3:G4)</f>
        <v>4655.9799999999996</v>
      </c>
      <c r="H5" s="78">
        <f t="shared" si="0"/>
        <v>0</v>
      </c>
      <c r="I5" s="78">
        <f t="shared" si="0"/>
        <v>1207.1200000000001</v>
      </c>
      <c r="J5" s="35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</row>
    <row r="6" spans="1:25">
      <c r="E6" s="35"/>
      <c r="F6" s="35"/>
      <c r="G6" s="35"/>
      <c r="H6" s="35"/>
      <c r="I6" s="35"/>
      <c r="J6" s="35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</row>
    <row r="7" spans="1:25">
      <c r="E7" s="35"/>
      <c r="F7" s="35"/>
      <c r="G7" s="35"/>
      <c r="H7" s="35"/>
      <c r="I7" s="35"/>
      <c r="J7" s="35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</row>
    <row r="8" spans="1:25" ht="44.25" customHeight="1">
      <c r="B8" s="17" t="s">
        <v>776</v>
      </c>
      <c r="C8" s="17" t="s">
        <v>778</v>
      </c>
      <c r="D8" s="17" t="s">
        <v>779</v>
      </c>
      <c r="E8" s="38" t="s">
        <v>777</v>
      </c>
      <c r="F8" s="38" t="s">
        <v>781</v>
      </c>
      <c r="G8" s="38" t="s">
        <v>782</v>
      </c>
      <c r="H8" s="38" t="s">
        <v>783</v>
      </c>
      <c r="I8" s="38" t="s">
        <v>784</v>
      </c>
      <c r="J8" s="3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</row>
    <row r="9" spans="1:25">
      <c r="B9" s="106" t="s">
        <v>6</v>
      </c>
      <c r="C9" s="106" t="s">
        <v>209</v>
      </c>
      <c r="D9" s="18" t="s">
        <v>210</v>
      </c>
      <c r="E9" s="42" t="s">
        <v>1</v>
      </c>
      <c r="F9" s="71">
        <f>SUMIFS('liste de données'!G:G,'liste de données'!D:D,C9,'liste de données'!C:C,E9)</f>
        <v>815.25</v>
      </c>
      <c r="G9" s="71">
        <f>SUMIFS('liste de données'!H:H,'liste de données'!D:D,C9,'liste de données'!C:C,E9)</f>
        <v>834.62</v>
      </c>
      <c r="H9" s="71">
        <f>SUMIFS('liste de données'!I:I,'liste de données'!D:D,C9,'liste de données'!C:C,E9)</f>
        <v>15.08</v>
      </c>
      <c r="I9" s="71">
        <f>SUMIFS('liste de données'!J:J,'liste de données'!D:D,C9,'liste de données'!C:C,E9)</f>
        <v>-34.450000000000003</v>
      </c>
      <c r="J9" s="35"/>
      <c r="K9" s="69">
        <f>SUMIFS('liste de données'!$G:$G,'liste de données'!$D:$D,$C9,'liste de données'!$C:$C,$E9,'liste de données'!$F:$F,"&gt;=01/01/2018",'liste de données'!$F:$F,"&lt;=31/01/2018")</f>
        <v>636.4</v>
      </c>
      <c r="L9" s="69">
        <f>SUMIFS('liste de données'!$G:$G,'liste de données'!$D:$D,$C9,'liste de données'!$C:$C,$E9,'liste de données'!$F:$F,"&gt;=01/02/2018",'liste de données'!$F:$F,"&lt;=28/02/2018")</f>
        <v>178.85</v>
      </c>
      <c r="M9" s="69">
        <f>SUMIFS('liste de données'!$G:$G,'liste de données'!$D:$D,$C9,'liste de données'!$C:$C,$E9,'liste de données'!$F:$F,"&gt;=01/03/2018",'liste de données'!$F:$F,"&lt;=31/03/2018")</f>
        <v>0</v>
      </c>
      <c r="N9" s="69">
        <f>SUMIFS('liste de données'!$G:$G,'liste de données'!$D:$D,$C9,'liste de données'!$C:$C,$E9,'liste de données'!$F:$F,"&gt;=01/04/2018",'liste de données'!$F:$F,"&lt;=30/04/2018")</f>
        <v>0</v>
      </c>
      <c r="O9" s="69">
        <f>SUMIFS('liste de données'!$G:$G,'liste de données'!$D:$D,$C9,'liste de données'!$C:$C,$E9,'liste de données'!$F:$F,"&gt;=01/05/2018",'liste de données'!$F:$F,"&lt;=30/05/2018")</f>
        <v>0</v>
      </c>
      <c r="P9" s="69">
        <f>SUMIFS('liste de données'!$G:$G,'liste de données'!$D:$D,$C9,'liste de données'!$C:$C,$E9,'liste de données'!$F:$F,"&gt;=01/06/2018",'liste de données'!$F:$F,"&lt;=31/06/2018")</f>
        <v>0</v>
      </c>
      <c r="Q9" s="69">
        <f>SUMIFS('liste de données'!$G:$G,'liste de données'!$D:$D,$C9,'liste de données'!$C:$C,$E9,'liste de données'!$F:$F,"&gt;=01/07/2018",'liste de données'!$F:$F,"&lt;=31/07/2018")</f>
        <v>0</v>
      </c>
      <c r="R9" s="69">
        <f>SUMIFS('liste de données'!$G:$G,'liste de données'!$D:$D,$C9,'liste de données'!$C:$C,$E9,'liste de données'!$F:$F,"&gt;=01/08/2018",'liste de données'!$F:$F,"&lt;=31/08/2018")</f>
        <v>0</v>
      </c>
      <c r="S9" s="69">
        <f>SUMIFS('liste de données'!$G:$G,'liste de données'!$D:$D,$C9,'liste de données'!$C:$C,$E9,'liste de données'!$F:$F,"&gt;=01/09/2018",'liste de données'!$F:$F,"&lt;=30/09/2018")</f>
        <v>0</v>
      </c>
      <c r="T9" s="69">
        <f>SUMIFS('liste de données'!$G:$G,'liste de données'!$D:$D,$C9,'liste de données'!$C:$C,$E9,'liste de données'!$F:$F,"&gt;=01/10/2018",'liste de données'!$F:$F,"&lt;=31/10/2018")</f>
        <v>0</v>
      </c>
      <c r="U9" s="69">
        <f>SUMIFS('liste de données'!$G:$G,'liste de données'!$D:$D,$C9,'liste de données'!$C:$C,$E9,'liste de données'!$F:$F,"&gt;=01/11/2018",'liste de données'!$F:$F,"&lt;=30/11/2018")</f>
        <v>0</v>
      </c>
      <c r="V9" s="69">
        <f>SUMIFS('liste de données'!$G:$G,'liste de données'!$D:$D,$C9,'liste de données'!$C:$C,$E9,'liste de données'!$F:$F,"&gt;=01/12/2018",'liste de données'!$F:$F,"&lt;=31/12/2018")</f>
        <v>0</v>
      </c>
      <c r="W9" s="72">
        <f>SUM(K9:V9)</f>
        <v>815.25</v>
      </c>
    </row>
    <row r="10" spans="1:25" s="21" customFormat="1">
      <c r="A10" s="23"/>
      <c r="B10" s="107"/>
      <c r="C10" s="107"/>
      <c r="D10" s="24"/>
      <c r="E10" s="43" t="s">
        <v>14</v>
      </c>
      <c r="F10" s="70">
        <f>SUMIFS('liste de données'!G:G,'liste de données'!D:D,C9,'liste de données'!C:C,E10)</f>
        <v>316.51</v>
      </c>
      <c r="G10" s="70">
        <f>SUMIFS('liste de données'!H:H,'liste de données'!D:D,C9,'liste de données'!C:C,E10)</f>
        <v>268.27</v>
      </c>
      <c r="H10" s="70">
        <f>SUMIFS('liste de données'!I:I,'liste de données'!D:D,C9,'liste de données'!C:C,E10)</f>
        <v>0</v>
      </c>
      <c r="I10" s="70">
        <f>SUMIFS('liste de données'!J:J,'liste de données'!D:D,C9,'liste de données'!C:C,E10)</f>
        <v>48.24</v>
      </c>
      <c r="J10" s="35"/>
      <c r="K10" s="70">
        <f>SUMIFS('liste de données'!$G:$G,'liste de données'!$D:$D,$C9,'liste de données'!$C:$C,$E10,'liste de données'!$F:$F,"&gt;=01/01/2018",'liste de données'!$F:$F,"&lt;=31/01/2018")</f>
        <v>0</v>
      </c>
      <c r="L10" s="70">
        <f>SUMIFS('liste de données'!$G:$G,'liste de données'!$D:$D,$C9,'liste de données'!$C:$C,$E10,'liste de données'!$F:$F,"&gt;=01/02/2018",'liste de données'!$F:$F,"&lt;=28/02/2018")</f>
        <v>301.52999999999997</v>
      </c>
      <c r="M10" s="70">
        <f>SUMIFS('liste de données'!$G:$G,'liste de données'!$D:$D,$C9,'liste de données'!$C:$C,$E10,'liste de données'!$F:$F,"&gt;=01/03/2018",'liste de données'!$F:$F,"&lt;=31/03/2018")</f>
        <v>14.98</v>
      </c>
      <c r="N10" s="70">
        <f>SUMIFS('liste de données'!$G:$G,'liste de données'!$D:$D,$C9,'liste de données'!$C:$C,$E10,'liste de données'!$F:$F,"&gt;=01/04/2018",'liste de données'!$F:$F,"&lt;=30/04/2018")</f>
        <v>0</v>
      </c>
      <c r="O10" s="70">
        <f>SUMIFS('liste de données'!$G:$G,'liste de données'!$D:$D,$C9,'liste de données'!$C:$C,$E10,'liste de données'!$F:$F,"&gt;=01/05/2018",'liste de données'!$F:$F,"&lt;=31/05/2018")</f>
        <v>0</v>
      </c>
      <c r="P10" s="70">
        <f>SUMIFS('liste de données'!$G:$G,'liste de données'!$D:$D,$C9,'liste de données'!$C:$C,$E10,'liste de données'!$F:$F,"&gt;=01/06/2018",'liste de données'!$F:$F,"&lt;=30/06/2018")</f>
        <v>0</v>
      </c>
      <c r="Q10" s="70">
        <f>SUMIFS('liste de données'!$G:$G,'liste de données'!$D:$D,$C9,'liste de données'!$C:$C,$E10,'liste de données'!$F:$F,"&gt;=01/07/2018",'liste de données'!$F:$F,"&lt;=31/07/2018")</f>
        <v>0</v>
      </c>
      <c r="R10" s="70">
        <f>SUMIFS('liste de données'!$G:$G,'liste de données'!$D:$D,$C9,'liste de données'!$C:$C,$E10,'liste de données'!$F:$F,"&gt;=01/08/2018",'liste de données'!$F:$F,"&lt;=31/08/2018")</f>
        <v>0</v>
      </c>
      <c r="S10" s="70">
        <f>SUMIFS('liste de données'!$G:$G,'liste de données'!$D:$D,$C9,'liste de données'!$C:$C,$E10,'liste de données'!$F:$F,"&gt;=01/09/2018",'liste de données'!$F:$F,"&lt;=30/09/2018")</f>
        <v>0</v>
      </c>
      <c r="T10" s="70">
        <f>SUMIFS('liste de données'!$G:$G,'liste de données'!$D:$D,$C9,'liste de données'!$C:$C,$E10,'liste de données'!$F:$F,"&gt;=01/10/2018",'liste de données'!$F:$F,"&lt;=31/10/2018")</f>
        <v>0</v>
      </c>
      <c r="U10" s="70">
        <f>SUMIFS('liste de données'!$G:$G,'liste de données'!$D:$D,$C9,'liste de données'!$C:$C,$E10,'liste de données'!$F:$F,"&gt;=01/11/2018",'liste de données'!$F:$F,"&lt;=30/11/2018")</f>
        <v>0</v>
      </c>
      <c r="V10" s="70">
        <f>SUMIFS('liste de données'!$G:$G,'liste de données'!$D:$D,$C9,'liste de données'!$C:$C,$E10,'liste de données'!$F:$F,"&gt;=01/12/2018",'liste de données'!$F:$F,"&lt;=31/12/2018")</f>
        <v>0</v>
      </c>
      <c r="W10" s="72">
        <f>SUM(K10:V10)</f>
        <v>316.51</v>
      </c>
    </row>
    <row r="11" spans="1:25">
      <c r="B11" s="108"/>
      <c r="C11" s="108"/>
      <c r="D11" s="19"/>
      <c r="E11" s="44" t="s">
        <v>791</v>
      </c>
      <c r="F11" s="78">
        <f>SUM(F9:F10)</f>
        <v>1131.76</v>
      </c>
      <c r="G11" s="78">
        <f t="shared" ref="G11:I11" si="1">SUM(G9:G10)</f>
        <v>1102.8899999999999</v>
      </c>
      <c r="H11" s="78">
        <f t="shared" si="1"/>
        <v>15.08</v>
      </c>
      <c r="I11" s="78">
        <f t="shared" si="1"/>
        <v>13.79</v>
      </c>
      <c r="J11" s="35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</row>
    <row r="12" spans="1:25">
      <c r="E12" s="35"/>
      <c r="F12" s="35"/>
      <c r="G12" s="35"/>
      <c r="H12" s="35"/>
      <c r="I12" s="35"/>
      <c r="J12" s="35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</row>
    <row r="13" spans="1:25">
      <c r="E13" s="35"/>
      <c r="F13" s="35"/>
      <c r="G13" s="35"/>
      <c r="H13" s="35"/>
      <c r="I13" s="35"/>
      <c r="J13" s="35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</row>
    <row r="14" spans="1:25" ht="42.75" customHeight="1">
      <c r="B14" s="17" t="s">
        <v>776</v>
      </c>
      <c r="C14" s="17" t="s">
        <v>778</v>
      </c>
      <c r="D14" s="17" t="s">
        <v>779</v>
      </c>
      <c r="E14" s="38" t="s">
        <v>777</v>
      </c>
      <c r="F14" s="38" t="s">
        <v>781</v>
      </c>
      <c r="G14" s="38" t="s">
        <v>782</v>
      </c>
      <c r="H14" s="38" t="s">
        <v>783</v>
      </c>
      <c r="I14" s="38" t="s">
        <v>784</v>
      </c>
      <c r="J14" s="3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</row>
    <row r="15" spans="1:25">
      <c r="B15" s="106" t="s">
        <v>6</v>
      </c>
      <c r="C15" s="106" t="s">
        <v>231</v>
      </c>
      <c r="D15" s="18" t="s">
        <v>232</v>
      </c>
      <c r="E15" s="42" t="s">
        <v>1</v>
      </c>
      <c r="F15" s="71">
        <f>SUMIFS('liste de données'!G:G,'liste de données'!D:D,C15,'liste de données'!C:C,E15)</f>
        <v>2063</v>
      </c>
      <c r="G15" s="71">
        <f>SUMIFS('liste de données'!H:H,'liste de données'!D:D,C15,'liste de données'!C:C,E15)</f>
        <v>1400.97</v>
      </c>
      <c r="H15" s="71">
        <f>SUMIFS('liste de données'!I:I,'liste de données'!D:D,C15,'liste de données'!C:C,E15)</f>
        <v>0</v>
      </c>
      <c r="I15" s="71">
        <f>SUMIFS('liste de données'!J:J,'liste de données'!D:D,C15,'liste de données'!C:C,E15)</f>
        <v>662.03</v>
      </c>
      <c r="J15" s="35"/>
      <c r="K15" s="69">
        <f>SUMIFS('liste de données'!$G:$G,'liste de données'!$D:$D,$C15,'liste de données'!$C:$C,$E15,'liste de données'!$F:$F,"&gt;=01/01/2018",'liste de données'!$F:$F,"&lt;=31/01/2018")</f>
        <v>1303.6300000000001</v>
      </c>
      <c r="L15" s="69">
        <f>SUMIFS('liste de données'!$G:$G,'liste de données'!$D:$D,$C15,'liste de données'!$C:$C,$E15,'liste de données'!$F:$F,"&gt;=01/02/2018",'liste de données'!$F:$F,"&lt;=28/02/2018")</f>
        <v>0</v>
      </c>
      <c r="M15" s="69">
        <f>SUMIFS('liste de données'!$G:$G,'liste de données'!$D:$D,$C15,'liste de données'!$C:$C,$E15,'liste de données'!$F:$F,"&gt;=01/03/2018",'liste de données'!$F:$F,"&lt;=31/03/2018")</f>
        <v>759.37</v>
      </c>
      <c r="N15" s="69">
        <f>SUMIFS('liste de données'!$G:$G,'liste de données'!$D:$D,$C15,'liste de données'!$C:$C,$E15,'liste de données'!$F:$F,"&gt;=01/04/2018",'liste de données'!$F:$F,"&lt;=30/04/2018")</f>
        <v>0</v>
      </c>
      <c r="O15" s="69">
        <f>SUMIFS('liste de données'!$G:$G,'liste de données'!$D:$D,$C15,'liste de données'!$C:$C,$E15,'liste de données'!$F:$F,"&gt;=01/05/2018",'liste de données'!$F:$F,"&lt;=30/05/2018")</f>
        <v>0</v>
      </c>
      <c r="P15" s="69">
        <f>SUMIFS('liste de données'!$G:$G,'liste de données'!$D:$D,$C15,'liste de données'!$C:$C,$E15,'liste de données'!$F:$F,"&gt;=01/06/2018",'liste de données'!$F:$F,"&lt;=31/06/2018")</f>
        <v>0</v>
      </c>
      <c r="Q15" s="69">
        <f>SUMIFS('liste de données'!$G:$G,'liste de données'!$D:$D,$C15,'liste de données'!$C:$C,$E15,'liste de données'!$F:$F,"&gt;=01/07/2018",'liste de données'!$F:$F,"&lt;=31/07/2018")</f>
        <v>0</v>
      </c>
      <c r="R15" s="69">
        <f>SUMIFS('liste de données'!$G:$G,'liste de données'!$D:$D,$C15,'liste de données'!$C:$C,$E15,'liste de données'!$F:$F,"&gt;=01/08/2018",'liste de données'!$F:$F,"&lt;=31/08/2018")</f>
        <v>0</v>
      </c>
      <c r="S15" s="69">
        <f>SUMIFS('liste de données'!$G:$G,'liste de données'!$D:$D,$C15,'liste de données'!$C:$C,$E15,'liste de données'!$F:$F,"&gt;=01/09/2018",'liste de données'!$F:$F,"&lt;=30/09/2018")</f>
        <v>0</v>
      </c>
      <c r="T15" s="69">
        <f>SUMIFS('liste de données'!$G:$G,'liste de données'!$D:$D,$C15,'liste de données'!$C:$C,$E15,'liste de données'!$F:$F,"&gt;=01/10/2018",'liste de données'!$F:$F,"&lt;=31/10/2018")</f>
        <v>0</v>
      </c>
      <c r="U15" s="69">
        <f>SUMIFS('liste de données'!$G:$G,'liste de données'!$D:$D,$C15,'liste de données'!$C:$C,$E15,'liste de données'!$F:$F,"&gt;=01/11/2018",'liste de données'!$F:$F,"&lt;=30/11/2018")</f>
        <v>0</v>
      </c>
      <c r="V15" s="69">
        <f>SUMIFS('liste de données'!$G:$G,'liste de données'!$D:$D,$C15,'liste de données'!$C:$C,$E15,'liste de données'!$F:$F,"&gt;=01/12/2018",'liste de données'!$F:$F,"&lt;=31/12/2018")</f>
        <v>0</v>
      </c>
      <c r="W15" s="72">
        <f>SUM(K15:V15)</f>
        <v>2063</v>
      </c>
    </row>
    <row r="16" spans="1:25" s="21" customFormat="1">
      <c r="A16" s="23"/>
      <c r="B16" s="107"/>
      <c r="C16" s="107"/>
      <c r="D16" s="24"/>
      <c r="E16" s="43" t="s">
        <v>14</v>
      </c>
      <c r="F16" s="70">
        <f>SUMIFS('liste de données'!G:G,'liste de données'!D:D,C15,'liste de données'!C:C,E16)</f>
        <v>1109.58</v>
      </c>
      <c r="G16" s="70">
        <f>SUMIFS('liste de données'!H:H,'liste de données'!D:D,C15,'liste de données'!C:C,E16)</f>
        <v>655.77</v>
      </c>
      <c r="H16" s="70">
        <f>SUMIFS('liste de données'!I:I,'liste de données'!D:D,C15,'liste de données'!C:C,E16)</f>
        <v>264</v>
      </c>
      <c r="I16" s="70">
        <f>SUMIFS('liste de données'!J:J,'liste de données'!D:D,C15,'liste de données'!C:C,E16)</f>
        <v>189.81</v>
      </c>
      <c r="J16" s="37"/>
      <c r="K16" s="70">
        <f>SUMIFS('liste de données'!$G:$G,'liste de données'!$D:$D,$C15,'liste de données'!$C:$C,$E16,'liste de données'!$F:$F,"&gt;=01/01/2018",'liste de données'!$F:$F,"&lt;=31/01/2018")</f>
        <v>680.23</v>
      </c>
      <c r="L16" s="70">
        <f>SUMIFS('liste de données'!$G:$G,'liste de données'!$D:$D,$C15,'liste de données'!$C:$C,$E16,'liste de données'!$F:$F,"&gt;=01/02/2018",'liste de données'!$F:$F,"&lt;=28/02/2018")</f>
        <v>429.35</v>
      </c>
      <c r="M16" s="70">
        <f>SUMIFS('liste de données'!$G:$G,'liste de données'!$D:$D,$C15,'liste de données'!$C:$C,$E16,'liste de données'!$F:$F,"&gt;=01/03/2018",'liste de données'!$F:$F,"&lt;=31/03/2018")</f>
        <v>0</v>
      </c>
      <c r="N16" s="70">
        <f>SUMIFS('liste de données'!$G:$G,'liste de données'!$D:$D,$C15,'liste de données'!$C:$C,$E16,'liste de données'!$F:$F,"&gt;=01/04/2018",'liste de données'!$F:$F,"&lt;=30/04/2018")</f>
        <v>0</v>
      </c>
      <c r="O16" s="70">
        <f>SUMIFS('liste de données'!$G:$G,'liste de données'!$D:$D,$C15,'liste de données'!$C:$C,$E16,'liste de données'!$F:$F,"&gt;=01/05/2018",'liste de données'!$F:$F,"&lt;=31/05/2018")</f>
        <v>0</v>
      </c>
      <c r="P16" s="70">
        <f>SUMIFS('liste de données'!$G:$G,'liste de données'!$D:$D,$C15,'liste de données'!$C:$C,$E16,'liste de données'!$F:$F,"&gt;=01/06/2018",'liste de données'!$F:$F,"&lt;=30/06/2018")</f>
        <v>0</v>
      </c>
      <c r="Q16" s="70">
        <f>SUMIFS('liste de données'!$G:$G,'liste de données'!$D:$D,$C15,'liste de données'!$C:$C,$E16,'liste de données'!$F:$F,"&gt;=01/07/2018",'liste de données'!$F:$F,"&lt;=31/07/2018")</f>
        <v>0</v>
      </c>
      <c r="R16" s="70">
        <f>SUMIFS('liste de données'!$G:$G,'liste de données'!$D:$D,$C15,'liste de données'!$C:$C,$E16,'liste de données'!$F:$F,"&gt;=01/08/2018",'liste de données'!$F:$F,"&lt;=31/08/2018")</f>
        <v>0</v>
      </c>
      <c r="S16" s="70">
        <f>SUMIFS('liste de données'!$G:$G,'liste de données'!$D:$D,$C15,'liste de données'!$C:$C,$E16,'liste de données'!$F:$F,"&gt;=01/09/2018",'liste de données'!$F:$F,"&lt;=30/09/2018")</f>
        <v>0</v>
      </c>
      <c r="T16" s="70">
        <f>SUMIFS('liste de données'!$G:$G,'liste de données'!$D:$D,$C15,'liste de données'!$C:$C,$E16,'liste de données'!$F:$F,"&gt;=01/10/2018",'liste de données'!$F:$F,"&lt;=31/10/2018")</f>
        <v>0</v>
      </c>
      <c r="U16" s="70">
        <f>SUMIFS('liste de données'!$G:$G,'liste de données'!$D:$D,$C15,'liste de données'!$C:$C,$E16,'liste de données'!$F:$F,"&gt;=01/11/2018",'liste de données'!$F:$F,"&lt;=30/11/2018")</f>
        <v>0</v>
      </c>
      <c r="V16" s="70">
        <f>SUMIFS('liste de données'!$G:$G,'liste de données'!$D:$D,$C15,'liste de données'!$C:$C,$E16,'liste de données'!$F:$F,"&gt;=01/12/2018",'liste de données'!$F:$F,"&lt;=31/12/2018")</f>
        <v>0</v>
      </c>
      <c r="W16" s="72">
        <f>SUM(K16:V16)</f>
        <v>1109.58</v>
      </c>
    </row>
    <row r="17" spans="2:23">
      <c r="B17" s="108"/>
      <c r="C17" s="108"/>
      <c r="D17" s="19"/>
      <c r="E17" s="44" t="s">
        <v>791</v>
      </c>
      <c r="F17" s="78">
        <f>SUM(F15:F16)</f>
        <v>3172.58</v>
      </c>
      <c r="G17" s="78">
        <f t="shared" ref="G17:I17" si="2">SUM(G15:G16)</f>
        <v>2056.7399999999998</v>
      </c>
      <c r="H17" s="78">
        <f t="shared" si="2"/>
        <v>264</v>
      </c>
      <c r="I17" s="78">
        <f t="shared" si="2"/>
        <v>851.83999999999992</v>
      </c>
      <c r="J17" s="35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</row>
    <row r="18" spans="2:23">
      <c r="E18" s="35"/>
      <c r="F18" s="35"/>
      <c r="G18" s="35"/>
      <c r="H18" s="35"/>
      <c r="I18" s="35"/>
      <c r="J18" s="35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</row>
    <row r="19" spans="2:23">
      <c r="E19" s="35"/>
      <c r="F19" s="35"/>
      <c r="G19" s="35"/>
      <c r="H19" s="35"/>
      <c r="I19" s="35"/>
      <c r="J19" s="35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</row>
    <row r="20" spans="2:23" ht="39.75" customHeight="1">
      <c r="B20" s="17" t="s">
        <v>776</v>
      </c>
      <c r="C20" s="17" t="s">
        <v>778</v>
      </c>
      <c r="D20" s="17" t="s">
        <v>779</v>
      </c>
      <c r="E20" s="38" t="s">
        <v>777</v>
      </c>
      <c r="F20" s="38" t="s">
        <v>781</v>
      </c>
      <c r="G20" s="38" t="s">
        <v>782</v>
      </c>
      <c r="H20" s="38" t="s">
        <v>783</v>
      </c>
      <c r="I20" s="38" t="s">
        <v>784</v>
      </c>
      <c r="J20" s="35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</row>
    <row r="21" spans="2:23">
      <c r="B21" s="106" t="s">
        <v>6</v>
      </c>
      <c r="C21" s="106" t="s">
        <v>198</v>
      </c>
      <c r="D21" s="18" t="s">
        <v>199</v>
      </c>
      <c r="E21" s="42" t="s">
        <v>1</v>
      </c>
      <c r="F21" s="71">
        <f>SUMIFS('liste de données'!G:G,'liste de données'!D:D,C21,'liste de données'!C:C,E21)</f>
        <v>821.92000000000007</v>
      </c>
      <c r="G21" s="71">
        <f>SUMIFS('liste de données'!H:H,'liste de données'!D:D,C21,'liste de données'!C:C,E21)</f>
        <v>775.01</v>
      </c>
      <c r="H21" s="71">
        <f>SUMIFS('liste de données'!I:I,'liste de données'!D:D,C21,'liste de données'!C:C,E21)</f>
        <v>0</v>
      </c>
      <c r="I21" s="71">
        <f>SUMIFS('liste de données'!J:J,'liste de données'!D:D,C21,'liste de données'!C:C,E21)</f>
        <v>46.91</v>
      </c>
      <c r="J21" s="35"/>
      <c r="K21" s="69">
        <f>SUMIFS('liste de données'!$G:$G,'liste de données'!$D:$D,$C21,'liste de données'!$C:$C,$E21,'liste de données'!$F:$F,"&gt;=01/01/2018",'liste de données'!$F:$F,"&lt;=31/01/2018")</f>
        <v>238.46</v>
      </c>
      <c r="L21" s="69">
        <f>SUMIFS('liste de données'!$G:$G,'liste de données'!$D:$D,$C21,'liste de données'!$C:$C,$E21,'liste de données'!$F:$F,"&gt;=01/02/2018",'liste de données'!$F:$F,"&lt;=28/02/2018")</f>
        <v>583.46</v>
      </c>
      <c r="M21" s="69">
        <f>SUMIFS('liste de données'!$G:$G,'liste de données'!$D:$D,$C21,'liste de données'!$C:$C,$E21,'liste de données'!$F:$F,"&gt;=01/03/2018",'liste de données'!$F:$F,"&lt;=31/03/2018")</f>
        <v>0</v>
      </c>
      <c r="N21" s="69">
        <f>SUMIFS('liste de données'!$G:$G,'liste de données'!$D:$D,$C21,'liste de données'!$C:$C,$E21,'liste de données'!$F:$F,"&gt;=01/04/2018",'liste de données'!$F:$F,"&lt;=30/04/2018")</f>
        <v>0</v>
      </c>
      <c r="O21" s="69">
        <f>SUMIFS('liste de données'!$G:$G,'liste de données'!$D:$D,$C21,'liste de données'!$C:$C,$E21,'liste de données'!$F:$F,"&gt;=01/05/2018",'liste de données'!$F:$F,"&lt;=30/05/2018")</f>
        <v>0</v>
      </c>
      <c r="P21" s="69">
        <f>SUMIFS('liste de données'!$G:$G,'liste de données'!$D:$D,$C21,'liste de données'!$C:$C,$E21,'liste de données'!$F:$F,"&gt;=01/06/2018",'liste de données'!$F:$F,"&lt;=31/06/2018")</f>
        <v>0</v>
      </c>
      <c r="Q21" s="69">
        <f>SUMIFS('liste de données'!$G:$G,'liste de données'!$D:$D,$C21,'liste de données'!$C:$C,$E21,'liste de données'!$F:$F,"&gt;=01/07/2018",'liste de données'!$F:$F,"&lt;=31/07/2018")</f>
        <v>0</v>
      </c>
      <c r="R21" s="69">
        <f>SUMIFS('liste de données'!$G:$G,'liste de données'!$D:$D,$C21,'liste de données'!$C:$C,$E21,'liste de données'!$F:$F,"&gt;=01/08/2018",'liste de données'!$F:$F,"&lt;=31/08/2018")</f>
        <v>0</v>
      </c>
      <c r="S21" s="69">
        <f>SUMIFS('liste de données'!$G:$G,'liste de données'!$D:$D,$C21,'liste de données'!$C:$C,$E21,'liste de données'!$F:$F,"&gt;=01/09/2018",'liste de données'!$F:$F,"&lt;=30/09/2018")</f>
        <v>0</v>
      </c>
      <c r="T21" s="69">
        <f>SUMIFS('liste de données'!$G:$G,'liste de données'!$D:$D,$C21,'liste de données'!$C:$C,$E21,'liste de données'!$F:$F,"&gt;=01/10/2018",'liste de données'!$F:$F,"&lt;=31/10/2018")</f>
        <v>0</v>
      </c>
      <c r="U21" s="69">
        <f>SUMIFS('liste de données'!$G:$G,'liste de données'!$D:$D,$C21,'liste de données'!$C:$C,$E21,'liste de données'!$F:$F,"&gt;=01/11/2018",'liste de données'!$F:$F,"&lt;=30/11/2018")</f>
        <v>0</v>
      </c>
      <c r="V21" s="69">
        <f>SUMIFS('liste de données'!$G:$G,'liste de données'!$D:$D,$C21,'liste de données'!$C:$C,$E21,'liste de données'!$F:$F,"&gt;=01/12/2018",'liste de données'!$F:$F,"&lt;=31/12/2018")</f>
        <v>0</v>
      </c>
      <c r="W21" s="72">
        <f>SUM(K21:V21)</f>
        <v>821.92000000000007</v>
      </c>
    </row>
    <row r="22" spans="2:23" s="21" customFormat="1">
      <c r="B22" s="107"/>
      <c r="C22" s="107"/>
      <c r="D22" s="24"/>
      <c r="E22" s="43" t="s">
        <v>14</v>
      </c>
      <c r="F22" s="70">
        <f>SUMIFS('liste de données'!G:G,'liste de données'!D:D,C21,'liste de données'!C:C,E22)</f>
        <v>1897.54</v>
      </c>
      <c r="G22" s="70">
        <f>SUMIFS('liste de données'!H:H,'liste de données'!D:D,C21,'liste de données'!C:C,E22)</f>
        <v>1937.51</v>
      </c>
      <c r="H22" s="70">
        <f>SUMIFS('liste de données'!I:I,'liste de données'!D:D,C21,'liste de données'!C:C,E22)</f>
        <v>0</v>
      </c>
      <c r="I22" s="70">
        <f>SUMIFS('liste de données'!J:J,'liste de données'!D:D,C21,'liste de données'!C:C,E22)</f>
        <v>-39.97</v>
      </c>
      <c r="J22" s="37"/>
      <c r="K22" s="70">
        <f>SUMIFS('liste de données'!$G:$G,'liste de données'!$D:$D,$C21,'liste de données'!$C:$C,$E22,'liste de données'!$F:$F,"&gt;=01/01/2018",'liste de données'!$F:$F,"&lt;=31/01/2018")</f>
        <v>79.260000000000005</v>
      </c>
      <c r="L22" s="70">
        <f>SUMIFS('liste de données'!$G:$G,'liste de données'!$D:$D,$C21,'liste de données'!$C:$C,$E22,'liste de données'!$F:$F,"&gt;=01/02/2018",'liste de données'!$F:$F,"&lt;=28/02/2018")</f>
        <v>1818.28</v>
      </c>
      <c r="M22" s="70">
        <f>SUMIFS('liste de données'!$G:$G,'liste de données'!$D:$D,$C21,'liste de données'!$C:$C,$E22,'liste de données'!$F:$F,"&gt;=01/03/2018",'liste de données'!$F:$F,"&lt;=31/03/2018")</f>
        <v>0</v>
      </c>
      <c r="N22" s="70">
        <f>SUMIFS('liste de données'!$G:$G,'liste de données'!$D:$D,$C21,'liste de données'!$C:$C,$E22,'liste de données'!$F:$F,"&gt;=01/04/2018",'liste de données'!$F:$F,"&lt;=30/04/2018")</f>
        <v>0</v>
      </c>
      <c r="O22" s="70">
        <f>SUMIFS('liste de données'!$G:$G,'liste de données'!$D:$D,$C21,'liste de données'!$C:$C,$E22,'liste de données'!$F:$F,"&gt;=01/05/2018",'liste de données'!$F:$F,"&lt;=31/05/2018")</f>
        <v>0</v>
      </c>
      <c r="P22" s="70">
        <f>SUMIFS('liste de données'!$G:$G,'liste de données'!$D:$D,$C21,'liste de données'!$C:$C,$E22,'liste de données'!$F:$F,"&gt;=01/06/2018",'liste de données'!$F:$F,"&lt;=30/06/2018")</f>
        <v>0</v>
      </c>
      <c r="Q22" s="70">
        <f>SUMIFS('liste de données'!$G:$G,'liste de données'!$D:$D,$C21,'liste de données'!$C:$C,$E22,'liste de données'!$F:$F,"&gt;=01/07/2018",'liste de données'!$F:$F,"&lt;=31/07/2018")</f>
        <v>0</v>
      </c>
      <c r="R22" s="70">
        <f>SUMIFS('liste de données'!$G:$G,'liste de données'!$D:$D,$C21,'liste de données'!$C:$C,$E22,'liste de données'!$F:$F,"&gt;=01/08/2018",'liste de données'!$F:$F,"&lt;=31/08/2018")</f>
        <v>0</v>
      </c>
      <c r="S22" s="70">
        <f>SUMIFS('liste de données'!$G:$G,'liste de données'!$D:$D,$C21,'liste de données'!$C:$C,$E22,'liste de données'!$F:$F,"&gt;=01/09/2018",'liste de données'!$F:$F,"&lt;=30/09/2018")</f>
        <v>0</v>
      </c>
      <c r="T22" s="70">
        <f>SUMIFS('liste de données'!$G:$G,'liste de données'!$D:$D,$C21,'liste de données'!$C:$C,$E22,'liste de données'!$F:$F,"&gt;=01/10/2018",'liste de données'!$F:$F,"&lt;=31/10/2018")</f>
        <v>0</v>
      </c>
      <c r="U22" s="70">
        <f>SUMIFS('liste de données'!$G:$G,'liste de données'!$D:$D,$C21,'liste de données'!$C:$C,$E22,'liste de données'!$F:$F,"&gt;=01/11/2018",'liste de données'!$F:$F,"&lt;=30/11/2018")</f>
        <v>0</v>
      </c>
      <c r="V22" s="70">
        <f>SUMIFS('liste de données'!$G:$G,'liste de données'!$D:$D,$C21,'liste de données'!$C:$C,$E22,'liste de données'!$F:$F,"&gt;=01/12/2018",'liste de données'!$F:$F,"&lt;=31/12/2018")</f>
        <v>0</v>
      </c>
      <c r="W22" s="72">
        <f>SUM(K22:V22)</f>
        <v>1897.54</v>
      </c>
    </row>
    <row r="23" spans="2:23">
      <c r="B23" s="108"/>
      <c r="C23" s="108"/>
      <c r="D23" s="19"/>
      <c r="E23" s="44" t="s">
        <v>791</v>
      </c>
      <c r="F23" s="78">
        <f>SUM(F21:F22)</f>
        <v>2719.46</v>
      </c>
      <c r="G23" s="78">
        <f t="shared" ref="G23:I23" si="3">SUM(G21:G22)</f>
        <v>2712.52</v>
      </c>
      <c r="H23" s="78">
        <f t="shared" si="3"/>
        <v>0</v>
      </c>
      <c r="I23" s="78">
        <f t="shared" si="3"/>
        <v>6.9399999999999977</v>
      </c>
      <c r="J23" s="35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</row>
    <row r="24" spans="2:23">
      <c r="E24" s="35"/>
      <c r="F24" s="35"/>
      <c r="G24" s="35"/>
      <c r="H24" s="35"/>
      <c r="I24" s="35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</row>
    <row r="25" spans="2:23">
      <c r="E25" s="35"/>
      <c r="F25" s="35"/>
      <c r="G25" s="35"/>
      <c r="H25" s="35"/>
      <c r="I25" s="35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</row>
    <row r="26" spans="2:23" ht="45" customHeight="1">
      <c r="B26" s="17" t="s">
        <v>776</v>
      </c>
      <c r="C26" s="17" t="s">
        <v>778</v>
      </c>
      <c r="D26" s="17" t="s">
        <v>779</v>
      </c>
      <c r="E26" s="38" t="s">
        <v>777</v>
      </c>
      <c r="F26" s="38" t="s">
        <v>781</v>
      </c>
      <c r="G26" s="38" t="s">
        <v>782</v>
      </c>
      <c r="H26" s="38" t="s">
        <v>783</v>
      </c>
      <c r="I26" s="38" t="s">
        <v>784</v>
      </c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</row>
    <row r="27" spans="2:23">
      <c r="B27" s="106" t="s">
        <v>6</v>
      </c>
      <c r="C27" s="106" t="s">
        <v>62</v>
      </c>
      <c r="D27" s="18" t="s">
        <v>63</v>
      </c>
      <c r="E27" s="42" t="s">
        <v>1</v>
      </c>
      <c r="F27" s="71">
        <f>SUMIFS('liste de données'!G:G,'liste de données'!D:D,C27,'liste de données'!C:C,E27)</f>
        <v>1913.56</v>
      </c>
      <c r="G27" s="71">
        <f>SUMIFS('liste de données'!H:H,'liste de données'!D:D,C27,'liste de données'!C:C,E27)</f>
        <v>1758.66</v>
      </c>
      <c r="H27" s="71">
        <f>SUMIFS('liste de données'!I:I,'liste de données'!D:D,C27,'liste de données'!C:C,E27)</f>
        <v>0</v>
      </c>
      <c r="I27" s="71">
        <f>SUMIFS('liste de données'!J:J,'liste de données'!D:D,C27,'liste de données'!C:C,E27)</f>
        <v>154.9</v>
      </c>
      <c r="K27" s="69">
        <f>SUMIFS('liste de données'!$G:$G,'liste de données'!$D:$D,$C27,'liste de données'!$C:$C,$E27,'liste de données'!$F:$F,"&gt;=01/01/2018",'liste de données'!$F:$F,"&lt;=31/01/2018")</f>
        <v>911.95</v>
      </c>
      <c r="L27" s="69">
        <f>SUMIFS('liste de données'!$G:$G,'liste de données'!$D:$D,$C27,'liste de données'!$C:$C,$E27,'liste de données'!$F:$F,"&gt;=01/02/2018",'liste de données'!$F:$F,"&lt;=28/02/2018")</f>
        <v>238.46</v>
      </c>
      <c r="M27" s="69">
        <f>SUMIFS('liste de données'!$G:$G,'liste de données'!$D:$D,$C27,'liste de données'!$C:$C,$E27,'liste de données'!$F:$F,"&gt;=01/03/2018",'liste de données'!$F:$F,"&lt;=31/03/2018")</f>
        <v>763.15</v>
      </c>
      <c r="N27" s="69">
        <f>SUMIFS('liste de données'!$G:$G,'liste de données'!$D:$D,$C27,'liste de données'!$C:$C,$E27,'liste de données'!$F:$F,"&gt;=01/04/2018",'liste de données'!$F:$F,"&lt;=30/04/2018")</f>
        <v>0</v>
      </c>
      <c r="O27" s="69">
        <f>SUMIFS('liste de données'!$G:$G,'liste de données'!$D:$D,$C27,'liste de données'!$C:$C,$E27,'liste de données'!$F:$F,"&gt;=01/05/2018",'liste de données'!$F:$F,"&lt;=30/05/2018")</f>
        <v>0</v>
      </c>
      <c r="P27" s="69">
        <f>SUMIFS('liste de données'!$G:$G,'liste de données'!$D:$D,$C27,'liste de données'!$C:$C,$E27,'liste de données'!$F:$F,"&gt;=01/06/2018",'liste de données'!$F:$F,"&lt;=31/06/2018")</f>
        <v>0</v>
      </c>
      <c r="Q27" s="69">
        <f>SUMIFS('liste de données'!$G:$G,'liste de données'!$D:$D,$C27,'liste de données'!$C:$C,$E27,'liste de données'!$F:$F,"&gt;=01/07/2018",'liste de données'!$F:$F,"&lt;=31/07/2018")</f>
        <v>0</v>
      </c>
      <c r="R27" s="69">
        <f>SUMIFS('liste de données'!$G:$G,'liste de données'!$D:$D,$C27,'liste de données'!$C:$C,$E27,'liste de données'!$F:$F,"&gt;=01/08/2018",'liste de données'!$F:$F,"&lt;=31/08/2018")</f>
        <v>0</v>
      </c>
      <c r="S27" s="69">
        <f>SUMIFS('liste de données'!$G:$G,'liste de données'!$D:$D,$C27,'liste de données'!$C:$C,$E27,'liste de données'!$F:$F,"&gt;=01/09/2018",'liste de données'!$F:$F,"&lt;=30/09/2018")</f>
        <v>0</v>
      </c>
      <c r="T27" s="69">
        <f>SUMIFS('liste de données'!$G:$G,'liste de données'!$D:$D,$C27,'liste de données'!$C:$C,$E27,'liste de données'!$F:$F,"&gt;=01/10/2018",'liste de données'!$F:$F,"&lt;=31/10/2018")</f>
        <v>0</v>
      </c>
      <c r="U27" s="69">
        <f>SUMIFS('liste de données'!$G:$G,'liste de données'!$D:$D,$C27,'liste de données'!$C:$C,$E27,'liste de données'!$F:$F,"&gt;=01/11/2018",'liste de données'!$F:$F,"&lt;=30/11/2018")</f>
        <v>0</v>
      </c>
      <c r="V27" s="69">
        <f>SUMIFS('liste de données'!$G:$G,'liste de données'!$D:$D,$C27,'liste de données'!$C:$C,$E27,'liste de données'!$F:$F,"&gt;=01/12/2018",'liste de données'!$F:$F,"&lt;=31/12/2018")</f>
        <v>0</v>
      </c>
      <c r="W27" s="72">
        <f>SUM(K27:V27)</f>
        <v>1913.56</v>
      </c>
    </row>
    <row r="28" spans="2:23" s="21" customFormat="1">
      <c r="B28" s="107"/>
      <c r="C28" s="107"/>
      <c r="D28" s="24"/>
      <c r="E28" s="43" t="s">
        <v>14</v>
      </c>
      <c r="F28" s="70">
        <f>SUMIFS('liste de données'!G:G,'liste de données'!D:D,C27,'liste de données'!C:C,E28)</f>
        <v>1209.9000000000001</v>
      </c>
      <c r="G28" s="70">
        <f>SUMIFS('liste de données'!H:H,'liste de données'!D:D,C27,'liste de données'!C:C,E28)</f>
        <v>953.85</v>
      </c>
      <c r="H28" s="70">
        <f>SUMIFS('liste de données'!I:I,'liste de données'!D:D,C27,'liste de données'!C:C,E28)</f>
        <v>0</v>
      </c>
      <c r="I28" s="70">
        <f>SUMIFS('liste de données'!J:J,'liste de données'!D:D,C27,'liste de données'!C:C,E28)</f>
        <v>256.05</v>
      </c>
      <c r="K28" s="70">
        <f>SUMIFS('liste de données'!$G:$G,'liste de données'!$D:$D,$C27,'liste de données'!$C:$C,$E28,'liste de données'!$F:$F,"&gt;=01/01/2018",'liste de données'!$F:$F,"&lt;=31/01/2018")</f>
        <v>852.21</v>
      </c>
      <c r="L28" s="70">
        <f>SUMIFS('liste de données'!$G:$G,'liste de données'!$D:$D,$C27,'liste de données'!$C:$C,$E28,'liste de données'!$F:$F,"&gt;=01/02/2018",'liste de données'!$F:$F,"&lt;=28/02/2018")</f>
        <v>357.69</v>
      </c>
      <c r="M28" s="70">
        <f>SUMIFS('liste de données'!$G:$G,'liste de données'!$D:$D,$C27,'liste de données'!$C:$C,$E28,'liste de données'!$F:$F,"&gt;=01/03/2018",'liste de données'!$F:$F,"&lt;=31/03/2018")</f>
        <v>0</v>
      </c>
      <c r="N28" s="70">
        <f>SUMIFS('liste de données'!$G:$G,'liste de données'!$D:$D,$C27,'liste de données'!$C:$C,$E28,'liste de données'!$F:$F,"&gt;=01/04/2018",'liste de données'!$F:$F,"&lt;=30/04/2018")</f>
        <v>0</v>
      </c>
      <c r="O28" s="70">
        <f>SUMIFS('liste de données'!$G:$G,'liste de données'!$D:$D,$C27,'liste de données'!$C:$C,$E28,'liste de données'!$F:$F,"&gt;=01/05/2018",'liste de données'!$F:$F,"&lt;=31/05/2018")</f>
        <v>0</v>
      </c>
      <c r="P28" s="70">
        <f>SUMIFS('liste de données'!$G:$G,'liste de données'!$D:$D,$C27,'liste de données'!$C:$C,$E28,'liste de données'!$F:$F,"&gt;=01/06/2018",'liste de données'!$F:$F,"&lt;=30/06/2018")</f>
        <v>0</v>
      </c>
      <c r="Q28" s="70">
        <f>SUMIFS('liste de données'!$G:$G,'liste de données'!$D:$D,$C27,'liste de données'!$C:$C,$E28,'liste de données'!$F:$F,"&gt;=01/07/2018",'liste de données'!$F:$F,"&lt;=31/07/2018")</f>
        <v>0</v>
      </c>
      <c r="R28" s="70">
        <f>SUMIFS('liste de données'!$G:$G,'liste de données'!$D:$D,$C27,'liste de données'!$C:$C,$E28,'liste de données'!$F:$F,"&gt;=01/08/2018",'liste de données'!$F:$F,"&lt;=31/08/2018")</f>
        <v>0</v>
      </c>
      <c r="S28" s="70">
        <f>SUMIFS('liste de données'!$G:$G,'liste de données'!$D:$D,$C27,'liste de données'!$C:$C,$E28,'liste de données'!$F:$F,"&gt;=01/09/2018",'liste de données'!$F:$F,"&lt;=30/09/2018")</f>
        <v>0</v>
      </c>
      <c r="T28" s="70">
        <f>SUMIFS('liste de données'!$G:$G,'liste de données'!$D:$D,$C27,'liste de données'!$C:$C,$E28,'liste de données'!$F:$F,"&gt;=01/10/2018",'liste de données'!$F:$F,"&lt;=31/10/2018")</f>
        <v>0</v>
      </c>
      <c r="U28" s="70">
        <f>SUMIFS('liste de données'!$G:$G,'liste de données'!$D:$D,$C27,'liste de données'!$C:$C,$E28,'liste de données'!$F:$F,"&gt;=01/11/2018",'liste de données'!$F:$F,"&lt;=30/11/2018")</f>
        <v>0</v>
      </c>
      <c r="V28" s="70">
        <f>SUMIFS('liste de données'!$G:$G,'liste de données'!$D:$D,$C27,'liste de données'!$C:$C,$E28,'liste de données'!$F:$F,"&gt;=01/12/2018",'liste de données'!$F:$F,"&lt;=31/12/2018")</f>
        <v>0</v>
      </c>
      <c r="W28" s="72">
        <f>SUM(K28:V28)</f>
        <v>1209.9000000000001</v>
      </c>
    </row>
    <row r="29" spans="2:23">
      <c r="B29" s="108"/>
      <c r="C29" s="108"/>
      <c r="D29" s="19"/>
      <c r="E29" s="44" t="s">
        <v>791</v>
      </c>
      <c r="F29" s="78">
        <f>SUM(F27:F28)</f>
        <v>3123.46</v>
      </c>
      <c r="G29" s="78">
        <f t="shared" ref="G29:I29" si="4">SUM(G27:G28)</f>
        <v>2712.51</v>
      </c>
      <c r="H29" s="78">
        <f t="shared" si="4"/>
        <v>0</v>
      </c>
      <c r="I29" s="78">
        <f t="shared" si="4"/>
        <v>410.95000000000005</v>
      </c>
      <c r="J29" s="35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</row>
    <row r="30" spans="2:23">
      <c r="E30" s="35"/>
      <c r="F30" s="35"/>
      <c r="G30" s="35"/>
      <c r="H30" s="35"/>
      <c r="I30" s="35"/>
      <c r="J30" s="35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</row>
    <row r="31" spans="2:23">
      <c r="E31" s="35"/>
      <c r="F31" s="35"/>
      <c r="G31" s="35"/>
      <c r="H31" s="35"/>
      <c r="I31" s="35"/>
      <c r="J31" s="35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</row>
    <row r="32" spans="2:23" ht="42" customHeight="1">
      <c r="B32" s="17" t="s">
        <v>776</v>
      </c>
      <c r="C32" s="17" t="s">
        <v>778</v>
      </c>
      <c r="D32" s="17" t="s">
        <v>779</v>
      </c>
      <c r="E32" s="38" t="s">
        <v>777</v>
      </c>
      <c r="F32" s="38" t="s">
        <v>781</v>
      </c>
      <c r="G32" s="38" t="s">
        <v>782</v>
      </c>
      <c r="H32" s="38" t="s">
        <v>783</v>
      </c>
      <c r="I32" s="38" t="s">
        <v>784</v>
      </c>
      <c r="J32" s="3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</row>
    <row r="33" spans="2:23">
      <c r="B33" s="106" t="s">
        <v>6</v>
      </c>
      <c r="C33" s="106" t="s">
        <v>47</v>
      </c>
      <c r="D33" s="18" t="s">
        <v>48</v>
      </c>
      <c r="E33" s="42" t="s">
        <v>1</v>
      </c>
      <c r="F33" s="71">
        <f>SUMIFS('liste de données'!G:G,'liste de données'!D:D,C33,'liste de données'!C:C,E33)</f>
        <v>5915.68</v>
      </c>
      <c r="G33" s="71">
        <f>SUMIFS('liste de données'!H:H,'liste de données'!D:D,C33,'liste de données'!C:C,E33)</f>
        <v>2984.94</v>
      </c>
      <c r="H33" s="71">
        <f>SUMIFS('liste de données'!I:I,'liste de données'!D:D,C33,'liste de données'!C:C,E33)</f>
        <v>0</v>
      </c>
      <c r="I33" s="71">
        <f>SUMIFS('liste de données'!J:J,'liste de données'!D:D,C33,'liste de données'!C:C,E33)</f>
        <v>2930.7400000000002</v>
      </c>
      <c r="J33" s="35"/>
      <c r="K33" s="69">
        <f>SUMIFS('liste de données'!$G:$G,'liste de données'!$D:$D,$C33,'liste de données'!$C:$C,$E33,'liste de données'!$F:$F,"&gt;=01/01/2018",'liste de données'!$F:$F,"&lt;=31/01/2018")</f>
        <v>1616.17</v>
      </c>
      <c r="L33" s="69">
        <f>SUMIFS('liste de données'!$G:$G,'liste de données'!$D:$D,$C33,'liste de données'!$C:$C,$E33,'liste de données'!$F:$F,"&gt;=01/02/2018",'liste de données'!$F:$F,"&lt;=28/02/2018")</f>
        <v>3256.96</v>
      </c>
      <c r="M33" s="69">
        <f>SUMIFS('liste de données'!$G:$G,'liste de données'!$D:$D,$C33,'liste de données'!$C:$C,$E33,'liste de données'!$F:$F,"&gt;=01/03/2018",'liste de données'!$F:$F,"&lt;=31/03/2018")</f>
        <v>1042.55</v>
      </c>
      <c r="N33" s="69">
        <f>SUMIFS('liste de données'!$G:$G,'liste de données'!$D:$D,$C33,'liste de données'!$C:$C,$E33,'liste de données'!$F:$F,"&gt;=01/04/2018",'liste de données'!$F:$F,"&lt;=30/04/2018")</f>
        <v>0</v>
      </c>
      <c r="O33" s="69">
        <f>SUMIFS('liste de données'!$G:$G,'liste de données'!$D:$D,$C33,'liste de données'!$C:$C,$E33,'liste de données'!$F:$F,"&gt;=01/05/2018",'liste de données'!$F:$F,"&lt;=30/05/2018")</f>
        <v>0</v>
      </c>
      <c r="P33" s="69">
        <f>SUMIFS('liste de données'!$G:$G,'liste de données'!$D:$D,$C33,'liste de données'!$C:$C,$E33,'liste de données'!$F:$F,"&gt;=01/06/2018",'liste de données'!$F:$F,"&lt;=31/06/2018")</f>
        <v>0</v>
      </c>
      <c r="Q33" s="69">
        <f>SUMIFS('liste de données'!$G:$G,'liste de données'!$D:$D,$C33,'liste de données'!$C:$C,$E33,'liste de données'!$F:$F,"&gt;=01/07/2018",'liste de données'!$F:$F,"&lt;=31/07/2018")</f>
        <v>0</v>
      </c>
      <c r="R33" s="69">
        <f>SUMIFS('liste de données'!$G:$G,'liste de données'!$D:$D,$C33,'liste de données'!$C:$C,$E33,'liste de données'!$F:$F,"&gt;=01/08/2018",'liste de données'!$F:$F,"&lt;=31/08/2018")</f>
        <v>0</v>
      </c>
      <c r="S33" s="69">
        <f>SUMIFS('liste de données'!$G:$G,'liste de données'!$D:$D,$C33,'liste de données'!$C:$C,$E33,'liste de données'!$F:$F,"&gt;=01/09/2018",'liste de données'!$F:$F,"&lt;=30/09/2018")</f>
        <v>0</v>
      </c>
      <c r="T33" s="69">
        <f>SUMIFS('liste de données'!$G:$G,'liste de données'!$D:$D,$C33,'liste de données'!$C:$C,$E33,'liste de données'!$F:$F,"&gt;=01/10/2018",'liste de données'!$F:$F,"&lt;=31/10/2018")</f>
        <v>0</v>
      </c>
      <c r="U33" s="69">
        <f>SUMIFS('liste de données'!$G:$G,'liste de données'!$D:$D,$C33,'liste de données'!$C:$C,$E33,'liste de données'!$F:$F,"&gt;=01/11/2018",'liste de données'!$F:$F,"&lt;=30/11/2018")</f>
        <v>0</v>
      </c>
      <c r="V33" s="69">
        <f>SUMIFS('liste de données'!$G:$G,'liste de données'!$D:$D,$C33,'liste de données'!$C:$C,$E33,'liste de données'!$F:$F,"&gt;=01/12/2018",'liste de données'!$F:$F,"&lt;=31/12/2018")</f>
        <v>0</v>
      </c>
      <c r="W33" s="72">
        <f>SUM(K33:V33)</f>
        <v>5915.68</v>
      </c>
    </row>
    <row r="34" spans="2:23" s="21" customFormat="1">
      <c r="B34" s="107"/>
      <c r="C34" s="107"/>
      <c r="D34" s="24"/>
      <c r="E34" s="43" t="s">
        <v>14</v>
      </c>
      <c r="F34" s="70">
        <f>SUMIFS('liste de données'!G:G,'liste de données'!D:D,C33,'liste de données'!C:C,E34)</f>
        <v>2764.66</v>
      </c>
      <c r="G34" s="70">
        <f>SUMIFS('liste de données'!H:H,'liste de données'!D:D,C33,'liste de données'!C:C,E34)</f>
        <v>2205.79</v>
      </c>
      <c r="H34" s="70">
        <f>SUMIFS('liste de données'!I:I,'liste de données'!D:D,C33,'liste de données'!C:C,E34)</f>
        <v>92.88</v>
      </c>
      <c r="I34" s="70">
        <f>SUMIFS('liste de données'!J:J,'liste de données'!D:D,C33,'liste de données'!C:C,E34)</f>
        <v>465.99</v>
      </c>
      <c r="J34" s="37"/>
      <c r="K34" s="70">
        <f>SUMIFS('liste de données'!$G:$G,'liste de données'!$D:$D,$C33,'liste de données'!$C:$C,$E34,'liste de données'!$F:$F,"&gt;=01/01/2018",'liste de données'!$F:$F,"&lt;=31/01/2018")</f>
        <v>775.01</v>
      </c>
      <c r="L34" s="70">
        <f>SUMIFS('liste de données'!$G:$G,'liste de données'!$D:$D,$C33,'liste de données'!$C:$C,$E34,'liste de données'!$F:$F,"&gt;=01/02/2018",'liste de données'!$F:$F,"&lt;=28/02/2018")</f>
        <v>1599.7</v>
      </c>
      <c r="M34" s="70">
        <f>SUMIFS('liste de données'!$G:$G,'liste de données'!$D:$D,$C33,'liste de données'!$C:$C,$E34,'liste de données'!$F:$F,"&gt;=01/03/2018",'liste de données'!$F:$F,"&lt;=31/03/2018")</f>
        <v>389.95</v>
      </c>
      <c r="N34" s="70">
        <f>SUMIFS('liste de données'!$G:$G,'liste de données'!$D:$D,$C33,'liste de données'!$C:$C,$E34,'liste de données'!$F:$F,"&gt;=01/04/2018",'liste de données'!$F:$F,"&lt;=30/04/2018")</f>
        <v>0</v>
      </c>
      <c r="O34" s="70">
        <f>SUMIFS('liste de données'!$G:$G,'liste de données'!$D:$D,$C33,'liste de données'!$C:$C,$E34,'liste de données'!$F:$F,"&gt;=01/05/2018",'liste de données'!$F:$F,"&lt;=31/05/2018")</f>
        <v>0</v>
      </c>
      <c r="P34" s="70">
        <f>SUMIFS('liste de données'!$G:$G,'liste de données'!$D:$D,$C33,'liste de données'!$C:$C,$E34,'liste de données'!$F:$F,"&gt;=01/06/2018",'liste de données'!$F:$F,"&lt;=30/06/2018")</f>
        <v>0</v>
      </c>
      <c r="Q34" s="70">
        <f>SUMIFS('liste de données'!$G:$G,'liste de données'!$D:$D,$C33,'liste de données'!$C:$C,$E34,'liste de données'!$F:$F,"&gt;=01/07/2018",'liste de données'!$F:$F,"&lt;=31/07/2018")</f>
        <v>0</v>
      </c>
      <c r="R34" s="70">
        <f>SUMIFS('liste de données'!$G:$G,'liste de données'!$D:$D,$C33,'liste de données'!$C:$C,$E34,'liste de données'!$F:$F,"&gt;=01/08/2018",'liste de données'!$F:$F,"&lt;=31/08/2018")</f>
        <v>0</v>
      </c>
      <c r="S34" s="70">
        <f>SUMIFS('liste de données'!$G:$G,'liste de données'!$D:$D,$C33,'liste de données'!$C:$C,$E34,'liste de données'!$F:$F,"&gt;=01/09/2018",'liste de données'!$F:$F,"&lt;=30/09/2018")</f>
        <v>0</v>
      </c>
      <c r="T34" s="70">
        <f>SUMIFS('liste de données'!$G:$G,'liste de données'!$D:$D,$C33,'liste de données'!$C:$C,$E34,'liste de données'!$F:$F,"&gt;=01/10/2018",'liste de données'!$F:$F,"&lt;=31/10/2018")</f>
        <v>0</v>
      </c>
      <c r="U34" s="70">
        <f>SUMIFS('liste de données'!$G:$G,'liste de données'!$D:$D,$C33,'liste de données'!$C:$C,$E34,'liste de données'!$F:$F,"&gt;=01/11/2018",'liste de données'!$F:$F,"&lt;=30/11/2018")</f>
        <v>0</v>
      </c>
      <c r="V34" s="70">
        <f>SUMIFS('liste de données'!$G:$G,'liste de données'!$D:$D,$C33,'liste de données'!$C:$C,$E34,'liste de données'!$F:$F,"&gt;=01/12/2018",'liste de données'!$F:$F,"&lt;=31/12/2018")</f>
        <v>0</v>
      </c>
      <c r="W34" s="72">
        <f>SUM(K34:V34)</f>
        <v>2764.66</v>
      </c>
    </row>
    <row r="35" spans="2:23">
      <c r="B35" s="108"/>
      <c r="C35" s="108"/>
      <c r="D35" s="19"/>
      <c r="E35" s="44" t="s">
        <v>791</v>
      </c>
      <c r="F35" s="78">
        <f>SUM(F33:F34)</f>
        <v>8680.34</v>
      </c>
      <c r="G35" s="78">
        <f t="shared" ref="G35:I35" si="5">SUM(G33:G34)</f>
        <v>5190.7299999999996</v>
      </c>
      <c r="H35" s="78">
        <f t="shared" si="5"/>
        <v>92.88</v>
      </c>
      <c r="I35" s="78">
        <f t="shared" si="5"/>
        <v>3396.7300000000005</v>
      </c>
      <c r="J35" s="35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</row>
    <row r="36" spans="2:23">
      <c r="E36" s="35"/>
      <c r="F36" s="35"/>
      <c r="G36" s="35"/>
      <c r="H36" s="35"/>
      <c r="I36" s="35"/>
      <c r="J36" s="35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</row>
    <row r="37" spans="2:23">
      <c r="E37" s="35"/>
      <c r="F37" s="35"/>
      <c r="G37" s="35"/>
      <c r="H37" s="35"/>
      <c r="I37" s="35"/>
      <c r="J37" s="35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</row>
    <row r="38" spans="2:23" ht="40.5" customHeight="1">
      <c r="B38" s="17" t="s">
        <v>776</v>
      </c>
      <c r="C38" s="17" t="s">
        <v>778</v>
      </c>
      <c r="D38" s="17" t="s">
        <v>779</v>
      </c>
      <c r="E38" s="38" t="s">
        <v>777</v>
      </c>
      <c r="F38" s="38" t="s">
        <v>781</v>
      </c>
      <c r="G38" s="38" t="s">
        <v>782</v>
      </c>
      <c r="H38" s="38" t="s">
        <v>783</v>
      </c>
      <c r="I38" s="38" t="s">
        <v>784</v>
      </c>
      <c r="J38" s="3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</row>
    <row r="39" spans="2:23">
      <c r="B39" s="106" t="s">
        <v>6</v>
      </c>
      <c r="C39" s="106" t="s">
        <v>141</v>
      </c>
      <c r="D39" s="18" t="s">
        <v>142</v>
      </c>
      <c r="E39" s="42" t="s">
        <v>1</v>
      </c>
      <c r="F39" s="71">
        <f>SUMIFS('liste de données'!G:G,'liste de données'!D:D,C39,'liste de données'!C:C,E39)</f>
        <v>2267.0700000000002</v>
      </c>
      <c r="G39" s="71">
        <f>SUMIFS('liste de données'!H:H,'liste de données'!D:D,C39,'liste de données'!C:C,E39)</f>
        <v>596.16</v>
      </c>
      <c r="H39" s="71">
        <f>SUMIFS('liste de données'!I:I,'liste de données'!D:D,C39,'liste de données'!C:C,E39)</f>
        <v>0</v>
      </c>
      <c r="I39" s="71">
        <f>SUMIFS('liste de données'!J:J,'liste de données'!D:D,C39,'liste de données'!C:C,E39)</f>
        <v>1670.91</v>
      </c>
      <c r="J39" s="35"/>
      <c r="K39" s="69">
        <f>SUMIFS('liste de données'!$G:$G,'liste de données'!$D:$D,$C39,'liste de données'!$C:$C,$E39,'liste de données'!$F:$F,"&gt;=01/01/2018",'liste de données'!$F:$F,"&lt;=31/01/2018")</f>
        <v>119.23</v>
      </c>
      <c r="L39" s="69">
        <f>SUMIFS('liste de données'!$G:$G,'liste de données'!$D:$D,$C39,'liste de données'!$C:$C,$E39,'liste de données'!$F:$F,"&gt;=01/02/2018",'liste de données'!$F:$F,"&lt;=28/02/2018")</f>
        <v>2147.84</v>
      </c>
      <c r="M39" s="69">
        <f>SUMIFS('liste de données'!$G:$G,'liste de données'!$D:$D,$C39,'liste de données'!$C:$C,$E39,'liste de données'!$F:$F,"&gt;=01/03/2018",'liste de données'!$F:$F,"&lt;=31/03/2018")</f>
        <v>0</v>
      </c>
      <c r="N39" s="69">
        <f>SUMIFS('liste de données'!$G:$G,'liste de données'!$D:$D,$C39,'liste de données'!$C:$C,$E39,'liste de données'!$F:$F,"&gt;=01/04/2018",'liste de données'!$F:$F,"&lt;=30/04/2018")</f>
        <v>0</v>
      </c>
      <c r="O39" s="69">
        <f>SUMIFS('liste de données'!$G:$G,'liste de données'!$D:$D,$C39,'liste de données'!$C:$C,$E39,'liste de données'!$F:$F,"&gt;=01/05/2018",'liste de données'!$F:$F,"&lt;=30/05/2018")</f>
        <v>0</v>
      </c>
      <c r="P39" s="69">
        <f>SUMIFS('liste de données'!$G:$G,'liste de données'!$D:$D,$C39,'liste de données'!$C:$C,$E39,'liste de données'!$F:$F,"&gt;=01/06/2018",'liste de données'!$F:$F,"&lt;=31/06/2018")</f>
        <v>0</v>
      </c>
      <c r="Q39" s="69">
        <f>SUMIFS('liste de données'!$G:$G,'liste de données'!$D:$D,$C39,'liste de données'!$C:$C,$E39,'liste de données'!$F:$F,"&gt;=01/07/2018",'liste de données'!$F:$F,"&lt;=31/07/2018")</f>
        <v>0</v>
      </c>
      <c r="R39" s="69">
        <f>SUMIFS('liste de données'!$G:$G,'liste de données'!$D:$D,$C39,'liste de données'!$C:$C,$E39,'liste de données'!$F:$F,"&gt;=01/08/2018",'liste de données'!$F:$F,"&lt;=31/08/2018")</f>
        <v>0</v>
      </c>
      <c r="S39" s="69">
        <f>SUMIFS('liste de données'!$G:$G,'liste de données'!$D:$D,$C39,'liste de données'!$C:$C,$E39,'liste de données'!$F:$F,"&gt;=01/09/2018",'liste de données'!$F:$F,"&lt;=30/09/2018")</f>
        <v>0</v>
      </c>
      <c r="T39" s="69">
        <f>SUMIFS('liste de données'!$G:$G,'liste de données'!$D:$D,$C39,'liste de données'!$C:$C,$E39,'liste de données'!$F:$F,"&gt;=01/10/2018",'liste de données'!$F:$F,"&lt;=31/10/2018")</f>
        <v>0</v>
      </c>
      <c r="U39" s="69">
        <f>SUMIFS('liste de données'!$G:$G,'liste de données'!$D:$D,$C39,'liste de données'!$C:$C,$E39,'liste de données'!$F:$F,"&gt;=01/11/2018",'liste de données'!$F:$F,"&lt;=30/11/2018")</f>
        <v>0</v>
      </c>
      <c r="V39" s="69">
        <f>SUMIFS('liste de données'!$G:$G,'liste de données'!$D:$D,$C39,'liste de données'!$C:$C,$E39,'liste de données'!$F:$F,"&gt;=01/12/2018",'liste de données'!$F:$F,"&lt;=31/12/2018")</f>
        <v>0</v>
      </c>
      <c r="W39" s="72">
        <f>SUM(K39:V39)</f>
        <v>2267.0700000000002</v>
      </c>
    </row>
    <row r="40" spans="2:23" s="21" customFormat="1">
      <c r="B40" s="107"/>
      <c r="C40" s="107"/>
      <c r="D40" s="24"/>
      <c r="E40" s="43" t="s">
        <v>14</v>
      </c>
      <c r="F40" s="70">
        <f>SUMIFS('liste de données'!G:G,'liste de données'!D:D,C39,'liste de données'!C:C,E40)</f>
        <v>0</v>
      </c>
      <c r="G40" s="70">
        <f>SUMIFS('liste de données'!H:H,'liste de données'!D:D,C39,'liste de données'!C:C,E40)</f>
        <v>0</v>
      </c>
      <c r="H40" s="70">
        <f>SUMIFS('liste de données'!I:I,'liste de données'!D:D,C39,'liste de données'!C:C,E40)</f>
        <v>0</v>
      </c>
      <c r="I40" s="70">
        <f>SUMIFS('liste de données'!J:J,'liste de données'!D:D,C39,'liste de données'!C:C,E40)</f>
        <v>0</v>
      </c>
      <c r="J40" s="37"/>
      <c r="K40" s="70">
        <f>SUMIFS('liste de données'!$G:$G,'liste de données'!$D:$D,$C39,'liste de données'!$C:$C,$E40,'liste de données'!$F:$F,"&gt;=01/01/2018",'liste de données'!$F:$F,"&lt;=31/01/2018")</f>
        <v>0</v>
      </c>
      <c r="L40" s="70">
        <f>SUMIFS('liste de données'!$G:$G,'liste de données'!$D:$D,$C39,'liste de données'!$C:$C,$E40,'liste de données'!$F:$F,"&gt;=01/02/2018",'liste de données'!$F:$F,"&lt;=28/02/2018")</f>
        <v>0</v>
      </c>
      <c r="M40" s="70">
        <f>SUMIFS('liste de données'!$G:$G,'liste de données'!$D:$D,$C39,'liste de données'!$C:$C,$E40,'liste de données'!$F:$F,"&gt;=01/03/2018",'liste de données'!$F:$F,"&lt;=31/03/2018")</f>
        <v>0</v>
      </c>
      <c r="N40" s="70">
        <f>SUMIFS('liste de données'!$G:$G,'liste de données'!$D:$D,$C39,'liste de données'!$C:$C,$E40,'liste de données'!$F:$F,"&gt;=01/04/2018",'liste de données'!$F:$F,"&lt;=30/04/2018")</f>
        <v>0</v>
      </c>
      <c r="O40" s="70">
        <f>SUMIFS('liste de données'!$G:$G,'liste de données'!$D:$D,$C39,'liste de données'!$C:$C,$E40,'liste de données'!$F:$F,"&gt;=01/05/2018",'liste de données'!$F:$F,"&lt;=31/05/2018")</f>
        <v>0</v>
      </c>
      <c r="P40" s="70">
        <f>SUMIFS('liste de données'!$G:$G,'liste de données'!$D:$D,$C39,'liste de données'!$C:$C,$E40,'liste de données'!$F:$F,"&gt;=01/06/2018",'liste de données'!$F:$F,"&lt;=30/06/2018")</f>
        <v>0</v>
      </c>
      <c r="Q40" s="70">
        <f>SUMIFS('liste de données'!$G:$G,'liste de données'!$D:$D,$C39,'liste de données'!$C:$C,$E40,'liste de données'!$F:$F,"&gt;=01/07/2018",'liste de données'!$F:$F,"&lt;=31/07/2018")</f>
        <v>0</v>
      </c>
      <c r="R40" s="70">
        <f>SUMIFS('liste de données'!$G:$G,'liste de données'!$D:$D,$C39,'liste de données'!$C:$C,$E40,'liste de données'!$F:$F,"&gt;=01/08/2018",'liste de données'!$F:$F,"&lt;=31/08/2018")</f>
        <v>0</v>
      </c>
      <c r="S40" s="70">
        <f>SUMIFS('liste de données'!$G:$G,'liste de données'!$D:$D,$C39,'liste de données'!$C:$C,$E40,'liste de données'!$F:$F,"&gt;=01/09/2018",'liste de données'!$F:$F,"&lt;=30/09/2018")</f>
        <v>0</v>
      </c>
      <c r="T40" s="70">
        <f>SUMIFS('liste de données'!$G:$G,'liste de données'!$D:$D,$C39,'liste de données'!$C:$C,$E40,'liste de données'!$F:$F,"&gt;=01/10/2018",'liste de données'!$F:$F,"&lt;=31/10/2018")</f>
        <v>0</v>
      </c>
      <c r="U40" s="70">
        <f>SUMIFS('liste de données'!$G:$G,'liste de données'!$D:$D,$C39,'liste de données'!$C:$C,$E40,'liste de données'!$F:$F,"&gt;=01/11/2018",'liste de données'!$F:$F,"&lt;=30/11/2018")</f>
        <v>0</v>
      </c>
      <c r="V40" s="70">
        <f>SUMIFS('liste de données'!$G:$G,'liste de données'!$D:$D,$C39,'liste de données'!$C:$C,$E40,'liste de données'!$F:$F,"&gt;=01/12/2018",'liste de données'!$F:$F,"&lt;=31/12/2018")</f>
        <v>0</v>
      </c>
      <c r="W40" s="72">
        <f>SUM(K40:V40)</f>
        <v>0</v>
      </c>
    </row>
    <row r="41" spans="2:23">
      <c r="B41" s="108"/>
      <c r="C41" s="108"/>
      <c r="D41" s="19"/>
      <c r="E41" s="44" t="s">
        <v>791</v>
      </c>
      <c r="F41" s="78">
        <f>SUM(F39:F40)</f>
        <v>2267.0700000000002</v>
      </c>
      <c r="G41" s="78">
        <f t="shared" ref="G41:I41" si="6">SUM(G39:G40)</f>
        <v>596.16</v>
      </c>
      <c r="H41" s="78">
        <f t="shared" si="6"/>
        <v>0</v>
      </c>
      <c r="I41" s="78">
        <f t="shared" si="6"/>
        <v>1670.91</v>
      </c>
      <c r="J41" s="35"/>
    </row>
    <row r="42" spans="2:23">
      <c r="E42" s="35"/>
      <c r="F42" s="35"/>
      <c r="G42" s="35"/>
      <c r="H42" s="35"/>
      <c r="I42" s="35"/>
      <c r="J42" s="35"/>
    </row>
    <row r="43" spans="2:23">
      <c r="G43" s="103" t="s">
        <v>802</v>
      </c>
      <c r="H43" s="103"/>
    </row>
    <row r="44" spans="2:23">
      <c r="G44" s="103"/>
      <c r="H44" s="103"/>
      <c r="J44" s="10"/>
      <c r="K44" s="73">
        <v>43101</v>
      </c>
      <c r="L44" s="73">
        <v>43132</v>
      </c>
      <c r="M44" s="73">
        <v>43160</v>
      </c>
      <c r="N44" s="73">
        <v>43191</v>
      </c>
      <c r="O44" s="73">
        <v>43221</v>
      </c>
      <c r="P44" s="73">
        <v>43252</v>
      </c>
      <c r="Q44" s="73">
        <v>43282</v>
      </c>
      <c r="R44" s="73">
        <v>43313</v>
      </c>
      <c r="S44" s="73">
        <v>43344</v>
      </c>
      <c r="T44" s="73">
        <v>43374</v>
      </c>
      <c r="U44" s="73">
        <v>43405</v>
      </c>
      <c r="V44" s="73">
        <v>43435</v>
      </c>
      <c r="W44" s="63" t="s">
        <v>2685</v>
      </c>
    </row>
    <row r="45" spans="2:23" s="21" customFormat="1">
      <c r="G45" s="34" t="s">
        <v>1</v>
      </c>
      <c r="H45" s="71">
        <f>SUM(F27,F33,F39,F21,F15,F9,F3)</f>
        <v>19345.21</v>
      </c>
      <c r="J45" s="67" t="s">
        <v>2704</v>
      </c>
      <c r="K45" s="79">
        <f>SUM(K3,K9,K15,K21,K27,K33,K39)</f>
        <v>6893.4299999999994</v>
      </c>
      <c r="L45" s="79">
        <f t="shared" ref="L45:V45" si="7">SUM(L3,L9,L15,L21,L27,L33,L39)</f>
        <v>7120.96</v>
      </c>
      <c r="M45" s="79">
        <f t="shared" si="7"/>
        <v>5330.82</v>
      </c>
      <c r="N45" s="79">
        <f t="shared" si="7"/>
        <v>0</v>
      </c>
      <c r="O45" s="79">
        <f t="shared" si="7"/>
        <v>0</v>
      </c>
      <c r="P45" s="79">
        <f t="shared" si="7"/>
        <v>0</v>
      </c>
      <c r="Q45" s="79">
        <f t="shared" si="7"/>
        <v>0</v>
      </c>
      <c r="R45" s="79">
        <f t="shared" si="7"/>
        <v>0</v>
      </c>
      <c r="S45" s="79">
        <f t="shared" si="7"/>
        <v>0</v>
      </c>
      <c r="T45" s="79">
        <f t="shared" si="7"/>
        <v>0</v>
      </c>
      <c r="U45" s="79">
        <f t="shared" si="7"/>
        <v>0</v>
      </c>
      <c r="V45" s="79">
        <f t="shared" si="7"/>
        <v>0</v>
      </c>
      <c r="W45" s="80">
        <f>SUM(K45:V45)</f>
        <v>19345.21</v>
      </c>
    </row>
    <row r="46" spans="2:23" s="21" customFormat="1">
      <c r="G46" s="36" t="s">
        <v>14</v>
      </c>
      <c r="H46" s="70">
        <f>SUM(F28,F34,F40,F4,F10,F16,F22)</f>
        <v>7612.56</v>
      </c>
      <c r="J46" s="68" t="s">
        <v>2705</v>
      </c>
      <c r="K46" s="82">
        <f>SUM(K4,K10,K16,K22,K28,K34,K40)</f>
        <v>2572.7399999999998</v>
      </c>
      <c r="L46" s="82">
        <f t="shared" ref="L46:V46" si="8">SUM(L4,L10,L16,L22,L28,L34,L40)</f>
        <v>4634.8900000000003</v>
      </c>
      <c r="M46" s="82">
        <f t="shared" si="8"/>
        <v>404.93</v>
      </c>
      <c r="N46" s="82">
        <f t="shared" si="8"/>
        <v>0</v>
      </c>
      <c r="O46" s="82">
        <f t="shared" si="8"/>
        <v>0</v>
      </c>
      <c r="P46" s="82">
        <f t="shared" si="8"/>
        <v>0</v>
      </c>
      <c r="Q46" s="82">
        <f t="shared" si="8"/>
        <v>0</v>
      </c>
      <c r="R46" s="82">
        <f t="shared" si="8"/>
        <v>0</v>
      </c>
      <c r="S46" s="82">
        <f t="shared" si="8"/>
        <v>0</v>
      </c>
      <c r="T46" s="82">
        <f t="shared" si="8"/>
        <v>0</v>
      </c>
      <c r="U46" s="82">
        <f t="shared" si="8"/>
        <v>0</v>
      </c>
      <c r="V46" s="82">
        <f t="shared" si="8"/>
        <v>0</v>
      </c>
      <c r="W46" s="80">
        <f>SUM(K46:V46)</f>
        <v>7612.56</v>
      </c>
    </row>
    <row r="47" spans="2:23">
      <c r="E47" s="35"/>
      <c r="F47" s="35"/>
      <c r="G47" s="35"/>
      <c r="H47" s="35"/>
      <c r="I47" s="35"/>
    </row>
  </sheetData>
  <mergeCells count="16">
    <mergeCell ref="X2:Y2"/>
    <mergeCell ref="B39:B41"/>
    <mergeCell ref="C39:C41"/>
    <mergeCell ref="G43:H44"/>
    <mergeCell ref="B21:B23"/>
    <mergeCell ref="C21:C23"/>
    <mergeCell ref="B27:B29"/>
    <mergeCell ref="C27:C29"/>
    <mergeCell ref="B33:B35"/>
    <mergeCell ref="C33:C35"/>
    <mergeCell ref="B3:B5"/>
    <mergeCell ref="C3:C5"/>
    <mergeCell ref="B9:B11"/>
    <mergeCell ref="C9:C11"/>
    <mergeCell ref="B15:B17"/>
    <mergeCell ref="C15:C17"/>
  </mergeCells>
  <pageMargins left="0.7" right="0.7" top="0.75" bottom="0.75" header="0.3" footer="0.3"/>
  <customProperties>
    <customPr name="EpmWorksheetKeyString_GUID" r:id="rId1"/>
  </customPropertie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3"/>
  <sheetViews>
    <sheetView showGridLines="0" topLeftCell="H37" zoomScaleNormal="100" workbookViewId="0">
      <selection activeCell="H38" sqref="H38"/>
    </sheetView>
  </sheetViews>
  <sheetFormatPr baseColWidth="10" defaultRowHeight="12.75"/>
  <cols>
    <col min="4" max="4" width="48.140625" customWidth="1"/>
    <col min="10" max="10" width="17.7109375" bestFit="1" customWidth="1"/>
    <col min="23" max="23" width="16.28515625" bestFit="1" customWidth="1"/>
  </cols>
  <sheetData>
    <row r="1" spans="1: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</row>
    <row r="2" spans="1:25" ht="38.25">
      <c r="A2" s="14"/>
      <c r="B2" s="17" t="s">
        <v>776</v>
      </c>
      <c r="C2" s="17" t="s">
        <v>778</v>
      </c>
      <c r="D2" s="17" t="s">
        <v>779</v>
      </c>
      <c r="E2" s="38" t="s">
        <v>777</v>
      </c>
      <c r="F2" s="38" t="s">
        <v>781</v>
      </c>
      <c r="G2" s="38" t="s">
        <v>782</v>
      </c>
      <c r="H2" s="38" t="s">
        <v>783</v>
      </c>
      <c r="I2" s="38" t="s">
        <v>784</v>
      </c>
      <c r="J2" s="14"/>
      <c r="K2" s="65">
        <v>43101</v>
      </c>
      <c r="L2" s="65">
        <v>43132</v>
      </c>
      <c r="M2" s="65">
        <v>43160</v>
      </c>
      <c r="N2" s="65">
        <v>43191</v>
      </c>
      <c r="O2" s="65">
        <v>43221</v>
      </c>
      <c r="P2" s="65">
        <v>43252</v>
      </c>
      <c r="Q2" s="65">
        <v>43282</v>
      </c>
      <c r="R2" s="65">
        <v>43313</v>
      </c>
      <c r="S2" s="65">
        <v>43344</v>
      </c>
      <c r="T2" s="65">
        <v>43374</v>
      </c>
      <c r="U2" s="65">
        <v>43405</v>
      </c>
      <c r="V2" s="65">
        <v>43435</v>
      </c>
      <c r="W2" s="64" t="s">
        <v>2691</v>
      </c>
      <c r="X2" s="122" t="s">
        <v>2720</v>
      </c>
      <c r="Y2" s="123"/>
    </row>
    <row r="3" spans="1:25">
      <c r="A3" s="14"/>
      <c r="B3" s="106">
        <v>955425</v>
      </c>
      <c r="C3" s="106" t="s">
        <v>273</v>
      </c>
      <c r="D3" s="33" t="s">
        <v>274</v>
      </c>
      <c r="E3" s="84" t="s">
        <v>1</v>
      </c>
      <c r="F3" s="71">
        <f>SUMIFS('liste de données'!G:G,'liste de données'!D:D,C3,'liste de données'!C:C,E3)</f>
        <v>757.02</v>
      </c>
      <c r="G3" s="71">
        <f>SUMIFS('liste de données'!H:H,'liste de données'!D:D,C3,'liste de données'!C:C,E3)</f>
        <v>566.35</v>
      </c>
      <c r="H3" s="71">
        <f>SUMIFS('liste de données'!I:I,'liste de données'!D:D,C3,'liste de données'!C:C,E3)</f>
        <v>0</v>
      </c>
      <c r="I3" s="71">
        <f>SUMIFS('liste de données'!J:J,'liste de données'!D:D,C3,'liste de données'!C:C,E3)</f>
        <v>190.67000000000002</v>
      </c>
      <c r="J3" s="51"/>
      <c r="K3" s="69">
        <f>SUMIFS('liste de données'!$G:$G,'liste de données'!$D:$D,$C3,'liste de données'!$C:$C,$E3,'liste de données'!$F:$F,"&gt;=01/01/2018",'liste de données'!$F:$F,"&lt;=31/01/2018")</f>
        <v>343.2</v>
      </c>
      <c r="L3" s="69">
        <f>SUMIFS('liste de données'!$G:$G,'liste de données'!$D:$D,$C3,'liste de données'!$C:$C,$E3,'liste de données'!$F:$F,"&gt;=01/02/2018",'liste de données'!$F:$F,"&lt;=28/02/2018")</f>
        <v>119.23</v>
      </c>
      <c r="M3" s="69">
        <f>SUMIFS('liste de données'!$G:$G,'liste de données'!$D:$D,$C3,'liste de données'!$C:$C,$E3,'liste de données'!$F:$F,"&gt;=01/03/2018",'liste de données'!$F:$F,"&lt;=31/03/2018")</f>
        <v>294.58999999999997</v>
      </c>
      <c r="N3" s="69">
        <f>SUMIFS('liste de données'!$G:$G,'liste de données'!$D:$D,$C3,'liste de données'!$C:$C,$E3,'liste de données'!$F:$F,"&gt;=01/04/2018",'liste de données'!$F:$F,"&lt;=30/04/2018")</f>
        <v>0</v>
      </c>
      <c r="O3" s="69">
        <f>SUMIFS('liste de données'!$G:$G,'liste de données'!$D:$D,$C3,'liste de données'!$C:$C,$E3,'liste de données'!$F:$F,"&gt;=01/05/2018",'liste de données'!$F:$F,"&lt;=30/05/2018")</f>
        <v>0</v>
      </c>
      <c r="P3" s="69">
        <f>SUMIFS('liste de données'!$G:$G,'liste de données'!$D:$D,$C3,'liste de données'!$C:$C,$E3,'liste de données'!$F:$F,"&gt;=01/06/2018",'liste de données'!$F:$F,"&lt;=31/06/2018")</f>
        <v>0</v>
      </c>
      <c r="Q3" s="69">
        <f>SUMIFS('liste de données'!$G:$G,'liste de données'!$D:$D,$C3,'liste de données'!$C:$C,$E3,'liste de données'!$F:$F,"&gt;=01/07/2018",'liste de données'!$F:$F,"&lt;=31/07/2018")</f>
        <v>0</v>
      </c>
      <c r="R3" s="69">
        <f>SUMIFS('liste de données'!$G:$G,'liste de données'!$D:$D,$C3,'liste de données'!$C:$C,$E3,'liste de données'!$F:$F,"&gt;=01/08/2018",'liste de données'!$F:$F,"&lt;=31/08/2018")</f>
        <v>0</v>
      </c>
      <c r="S3" s="69">
        <f>SUMIFS('liste de données'!$G:$G,'liste de données'!$D:$D,$C3,'liste de données'!$C:$C,$E3,'liste de données'!$F:$F,"&gt;=01/09/2018",'liste de données'!$F:$F,"&lt;=30/09/2018")</f>
        <v>0</v>
      </c>
      <c r="T3" s="69">
        <f>SUMIFS('liste de données'!$G:$G,'liste de données'!$D:$D,$C3,'liste de données'!$C:$C,$E3,'liste de données'!$F:$F,"&gt;=01/10/2018",'liste de données'!$F:$F,"&lt;=31/10/2018")</f>
        <v>0</v>
      </c>
      <c r="U3" s="69">
        <f>SUMIFS('liste de données'!$G:$G,'liste de données'!$D:$D,$C3,'liste de données'!$C:$C,$E3,'liste de données'!$F:$F,"&gt;=01/11/2018",'liste de données'!$F:$F,"&lt;=30/11/2018")</f>
        <v>0</v>
      </c>
      <c r="V3" s="69">
        <f>SUMIFS('liste de données'!$G:$G,'liste de données'!$D:$D,$C3,'liste de données'!$C:$C,$E3,'liste de données'!$F:$F,"&gt;=01/12/2018",'liste de données'!$F:$F,"&lt;=31/12/2018")</f>
        <v>0</v>
      </c>
      <c r="W3" s="72">
        <f>SUM(K3:V3)</f>
        <v>757.02</v>
      </c>
      <c r="X3" s="120" t="s">
        <v>1</v>
      </c>
      <c r="Y3" s="118"/>
    </row>
    <row r="4" spans="1:25">
      <c r="A4" s="21"/>
      <c r="B4" s="113"/>
      <c r="C4" s="113"/>
      <c r="D4" s="29"/>
      <c r="E4" s="85" t="s">
        <v>14</v>
      </c>
      <c r="F4" s="70">
        <f>SUMIFS('liste de données'!G:G,'liste de données'!D:D,C3,'liste de données'!C:C,E4)</f>
        <v>0</v>
      </c>
      <c r="G4" s="70">
        <f>SUMIFS('liste de données'!H:H,'liste de données'!D:D,C3,'liste de données'!C:C,E4)</f>
        <v>0</v>
      </c>
      <c r="H4" s="70">
        <f>SUMIFS('liste de données'!I:I,'liste de données'!D:D,C3,'liste de données'!C:C,E4)</f>
        <v>0</v>
      </c>
      <c r="I4" s="70">
        <f>SUMIFS('liste de données'!J:J,'liste de données'!D:D,C3,'liste de données'!C:C,E4)</f>
        <v>0</v>
      </c>
      <c r="J4" s="51"/>
      <c r="K4" s="70">
        <f>SUMIFS('liste de données'!$G:$G,'liste de données'!$D:$D,$C3,'liste de données'!$C:$C,$E4,'liste de données'!$F:$F,"&gt;=01/01/2018",'liste de données'!$F:$F,"&lt;=31/01/2018")</f>
        <v>0</v>
      </c>
      <c r="L4" s="70">
        <f>SUMIFS('liste de données'!$G:$G,'liste de données'!$D:$D,$C3,'liste de données'!$C:$C,$E4,'liste de données'!$F:$F,"&gt;=01/02/2018",'liste de données'!$F:$F,"&lt;=28/02/2018")</f>
        <v>0</v>
      </c>
      <c r="M4" s="70">
        <f>SUMIFS('liste de données'!$G:$G,'liste de données'!$D:$D,$C3,'liste de données'!$C:$C,$E4,'liste de données'!$F:$F,"&gt;=01/03/2018",'liste de données'!$F:$F,"&lt;=31/03/2018")</f>
        <v>0</v>
      </c>
      <c r="N4" s="70">
        <f>SUMIFS('liste de données'!$G:$G,'liste de données'!$D:$D,$C3,'liste de données'!$C:$C,$E4,'liste de données'!$F:$F,"&gt;=01/04/2018",'liste de données'!$F:$F,"&lt;=30/04/2018")</f>
        <v>0</v>
      </c>
      <c r="O4" s="70">
        <f>SUMIFS('liste de données'!$G:$G,'liste de données'!$D:$D,$C3,'liste de données'!$C:$C,$E4,'liste de données'!$F:$F,"&gt;=01/05/2018",'liste de données'!$F:$F,"&lt;=31/05/2018")</f>
        <v>0</v>
      </c>
      <c r="P4" s="70">
        <f>SUMIFS('liste de données'!$G:$G,'liste de données'!$D:$D,$C3,'liste de données'!$C:$C,$E4,'liste de données'!$F:$F,"&gt;=01/06/2018",'liste de données'!$F:$F,"&lt;=30/06/2018")</f>
        <v>0</v>
      </c>
      <c r="Q4" s="70">
        <f>SUMIFS('liste de données'!$G:$G,'liste de données'!$D:$D,$C3,'liste de données'!$C:$C,$E4,'liste de données'!$F:$F,"&gt;=01/07/2018",'liste de données'!$F:$F,"&lt;=31/07/2018")</f>
        <v>0</v>
      </c>
      <c r="R4" s="70">
        <f>SUMIFS('liste de données'!$G:$G,'liste de données'!$D:$D,$C3,'liste de données'!$C:$C,$E4,'liste de données'!$F:$F,"&gt;=01/08/2018",'liste de données'!$F:$F,"&lt;=31/08/2018")</f>
        <v>0</v>
      </c>
      <c r="S4" s="70">
        <f>SUMIFS('liste de données'!$G:$G,'liste de données'!$D:$D,$C3,'liste de données'!$C:$C,$E4,'liste de données'!$F:$F,"&gt;=01/09/2018",'liste de données'!$F:$F,"&lt;=30/09/2018")</f>
        <v>0</v>
      </c>
      <c r="T4" s="70">
        <f>SUMIFS('liste de données'!$G:$G,'liste de données'!$D:$D,$C3,'liste de données'!$C:$C,$E4,'liste de données'!$F:$F,"&gt;=01/10/2018",'liste de données'!$F:$F,"&lt;=31/10/2018")</f>
        <v>0</v>
      </c>
      <c r="U4" s="70">
        <f>SUMIFS('liste de données'!$G:$G,'liste de données'!$D:$D,$C3,'liste de données'!$C:$C,$E4,'liste de données'!$F:$F,"&gt;=01/11/2018",'liste de données'!$F:$F,"&lt;=30/11/2018")</f>
        <v>0</v>
      </c>
      <c r="V4" s="70">
        <f>SUMIFS('liste de données'!$G:$G,'liste de données'!$D:$D,$C3,'liste de données'!$C:$C,$E4,'liste de données'!$F:$F,"&gt;=01/12/2018",'liste de données'!$F:$F,"&lt;=31/12/2018")</f>
        <v>0</v>
      </c>
      <c r="W4" s="72">
        <f>SUM(K4:V4)</f>
        <v>0</v>
      </c>
      <c r="X4" s="121" t="s">
        <v>14</v>
      </c>
      <c r="Y4" s="119"/>
    </row>
    <row r="5" spans="1:25">
      <c r="A5" s="14"/>
      <c r="B5" s="108"/>
      <c r="C5" s="108"/>
      <c r="D5" s="19"/>
      <c r="E5" s="86" t="s">
        <v>791</v>
      </c>
      <c r="F5" s="78">
        <f>SUM(F3:F4)</f>
        <v>757.02</v>
      </c>
      <c r="G5" s="78">
        <f t="shared" ref="G5:I5" si="0">SUM(G3:G4)</f>
        <v>566.35</v>
      </c>
      <c r="H5" s="78">
        <f t="shared" si="0"/>
        <v>0</v>
      </c>
      <c r="I5" s="78">
        <f t="shared" si="0"/>
        <v>190.67000000000002</v>
      </c>
      <c r="J5" s="51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</row>
    <row r="6" spans="1:25">
      <c r="A6" s="14"/>
      <c r="B6" s="14"/>
      <c r="C6" s="14"/>
      <c r="D6" s="14"/>
      <c r="E6" s="87"/>
      <c r="F6" s="87"/>
      <c r="G6" s="87"/>
      <c r="H6" s="87"/>
      <c r="I6" s="87"/>
      <c r="J6" s="51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</row>
    <row r="7" spans="1:25">
      <c r="A7" s="14"/>
      <c r="B7" s="14"/>
      <c r="C7" s="14"/>
      <c r="D7" s="14"/>
      <c r="E7" s="87"/>
      <c r="F7" s="87"/>
      <c r="G7" s="87"/>
      <c r="H7" s="87"/>
      <c r="I7" s="87"/>
      <c r="J7" s="51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</row>
    <row r="8" spans="1:25" ht="38.25">
      <c r="A8" s="14"/>
      <c r="B8" s="17" t="s">
        <v>776</v>
      </c>
      <c r="C8" s="17" t="s">
        <v>778</v>
      </c>
      <c r="D8" s="17" t="s">
        <v>779</v>
      </c>
      <c r="E8" s="88" t="s">
        <v>777</v>
      </c>
      <c r="F8" s="88" t="s">
        <v>781</v>
      </c>
      <c r="G8" s="88" t="s">
        <v>782</v>
      </c>
      <c r="H8" s="88" t="s">
        <v>783</v>
      </c>
      <c r="I8" s="88" t="s">
        <v>784</v>
      </c>
      <c r="J8" s="51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</row>
    <row r="9" spans="1:25">
      <c r="A9" s="14"/>
      <c r="B9" s="106">
        <v>955425</v>
      </c>
      <c r="C9" s="106" t="s">
        <v>39</v>
      </c>
      <c r="D9" s="18" t="s">
        <v>40</v>
      </c>
      <c r="E9" s="84" t="s">
        <v>1</v>
      </c>
      <c r="F9" s="71">
        <f>SUMIFS('liste de données'!G:G,'liste de données'!D:D,C9,'liste de données'!C:C,E9)</f>
        <v>672.01</v>
      </c>
      <c r="G9" s="71">
        <f>SUMIFS('liste de données'!H:H,'liste de données'!D:D,C9,'liste de données'!C:C,E9)</f>
        <v>536.54</v>
      </c>
      <c r="H9" s="71">
        <f>SUMIFS('liste de données'!I:I,'liste de données'!D:D,C9,'liste de données'!C:C,E9)</f>
        <v>0</v>
      </c>
      <c r="I9" s="71">
        <f>SUMIFS('liste de données'!J:J,'liste de données'!D:D,C9,'liste de données'!C:C,E9)</f>
        <v>135.47</v>
      </c>
      <c r="J9" s="51"/>
      <c r="K9" s="69">
        <f>SUMIFS('liste de données'!$G:$G,'liste de données'!$D:$D,$C9,'liste de données'!$C:$C,$E9,'liste de données'!$F:$F,"&gt;=01/01/2018",'liste de données'!$F:$F,"&lt;=31/01/2018")</f>
        <v>0</v>
      </c>
      <c r="L9" s="69">
        <f>SUMIFS('liste de données'!$G:$G,'liste de données'!$D:$D,$C9,'liste de données'!$C:$C,$E9,'liste de données'!$F:$F,"&gt;=01/02/2018",'liste de données'!$F:$F,"&lt;=28/02/2018")</f>
        <v>433.55</v>
      </c>
      <c r="M9" s="69">
        <f>SUMIFS('liste de données'!$G:$G,'liste de données'!$D:$D,$C9,'liste de données'!$C:$C,$E9,'liste de données'!$F:$F,"&gt;=01/03/2018",'liste de données'!$F:$F,"&lt;=31/03/2018")</f>
        <v>238.46</v>
      </c>
      <c r="N9" s="69">
        <f>SUMIFS('liste de données'!$G:$G,'liste de données'!$D:$D,$C9,'liste de données'!$C:$C,$E9,'liste de données'!$F:$F,"&gt;=01/04/2018",'liste de données'!$F:$F,"&lt;=30/04/2018")</f>
        <v>0</v>
      </c>
      <c r="O9" s="69">
        <f>SUMIFS('liste de données'!$G:$G,'liste de données'!$D:$D,$C9,'liste de données'!$C:$C,$E9,'liste de données'!$F:$F,"&gt;=01/05/2018",'liste de données'!$F:$F,"&lt;=30/05/2018")</f>
        <v>0</v>
      </c>
      <c r="P9" s="69">
        <f>SUMIFS('liste de données'!$G:$G,'liste de données'!$D:$D,$C9,'liste de données'!$C:$C,$E9,'liste de données'!$F:$F,"&gt;=01/06/2018",'liste de données'!$F:$F,"&lt;=31/06/2018")</f>
        <v>0</v>
      </c>
      <c r="Q9" s="69">
        <f>SUMIFS('liste de données'!$G:$G,'liste de données'!$D:$D,$C9,'liste de données'!$C:$C,$E9,'liste de données'!$F:$F,"&gt;=01/07/2018",'liste de données'!$F:$F,"&lt;=31/07/2018")</f>
        <v>0</v>
      </c>
      <c r="R9" s="69">
        <f>SUMIFS('liste de données'!$G:$G,'liste de données'!$D:$D,$C9,'liste de données'!$C:$C,$E9,'liste de données'!$F:$F,"&gt;=01/08/2018",'liste de données'!$F:$F,"&lt;=31/08/2018")</f>
        <v>0</v>
      </c>
      <c r="S9" s="69">
        <f>SUMIFS('liste de données'!$G:$G,'liste de données'!$D:$D,$C9,'liste de données'!$C:$C,$E9,'liste de données'!$F:$F,"&gt;=01/09/2018",'liste de données'!$F:$F,"&lt;=30/09/2018")</f>
        <v>0</v>
      </c>
      <c r="T9" s="69">
        <f>SUMIFS('liste de données'!$G:$G,'liste de données'!$D:$D,$C9,'liste de données'!$C:$C,$E9,'liste de données'!$F:$F,"&gt;=01/10/2018",'liste de données'!$F:$F,"&lt;=31/10/2018")</f>
        <v>0</v>
      </c>
      <c r="U9" s="69">
        <f>SUMIFS('liste de données'!$G:$G,'liste de données'!$D:$D,$C9,'liste de données'!$C:$C,$E9,'liste de données'!$F:$F,"&gt;=01/11/2018",'liste de données'!$F:$F,"&lt;=30/11/2018")</f>
        <v>0</v>
      </c>
      <c r="V9" s="69">
        <f>SUMIFS('liste de données'!$G:$G,'liste de données'!$D:$D,$C9,'liste de données'!$C:$C,$E9,'liste de données'!$F:$F,"&gt;=01/12/2018",'liste de données'!$F:$F,"&lt;=31/12/2018")</f>
        <v>0</v>
      </c>
      <c r="W9" s="72">
        <f>SUM(K9:V9)</f>
        <v>672.01</v>
      </c>
    </row>
    <row r="10" spans="1:25">
      <c r="A10" s="21"/>
      <c r="B10" s="113"/>
      <c r="C10" s="113"/>
      <c r="D10" s="29"/>
      <c r="E10" s="85" t="s">
        <v>14</v>
      </c>
      <c r="F10" s="70">
        <f>SUMIFS('liste de données'!G:G,'liste de données'!D:D,C9,'liste de données'!C:C,E10)</f>
        <v>119.23</v>
      </c>
      <c r="G10" s="70">
        <f>SUMIFS('liste de données'!H:H,'liste de données'!D:D,C9,'liste de données'!C:C,E10)</f>
        <v>119.23</v>
      </c>
      <c r="H10" s="70">
        <f>SUMIFS('liste de données'!I:I,'liste de données'!D:D,C9,'liste de données'!C:C,E10)</f>
        <v>0</v>
      </c>
      <c r="I10" s="70">
        <f>SUMIFS('liste de données'!J:J,'liste de données'!D:D,C9,'liste de données'!C:C,E10)</f>
        <v>0</v>
      </c>
      <c r="J10" s="51"/>
      <c r="K10" s="70">
        <f>SUMIFS('liste de données'!$G:$G,'liste de données'!$D:$D,$C9,'liste de données'!$C:$C,$E10,'liste de données'!$F:$F,"&gt;=01/01/2018",'liste de données'!$F:$F,"&lt;=31/01/2018")</f>
        <v>0</v>
      </c>
      <c r="L10" s="70">
        <f>SUMIFS('liste de données'!$G:$G,'liste de données'!$D:$D,$C9,'liste de données'!$C:$C,$E10,'liste de données'!$F:$F,"&gt;=01/02/2018",'liste de données'!$F:$F,"&lt;=28/02/2018")</f>
        <v>0</v>
      </c>
      <c r="M10" s="70">
        <f>SUMIFS('liste de données'!$G:$G,'liste de données'!$D:$D,$C9,'liste de données'!$C:$C,$E10,'liste de données'!$F:$F,"&gt;=01/03/2018",'liste de données'!$F:$F,"&lt;=31/03/2018")</f>
        <v>119.23</v>
      </c>
      <c r="N10" s="70">
        <f>SUMIFS('liste de données'!$G:$G,'liste de données'!$D:$D,$C9,'liste de données'!$C:$C,$E10,'liste de données'!$F:$F,"&gt;=01/04/2018",'liste de données'!$F:$F,"&lt;=30/04/2018")</f>
        <v>0</v>
      </c>
      <c r="O10" s="70">
        <f>SUMIFS('liste de données'!$G:$G,'liste de données'!$D:$D,$C9,'liste de données'!$C:$C,$E10,'liste de données'!$F:$F,"&gt;=01/05/2018",'liste de données'!$F:$F,"&lt;=31/05/2018")</f>
        <v>0</v>
      </c>
      <c r="P10" s="70">
        <f>SUMIFS('liste de données'!$G:$G,'liste de données'!$D:$D,$C9,'liste de données'!$C:$C,$E10,'liste de données'!$F:$F,"&gt;=01/06/2018",'liste de données'!$F:$F,"&lt;=30/06/2018")</f>
        <v>0</v>
      </c>
      <c r="Q10" s="70">
        <f>SUMIFS('liste de données'!$G:$G,'liste de données'!$D:$D,$C9,'liste de données'!$C:$C,$E10,'liste de données'!$F:$F,"&gt;=01/07/2018",'liste de données'!$F:$F,"&lt;=31/07/2018")</f>
        <v>0</v>
      </c>
      <c r="R10" s="70">
        <f>SUMIFS('liste de données'!$G:$G,'liste de données'!$D:$D,$C9,'liste de données'!$C:$C,$E10,'liste de données'!$F:$F,"&gt;=01/08/2018",'liste de données'!$F:$F,"&lt;=31/08/2018")</f>
        <v>0</v>
      </c>
      <c r="S10" s="70">
        <f>SUMIFS('liste de données'!$G:$G,'liste de données'!$D:$D,$C9,'liste de données'!$C:$C,$E10,'liste de données'!$F:$F,"&gt;=01/09/2018",'liste de données'!$F:$F,"&lt;=30/09/2018")</f>
        <v>0</v>
      </c>
      <c r="T10" s="70">
        <f>SUMIFS('liste de données'!$G:$G,'liste de données'!$D:$D,$C9,'liste de données'!$C:$C,$E10,'liste de données'!$F:$F,"&gt;=01/10/2018",'liste de données'!$F:$F,"&lt;=31/10/2018")</f>
        <v>0</v>
      </c>
      <c r="U10" s="70">
        <f>SUMIFS('liste de données'!$G:$G,'liste de données'!$D:$D,$C9,'liste de données'!$C:$C,$E10,'liste de données'!$F:$F,"&gt;=01/11/2018",'liste de données'!$F:$F,"&lt;=30/11/2018")</f>
        <v>0</v>
      </c>
      <c r="V10" s="70">
        <f>SUMIFS('liste de données'!$G:$G,'liste de données'!$D:$D,$C9,'liste de données'!$C:$C,$E10,'liste de données'!$F:$F,"&gt;=01/12/2018",'liste de données'!$F:$F,"&lt;=31/12/2018")</f>
        <v>0</v>
      </c>
      <c r="W10" s="72">
        <f>SUM(K10:V10)</f>
        <v>119.23</v>
      </c>
    </row>
    <row r="11" spans="1:25">
      <c r="A11" s="14"/>
      <c r="B11" s="108"/>
      <c r="C11" s="108"/>
      <c r="D11" s="19"/>
      <c r="E11" s="86" t="s">
        <v>791</v>
      </c>
      <c r="F11" s="78">
        <f>SUM(F9:F10)</f>
        <v>791.24</v>
      </c>
      <c r="G11" s="78">
        <f t="shared" ref="G11:I11" si="1">SUM(G9:G10)</f>
        <v>655.77</v>
      </c>
      <c r="H11" s="78">
        <f t="shared" si="1"/>
        <v>0</v>
      </c>
      <c r="I11" s="78">
        <f t="shared" si="1"/>
        <v>135.47</v>
      </c>
      <c r="J11" s="51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</row>
    <row r="12" spans="1:25">
      <c r="A12" s="14"/>
      <c r="B12" s="14"/>
      <c r="C12" s="14"/>
      <c r="D12" s="14"/>
      <c r="E12" s="87"/>
      <c r="F12" s="87"/>
      <c r="G12" s="87"/>
      <c r="H12" s="87"/>
      <c r="I12" s="87"/>
      <c r="J12" s="51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</row>
    <row r="13" spans="1:25">
      <c r="A13" s="14"/>
      <c r="B13" s="14"/>
      <c r="C13" s="14"/>
      <c r="D13" s="14"/>
      <c r="E13" s="87"/>
      <c r="F13" s="87"/>
      <c r="G13" s="87"/>
      <c r="H13" s="87"/>
      <c r="I13" s="87"/>
      <c r="J13" s="51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</row>
    <row r="14" spans="1:25" ht="38.25">
      <c r="A14" s="14"/>
      <c r="B14" s="17" t="s">
        <v>776</v>
      </c>
      <c r="C14" s="17" t="s">
        <v>778</v>
      </c>
      <c r="D14" s="17" t="s">
        <v>779</v>
      </c>
      <c r="E14" s="88" t="s">
        <v>777</v>
      </c>
      <c r="F14" s="88" t="s">
        <v>781</v>
      </c>
      <c r="G14" s="88" t="s">
        <v>782</v>
      </c>
      <c r="H14" s="88" t="s">
        <v>783</v>
      </c>
      <c r="I14" s="88" t="s">
        <v>784</v>
      </c>
      <c r="J14" s="51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</row>
    <row r="15" spans="1:25">
      <c r="A15" s="14"/>
      <c r="B15" s="106">
        <v>955425</v>
      </c>
      <c r="C15" s="106" t="s">
        <v>248</v>
      </c>
      <c r="D15" s="32" t="s">
        <v>249</v>
      </c>
      <c r="E15" s="84" t="s">
        <v>1</v>
      </c>
      <c r="F15" s="71">
        <f>SUMIFS('liste de données'!G:G,'liste de données'!D:D,C15,'liste de données'!C:C,E15)</f>
        <v>299.72999999999996</v>
      </c>
      <c r="G15" s="71">
        <f>SUMIFS('liste de données'!H:H,'liste de données'!D:D,C15,'liste de données'!C:C,E15)</f>
        <v>298.08</v>
      </c>
      <c r="H15" s="71">
        <f>SUMIFS('liste de données'!I:I,'liste de données'!D:D,C15,'liste de données'!C:C,E15)</f>
        <v>0</v>
      </c>
      <c r="I15" s="71">
        <f>SUMIFS('liste de données'!J:J,'liste de données'!D:D,C15,'liste de données'!C:C,E15)</f>
        <v>1.65</v>
      </c>
      <c r="J15" s="51"/>
      <c r="K15" s="69">
        <f>SUMIFS('liste de données'!$G:$G,'liste de données'!$D:$D,$C15,'liste de données'!$C:$C,$E15,'liste de données'!$F:$F,"&gt;=01/01/2018",'liste de données'!$F:$F,"&lt;=31/01/2018")</f>
        <v>298.08</v>
      </c>
      <c r="L15" s="69">
        <f>SUMIFS('liste de données'!$G:$G,'liste de données'!$D:$D,$C15,'liste de données'!$C:$C,$E15,'liste de données'!$F:$F,"&gt;=01/02/2018",'liste de données'!$F:$F,"&lt;=28/02/2018")</f>
        <v>0</v>
      </c>
      <c r="M15" s="69">
        <f>SUMIFS('liste de données'!$G:$G,'liste de données'!$D:$D,$C15,'liste de données'!$C:$C,$E15,'liste de données'!$F:$F,"&gt;=01/03/2018",'liste de données'!$F:$F,"&lt;=31/03/2018")</f>
        <v>1.65</v>
      </c>
      <c r="N15" s="69">
        <f>SUMIFS('liste de données'!$G:$G,'liste de données'!$D:$D,$C15,'liste de données'!$C:$C,$E15,'liste de données'!$F:$F,"&gt;=01/04/2018",'liste de données'!$F:$F,"&lt;=30/04/2018")</f>
        <v>0</v>
      </c>
      <c r="O15" s="69">
        <f>SUMIFS('liste de données'!$G:$G,'liste de données'!$D:$D,$C15,'liste de données'!$C:$C,$E15,'liste de données'!$F:$F,"&gt;=01/05/2018",'liste de données'!$F:$F,"&lt;=30/05/2018")</f>
        <v>0</v>
      </c>
      <c r="P15" s="69">
        <f>SUMIFS('liste de données'!$G:$G,'liste de données'!$D:$D,$C15,'liste de données'!$C:$C,$E15,'liste de données'!$F:$F,"&gt;=01/06/2018",'liste de données'!$F:$F,"&lt;=31/06/2018")</f>
        <v>0</v>
      </c>
      <c r="Q15" s="69">
        <f>SUMIFS('liste de données'!$G:$G,'liste de données'!$D:$D,$C15,'liste de données'!$C:$C,$E15,'liste de données'!$F:$F,"&gt;=01/07/2018",'liste de données'!$F:$F,"&lt;=31/07/2018")</f>
        <v>0</v>
      </c>
      <c r="R15" s="69">
        <f>SUMIFS('liste de données'!$G:$G,'liste de données'!$D:$D,$C15,'liste de données'!$C:$C,$E15,'liste de données'!$F:$F,"&gt;=01/08/2018",'liste de données'!$F:$F,"&lt;=31/08/2018")</f>
        <v>0</v>
      </c>
      <c r="S15" s="69">
        <f>SUMIFS('liste de données'!$G:$G,'liste de données'!$D:$D,$C15,'liste de données'!$C:$C,$E15,'liste de données'!$F:$F,"&gt;=01/09/2018",'liste de données'!$F:$F,"&lt;=30/09/2018")</f>
        <v>0</v>
      </c>
      <c r="T15" s="69">
        <f>SUMIFS('liste de données'!$G:$G,'liste de données'!$D:$D,$C15,'liste de données'!$C:$C,$E15,'liste de données'!$F:$F,"&gt;=01/10/2018",'liste de données'!$F:$F,"&lt;=31/10/2018")</f>
        <v>0</v>
      </c>
      <c r="U15" s="69">
        <f>SUMIFS('liste de données'!$G:$G,'liste de données'!$D:$D,$C15,'liste de données'!$C:$C,$E15,'liste de données'!$F:$F,"&gt;=01/11/2018",'liste de données'!$F:$F,"&lt;=30/11/2018")</f>
        <v>0</v>
      </c>
      <c r="V15" s="69">
        <f>SUMIFS('liste de données'!$G:$G,'liste de données'!$D:$D,$C15,'liste de données'!$C:$C,$E15,'liste de données'!$F:$F,"&gt;=01/12/2018",'liste de données'!$F:$F,"&lt;=31/12/2018")</f>
        <v>0</v>
      </c>
      <c r="W15" s="72">
        <f>SUM(K15:V15)</f>
        <v>299.72999999999996</v>
      </c>
    </row>
    <row r="16" spans="1:25">
      <c r="A16" s="21"/>
      <c r="B16" s="113"/>
      <c r="C16" s="113"/>
      <c r="D16" s="29"/>
      <c r="E16" s="85" t="s">
        <v>14</v>
      </c>
      <c r="F16" s="70">
        <f>SUMIFS('liste de données'!G:G,'liste de données'!D:D,C15,'liste de données'!C:C,E16)</f>
        <v>231.45</v>
      </c>
      <c r="G16" s="70">
        <f>SUMIFS('liste de données'!H:H,'liste de données'!D:D,C15,'liste de données'!C:C,E16)</f>
        <v>178.85</v>
      </c>
      <c r="H16" s="70">
        <f>SUMIFS('liste de données'!I:I,'liste de données'!D:D,C15,'liste de données'!C:C,E16)</f>
        <v>0</v>
      </c>
      <c r="I16" s="70">
        <f>SUMIFS('liste de données'!J:J,'liste de données'!D:D,C15,'liste de données'!C:C,E16)</f>
        <v>52.6</v>
      </c>
      <c r="J16" s="37"/>
      <c r="K16" s="70">
        <f>SUMIFS('liste de données'!$G:$G,'liste de données'!$D:$D,$C15,'liste de données'!$C:$C,$E16,'liste de données'!$F:$F,"&gt;=01/01/2018",'liste de données'!$F:$F,"&lt;=31/01/2018")</f>
        <v>0</v>
      </c>
      <c r="L16" s="70">
        <f>SUMIFS('liste de données'!$G:$G,'liste de données'!$D:$D,$C15,'liste de données'!$C:$C,$E16,'liste de données'!$F:$F,"&gt;=01/02/2018",'liste de données'!$F:$F,"&lt;=28/02/2018")</f>
        <v>231.45</v>
      </c>
      <c r="M16" s="70">
        <f>SUMIFS('liste de données'!$G:$G,'liste de données'!$D:$D,$C15,'liste de données'!$C:$C,$E16,'liste de données'!$F:$F,"&gt;=01/03/2018",'liste de données'!$F:$F,"&lt;=31/03/2018")</f>
        <v>0</v>
      </c>
      <c r="N16" s="70">
        <f>SUMIFS('liste de données'!$G:$G,'liste de données'!$D:$D,$C15,'liste de données'!$C:$C,$E16,'liste de données'!$F:$F,"&gt;=01/04/2018",'liste de données'!$F:$F,"&lt;=30/04/2018")</f>
        <v>0</v>
      </c>
      <c r="O16" s="70">
        <f>SUMIFS('liste de données'!$G:$G,'liste de données'!$D:$D,$C15,'liste de données'!$C:$C,$E16,'liste de données'!$F:$F,"&gt;=01/05/2018",'liste de données'!$F:$F,"&lt;=31/05/2018")</f>
        <v>0</v>
      </c>
      <c r="P16" s="70">
        <f>SUMIFS('liste de données'!$G:$G,'liste de données'!$D:$D,$C15,'liste de données'!$C:$C,$E16,'liste de données'!$F:$F,"&gt;=01/06/2018",'liste de données'!$F:$F,"&lt;=30/06/2018")</f>
        <v>0</v>
      </c>
      <c r="Q16" s="70">
        <f>SUMIFS('liste de données'!$G:$G,'liste de données'!$D:$D,$C15,'liste de données'!$C:$C,$E16,'liste de données'!$F:$F,"&gt;=01/07/2018",'liste de données'!$F:$F,"&lt;=31/07/2018")</f>
        <v>0</v>
      </c>
      <c r="R16" s="70">
        <f>SUMIFS('liste de données'!$G:$G,'liste de données'!$D:$D,$C15,'liste de données'!$C:$C,$E16,'liste de données'!$F:$F,"&gt;=01/08/2018",'liste de données'!$F:$F,"&lt;=31/08/2018")</f>
        <v>0</v>
      </c>
      <c r="S16" s="70">
        <f>SUMIFS('liste de données'!$G:$G,'liste de données'!$D:$D,$C15,'liste de données'!$C:$C,$E16,'liste de données'!$F:$F,"&gt;=01/09/2018",'liste de données'!$F:$F,"&lt;=30/09/2018")</f>
        <v>0</v>
      </c>
      <c r="T16" s="70">
        <f>SUMIFS('liste de données'!$G:$G,'liste de données'!$D:$D,$C15,'liste de données'!$C:$C,$E16,'liste de données'!$F:$F,"&gt;=01/10/2018",'liste de données'!$F:$F,"&lt;=31/10/2018")</f>
        <v>0</v>
      </c>
      <c r="U16" s="70">
        <f>SUMIFS('liste de données'!$G:$G,'liste de données'!$D:$D,$C15,'liste de données'!$C:$C,$E16,'liste de données'!$F:$F,"&gt;=01/11/2018",'liste de données'!$F:$F,"&lt;=30/11/2018")</f>
        <v>0</v>
      </c>
      <c r="V16" s="70">
        <f>SUMIFS('liste de données'!$G:$G,'liste de données'!$D:$D,$C15,'liste de données'!$C:$C,$E16,'liste de données'!$F:$F,"&gt;=01/12/2018",'liste de données'!$F:$F,"&lt;=31/12/2018")</f>
        <v>0</v>
      </c>
      <c r="W16" s="72">
        <f>SUM(K16:V16)</f>
        <v>231.45</v>
      </c>
    </row>
    <row r="17" spans="1:23">
      <c r="A17" s="14"/>
      <c r="B17" s="108"/>
      <c r="C17" s="108"/>
      <c r="D17" s="19"/>
      <c r="E17" s="86" t="s">
        <v>791</v>
      </c>
      <c r="F17" s="78">
        <f>SUM(F15:F16)</f>
        <v>531.17999999999995</v>
      </c>
      <c r="G17" s="78">
        <f t="shared" ref="G17:I17" si="2">SUM(G15:G16)</f>
        <v>476.92999999999995</v>
      </c>
      <c r="H17" s="78">
        <f t="shared" si="2"/>
        <v>0</v>
      </c>
      <c r="I17" s="78">
        <f t="shared" si="2"/>
        <v>54.25</v>
      </c>
      <c r="J17" s="51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</row>
    <row r="18" spans="1:23">
      <c r="A18" s="14"/>
      <c r="B18" s="14"/>
      <c r="C18" s="14"/>
      <c r="D18" s="14"/>
      <c r="E18" s="87"/>
      <c r="F18" s="87"/>
      <c r="G18" s="87"/>
      <c r="H18" s="87"/>
      <c r="I18" s="87"/>
      <c r="J18" s="51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</row>
    <row r="19" spans="1:23">
      <c r="A19" s="14"/>
      <c r="B19" s="14"/>
      <c r="C19" s="14"/>
      <c r="D19" s="14"/>
      <c r="E19" s="87"/>
      <c r="F19" s="87"/>
      <c r="G19" s="87"/>
      <c r="H19" s="87"/>
      <c r="I19" s="87"/>
      <c r="J19" s="51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</row>
    <row r="20" spans="1:23" ht="38.25">
      <c r="A20" s="14"/>
      <c r="B20" s="17" t="s">
        <v>776</v>
      </c>
      <c r="C20" s="17" t="s">
        <v>778</v>
      </c>
      <c r="D20" s="17" t="s">
        <v>779</v>
      </c>
      <c r="E20" s="88" t="s">
        <v>777</v>
      </c>
      <c r="F20" s="88" t="s">
        <v>781</v>
      </c>
      <c r="G20" s="88" t="s">
        <v>782</v>
      </c>
      <c r="H20" s="88" t="s">
        <v>783</v>
      </c>
      <c r="I20" s="88" t="s">
        <v>784</v>
      </c>
      <c r="J20" s="51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</row>
    <row r="21" spans="1:23">
      <c r="A21" s="14"/>
      <c r="B21" s="106">
        <v>955425</v>
      </c>
      <c r="C21" s="106" t="s">
        <v>378</v>
      </c>
      <c r="D21" s="18" t="s">
        <v>379</v>
      </c>
      <c r="E21" s="84" t="s">
        <v>1</v>
      </c>
      <c r="F21" s="71">
        <f>SUMIFS('liste de données'!G:G,'liste de données'!D:D,C21,'liste de données'!C:C,E21)</f>
        <v>724.77</v>
      </c>
      <c r="G21" s="71">
        <f>SUMIFS('liste de données'!H:H,'liste de données'!D:D,C21,'liste de données'!C:C,E21)</f>
        <v>724.77</v>
      </c>
      <c r="H21" s="71">
        <f>SUMIFS('liste de données'!I:I,'liste de données'!D:D,C21,'liste de données'!C:C,E21)</f>
        <v>0</v>
      </c>
      <c r="I21" s="71">
        <f>SUMIFS('liste de données'!J:J,'liste de données'!D:D,C21,'liste de données'!C:C,E21)</f>
        <v>0</v>
      </c>
      <c r="J21" s="51"/>
      <c r="K21" s="69">
        <f>SUMIFS('liste de données'!$G:$G,'liste de données'!$D:$D,$C21,'liste de données'!$C:$C,$E21,'liste de données'!$F:$F,"&gt;=01/01/2018",'liste de données'!$F:$F,"&lt;=31/01/2018")</f>
        <v>724.77</v>
      </c>
      <c r="L21" s="69">
        <f>SUMIFS('liste de données'!$G:$G,'liste de données'!$D:$D,$C21,'liste de données'!$C:$C,$E21,'liste de données'!$F:$F,"&gt;=01/02/2018",'liste de données'!$F:$F,"&lt;=28/02/2018")</f>
        <v>0</v>
      </c>
      <c r="M21" s="69">
        <f>SUMIFS('liste de données'!$G:$G,'liste de données'!$D:$D,$C21,'liste de données'!$C:$C,$E21,'liste de données'!$F:$F,"&gt;=01/03/2018",'liste de données'!$F:$F,"&lt;=31/03/2018")</f>
        <v>0</v>
      </c>
      <c r="N21" s="69">
        <f>SUMIFS('liste de données'!$G:$G,'liste de données'!$D:$D,$C21,'liste de données'!$C:$C,$E21,'liste de données'!$F:$F,"&gt;=01/04/2018",'liste de données'!$F:$F,"&lt;=30/04/2018")</f>
        <v>0</v>
      </c>
      <c r="O21" s="69">
        <f>SUMIFS('liste de données'!$G:$G,'liste de données'!$D:$D,$C21,'liste de données'!$C:$C,$E21,'liste de données'!$F:$F,"&gt;=01/05/2018",'liste de données'!$F:$F,"&lt;=30/05/2018")</f>
        <v>0</v>
      </c>
      <c r="P21" s="69">
        <f>SUMIFS('liste de données'!$G:$G,'liste de données'!$D:$D,$C21,'liste de données'!$C:$C,$E21,'liste de données'!$F:$F,"&gt;=01/06/2018",'liste de données'!$F:$F,"&lt;=31/06/2018")</f>
        <v>0</v>
      </c>
      <c r="Q21" s="69">
        <f>SUMIFS('liste de données'!$G:$G,'liste de données'!$D:$D,$C21,'liste de données'!$C:$C,$E21,'liste de données'!$F:$F,"&gt;=01/07/2018",'liste de données'!$F:$F,"&lt;=31/07/2018")</f>
        <v>0</v>
      </c>
      <c r="R21" s="69">
        <f>SUMIFS('liste de données'!$G:$G,'liste de données'!$D:$D,$C21,'liste de données'!$C:$C,$E21,'liste de données'!$F:$F,"&gt;=01/08/2018",'liste de données'!$F:$F,"&lt;=31/08/2018")</f>
        <v>0</v>
      </c>
      <c r="S21" s="69">
        <f>SUMIFS('liste de données'!$G:$G,'liste de données'!$D:$D,$C21,'liste de données'!$C:$C,$E21,'liste de données'!$F:$F,"&gt;=01/09/2018",'liste de données'!$F:$F,"&lt;=30/09/2018")</f>
        <v>0</v>
      </c>
      <c r="T21" s="69">
        <f>SUMIFS('liste de données'!$G:$G,'liste de données'!$D:$D,$C21,'liste de données'!$C:$C,$E21,'liste de données'!$F:$F,"&gt;=01/10/2018",'liste de données'!$F:$F,"&lt;=31/10/2018")</f>
        <v>0</v>
      </c>
      <c r="U21" s="69">
        <f>SUMIFS('liste de données'!$G:$G,'liste de données'!$D:$D,$C21,'liste de données'!$C:$C,$E21,'liste de données'!$F:$F,"&gt;=01/11/2018",'liste de données'!$F:$F,"&lt;=30/11/2018")</f>
        <v>0</v>
      </c>
      <c r="V21" s="69">
        <f>SUMIFS('liste de données'!$G:$G,'liste de données'!$D:$D,$C21,'liste de données'!$C:$C,$E21,'liste de données'!$F:$F,"&gt;=01/12/2018",'liste de données'!$F:$F,"&lt;=31/12/2018")</f>
        <v>0</v>
      </c>
      <c r="W21" s="72">
        <f>SUM(K21:V21)</f>
        <v>724.77</v>
      </c>
    </row>
    <row r="22" spans="1:23">
      <c r="A22" s="21"/>
      <c r="B22" s="113"/>
      <c r="C22" s="113"/>
      <c r="D22" s="29"/>
      <c r="E22" s="85" t="s">
        <v>14</v>
      </c>
      <c r="F22" s="70">
        <f>SUMIFS('liste de données'!G:G,'liste de données'!D:D,C21,'liste de données'!C:C,E22)</f>
        <v>5923.36</v>
      </c>
      <c r="G22" s="70">
        <f>SUMIFS('liste de données'!H:H,'liste de données'!D:D,C21,'liste de données'!C:C,E22)</f>
        <v>5872.1500000000005</v>
      </c>
      <c r="H22" s="70">
        <f>SUMIFS('liste de données'!I:I,'liste de données'!D:D,C21,'liste de données'!C:C,E22)</f>
        <v>0</v>
      </c>
      <c r="I22" s="70">
        <f>SUMIFS('liste de données'!J:J,'liste de données'!D:D,C21,'liste de données'!C:C,E22)</f>
        <v>51.21</v>
      </c>
      <c r="J22" s="37"/>
      <c r="K22" s="70">
        <f>SUMIFS('liste de données'!$G:$G,'liste de données'!$D:$D,$C21,'liste de données'!$C:$C,$E22,'liste de données'!$F:$F,"&gt;=01/01/2018",'liste de données'!$F:$F,"&lt;=31/01/2018")</f>
        <v>894.24</v>
      </c>
      <c r="L22" s="70">
        <f>SUMIFS('liste de données'!$G:$G,'liste de données'!$D:$D,$C21,'liste de données'!$C:$C,$E22,'liste de données'!$F:$F,"&gt;=01/02/2018",'liste de données'!$F:$F,"&lt;=28/02/2018")</f>
        <v>1742.1</v>
      </c>
      <c r="M22" s="70">
        <f>SUMIFS('liste de données'!$G:$G,'liste de données'!$D:$D,$C21,'liste de données'!$C:$C,$E22,'liste de données'!$F:$F,"&gt;=01/03/2018",'liste de données'!$F:$F,"&lt;=31/03/2018")</f>
        <v>3287.02</v>
      </c>
      <c r="N22" s="70">
        <f>SUMIFS('liste de données'!$G:$G,'liste de données'!$D:$D,$C21,'liste de données'!$C:$C,$E22,'liste de données'!$F:$F,"&gt;=01/04/2018",'liste de données'!$F:$F,"&lt;=30/04/2018")</f>
        <v>0</v>
      </c>
      <c r="O22" s="70">
        <f>SUMIFS('liste de données'!$G:$G,'liste de données'!$D:$D,$C21,'liste de données'!$C:$C,$E22,'liste de données'!$F:$F,"&gt;=01/05/2018",'liste de données'!$F:$F,"&lt;=31/05/2018")</f>
        <v>0</v>
      </c>
      <c r="P22" s="70">
        <f>SUMIFS('liste de données'!$G:$G,'liste de données'!$D:$D,$C21,'liste de données'!$C:$C,$E22,'liste de données'!$F:$F,"&gt;=01/06/2018",'liste de données'!$F:$F,"&lt;=30/06/2018")</f>
        <v>0</v>
      </c>
      <c r="Q22" s="70">
        <f>SUMIFS('liste de données'!$G:$G,'liste de données'!$D:$D,$C21,'liste de données'!$C:$C,$E22,'liste de données'!$F:$F,"&gt;=01/07/2018",'liste de données'!$F:$F,"&lt;=31/07/2018")</f>
        <v>0</v>
      </c>
      <c r="R22" s="70">
        <f>SUMIFS('liste de données'!$G:$G,'liste de données'!$D:$D,$C21,'liste de données'!$C:$C,$E22,'liste de données'!$F:$F,"&gt;=01/08/2018",'liste de données'!$F:$F,"&lt;=31/08/2018")</f>
        <v>0</v>
      </c>
      <c r="S22" s="70">
        <f>SUMIFS('liste de données'!$G:$G,'liste de données'!$D:$D,$C21,'liste de données'!$C:$C,$E22,'liste de données'!$F:$F,"&gt;=01/09/2018",'liste de données'!$F:$F,"&lt;=30/09/2018")</f>
        <v>0</v>
      </c>
      <c r="T22" s="70">
        <f>SUMIFS('liste de données'!$G:$G,'liste de données'!$D:$D,$C21,'liste de données'!$C:$C,$E22,'liste de données'!$F:$F,"&gt;=01/10/2018",'liste de données'!$F:$F,"&lt;=31/10/2018")</f>
        <v>0</v>
      </c>
      <c r="U22" s="70">
        <f>SUMIFS('liste de données'!$G:$G,'liste de données'!$D:$D,$C21,'liste de données'!$C:$C,$E22,'liste de données'!$F:$F,"&gt;=01/11/2018",'liste de données'!$F:$F,"&lt;=30/11/2018")</f>
        <v>0</v>
      </c>
      <c r="V22" s="70">
        <f>SUMIFS('liste de données'!$G:$G,'liste de données'!$D:$D,$C21,'liste de données'!$C:$C,$E22,'liste de données'!$F:$F,"&gt;=01/12/2018",'liste de données'!$F:$F,"&lt;=31/12/2018")</f>
        <v>0</v>
      </c>
      <c r="W22" s="72">
        <f>SUM(K22:V22)</f>
        <v>5923.3600000000006</v>
      </c>
    </row>
    <row r="23" spans="1:23">
      <c r="A23" s="14"/>
      <c r="B23" s="108"/>
      <c r="C23" s="108"/>
      <c r="D23" s="19"/>
      <c r="E23" s="86" t="s">
        <v>791</v>
      </c>
      <c r="F23" s="78">
        <f>SUM(F21:F22)</f>
        <v>6648.1299999999992</v>
      </c>
      <c r="G23" s="78">
        <f t="shared" ref="G23:I23" si="3">SUM(G21:G22)</f>
        <v>6596.92</v>
      </c>
      <c r="H23" s="78">
        <f t="shared" si="3"/>
        <v>0</v>
      </c>
      <c r="I23" s="78">
        <f t="shared" si="3"/>
        <v>51.21</v>
      </c>
      <c r="J23" s="51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</row>
    <row r="24" spans="1:23">
      <c r="A24" s="14"/>
      <c r="B24" s="14"/>
      <c r="C24" s="14"/>
      <c r="D24" s="14"/>
      <c r="E24" s="87"/>
      <c r="F24" s="87"/>
      <c r="G24" s="87"/>
      <c r="H24" s="87"/>
      <c r="I24" s="87"/>
      <c r="J24" s="14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</row>
    <row r="25" spans="1:23">
      <c r="A25" s="14"/>
      <c r="B25" s="14"/>
      <c r="C25" s="14"/>
      <c r="D25" s="14"/>
      <c r="E25" s="87"/>
      <c r="F25" s="87"/>
      <c r="G25" s="87"/>
      <c r="H25" s="87"/>
      <c r="I25" s="87"/>
      <c r="J25" s="14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</row>
    <row r="26" spans="1:23" ht="38.25">
      <c r="A26" s="14"/>
      <c r="B26" s="17" t="s">
        <v>776</v>
      </c>
      <c r="C26" s="17" t="s">
        <v>778</v>
      </c>
      <c r="D26" s="17" t="s">
        <v>779</v>
      </c>
      <c r="E26" s="88" t="s">
        <v>777</v>
      </c>
      <c r="F26" s="88" t="s">
        <v>781</v>
      </c>
      <c r="G26" s="88" t="s">
        <v>782</v>
      </c>
      <c r="H26" s="88" t="s">
        <v>783</v>
      </c>
      <c r="I26" s="88" t="s">
        <v>784</v>
      </c>
      <c r="J26" s="14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</row>
    <row r="27" spans="1:23">
      <c r="A27" s="14"/>
      <c r="B27" s="106">
        <v>955425</v>
      </c>
      <c r="C27" s="106" t="s">
        <v>99</v>
      </c>
      <c r="D27" s="18" t="s">
        <v>100</v>
      </c>
      <c r="E27" s="84" t="s">
        <v>1</v>
      </c>
      <c r="F27" s="71">
        <f>SUMIFS('liste de données'!G:G,'liste de données'!D:D,C27,'liste de données'!C:C,E27)</f>
        <v>0</v>
      </c>
      <c r="G27" s="71">
        <f>SUMIFS('liste de données'!H:H,'liste de données'!D:D,C27,'liste de données'!C:C,E27)</f>
        <v>0</v>
      </c>
      <c r="H27" s="71">
        <f>SUMIFS('liste de données'!I:I,'liste de données'!D:D,C27,'liste de données'!C:C,E27)</f>
        <v>0</v>
      </c>
      <c r="I27" s="71">
        <f>SUMIFS('liste de données'!J:J,'liste de données'!D:D,C27,'liste de données'!C:C,E27)</f>
        <v>0</v>
      </c>
      <c r="J27" s="14"/>
      <c r="K27" s="69">
        <f>SUMIFS('liste de données'!$G:$G,'liste de données'!$D:$D,$C27,'liste de données'!$C:$C,$E27,'liste de données'!$F:$F,"&gt;=01/01/2018",'liste de données'!$F:$F,"&lt;=31/01/2018")</f>
        <v>0</v>
      </c>
      <c r="L27" s="69">
        <f>SUMIFS('liste de données'!$G:$G,'liste de données'!$D:$D,$C27,'liste de données'!$C:$C,$E27,'liste de données'!$F:$F,"&gt;=01/02/2018",'liste de données'!$F:$F,"&lt;=28/02/2018")</f>
        <v>0</v>
      </c>
      <c r="M27" s="69">
        <f>SUMIFS('liste de données'!$G:$G,'liste de données'!$D:$D,$C27,'liste de données'!$C:$C,$E27,'liste de données'!$F:$F,"&gt;=01/03/2018",'liste de données'!$F:$F,"&lt;=31/03/2018")</f>
        <v>0</v>
      </c>
      <c r="N27" s="69">
        <f>SUMIFS('liste de données'!$G:$G,'liste de données'!$D:$D,$C27,'liste de données'!$C:$C,$E27,'liste de données'!$F:$F,"&gt;=01/04/2018",'liste de données'!$F:$F,"&lt;=30/04/2018")</f>
        <v>0</v>
      </c>
      <c r="O27" s="69">
        <f>SUMIFS('liste de données'!$G:$G,'liste de données'!$D:$D,$C27,'liste de données'!$C:$C,$E27,'liste de données'!$F:$F,"&gt;=01/05/2018",'liste de données'!$F:$F,"&lt;=30/05/2018")</f>
        <v>0</v>
      </c>
      <c r="P27" s="69">
        <f>SUMIFS('liste de données'!$G:$G,'liste de données'!$D:$D,$C27,'liste de données'!$C:$C,$E27,'liste de données'!$F:$F,"&gt;=01/06/2018",'liste de données'!$F:$F,"&lt;=31/06/2018")</f>
        <v>0</v>
      </c>
      <c r="Q27" s="69">
        <f>SUMIFS('liste de données'!$G:$G,'liste de données'!$D:$D,$C27,'liste de données'!$C:$C,$E27,'liste de données'!$F:$F,"&gt;=01/07/2018",'liste de données'!$F:$F,"&lt;=31/07/2018")</f>
        <v>0</v>
      </c>
      <c r="R27" s="69">
        <f>SUMIFS('liste de données'!$G:$G,'liste de données'!$D:$D,$C27,'liste de données'!$C:$C,$E27,'liste de données'!$F:$F,"&gt;=01/08/2018",'liste de données'!$F:$F,"&lt;=31/08/2018")</f>
        <v>0</v>
      </c>
      <c r="S27" s="69">
        <f>SUMIFS('liste de données'!$G:$G,'liste de données'!$D:$D,$C27,'liste de données'!$C:$C,$E27,'liste de données'!$F:$F,"&gt;=01/09/2018",'liste de données'!$F:$F,"&lt;=30/09/2018")</f>
        <v>0</v>
      </c>
      <c r="T27" s="69">
        <f>SUMIFS('liste de données'!$G:$G,'liste de données'!$D:$D,$C27,'liste de données'!$C:$C,$E27,'liste de données'!$F:$F,"&gt;=01/10/2018",'liste de données'!$F:$F,"&lt;=31/10/2018")</f>
        <v>0</v>
      </c>
      <c r="U27" s="69">
        <f>SUMIFS('liste de données'!$G:$G,'liste de données'!$D:$D,$C27,'liste de données'!$C:$C,$E27,'liste de données'!$F:$F,"&gt;=01/11/2018",'liste de données'!$F:$F,"&lt;=30/11/2018")</f>
        <v>0</v>
      </c>
      <c r="V27" s="69">
        <f>SUMIFS('liste de données'!$G:$G,'liste de données'!$D:$D,$C27,'liste de données'!$C:$C,$E27,'liste de données'!$F:$F,"&gt;=01/12/2018",'liste de données'!$F:$F,"&lt;=31/12/2018")</f>
        <v>0</v>
      </c>
      <c r="W27" s="72">
        <f>SUM(K27:V27)</f>
        <v>0</v>
      </c>
    </row>
    <row r="28" spans="1:23">
      <c r="A28" s="21"/>
      <c r="B28" s="113"/>
      <c r="C28" s="113"/>
      <c r="D28" s="29"/>
      <c r="E28" s="85" t="s">
        <v>14</v>
      </c>
      <c r="F28" s="70">
        <f>SUMIFS('liste de données'!G:G,'liste de données'!D:D,C27,'liste de données'!C:C,E28)</f>
        <v>2235.58</v>
      </c>
      <c r="G28" s="70">
        <f>SUMIFS('liste de données'!H:H,'liste de données'!D:D,C27,'liste de données'!C:C,E28)</f>
        <v>2235.58</v>
      </c>
      <c r="H28" s="70">
        <f>SUMIFS('liste de données'!I:I,'liste de données'!D:D,C27,'liste de données'!C:C,E28)</f>
        <v>0</v>
      </c>
      <c r="I28" s="70">
        <f>SUMIFS('liste de données'!J:J,'liste de données'!D:D,C27,'liste de données'!C:C,E28)</f>
        <v>0</v>
      </c>
      <c r="J28" s="21"/>
      <c r="K28" s="70">
        <f>SUMIFS('liste de données'!$G:$G,'liste de données'!$D:$D,$C27,'liste de données'!$C:$C,$E28,'liste de données'!$F:$F,"&gt;=01/01/2018",'liste de données'!$F:$F,"&lt;=31/01/2018")</f>
        <v>2146.16</v>
      </c>
      <c r="L28" s="70">
        <f>SUMIFS('liste de données'!$G:$G,'liste de données'!$D:$D,$C27,'liste de données'!$C:$C,$E28,'liste de données'!$F:$F,"&gt;=01/02/2018",'liste de données'!$F:$F,"&lt;=28/02/2018")</f>
        <v>89.42</v>
      </c>
      <c r="M28" s="70">
        <f>SUMIFS('liste de données'!$G:$G,'liste de données'!$D:$D,$C27,'liste de données'!$C:$C,$E28,'liste de données'!$F:$F,"&gt;=01/03/2018",'liste de données'!$F:$F,"&lt;=31/03/2018")</f>
        <v>0</v>
      </c>
      <c r="N28" s="70">
        <f>SUMIFS('liste de données'!$G:$G,'liste de données'!$D:$D,$C27,'liste de données'!$C:$C,$E28,'liste de données'!$F:$F,"&gt;=01/04/2018",'liste de données'!$F:$F,"&lt;=30/04/2018")</f>
        <v>0</v>
      </c>
      <c r="O28" s="70">
        <f>SUMIFS('liste de données'!$G:$G,'liste de données'!$D:$D,$C27,'liste de données'!$C:$C,$E28,'liste de données'!$F:$F,"&gt;=01/05/2018",'liste de données'!$F:$F,"&lt;=31/05/2018")</f>
        <v>0</v>
      </c>
      <c r="P28" s="70">
        <f>SUMIFS('liste de données'!$G:$G,'liste de données'!$D:$D,$C27,'liste de données'!$C:$C,$E28,'liste de données'!$F:$F,"&gt;=01/06/2018",'liste de données'!$F:$F,"&lt;=30/06/2018")</f>
        <v>0</v>
      </c>
      <c r="Q28" s="70">
        <f>SUMIFS('liste de données'!$G:$G,'liste de données'!$D:$D,$C27,'liste de données'!$C:$C,$E28,'liste de données'!$F:$F,"&gt;=01/07/2018",'liste de données'!$F:$F,"&lt;=31/07/2018")</f>
        <v>0</v>
      </c>
      <c r="R28" s="70">
        <f>SUMIFS('liste de données'!$G:$G,'liste de données'!$D:$D,$C27,'liste de données'!$C:$C,$E28,'liste de données'!$F:$F,"&gt;=01/08/2018",'liste de données'!$F:$F,"&lt;=31/08/2018")</f>
        <v>0</v>
      </c>
      <c r="S28" s="70">
        <f>SUMIFS('liste de données'!$G:$G,'liste de données'!$D:$D,$C27,'liste de données'!$C:$C,$E28,'liste de données'!$F:$F,"&gt;=01/09/2018",'liste de données'!$F:$F,"&lt;=30/09/2018")</f>
        <v>0</v>
      </c>
      <c r="T28" s="70">
        <f>SUMIFS('liste de données'!$G:$G,'liste de données'!$D:$D,$C27,'liste de données'!$C:$C,$E28,'liste de données'!$F:$F,"&gt;=01/10/2018",'liste de données'!$F:$F,"&lt;=31/10/2018")</f>
        <v>0</v>
      </c>
      <c r="U28" s="70">
        <f>SUMIFS('liste de données'!$G:$G,'liste de données'!$D:$D,$C27,'liste de données'!$C:$C,$E28,'liste de données'!$F:$F,"&gt;=01/11/2018",'liste de données'!$F:$F,"&lt;=30/11/2018")</f>
        <v>0</v>
      </c>
      <c r="V28" s="70">
        <f>SUMIFS('liste de données'!$G:$G,'liste de données'!$D:$D,$C27,'liste de données'!$C:$C,$E28,'liste de données'!$F:$F,"&gt;=01/12/2018",'liste de données'!$F:$F,"&lt;=31/12/2018")</f>
        <v>0</v>
      </c>
      <c r="W28" s="72">
        <f>SUM(K28:V28)</f>
        <v>2235.58</v>
      </c>
    </row>
    <row r="29" spans="1:23">
      <c r="A29" s="14"/>
      <c r="B29" s="108"/>
      <c r="C29" s="108"/>
      <c r="D29" s="19"/>
      <c r="E29" s="86" t="s">
        <v>791</v>
      </c>
      <c r="F29" s="78">
        <f>SUM(F27:F28)</f>
        <v>2235.58</v>
      </c>
      <c r="G29" s="78">
        <f t="shared" ref="G29:I29" si="4">SUM(G27:G28)</f>
        <v>2235.58</v>
      </c>
      <c r="H29" s="78">
        <f t="shared" si="4"/>
        <v>0</v>
      </c>
      <c r="I29" s="78">
        <f t="shared" si="4"/>
        <v>0</v>
      </c>
      <c r="J29" s="51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</row>
    <row r="30" spans="1:23">
      <c r="A30" s="14"/>
      <c r="B30" s="14"/>
      <c r="C30" s="14"/>
      <c r="D30" s="14"/>
      <c r="E30" s="87"/>
      <c r="F30" s="87"/>
      <c r="G30" s="87"/>
      <c r="H30" s="87"/>
      <c r="I30" s="87"/>
      <c r="J30" s="51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</row>
    <row r="31" spans="1:23">
      <c r="A31" s="14"/>
      <c r="B31" s="14"/>
      <c r="C31" s="14"/>
      <c r="D31" s="14"/>
      <c r="E31" s="87"/>
      <c r="F31" s="87"/>
      <c r="G31" s="87"/>
      <c r="H31" s="87"/>
      <c r="I31" s="87"/>
      <c r="J31" s="51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</row>
    <row r="32" spans="1:23" ht="38.25">
      <c r="A32" s="14"/>
      <c r="B32" s="17" t="s">
        <v>776</v>
      </c>
      <c r="C32" s="17" t="s">
        <v>778</v>
      </c>
      <c r="D32" s="17" t="s">
        <v>779</v>
      </c>
      <c r="E32" s="88" t="s">
        <v>777</v>
      </c>
      <c r="F32" s="88" t="s">
        <v>781</v>
      </c>
      <c r="G32" s="88" t="s">
        <v>782</v>
      </c>
      <c r="H32" s="88" t="s">
        <v>783</v>
      </c>
      <c r="I32" s="88" t="s">
        <v>784</v>
      </c>
      <c r="J32" s="51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</row>
    <row r="33" spans="1:23">
      <c r="A33" s="14"/>
      <c r="B33" s="106">
        <v>955425</v>
      </c>
      <c r="C33" s="106" t="s">
        <v>175</v>
      </c>
      <c r="D33" s="18" t="s">
        <v>176</v>
      </c>
      <c r="E33" s="84" t="s">
        <v>1</v>
      </c>
      <c r="F33" s="71">
        <f>SUMIFS('liste de données'!G:G,'liste de données'!D:D,C33,'liste de données'!C:C,E33)</f>
        <v>545.48</v>
      </c>
      <c r="G33" s="71">
        <f>SUMIFS('liste de données'!H:H,'liste de données'!D:D,C33,'liste de données'!C:C,E33)</f>
        <v>238.46</v>
      </c>
      <c r="H33" s="71">
        <f>SUMIFS('liste de données'!I:I,'liste de données'!D:D,C33,'liste de données'!C:C,E33)</f>
        <v>0</v>
      </c>
      <c r="I33" s="71">
        <f>SUMIFS('liste de données'!J:J,'liste de données'!D:D,C33,'liste de données'!C:C,E33)</f>
        <v>307.02</v>
      </c>
      <c r="J33" s="51"/>
      <c r="K33" s="69">
        <f>SUMIFS('liste de données'!$G:$G,'liste de données'!$D:$D,$C33,'liste de données'!$C:$C,$E33,'liste de données'!$F:$F,"&gt;=01/01/2018",'liste de données'!$F:$F,"&lt;=31/01/2018")</f>
        <v>545.48</v>
      </c>
      <c r="L33" s="69">
        <f>SUMIFS('liste de données'!$G:$G,'liste de données'!$D:$D,$C33,'liste de données'!$C:$C,$E33,'liste de données'!$F:$F,"&gt;=01/02/2018",'liste de données'!$F:$F,"&lt;=28/02/2018")</f>
        <v>0</v>
      </c>
      <c r="M33" s="69">
        <f>SUMIFS('liste de données'!$G:$G,'liste de données'!$D:$D,$C33,'liste de données'!$C:$C,$E33,'liste de données'!$F:$F,"&gt;=01/03/2018",'liste de données'!$F:$F,"&lt;=31/03/2018")</f>
        <v>0</v>
      </c>
      <c r="N33" s="69">
        <f>SUMIFS('liste de données'!$G:$G,'liste de données'!$D:$D,$C33,'liste de données'!$C:$C,$E33,'liste de données'!$F:$F,"&gt;=01/04/2018",'liste de données'!$F:$F,"&lt;=30/04/2018")</f>
        <v>0</v>
      </c>
      <c r="O33" s="69">
        <f>SUMIFS('liste de données'!$G:$G,'liste de données'!$D:$D,$C33,'liste de données'!$C:$C,$E33,'liste de données'!$F:$F,"&gt;=01/05/2018",'liste de données'!$F:$F,"&lt;=30/05/2018")</f>
        <v>0</v>
      </c>
      <c r="P33" s="69">
        <f>SUMIFS('liste de données'!$G:$G,'liste de données'!$D:$D,$C33,'liste de données'!$C:$C,$E33,'liste de données'!$F:$F,"&gt;=01/06/2018",'liste de données'!$F:$F,"&lt;=31/06/2018")</f>
        <v>0</v>
      </c>
      <c r="Q33" s="69">
        <f>SUMIFS('liste de données'!$G:$G,'liste de données'!$D:$D,$C33,'liste de données'!$C:$C,$E33,'liste de données'!$F:$F,"&gt;=01/07/2018",'liste de données'!$F:$F,"&lt;=31/07/2018")</f>
        <v>0</v>
      </c>
      <c r="R33" s="69">
        <f>SUMIFS('liste de données'!$G:$G,'liste de données'!$D:$D,$C33,'liste de données'!$C:$C,$E33,'liste de données'!$F:$F,"&gt;=01/08/2018",'liste de données'!$F:$F,"&lt;=31/08/2018")</f>
        <v>0</v>
      </c>
      <c r="S33" s="69">
        <f>SUMIFS('liste de données'!$G:$G,'liste de données'!$D:$D,$C33,'liste de données'!$C:$C,$E33,'liste de données'!$F:$F,"&gt;=01/09/2018",'liste de données'!$F:$F,"&lt;=30/09/2018")</f>
        <v>0</v>
      </c>
      <c r="T33" s="69">
        <f>SUMIFS('liste de données'!$G:$G,'liste de données'!$D:$D,$C33,'liste de données'!$C:$C,$E33,'liste de données'!$F:$F,"&gt;=01/10/2018",'liste de données'!$F:$F,"&lt;=31/10/2018")</f>
        <v>0</v>
      </c>
      <c r="U33" s="69">
        <f>SUMIFS('liste de données'!$G:$G,'liste de données'!$D:$D,$C33,'liste de données'!$C:$C,$E33,'liste de données'!$F:$F,"&gt;=01/11/2018",'liste de données'!$F:$F,"&lt;=30/11/2018")</f>
        <v>0</v>
      </c>
      <c r="V33" s="69">
        <f>SUMIFS('liste de données'!$G:$G,'liste de données'!$D:$D,$C33,'liste de données'!$C:$C,$E33,'liste de données'!$F:$F,"&gt;=01/12/2018",'liste de données'!$F:$F,"&lt;=31/12/2018")</f>
        <v>0</v>
      </c>
      <c r="W33" s="72">
        <f>SUM(K33:V33)</f>
        <v>545.48</v>
      </c>
    </row>
    <row r="34" spans="1:23">
      <c r="A34" s="21"/>
      <c r="B34" s="113"/>
      <c r="C34" s="113"/>
      <c r="D34" s="29"/>
      <c r="E34" s="85" t="s">
        <v>14</v>
      </c>
      <c r="F34" s="70">
        <f>SUMIFS('liste de données'!G:G,'liste de données'!D:D,C33,'liste de données'!C:C,E34)</f>
        <v>889.34</v>
      </c>
      <c r="G34" s="70">
        <f>SUMIFS('liste de données'!H:H,'liste de données'!D:D,C33,'liste de données'!C:C,E34)</f>
        <v>864.43000000000006</v>
      </c>
      <c r="H34" s="70">
        <f>SUMIFS('liste de données'!I:I,'liste de données'!D:D,C33,'liste de données'!C:C,E34)</f>
        <v>0</v>
      </c>
      <c r="I34" s="70">
        <f>SUMIFS('liste de données'!J:J,'liste de données'!D:D,C33,'liste de données'!C:C,E34)</f>
        <v>24.909999999999997</v>
      </c>
      <c r="J34" s="37"/>
      <c r="K34" s="70">
        <f>SUMIFS('liste de données'!$G:$G,'liste de données'!$D:$D,$C33,'liste de données'!$C:$C,$E34,'liste de données'!$F:$F,"&gt;=01/01/2018",'liste de données'!$F:$F,"&lt;=31/01/2018")</f>
        <v>178.85</v>
      </c>
      <c r="L34" s="70">
        <f>SUMIFS('liste de données'!$G:$G,'liste de données'!$D:$D,$C33,'liste de données'!$C:$C,$E34,'liste de données'!$F:$F,"&gt;=01/02/2018",'liste de données'!$F:$F,"&lt;=28/02/2018")</f>
        <v>178.85</v>
      </c>
      <c r="M34" s="70">
        <f>SUMIFS('liste de données'!$G:$G,'liste de données'!$D:$D,$C33,'liste de données'!$C:$C,$E34,'liste de données'!$F:$F,"&gt;=01/03/2018",'liste de données'!$F:$F,"&lt;=31/03/2018")</f>
        <v>531.64</v>
      </c>
      <c r="N34" s="70">
        <f>SUMIFS('liste de données'!$G:$G,'liste de données'!$D:$D,$C33,'liste de données'!$C:$C,$E34,'liste de données'!$F:$F,"&gt;=01/04/2018",'liste de données'!$F:$F,"&lt;=30/04/2018")</f>
        <v>0</v>
      </c>
      <c r="O34" s="70">
        <f>SUMIFS('liste de données'!$G:$G,'liste de données'!$D:$D,$C33,'liste de données'!$C:$C,$E34,'liste de données'!$F:$F,"&gt;=01/05/2018",'liste de données'!$F:$F,"&lt;=31/05/2018")</f>
        <v>0</v>
      </c>
      <c r="P34" s="70">
        <f>SUMIFS('liste de données'!$G:$G,'liste de données'!$D:$D,$C33,'liste de données'!$C:$C,$E34,'liste de données'!$F:$F,"&gt;=01/06/2018",'liste de données'!$F:$F,"&lt;=30/06/2018")</f>
        <v>0</v>
      </c>
      <c r="Q34" s="70">
        <f>SUMIFS('liste de données'!$G:$G,'liste de données'!$D:$D,$C33,'liste de données'!$C:$C,$E34,'liste de données'!$F:$F,"&gt;=01/07/2018",'liste de données'!$F:$F,"&lt;=31/07/2018")</f>
        <v>0</v>
      </c>
      <c r="R34" s="70">
        <f>SUMIFS('liste de données'!$G:$G,'liste de données'!$D:$D,$C33,'liste de données'!$C:$C,$E34,'liste de données'!$F:$F,"&gt;=01/08/2018",'liste de données'!$F:$F,"&lt;=31/08/2018")</f>
        <v>0</v>
      </c>
      <c r="S34" s="70">
        <f>SUMIFS('liste de données'!$G:$G,'liste de données'!$D:$D,$C33,'liste de données'!$C:$C,$E34,'liste de données'!$F:$F,"&gt;=01/09/2018",'liste de données'!$F:$F,"&lt;=30/09/2018")</f>
        <v>0</v>
      </c>
      <c r="T34" s="70">
        <f>SUMIFS('liste de données'!$G:$G,'liste de données'!$D:$D,$C33,'liste de données'!$C:$C,$E34,'liste de données'!$F:$F,"&gt;=01/10/2018",'liste de données'!$F:$F,"&lt;=31/10/2018")</f>
        <v>0</v>
      </c>
      <c r="U34" s="70">
        <f>SUMIFS('liste de données'!$G:$G,'liste de données'!$D:$D,$C33,'liste de données'!$C:$C,$E34,'liste de données'!$F:$F,"&gt;=01/11/2018",'liste de données'!$F:$F,"&lt;=30/11/2018")</f>
        <v>0</v>
      </c>
      <c r="V34" s="70">
        <f>SUMIFS('liste de données'!$G:$G,'liste de données'!$D:$D,$C33,'liste de données'!$C:$C,$E34,'liste de données'!$F:$F,"&gt;=01/12/2018",'liste de données'!$F:$F,"&lt;=31/12/2018")</f>
        <v>0</v>
      </c>
      <c r="W34" s="72">
        <f>SUM(K34:V34)</f>
        <v>889.33999999999992</v>
      </c>
    </row>
    <row r="35" spans="1:23">
      <c r="A35" s="14"/>
      <c r="B35" s="108"/>
      <c r="C35" s="108"/>
      <c r="D35" s="19"/>
      <c r="E35" s="86" t="s">
        <v>791</v>
      </c>
      <c r="F35" s="78">
        <f>SUM(F33:F34)</f>
        <v>1434.8200000000002</v>
      </c>
      <c r="G35" s="78">
        <f t="shared" ref="G35:I35" si="5">SUM(G33:G34)</f>
        <v>1102.8900000000001</v>
      </c>
      <c r="H35" s="78">
        <f t="shared" si="5"/>
        <v>0</v>
      </c>
      <c r="I35" s="78">
        <f t="shared" si="5"/>
        <v>331.92999999999995</v>
      </c>
      <c r="J35" s="51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</row>
    <row r="36" spans="1:23">
      <c r="A36" s="14"/>
      <c r="B36" s="14"/>
      <c r="C36" s="14"/>
      <c r="D36" s="14"/>
      <c r="E36" s="87"/>
      <c r="F36" s="87"/>
      <c r="G36" s="87"/>
      <c r="H36" s="87"/>
      <c r="I36" s="87"/>
      <c r="J36" s="51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</row>
    <row r="37" spans="1:23">
      <c r="A37" s="14"/>
      <c r="B37" s="14"/>
      <c r="C37" s="14"/>
      <c r="D37" s="14"/>
      <c r="E37" s="87"/>
      <c r="F37" s="87"/>
      <c r="G37" s="87"/>
      <c r="H37" s="87"/>
      <c r="I37" s="87"/>
      <c r="J37" s="51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</row>
    <row r="38" spans="1:23" ht="38.25">
      <c r="A38" s="14"/>
      <c r="B38" s="17" t="s">
        <v>776</v>
      </c>
      <c r="C38" s="17" t="s">
        <v>778</v>
      </c>
      <c r="D38" s="17" t="s">
        <v>779</v>
      </c>
      <c r="E38" s="88" t="s">
        <v>777</v>
      </c>
      <c r="F38" s="88" t="s">
        <v>781</v>
      </c>
      <c r="G38" s="88" t="s">
        <v>782</v>
      </c>
      <c r="H38" s="88" t="s">
        <v>783</v>
      </c>
      <c r="I38" s="88" t="s">
        <v>784</v>
      </c>
      <c r="J38" s="51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</row>
    <row r="39" spans="1:23">
      <c r="A39" s="14"/>
      <c r="B39" s="106">
        <v>955425</v>
      </c>
      <c r="C39" s="106" t="s">
        <v>218</v>
      </c>
      <c r="D39" s="18" t="s">
        <v>219</v>
      </c>
      <c r="E39" s="84" t="s">
        <v>1</v>
      </c>
      <c r="F39" s="71">
        <f>SUMIFS('liste de données'!G:G,'liste de données'!D:D,C39,'liste de données'!C:C,E39)</f>
        <v>357.69</v>
      </c>
      <c r="G39" s="71">
        <f>SUMIFS('liste de données'!H:H,'liste de données'!D:D,C39,'liste de données'!C:C,E39)</f>
        <v>357.69</v>
      </c>
      <c r="H39" s="71">
        <f>SUMIFS('liste de données'!I:I,'liste de données'!D:D,C39,'liste de données'!C:C,E39)</f>
        <v>0</v>
      </c>
      <c r="I39" s="71">
        <f>SUMIFS('liste de données'!J:J,'liste de données'!D:D,C39,'liste de données'!C:C,E39)</f>
        <v>0</v>
      </c>
      <c r="J39" s="51"/>
      <c r="K39" s="69">
        <f>SUMIFS('liste de données'!$G:$G,'liste de données'!$D:$D,$C39,'liste de données'!$C:$C,$E39,'liste de données'!$F:$F,"&gt;=01/01/2018",'liste de données'!$F:$F,"&lt;=31/01/2018")</f>
        <v>0</v>
      </c>
      <c r="L39" s="69">
        <f>SUMIFS('liste de données'!$G:$G,'liste de données'!$D:$D,$C39,'liste de données'!$C:$C,$E39,'liste de données'!$F:$F,"&gt;=01/02/2018",'liste de données'!$F:$F,"&lt;=28/02/2018")</f>
        <v>357.69</v>
      </c>
      <c r="M39" s="69">
        <f>SUMIFS('liste de données'!$G:$G,'liste de données'!$D:$D,$C39,'liste de données'!$C:$C,$E39,'liste de données'!$F:$F,"&gt;=01/03/2018",'liste de données'!$F:$F,"&lt;=31/03/2018")</f>
        <v>0</v>
      </c>
      <c r="N39" s="69">
        <f>SUMIFS('liste de données'!$G:$G,'liste de données'!$D:$D,$C39,'liste de données'!$C:$C,$E39,'liste de données'!$F:$F,"&gt;=01/04/2018",'liste de données'!$F:$F,"&lt;=30/04/2018")</f>
        <v>0</v>
      </c>
      <c r="O39" s="69">
        <f>SUMIFS('liste de données'!$G:$G,'liste de données'!$D:$D,$C39,'liste de données'!$C:$C,$E39,'liste de données'!$F:$F,"&gt;=01/05/2018",'liste de données'!$F:$F,"&lt;=30/05/2018")</f>
        <v>0</v>
      </c>
      <c r="P39" s="69">
        <f>SUMIFS('liste de données'!$G:$G,'liste de données'!$D:$D,$C39,'liste de données'!$C:$C,$E39,'liste de données'!$F:$F,"&gt;=01/06/2018",'liste de données'!$F:$F,"&lt;=31/06/2018")</f>
        <v>0</v>
      </c>
      <c r="Q39" s="69">
        <f>SUMIFS('liste de données'!$G:$G,'liste de données'!$D:$D,$C39,'liste de données'!$C:$C,$E39,'liste de données'!$F:$F,"&gt;=01/07/2018",'liste de données'!$F:$F,"&lt;=31/07/2018")</f>
        <v>0</v>
      </c>
      <c r="R39" s="69">
        <f>SUMIFS('liste de données'!$G:$G,'liste de données'!$D:$D,$C39,'liste de données'!$C:$C,$E39,'liste de données'!$F:$F,"&gt;=01/08/2018",'liste de données'!$F:$F,"&lt;=31/08/2018")</f>
        <v>0</v>
      </c>
      <c r="S39" s="69">
        <f>SUMIFS('liste de données'!$G:$G,'liste de données'!$D:$D,$C39,'liste de données'!$C:$C,$E39,'liste de données'!$F:$F,"&gt;=01/09/2018",'liste de données'!$F:$F,"&lt;=30/09/2018")</f>
        <v>0</v>
      </c>
      <c r="T39" s="69">
        <f>SUMIFS('liste de données'!$G:$G,'liste de données'!$D:$D,$C39,'liste de données'!$C:$C,$E39,'liste de données'!$F:$F,"&gt;=01/10/2018",'liste de données'!$F:$F,"&lt;=31/10/2018")</f>
        <v>0</v>
      </c>
      <c r="U39" s="69">
        <f>SUMIFS('liste de données'!$G:$G,'liste de données'!$D:$D,$C39,'liste de données'!$C:$C,$E39,'liste de données'!$F:$F,"&gt;=01/11/2018",'liste de données'!$F:$F,"&lt;=30/11/2018")</f>
        <v>0</v>
      </c>
      <c r="V39" s="69">
        <f>SUMIFS('liste de données'!$G:$G,'liste de données'!$D:$D,$C39,'liste de données'!$C:$C,$E39,'liste de données'!$F:$F,"&gt;=01/12/2018",'liste de données'!$F:$F,"&lt;=31/12/2018")</f>
        <v>0</v>
      </c>
      <c r="W39" s="72">
        <f>SUM(K39:V39)</f>
        <v>357.69</v>
      </c>
    </row>
    <row r="40" spans="1:23">
      <c r="A40" s="21"/>
      <c r="B40" s="113"/>
      <c r="C40" s="113"/>
      <c r="D40" s="29"/>
      <c r="E40" s="85" t="s">
        <v>14</v>
      </c>
      <c r="F40" s="70">
        <f>SUMIFS('liste de données'!G:G,'liste de données'!D:D,C39,'liste de données'!C:C,E40)</f>
        <v>0</v>
      </c>
      <c r="G40" s="70">
        <f>SUMIFS('liste de données'!H:H,'liste de données'!D:D,C39,'liste de données'!C:C,E40)</f>
        <v>0</v>
      </c>
      <c r="H40" s="70">
        <f>SUMIFS('liste de données'!I:I,'liste de données'!D:D,C39,'liste de données'!C:C,E40)</f>
        <v>0</v>
      </c>
      <c r="I40" s="70">
        <f>SUMIFS('liste de données'!J:J,'liste de données'!D:D,C39,'liste de données'!C:C,E40)</f>
        <v>0</v>
      </c>
      <c r="J40" s="37"/>
      <c r="K40" s="70">
        <f>SUMIFS('liste de données'!$G:$G,'liste de données'!$D:$D,$C39,'liste de données'!$C:$C,$E40,'liste de données'!$F:$F,"&gt;=01/01/2018",'liste de données'!$F:$F,"&lt;=31/01/2018")</f>
        <v>0</v>
      </c>
      <c r="L40" s="70">
        <f>SUMIFS('liste de données'!$G:$G,'liste de données'!$D:$D,$C39,'liste de données'!$C:$C,$E40,'liste de données'!$F:$F,"&gt;=01/02/2018",'liste de données'!$F:$F,"&lt;=28/02/2018")</f>
        <v>0</v>
      </c>
      <c r="M40" s="70">
        <f>SUMIFS('liste de données'!$G:$G,'liste de données'!$D:$D,$C39,'liste de données'!$C:$C,$E40,'liste de données'!$F:$F,"&gt;=01/03/2018",'liste de données'!$F:$F,"&lt;=31/03/2018")</f>
        <v>0</v>
      </c>
      <c r="N40" s="70">
        <f>SUMIFS('liste de données'!$G:$G,'liste de données'!$D:$D,$C39,'liste de données'!$C:$C,$E40,'liste de données'!$F:$F,"&gt;=01/04/2018",'liste de données'!$F:$F,"&lt;=30/04/2018")</f>
        <v>0</v>
      </c>
      <c r="O40" s="70">
        <f>SUMIFS('liste de données'!$G:$G,'liste de données'!$D:$D,$C39,'liste de données'!$C:$C,$E40,'liste de données'!$F:$F,"&gt;=01/05/2018",'liste de données'!$F:$F,"&lt;=31/05/2018")</f>
        <v>0</v>
      </c>
      <c r="P40" s="70">
        <f>SUMIFS('liste de données'!$G:$G,'liste de données'!$D:$D,$C39,'liste de données'!$C:$C,$E40,'liste de données'!$F:$F,"&gt;=01/06/2018",'liste de données'!$F:$F,"&lt;=30/06/2018")</f>
        <v>0</v>
      </c>
      <c r="Q40" s="70">
        <f>SUMIFS('liste de données'!$G:$G,'liste de données'!$D:$D,$C39,'liste de données'!$C:$C,$E40,'liste de données'!$F:$F,"&gt;=01/07/2018",'liste de données'!$F:$F,"&lt;=31/07/2018")</f>
        <v>0</v>
      </c>
      <c r="R40" s="70">
        <f>SUMIFS('liste de données'!$G:$G,'liste de données'!$D:$D,$C39,'liste de données'!$C:$C,$E40,'liste de données'!$F:$F,"&gt;=01/08/2018",'liste de données'!$F:$F,"&lt;=31/08/2018")</f>
        <v>0</v>
      </c>
      <c r="S40" s="70">
        <f>SUMIFS('liste de données'!$G:$G,'liste de données'!$D:$D,$C39,'liste de données'!$C:$C,$E40,'liste de données'!$F:$F,"&gt;=01/09/2018",'liste de données'!$F:$F,"&lt;=30/09/2018")</f>
        <v>0</v>
      </c>
      <c r="T40" s="70">
        <f>SUMIFS('liste de données'!$G:$G,'liste de données'!$D:$D,$C39,'liste de données'!$C:$C,$E40,'liste de données'!$F:$F,"&gt;=01/10/2018",'liste de données'!$F:$F,"&lt;=31/10/2018")</f>
        <v>0</v>
      </c>
      <c r="U40" s="70">
        <f>SUMIFS('liste de données'!$G:$G,'liste de données'!$D:$D,$C39,'liste de données'!$C:$C,$E40,'liste de données'!$F:$F,"&gt;=01/11/2018",'liste de données'!$F:$F,"&lt;=30/11/2018")</f>
        <v>0</v>
      </c>
      <c r="V40" s="70">
        <f>SUMIFS('liste de données'!$G:$G,'liste de données'!$D:$D,$C39,'liste de données'!$C:$C,$E40,'liste de données'!$F:$F,"&gt;=01/12/2018",'liste de données'!$F:$F,"&lt;=31/12/2018")</f>
        <v>0</v>
      </c>
      <c r="W40" s="72">
        <f>SUM(K40:V40)</f>
        <v>0</v>
      </c>
    </row>
    <row r="41" spans="1:23">
      <c r="A41" s="14"/>
      <c r="B41" s="108"/>
      <c r="C41" s="108"/>
      <c r="D41" s="19"/>
      <c r="E41" s="86" t="s">
        <v>791</v>
      </c>
      <c r="F41" s="78">
        <f>SUM(F39:F40)</f>
        <v>357.69</v>
      </c>
      <c r="G41" s="78">
        <f t="shared" ref="G41:I41" si="6">SUM(G39:G40)</f>
        <v>357.69</v>
      </c>
      <c r="H41" s="78">
        <f t="shared" si="6"/>
        <v>0</v>
      </c>
      <c r="I41" s="78">
        <f t="shared" si="6"/>
        <v>0</v>
      </c>
      <c r="J41" s="51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</row>
    <row r="42" spans="1:23">
      <c r="A42" s="14"/>
      <c r="B42" s="14"/>
      <c r="C42" s="14"/>
      <c r="D42" s="14"/>
      <c r="E42" s="87"/>
      <c r="F42" s="87"/>
      <c r="G42" s="87"/>
      <c r="H42" s="87"/>
      <c r="I42" s="87"/>
      <c r="J42" s="51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</row>
    <row r="43" spans="1:23">
      <c r="A43" s="14"/>
      <c r="B43" s="14"/>
      <c r="C43" s="14"/>
      <c r="D43" s="14"/>
      <c r="E43" s="87"/>
      <c r="F43" s="87"/>
      <c r="G43" s="89" t="s">
        <v>808</v>
      </c>
      <c r="H43" s="89"/>
      <c r="I43" s="87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</row>
    <row r="44" spans="1:23">
      <c r="A44" s="14"/>
      <c r="B44" s="14"/>
      <c r="C44" s="14"/>
      <c r="D44" s="14"/>
      <c r="E44" s="87"/>
      <c r="F44" s="87"/>
      <c r="G44" s="90"/>
      <c r="H44" s="90"/>
      <c r="I44" s="87"/>
      <c r="J44" s="83"/>
      <c r="K44" s="73">
        <v>43101</v>
      </c>
      <c r="L44" s="73">
        <v>43132</v>
      </c>
      <c r="M44" s="73">
        <v>43160</v>
      </c>
      <c r="N44" s="73">
        <v>43191</v>
      </c>
      <c r="O44" s="73">
        <v>43221</v>
      </c>
      <c r="P44" s="73">
        <v>43252</v>
      </c>
      <c r="Q44" s="73">
        <v>43282</v>
      </c>
      <c r="R44" s="73">
        <v>43313</v>
      </c>
      <c r="S44" s="73">
        <v>43344</v>
      </c>
      <c r="T44" s="73">
        <v>43374</v>
      </c>
      <c r="U44" s="73">
        <v>43405</v>
      </c>
      <c r="V44" s="73">
        <v>43435</v>
      </c>
      <c r="W44" s="63" t="s">
        <v>2685</v>
      </c>
    </row>
    <row r="45" spans="1:23">
      <c r="A45" s="14"/>
      <c r="B45" s="14"/>
      <c r="C45" s="14"/>
      <c r="D45" s="14"/>
      <c r="E45" s="87"/>
      <c r="F45" s="87"/>
      <c r="G45" s="91" t="s">
        <v>1</v>
      </c>
      <c r="H45" s="71">
        <f>SUM(F3,F9,F15,F21,F27,F33,F39)</f>
        <v>3356.7</v>
      </c>
      <c r="I45" s="87"/>
      <c r="J45" s="67" t="s">
        <v>2706</v>
      </c>
      <c r="K45" s="79">
        <f>SUM(K3,K9,K15,K21,K27,K33,K39)</f>
        <v>1911.53</v>
      </c>
      <c r="L45" s="79">
        <f t="shared" ref="L45:V46" si="7">SUM(L3,L9,L15,L21,L27,L33,L39)</f>
        <v>910.47</v>
      </c>
      <c r="M45" s="79">
        <f t="shared" si="7"/>
        <v>534.69999999999993</v>
      </c>
      <c r="N45" s="79">
        <f t="shared" si="7"/>
        <v>0</v>
      </c>
      <c r="O45" s="79">
        <f t="shared" si="7"/>
        <v>0</v>
      </c>
      <c r="P45" s="79">
        <f t="shared" si="7"/>
        <v>0</v>
      </c>
      <c r="Q45" s="79">
        <f t="shared" si="7"/>
        <v>0</v>
      </c>
      <c r="R45" s="79">
        <f t="shared" si="7"/>
        <v>0</v>
      </c>
      <c r="S45" s="79">
        <f t="shared" si="7"/>
        <v>0</v>
      </c>
      <c r="T45" s="79">
        <f t="shared" si="7"/>
        <v>0</v>
      </c>
      <c r="U45" s="79">
        <f t="shared" si="7"/>
        <v>0</v>
      </c>
      <c r="V45" s="79">
        <f t="shared" si="7"/>
        <v>0</v>
      </c>
      <c r="W45" s="80">
        <f>SUM(K45:V45)</f>
        <v>3356.7</v>
      </c>
    </row>
    <row r="46" spans="1:23">
      <c r="A46" s="14"/>
      <c r="B46" s="14"/>
      <c r="C46" s="14"/>
      <c r="D46" s="14"/>
      <c r="E46" s="87"/>
      <c r="F46" s="87"/>
      <c r="G46" s="92" t="s">
        <v>14</v>
      </c>
      <c r="H46" s="70">
        <f>SUM(F40,F34,F28,F22,F16,F10,F4)</f>
        <v>9398.9599999999991</v>
      </c>
      <c r="I46" s="87"/>
      <c r="J46" s="68" t="s">
        <v>2707</v>
      </c>
      <c r="K46" s="82">
        <f>SUM(K4,K10,K16,K22,K28,K34,K40)</f>
        <v>3219.2499999999995</v>
      </c>
      <c r="L46" s="82">
        <f t="shared" si="7"/>
        <v>2241.8199999999997</v>
      </c>
      <c r="M46" s="82">
        <f t="shared" si="7"/>
        <v>3937.89</v>
      </c>
      <c r="N46" s="82">
        <f t="shared" si="7"/>
        <v>0</v>
      </c>
      <c r="O46" s="82">
        <f t="shared" si="7"/>
        <v>0</v>
      </c>
      <c r="P46" s="82">
        <f t="shared" si="7"/>
        <v>0</v>
      </c>
      <c r="Q46" s="82">
        <f t="shared" si="7"/>
        <v>0</v>
      </c>
      <c r="R46" s="82">
        <f t="shared" si="7"/>
        <v>0</v>
      </c>
      <c r="S46" s="82">
        <f t="shared" si="7"/>
        <v>0</v>
      </c>
      <c r="T46" s="82">
        <f t="shared" si="7"/>
        <v>0</v>
      </c>
      <c r="U46" s="82">
        <f t="shared" si="7"/>
        <v>0</v>
      </c>
      <c r="V46" s="82">
        <f t="shared" si="7"/>
        <v>0</v>
      </c>
      <c r="W46" s="80">
        <f>SUM(K46:V46)</f>
        <v>9398.9599999999991</v>
      </c>
    </row>
    <row r="47" spans="1:23">
      <c r="E47" s="35"/>
      <c r="F47" s="35"/>
      <c r="G47" s="35"/>
      <c r="H47" s="35"/>
      <c r="I47" s="35"/>
      <c r="J47" s="35"/>
    </row>
    <row r="48" spans="1:23">
      <c r="E48" s="35"/>
      <c r="F48" s="35"/>
      <c r="G48" s="35"/>
      <c r="H48" s="35"/>
    </row>
    <row r="49" spans="1:10">
      <c r="E49" s="35"/>
      <c r="F49" s="35"/>
      <c r="G49" s="35"/>
      <c r="H49" s="35"/>
    </row>
    <row r="50" spans="1:10">
      <c r="A50" s="20"/>
      <c r="B50" s="20"/>
      <c r="C50" s="20"/>
      <c r="D50" s="20"/>
      <c r="E50" s="39"/>
      <c r="F50" s="39"/>
      <c r="G50" s="39"/>
      <c r="H50" s="39"/>
    </row>
    <row r="51" spans="1:10">
      <c r="A51" s="21"/>
      <c r="B51" s="21"/>
      <c r="C51" s="21"/>
      <c r="D51" s="21"/>
      <c r="E51" s="37"/>
      <c r="F51" s="37"/>
      <c r="G51" s="37"/>
      <c r="H51" s="37"/>
    </row>
    <row r="52" spans="1:10">
      <c r="B52" s="27"/>
      <c r="E52" s="35"/>
      <c r="F52" s="35"/>
      <c r="G52" s="35"/>
      <c r="H52" s="35"/>
      <c r="I52" s="35"/>
      <c r="J52" s="37"/>
    </row>
    <row r="53" spans="1:10">
      <c r="E53" s="35"/>
      <c r="F53" s="35"/>
      <c r="G53" s="35"/>
      <c r="H53" s="35"/>
      <c r="I53" s="35"/>
      <c r="J53" s="35"/>
    </row>
  </sheetData>
  <mergeCells count="15">
    <mergeCell ref="X2:Y2"/>
    <mergeCell ref="B3:B5"/>
    <mergeCell ref="C3:C5"/>
    <mergeCell ref="B9:B11"/>
    <mergeCell ref="C9:C11"/>
    <mergeCell ref="B15:B17"/>
    <mergeCell ref="C15:C17"/>
    <mergeCell ref="B39:B41"/>
    <mergeCell ref="C39:C41"/>
    <mergeCell ref="B21:B23"/>
    <mergeCell ref="C21:C23"/>
    <mergeCell ref="B27:B29"/>
    <mergeCell ref="C27:C29"/>
    <mergeCell ref="B33:B35"/>
    <mergeCell ref="C33:C35"/>
  </mergeCells>
  <pageMargins left="0.7" right="0.7" top="0.75" bottom="0.75" header="0.3" footer="0.3"/>
  <pageSetup paperSize="9" orientation="portrait" r:id="rId1"/>
  <customProperties>
    <customPr name="EpmWorksheetKeyString_GUID" r:id="rId2"/>
  </customProperties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66"/>
  <sheetViews>
    <sheetView showGridLines="0" topLeftCell="H51" workbookViewId="0">
      <selection activeCell="H54" sqref="H54"/>
    </sheetView>
  </sheetViews>
  <sheetFormatPr baseColWidth="10" defaultRowHeight="12.75"/>
  <cols>
    <col min="3" max="3" width="11.5703125" customWidth="1"/>
    <col min="4" max="4" width="49.5703125" customWidth="1"/>
    <col min="10" max="10" width="22.140625" bestFit="1" customWidth="1"/>
    <col min="23" max="23" width="16.28515625" bestFit="1" customWidth="1"/>
  </cols>
  <sheetData>
    <row r="2" spans="1:25" ht="38.25">
      <c r="B2" s="17" t="s">
        <v>776</v>
      </c>
      <c r="C2" s="17" t="s">
        <v>778</v>
      </c>
      <c r="D2" s="17" t="s">
        <v>779</v>
      </c>
      <c r="E2" s="38" t="s">
        <v>777</v>
      </c>
      <c r="F2" s="38" t="s">
        <v>781</v>
      </c>
      <c r="G2" s="38" t="s">
        <v>782</v>
      </c>
      <c r="H2" s="38" t="s">
        <v>783</v>
      </c>
      <c r="I2" s="38" t="s">
        <v>784</v>
      </c>
      <c r="K2" s="65">
        <v>43101</v>
      </c>
      <c r="L2" s="65">
        <v>43132</v>
      </c>
      <c r="M2" s="65">
        <v>43160</v>
      </c>
      <c r="N2" s="65">
        <v>43191</v>
      </c>
      <c r="O2" s="65">
        <v>43221</v>
      </c>
      <c r="P2" s="65">
        <v>43252</v>
      </c>
      <c r="Q2" s="65">
        <v>43282</v>
      </c>
      <c r="R2" s="65">
        <v>43313</v>
      </c>
      <c r="S2" s="65">
        <v>43344</v>
      </c>
      <c r="T2" s="65">
        <v>43374</v>
      </c>
      <c r="U2" s="65">
        <v>43405</v>
      </c>
      <c r="V2" s="65">
        <v>43435</v>
      </c>
      <c r="W2" s="64" t="s">
        <v>2691</v>
      </c>
      <c r="X2" s="122" t="s">
        <v>2720</v>
      </c>
      <c r="Y2" s="123"/>
    </row>
    <row r="3" spans="1:25">
      <c r="B3" s="106">
        <v>955425</v>
      </c>
      <c r="C3" s="106" t="s">
        <v>184</v>
      </c>
      <c r="D3" s="18" t="s">
        <v>185</v>
      </c>
      <c r="E3" s="42" t="s">
        <v>1</v>
      </c>
      <c r="F3" s="71">
        <f>SUMIFS('liste de données'!G:G,'liste de données'!D:D,C3,'liste de données'!C:C,E3)</f>
        <v>178.85</v>
      </c>
      <c r="G3" s="71">
        <f>SUMIFS('liste de données'!H:H,'liste de données'!D:D,C3,'liste de données'!C:C,E3)</f>
        <v>178.85</v>
      </c>
      <c r="H3" s="71">
        <f>SUMIFS('liste de données'!I:I,'liste de données'!D:D,C3,'liste de données'!C:C,E3)</f>
        <v>0</v>
      </c>
      <c r="I3" s="71">
        <f>SUMIFS('liste de données'!J:J,'liste de données'!D:D,C3,'liste de données'!C:C,E3)</f>
        <v>0</v>
      </c>
      <c r="J3" s="35"/>
      <c r="K3" s="69">
        <f>SUMIFS('liste de données'!$G:$G,'liste de données'!$D:$D,$C3,'liste de données'!$C:$C,$E3,'liste de données'!$F:$F,"&gt;=01/01/2018",'liste de données'!$F:$F,"&lt;=31/01/2018")</f>
        <v>0</v>
      </c>
      <c r="L3" s="69">
        <f>SUMIFS('liste de données'!$G:$G,'liste de données'!$D:$D,$C3,'liste de données'!$C:$C,$E3,'liste de données'!$F:$F,"&gt;=01/02/2018",'liste de données'!$F:$F,"&lt;=28/02/2018")</f>
        <v>178.85</v>
      </c>
      <c r="M3" s="69">
        <f>SUMIFS('liste de données'!$G:$G,'liste de données'!$D:$D,$C3,'liste de données'!$C:$C,$E3,'liste de données'!$F:$F,"&gt;=01/03/2018",'liste de données'!$F:$F,"&lt;=31/03/2018")</f>
        <v>0</v>
      </c>
      <c r="N3" s="69">
        <f>SUMIFS('liste de données'!$G:$G,'liste de données'!$D:$D,$C3,'liste de données'!$C:$C,$E3,'liste de données'!$F:$F,"&gt;=01/04/2018",'liste de données'!$F:$F,"&lt;=30/04/2018")</f>
        <v>0</v>
      </c>
      <c r="O3" s="69">
        <f>SUMIFS('liste de données'!$G:$G,'liste de données'!$D:$D,$C3,'liste de données'!$C:$C,$E3,'liste de données'!$F:$F,"&gt;=01/05/2018",'liste de données'!$F:$F,"&lt;=30/05/2018")</f>
        <v>0</v>
      </c>
      <c r="P3" s="69">
        <f>SUMIFS('liste de données'!$G:$G,'liste de données'!$D:$D,$C3,'liste de données'!$C:$C,$E3,'liste de données'!$F:$F,"&gt;=01/06/2018",'liste de données'!$F:$F,"&lt;=31/06/2018")</f>
        <v>0</v>
      </c>
      <c r="Q3" s="69">
        <f>SUMIFS('liste de données'!$G:$G,'liste de données'!$D:$D,$C3,'liste de données'!$C:$C,$E3,'liste de données'!$F:$F,"&gt;=01/07/2018",'liste de données'!$F:$F,"&lt;=31/07/2018")</f>
        <v>0</v>
      </c>
      <c r="R3" s="69">
        <f>SUMIFS('liste de données'!$G:$G,'liste de données'!$D:$D,$C3,'liste de données'!$C:$C,$E3,'liste de données'!$F:$F,"&gt;=01/08/2018",'liste de données'!$F:$F,"&lt;=31/08/2018")</f>
        <v>0</v>
      </c>
      <c r="S3" s="69">
        <f>SUMIFS('liste de données'!$G:$G,'liste de données'!$D:$D,$C3,'liste de données'!$C:$C,$E3,'liste de données'!$F:$F,"&gt;=01/09/2018",'liste de données'!$F:$F,"&lt;=30/09/2018")</f>
        <v>0</v>
      </c>
      <c r="T3" s="69">
        <f>SUMIFS('liste de données'!$G:$G,'liste de données'!$D:$D,$C3,'liste de données'!$C:$C,$E3,'liste de données'!$F:$F,"&gt;=01/10/2018",'liste de données'!$F:$F,"&lt;=31/10/2018")</f>
        <v>0</v>
      </c>
      <c r="U3" s="69">
        <f>SUMIFS('liste de données'!$G:$G,'liste de données'!$D:$D,$C3,'liste de données'!$C:$C,$E3,'liste de données'!$F:$F,"&gt;=01/11/2018",'liste de données'!$F:$F,"&lt;=30/11/2018")</f>
        <v>0</v>
      </c>
      <c r="V3" s="69">
        <f>SUMIFS('liste de données'!$G:$G,'liste de données'!$D:$D,$C3,'liste de données'!$C:$C,$E3,'liste de données'!$F:$F,"&gt;=01/12/2018",'liste de données'!$F:$F,"&lt;=31/12/2018")</f>
        <v>0</v>
      </c>
      <c r="W3" s="72">
        <f>SUM(K3:V3)</f>
        <v>178.85</v>
      </c>
      <c r="X3" s="120" t="s">
        <v>1</v>
      </c>
      <c r="Y3" s="118"/>
    </row>
    <row r="4" spans="1:25">
      <c r="A4" s="21"/>
      <c r="B4" s="113"/>
      <c r="C4" s="113"/>
      <c r="D4" s="29"/>
      <c r="E4" s="43" t="s">
        <v>14</v>
      </c>
      <c r="F4" s="70">
        <f>SUMIFS('liste de données'!G:G,'liste de données'!D:D,C3,'liste de données'!C:C,E4)</f>
        <v>0</v>
      </c>
      <c r="G4" s="70">
        <f>SUMIFS('liste de données'!H:H,'liste de données'!D:D,C3,'liste de données'!C:C,E4)</f>
        <v>0</v>
      </c>
      <c r="H4" s="70">
        <f>SUMIFS('liste de données'!I:I,'liste de données'!D:D,C3,'liste de données'!C:C,E4)</f>
        <v>0</v>
      </c>
      <c r="I4" s="70">
        <f>SUMIFS('liste de données'!J:J,'liste de données'!D:D,C3,'liste de données'!C:C,E4)</f>
        <v>0</v>
      </c>
      <c r="J4" s="35"/>
      <c r="K4" s="70">
        <f>SUMIFS('liste de données'!$G:$G,'liste de données'!$D:$D,$C3,'liste de données'!$C:$C,$E4,'liste de données'!$F:$F,"&gt;=01/01/2018",'liste de données'!$F:$F,"&lt;=31/01/2018")</f>
        <v>0</v>
      </c>
      <c r="L4" s="70">
        <f>SUMIFS('liste de données'!$G:$G,'liste de données'!$D:$D,$C3,'liste de données'!$C:$C,$E4,'liste de données'!$F:$F,"&gt;=01/02/2018",'liste de données'!$F:$F,"&lt;=28/02/2018")</f>
        <v>0</v>
      </c>
      <c r="M4" s="70">
        <f>SUMIFS('liste de données'!$G:$G,'liste de données'!$D:$D,$C3,'liste de données'!$C:$C,$E4,'liste de données'!$F:$F,"&gt;=01/03/2018",'liste de données'!$F:$F,"&lt;=31/03/2018")</f>
        <v>0</v>
      </c>
      <c r="N4" s="70">
        <f>SUMIFS('liste de données'!$G:$G,'liste de données'!$D:$D,$C3,'liste de données'!$C:$C,$E4,'liste de données'!$F:$F,"&gt;=01/04/2018",'liste de données'!$F:$F,"&lt;=30/04/2018")</f>
        <v>0</v>
      </c>
      <c r="O4" s="70">
        <f>SUMIFS('liste de données'!$G:$G,'liste de données'!$D:$D,$C3,'liste de données'!$C:$C,$E4,'liste de données'!$F:$F,"&gt;=01/05/2018",'liste de données'!$F:$F,"&lt;=31/05/2018")</f>
        <v>0</v>
      </c>
      <c r="P4" s="70">
        <f>SUMIFS('liste de données'!$G:$G,'liste de données'!$D:$D,$C3,'liste de données'!$C:$C,$E4,'liste de données'!$F:$F,"&gt;=01/06/2018",'liste de données'!$F:$F,"&lt;=30/06/2018")</f>
        <v>0</v>
      </c>
      <c r="Q4" s="70">
        <f>SUMIFS('liste de données'!$G:$G,'liste de données'!$D:$D,$C3,'liste de données'!$C:$C,$E4,'liste de données'!$F:$F,"&gt;=01/07/2018",'liste de données'!$F:$F,"&lt;=31/07/2018")</f>
        <v>0</v>
      </c>
      <c r="R4" s="70">
        <f>SUMIFS('liste de données'!$G:$G,'liste de données'!$D:$D,$C3,'liste de données'!$C:$C,$E4,'liste de données'!$F:$F,"&gt;=01/08/2018",'liste de données'!$F:$F,"&lt;=31/08/2018")</f>
        <v>0</v>
      </c>
      <c r="S4" s="70">
        <f>SUMIFS('liste de données'!$G:$G,'liste de données'!$D:$D,$C3,'liste de données'!$C:$C,$E4,'liste de données'!$F:$F,"&gt;=01/09/2018",'liste de données'!$F:$F,"&lt;=30/09/2018")</f>
        <v>0</v>
      </c>
      <c r="T4" s="70">
        <f>SUMIFS('liste de données'!$G:$G,'liste de données'!$D:$D,$C3,'liste de données'!$C:$C,$E4,'liste de données'!$F:$F,"&gt;=01/10/2018",'liste de données'!$F:$F,"&lt;=31/10/2018")</f>
        <v>0</v>
      </c>
      <c r="U4" s="70">
        <f>SUMIFS('liste de données'!$G:$G,'liste de données'!$D:$D,$C3,'liste de données'!$C:$C,$E4,'liste de données'!$F:$F,"&gt;=01/11/2018",'liste de données'!$F:$F,"&lt;=30/11/2018")</f>
        <v>0</v>
      </c>
      <c r="V4" s="70">
        <f>SUMIFS('liste de données'!$G:$G,'liste de données'!$D:$D,$C3,'liste de données'!$C:$C,$E4,'liste de données'!$F:$F,"&gt;=01/12/2018",'liste de données'!$F:$F,"&lt;=31/12/2018")</f>
        <v>0</v>
      </c>
      <c r="W4" s="72">
        <f>SUM(K4:V4)</f>
        <v>0</v>
      </c>
      <c r="X4" s="121" t="s">
        <v>14</v>
      </c>
      <c r="Y4" s="119"/>
    </row>
    <row r="5" spans="1:25">
      <c r="B5" s="108"/>
      <c r="C5" s="108"/>
      <c r="D5" s="19"/>
      <c r="E5" s="44" t="s">
        <v>791</v>
      </c>
      <c r="F5" s="78">
        <f>SUM(F3:F4)</f>
        <v>178.85</v>
      </c>
      <c r="G5" s="78">
        <f t="shared" ref="G5:I5" si="0">SUM(G3:G4)</f>
        <v>178.85</v>
      </c>
      <c r="H5" s="78">
        <f t="shared" si="0"/>
        <v>0</v>
      </c>
      <c r="I5" s="78">
        <f t="shared" si="0"/>
        <v>0</v>
      </c>
      <c r="J5" s="35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</row>
    <row r="6" spans="1:25">
      <c r="E6" s="35"/>
      <c r="F6" s="93"/>
      <c r="G6" s="93"/>
      <c r="H6" s="93"/>
      <c r="I6" s="93"/>
      <c r="J6" s="35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</row>
    <row r="7" spans="1:25">
      <c r="E7" s="35"/>
      <c r="F7" s="93"/>
      <c r="G7" s="93"/>
      <c r="H7" s="93"/>
      <c r="I7" s="93"/>
      <c r="J7" s="35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</row>
    <row r="8" spans="1:25" ht="38.25">
      <c r="B8" s="17" t="s">
        <v>776</v>
      </c>
      <c r="C8" s="17" t="s">
        <v>778</v>
      </c>
      <c r="D8" s="17" t="s">
        <v>779</v>
      </c>
      <c r="E8" s="38" t="s">
        <v>777</v>
      </c>
      <c r="F8" s="88" t="s">
        <v>781</v>
      </c>
      <c r="G8" s="88" t="s">
        <v>782</v>
      </c>
      <c r="H8" s="88" t="s">
        <v>783</v>
      </c>
      <c r="I8" s="88" t="s">
        <v>784</v>
      </c>
      <c r="J8" s="3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</row>
    <row r="9" spans="1:25">
      <c r="B9" s="106">
        <v>955425</v>
      </c>
      <c r="C9" s="106" t="s">
        <v>254</v>
      </c>
      <c r="D9" s="18" t="s">
        <v>255</v>
      </c>
      <c r="E9" s="42" t="s">
        <v>1</v>
      </c>
      <c r="F9" s="71">
        <f>SUMIFS('liste de données'!G:G,'liste de données'!D:D,C9,'liste de données'!C:C,E9)</f>
        <v>3086.5</v>
      </c>
      <c r="G9" s="71">
        <f>SUMIFS('liste de données'!H:H,'liste de données'!D:D,C9,'liste de données'!C:C,E9)</f>
        <v>2265.4</v>
      </c>
      <c r="H9" s="71">
        <f>SUMIFS('liste de données'!I:I,'liste de données'!D:D,C9,'liste de données'!C:C,E9)</f>
        <v>0</v>
      </c>
      <c r="I9" s="71">
        <f>SUMIFS('liste de données'!J:J,'liste de données'!D:D,C9,'liste de données'!C:C,E9)</f>
        <v>821.1</v>
      </c>
      <c r="J9" s="35"/>
      <c r="K9" s="69">
        <f>SUMIFS('liste de données'!$G:$G,'liste de données'!$D:$D,$C9,'liste de données'!$C:$C,$E9,'liste de données'!$F:$F,"&gt;=01/01/2018",'liste de données'!$F:$F,"&lt;=31/01/2018")</f>
        <v>1427.4399999999998</v>
      </c>
      <c r="L9" s="69">
        <f>SUMIFS('liste de données'!$G:$G,'liste de données'!$D:$D,$C9,'liste de données'!$C:$C,$E9,'liste de données'!$F:$F,"&gt;=01/02/2018",'liste de données'!$F:$F,"&lt;=28/02/2018")</f>
        <v>974.77</v>
      </c>
      <c r="M9" s="69">
        <f>SUMIFS('liste de données'!$G:$G,'liste de données'!$D:$D,$C9,'liste de données'!$C:$C,$E9,'liste de données'!$F:$F,"&gt;=01/03/2018",'liste de données'!$F:$F,"&lt;=31/03/2018")</f>
        <v>684.29</v>
      </c>
      <c r="N9" s="69">
        <f>SUMIFS('liste de données'!$G:$G,'liste de données'!$D:$D,$C9,'liste de données'!$C:$C,$E9,'liste de données'!$F:$F,"&gt;=01/04/2018",'liste de données'!$F:$F,"&lt;=30/04/2018")</f>
        <v>0</v>
      </c>
      <c r="O9" s="69">
        <f>SUMIFS('liste de données'!$G:$G,'liste de données'!$D:$D,$C9,'liste de données'!$C:$C,$E9,'liste de données'!$F:$F,"&gt;=01/05/2018",'liste de données'!$F:$F,"&lt;=30/05/2018")</f>
        <v>0</v>
      </c>
      <c r="P9" s="69">
        <f>SUMIFS('liste de données'!$G:$G,'liste de données'!$D:$D,$C9,'liste de données'!$C:$C,$E9,'liste de données'!$F:$F,"&gt;=01/06/2018",'liste de données'!$F:$F,"&lt;=31/06/2018")</f>
        <v>0</v>
      </c>
      <c r="Q9" s="69">
        <f>SUMIFS('liste de données'!$G:$G,'liste de données'!$D:$D,$C9,'liste de données'!$C:$C,$E9,'liste de données'!$F:$F,"&gt;=01/07/2018",'liste de données'!$F:$F,"&lt;=31/07/2018")</f>
        <v>0</v>
      </c>
      <c r="R9" s="69">
        <f>SUMIFS('liste de données'!$G:$G,'liste de données'!$D:$D,$C9,'liste de données'!$C:$C,$E9,'liste de données'!$F:$F,"&gt;=01/08/2018",'liste de données'!$F:$F,"&lt;=31/08/2018")</f>
        <v>0</v>
      </c>
      <c r="S9" s="69">
        <f>SUMIFS('liste de données'!$G:$G,'liste de données'!$D:$D,$C9,'liste de données'!$C:$C,$E9,'liste de données'!$F:$F,"&gt;=01/09/2018",'liste de données'!$F:$F,"&lt;=30/09/2018")</f>
        <v>0</v>
      </c>
      <c r="T9" s="69">
        <f>SUMIFS('liste de données'!$G:$G,'liste de données'!$D:$D,$C9,'liste de données'!$C:$C,$E9,'liste de données'!$F:$F,"&gt;=01/10/2018",'liste de données'!$F:$F,"&lt;=31/10/2018")</f>
        <v>0</v>
      </c>
      <c r="U9" s="69">
        <f>SUMIFS('liste de données'!$G:$G,'liste de données'!$D:$D,$C9,'liste de données'!$C:$C,$E9,'liste de données'!$F:$F,"&gt;=01/11/2018",'liste de données'!$F:$F,"&lt;=30/11/2018")</f>
        <v>0</v>
      </c>
      <c r="V9" s="69">
        <f>SUMIFS('liste de données'!$G:$G,'liste de données'!$D:$D,$C9,'liste de données'!$C:$C,$E9,'liste de données'!$F:$F,"&gt;=01/12/2018",'liste de données'!$F:$F,"&lt;=31/12/2018")</f>
        <v>0</v>
      </c>
      <c r="W9" s="72">
        <f>SUM(K9:V9)</f>
        <v>3086.5</v>
      </c>
    </row>
    <row r="10" spans="1:25">
      <c r="A10" s="21"/>
      <c r="B10" s="113"/>
      <c r="C10" s="113"/>
      <c r="D10" s="29"/>
      <c r="E10" s="43" t="s">
        <v>14</v>
      </c>
      <c r="F10" s="70">
        <f>SUMIFS('liste de données'!G:G,'liste de données'!D:D,C9,'liste de données'!C:C,E10)</f>
        <v>2019.1399999999999</v>
      </c>
      <c r="G10" s="70">
        <f>SUMIFS('liste de données'!H:H,'liste de données'!D:D,C9,'liste de données'!C:C,E10)</f>
        <v>1967.31</v>
      </c>
      <c r="H10" s="70">
        <f>SUMIFS('liste de données'!I:I,'liste de données'!D:D,C9,'liste de données'!C:C,E10)</f>
        <v>0</v>
      </c>
      <c r="I10" s="70">
        <f>SUMIFS('liste de données'!J:J,'liste de données'!D:D,C9,'liste de données'!C:C,E10)</f>
        <v>51.83</v>
      </c>
      <c r="J10" s="35"/>
      <c r="K10" s="70">
        <f>SUMIFS('liste de données'!$G:$G,'liste de données'!$D:$D,$C9,'liste de données'!$C:$C,$E10,'liste de données'!$F:$F,"&gt;=01/01/2018",'liste de données'!$F:$F,"&lt;=31/01/2018")</f>
        <v>1073.08</v>
      </c>
      <c r="L10" s="70">
        <f>SUMIFS('liste de données'!$G:$G,'liste de données'!$D:$D,$C9,'liste de données'!$C:$C,$E10,'liste de données'!$F:$F,"&gt;=01/02/2018",'liste de données'!$F:$F,"&lt;=28/02/2018")</f>
        <v>476.92</v>
      </c>
      <c r="M10" s="70">
        <f>SUMIFS('liste de données'!$G:$G,'liste de données'!$D:$D,$C9,'liste de données'!$C:$C,$E10,'liste de données'!$F:$F,"&gt;=01/03/2018",'liste de données'!$F:$F,"&lt;=31/03/2018")</f>
        <v>469.14</v>
      </c>
      <c r="N10" s="70">
        <f>SUMIFS('liste de données'!$G:$G,'liste de données'!$D:$D,$C9,'liste de données'!$C:$C,$E10,'liste de données'!$F:$F,"&gt;=01/04/2018",'liste de données'!$F:$F,"&lt;=30/04/2018")</f>
        <v>0</v>
      </c>
      <c r="O10" s="70">
        <f>SUMIFS('liste de données'!$G:$G,'liste de données'!$D:$D,$C9,'liste de données'!$C:$C,$E10,'liste de données'!$F:$F,"&gt;=01/05/2018",'liste de données'!$F:$F,"&lt;=31/05/2018")</f>
        <v>0</v>
      </c>
      <c r="P10" s="70">
        <f>SUMIFS('liste de données'!$G:$G,'liste de données'!$D:$D,$C9,'liste de données'!$C:$C,$E10,'liste de données'!$F:$F,"&gt;=01/06/2018",'liste de données'!$F:$F,"&lt;=30/06/2018")</f>
        <v>0</v>
      </c>
      <c r="Q10" s="70">
        <f>SUMIFS('liste de données'!$G:$G,'liste de données'!$D:$D,$C9,'liste de données'!$C:$C,$E10,'liste de données'!$F:$F,"&gt;=01/07/2018",'liste de données'!$F:$F,"&lt;=31/07/2018")</f>
        <v>0</v>
      </c>
      <c r="R10" s="70">
        <f>SUMIFS('liste de données'!$G:$G,'liste de données'!$D:$D,$C9,'liste de données'!$C:$C,$E10,'liste de données'!$F:$F,"&gt;=01/08/2018",'liste de données'!$F:$F,"&lt;=31/08/2018")</f>
        <v>0</v>
      </c>
      <c r="S10" s="70">
        <f>SUMIFS('liste de données'!$G:$G,'liste de données'!$D:$D,$C9,'liste de données'!$C:$C,$E10,'liste de données'!$F:$F,"&gt;=01/09/2018",'liste de données'!$F:$F,"&lt;=30/09/2018")</f>
        <v>0</v>
      </c>
      <c r="T10" s="70">
        <f>SUMIFS('liste de données'!$G:$G,'liste de données'!$D:$D,$C9,'liste de données'!$C:$C,$E10,'liste de données'!$F:$F,"&gt;=01/10/2018",'liste de données'!$F:$F,"&lt;=31/10/2018")</f>
        <v>0</v>
      </c>
      <c r="U10" s="70">
        <f>SUMIFS('liste de données'!$G:$G,'liste de données'!$D:$D,$C9,'liste de données'!$C:$C,$E10,'liste de données'!$F:$F,"&gt;=01/11/2018",'liste de données'!$F:$F,"&lt;=30/11/2018")</f>
        <v>0</v>
      </c>
      <c r="V10" s="70">
        <f>SUMIFS('liste de données'!$G:$G,'liste de données'!$D:$D,$C9,'liste de données'!$C:$C,$E10,'liste de données'!$F:$F,"&gt;=01/12/2018",'liste de données'!$F:$F,"&lt;=31/12/2018")</f>
        <v>0</v>
      </c>
      <c r="W10" s="72">
        <f>SUM(K10:V10)</f>
        <v>2019.1399999999999</v>
      </c>
    </row>
    <row r="11" spans="1:25">
      <c r="B11" s="108"/>
      <c r="C11" s="108"/>
      <c r="D11" s="19"/>
      <c r="E11" s="44" t="s">
        <v>791</v>
      </c>
      <c r="F11" s="78">
        <f>SUM(F9:F10)</f>
        <v>5105.6399999999994</v>
      </c>
      <c r="G11" s="78">
        <f t="shared" ref="G11:I11" si="1">SUM(G9:G10)</f>
        <v>4232.71</v>
      </c>
      <c r="H11" s="78">
        <f t="shared" si="1"/>
        <v>0</v>
      </c>
      <c r="I11" s="78">
        <f t="shared" si="1"/>
        <v>872.93000000000006</v>
      </c>
      <c r="J11" s="35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</row>
    <row r="12" spans="1:25">
      <c r="E12" s="35"/>
      <c r="F12" s="93"/>
      <c r="G12" s="93"/>
      <c r="H12" s="93"/>
      <c r="I12" s="93"/>
      <c r="J12" s="35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</row>
    <row r="13" spans="1:25">
      <c r="E13" s="35"/>
      <c r="F13" s="93"/>
      <c r="G13" s="93"/>
      <c r="H13" s="93"/>
      <c r="I13" s="93"/>
      <c r="J13" s="35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</row>
    <row r="14" spans="1:25" ht="38.25">
      <c r="B14" s="17" t="s">
        <v>776</v>
      </c>
      <c r="C14" s="17" t="s">
        <v>778</v>
      </c>
      <c r="D14" s="17" t="s">
        <v>779</v>
      </c>
      <c r="E14" s="38" t="s">
        <v>777</v>
      </c>
      <c r="F14" s="88" t="s">
        <v>781</v>
      </c>
      <c r="G14" s="88" t="s">
        <v>782</v>
      </c>
      <c r="H14" s="88" t="s">
        <v>783</v>
      </c>
      <c r="I14" s="88" t="s">
        <v>784</v>
      </c>
      <c r="J14" s="3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</row>
    <row r="15" spans="1:25">
      <c r="B15" s="106">
        <v>955425</v>
      </c>
      <c r="C15" s="106" t="s">
        <v>36</v>
      </c>
      <c r="D15" s="18" t="s">
        <v>255</v>
      </c>
      <c r="E15" s="42" t="s">
        <v>1</v>
      </c>
      <c r="F15" s="71">
        <f>SUMIFS('liste de données'!G:G,'liste de données'!D:D,C15,'liste de données'!C:C,E15)</f>
        <v>1388.56</v>
      </c>
      <c r="G15" s="71">
        <f>SUMIFS('liste de données'!H:H,'liste de données'!D:D,C15,'liste de données'!C:C,E15)</f>
        <v>1192.31</v>
      </c>
      <c r="H15" s="71">
        <f>SUMIFS('liste de données'!I:I,'liste de données'!D:D,C15,'liste de données'!C:C,E15)</f>
        <v>0</v>
      </c>
      <c r="I15" s="71">
        <f>SUMIFS('liste de données'!J:J,'liste de données'!D:D,C15,'liste de données'!C:C,E15)</f>
        <v>196.25</v>
      </c>
      <c r="J15" s="35"/>
      <c r="K15" s="69">
        <f>SUMIFS('liste de données'!$G:$G,'liste de données'!$D:$D,$C15,'liste de données'!$C:$C,$E15,'liste de données'!$F:$F,"&gt;=01/01/2018",'liste de données'!$F:$F,"&lt;=31/01/2018")</f>
        <v>0</v>
      </c>
      <c r="L15" s="69">
        <f>SUMIFS('liste de données'!$G:$G,'liste de données'!$D:$D,$C15,'liste de données'!$C:$C,$E15,'liste de données'!$F:$F,"&gt;=01/02/2018",'liste de données'!$F:$F,"&lt;=28/02/2018")</f>
        <v>550.95000000000005</v>
      </c>
      <c r="M15" s="69">
        <f>SUMIFS('liste de données'!$G:$G,'liste de données'!$D:$D,$C15,'liste de données'!$C:$C,$E15,'liste de données'!$F:$F,"&gt;=01/03/2018",'liste de données'!$F:$F,"&lt;=31/03/2018")</f>
        <v>837.61</v>
      </c>
      <c r="N15" s="69">
        <f>SUMIFS('liste de données'!$G:$G,'liste de données'!$D:$D,$C15,'liste de données'!$C:$C,$E15,'liste de données'!$F:$F,"&gt;=01/04/2018",'liste de données'!$F:$F,"&lt;=30/04/2018")</f>
        <v>0</v>
      </c>
      <c r="O15" s="69">
        <f>SUMIFS('liste de données'!$G:$G,'liste de données'!$D:$D,$C15,'liste de données'!$C:$C,$E15,'liste de données'!$F:$F,"&gt;=01/05/2018",'liste de données'!$F:$F,"&lt;=30/05/2018")</f>
        <v>0</v>
      </c>
      <c r="P15" s="69">
        <f>SUMIFS('liste de données'!$G:$G,'liste de données'!$D:$D,$C15,'liste de données'!$C:$C,$E15,'liste de données'!$F:$F,"&gt;=01/06/2018",'liste de données'!$F:$F,"&lt;=31/06/2018")</f>
        <v>0</v>
      </c>
      <c r="Q15" s="69">
        <f>SUMIFS('liste de données'!$G:$G,'liste de données'!$D:$D,$C15,'liste de données'!$C:$C,$E15,'liste de données'!$F:$F,"&gt;=01/07/2018",'liste de données'!$F:$F,"&lt;=31/07/2018")</f>
        <v>0</v>
      </c>
      <c r="R15" s="69">
        <f>SUMIFS('liste de données'!$G:$G,'liste de données'!$D:$D,$C15,'liste de données'!$C:$C,$E15,'liste de données'!$F:$F,"&gt;=01/08/2018",'liste de données'!$F:$F,"&lt;=31/08/2018")</f>
        <v>0</v>
      </c>
      <c r="S15" s="69">
        <f>SUMIFS('liste de données'!$G:$G,'liste de données'!$D:$D,$C15,'liste de données'!$C:$C,$E15,'liste de données'!$F:$F,"&gt;=01/09/2018",'liste de données'!$F:$F,"&lt;=30/09/2018")</f>
        <v>0</v>
      </c>
      <c r="T15" s="69">
        <f>SUMIFS('liste de données'!$G:$G,'liste de données'!$D:$D,$C15,'liste de données'!$C:$C,$E15,'liste de données'!$F:$F,"&gt;=01/10/2018",'liste de données'!$F:$F,"&lt;=31/10/2018")</f>
        <v>0</v>
      </c>
      <c r="U15" s="69">
        <f>SUMIFS('liste de données'!$G:$G,'liste de données'!$D:$D,$C15,'liste de données'!$C:$C,$E15,'liste de données'!$F:$F,"&gt;=01/11/2018",'liste de données'!$F:$F,"&lt;=30/11/2018")</f>
        <v>0</v>
      </c>
      <c r="V15" s="69">
        <f>SUMIFS('liste de données'!$G:$G,'liste de données'!$D:$D,$C15,'liste de données'!$C:$C,$E15,'liste de données'!$F:$F,"&gt;=01/12/2018",'liste de données'!$F:$F,"&lt;=31/12/2018")</f>
        <v>0</v>
      </c>
      <c r="W15" s="72">
        <f>SUM(K15:V15)</f>
        <v>1388.56</v>
      </c>
    </row>
    <row r="16" spans="1:25">
      <c r="A16" s="21"/>
      <c r="B16" s="113"/>
      <c r="C16" s="113"/>
      <c r="D16" s="29"/>
      <c r="E16" s="43" t="s">
        <v>14</v>
      </c>
      <c r="F16" s="70">
        <f>SUMIFS('liste de données'!G:G,'liste de données'!D:D,C15,'liste de données'!C:C,E16)</f>
        <v>238.46</v>
      </c>
      <c r="G16" s="70">
        <f>SUMIFS('liste de données'!H:H,'liste de données'!D:D,C15,'liste de données'!C:C,E16)</f>
        <v>238.46</v>
      </c>
      <c r="H16" s="70">
        <f>SUMIFS('liste de données'!I:I,'liste de données'!D:D,C15,'liste de données'!C:C,E16)</f>
        <v>0</v>
      </c>
      <c r="I16" s="70">
        <f>SUMIFS('liste de données'!J:J,'liste de données'!D:D,C15,'liste de données'!C:C,E16)</f>
        <v>0</v>
      </c>
      <c r="J16" s="37"/>
      <c r="K16" s="70">
        <f>SUMIFS('liste de données'!$G:$G,'liste de données'!$D:$D,$C15,'liste de données'!$C:$C,$E16,'liste de données'!$F:$F,"&gt;=01/01/2018",'liste de données'!$F:$F,"&lt;=31/01/2018")</f>
        <v>119.23</v>
      </c>
      <c r="L16" s="70">
        <f>SUMIFS('liste de données'!$G:$G,'liste de données'!$D:$D,$C15,'liste de données'!$C:$C,$E16,'liste de données'!$F:$F,"&gt;=01/02/2018",'liste de données'!$F:$F,"&lt;=28/02/2018")</f>
        <v>0</v>
      </c>
      <c r="M16" s="70">
        <f>SUMIFS('liste de données'!$G:$G,'liste de données'!$D:$D,$C15,'liste de données'!$C:$C,$E16,'liste de données'!$F:$F,"&gt;=01/03/2018",'liste de données'!$F:$F,"&lt;=31/03/2018")</f>
        <v>119.23</v>
      </c>
      <c r="N16" s="70">
        <f>SUMIFS('liste de données'!$G:$G,'liste de données'!$D:$D,$C15,'liste de données'!$C:$C,$E16,'liste de données'!$F:$F,"&gt;=01/04/2018",'liste de données'!$F:$F,"&lt;=30/04/2018")</f>
        <v>0</v>
      </c>
      <c r="O16" s="70">
        <f>SUMIFS('liste de données'!$G:$G,'liste de données'!$D:$D,$C15,'liste de données'!$C:$C,$E16,'liste de données'!$F:$F,"&gt;=01/05/2018",'liste de données'!$F:$F,"&lt;=31/05/2018")</f>
        <v>0</v>
      </c>
      <c r="P16" s="70">
        <f>SUMIFS('liste de données'!$G:$G,'liste de données'!$D:$D,$C15,'liste de données'!$C:$C,$E16,'liste de données'!$F:$F,"&gt;=01/06/2018",'liste de données'!$F:$F,"&lt;=30/06/2018")</f>
        <v>0</v>
      </c>
      <c r="Q16" s="70">
        <f>SUMIFS('liste de données'!$G:$G,'liste de données'!$D:$D,$C15,'liste de données'!$C:$C,$E16,'liste de données'!$F:$F,"&gt;=01/07/2018",'liste de données'!$F:$F,"&lt;=31/07/2018")</f>
        <v>0</v>
      </c>
      <c r="R16" s="70">
        <f>SUMIFS('liste de données'!$G:$G,'liste de données'!$D:$D,$C15,'liste de données'!$C:$C,$E16,'liste de données'!$F:$F,"&gt;=01/08/2018",'liste de données'!$F:$F,"&lt;=31/08/2018")</f>
        <v>0</v>
      </c>
      <c r="S16" s="70">
        <f>SUMIFS('liste de données'!$G:$G,'liste de données'!$D:$D,$C15,'liste de données'!$C:$C,$E16,'liste de données'!$F:$F,"&gt;=01/09/2018",'liste de données'!$F:$F,"&lt;=30/09/2018")</f>
        <v>0</v>
      </c>
      <c r="T16" s="70">
        <f>SUMIFS('liste de données'!$G:$G,'liste de données'!$D:$D,$C15,'liste de données'!$C:$C,$E16,'liste de données'!$F:$F,"&gt;=01/10/2018",'liste de données'!$F:$F,"&lt;=31/10/2018")</f>
        <v>0</v>
      </c>
      <c r="U16" s="70">
        <f>SUMIFS('liste de données'!$G:$G,'liste de données'!$D:$D,$C15,'liste de données'!$C:$C,$E16,'liste de données'!$F:$F,"&gt;=01/11/2018",'liste de données'!$F:$F,"&lt;=30/11/2018")</f>
        <v>0</v>
      </c>
      <c r="V16" s="70">
        <f>SUMIFS('liste de données'!$G:$G,'liste de données'!$D:$D,$C15,'liste de données'!$C:$C,$E16,'liste de données'!$F:$F,"&gt;=01/12/2018",'liste de données'!$F:$F,"&lt;=31/12/2018")</f>
        <v>0</v>
      </c>
      <c r="W16" s="72">
        <f>SUM(K16:V16)</f>
        <v>238.46</v>
      </c>
    </row>
    <row r="17" spans="1:23">
      <c r="B17" s="108"/>
      <c r="C17" s="108"/>
      <c r="D17" s="19"/>
      <c r="E17" s="44" t="s">
        <v>791</v>
      </c>
      <c r="F17" s="78">
        <f>SUM(F15:F16)</f>
        <v>1627.02</v>
      </c>
      <c r="G17" s="78">
        <f t="shared" ref="G17:I17" si="2">SUM(G15:G16)</f>
        <v>1430.77</v>
      </c>
      <c r="H17" s="78">
        <f t="shared" si="2"/>
        <v>0</v>
      </c>
      <c r="I17" s="78">
        <f t="shared" si="2"/>
        <v>196.25</v>
      </c>
      <c r="J17" s="35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</row>
    <row r="18" spans="1:23">
      <c r="E18" s="35"/>
      <c r="F18" s="93"/>
      <c r="G18" s="93"/>
      <c r="H18" s="93"/>
      <c r="I18" s="93"/>
      <c r="J18" s="35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</row>
    <row r="19" spans="1:23">
      <c r="E19" s="35"/>
      <c r="F19" s="93"/>
      <c r="G19" s="93"/>
      <c r="H19" s="93"/>
      <c r="I19" s="93"/>
      <c r="J19" s="35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</row>
    <row r="20" spans="1:23" ht="38.25">
      <c r="B20" s="17" t="s">
        <v>776</v>
      </c>
      <c r="C20" s="17" t="s">
        <v>778</v>
      </c>
      <c r="D20" s="17" t="s">
        <v>779</v>
      </c>
      <c r="E20" s="38" t="s">
        <v>777</v>
      </c>
      <c r="F20" s="88" t="s">
        <v>781</v>
      </c>
      <c r="G20" s="88" t="s">
        <v>782</v>
      </c>
      <c r="H20" s="88" t="s">
        <v>783</v>
      </c>
      <c r="I20" s="88" t="s">
        <v>784</v>
      </c>
      <c r="J20" s="35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</row>
    <row r="21" spans="1:23">
      <c r="B21" s="106">
        <v>955425</v>
      </c>
      <c r="C21" s="106" t="s">
        <v>128</v>
      </c>
      <c r="D21" s="18" t="s">
        <v>129</v>
      </c>
      <c r="E21" s="42" t="s">
        <v>1</v>
      </c>
      <c r="F21" s="71">
        <f>SUMIFS('liste de données'!G:G,'liste de données'!D:D,C21,'liste de données'!C:C,E21)</f>
        <v>0</v>
      </c>
      <c r="G21" s="71">
        <f>SUMIFS('liste de données'!H:H,'liste de données'!D:D,C21,'liste de données'!C:C,E21)</f>
        <v>0</v>
      </c>
      <c r="H21" s="71">
        <f>SUMIFS('liste de données'!I:I,'liste de données'!D:D,C21,'liste de données'!C:C,E21)</f>
        <v>0</v>
      </c>
      <c r="I21" s="71">
        <f>SUMIFS('liste de données'!J:J,'liste de données'!D:D,C21,'liste de données'!C:C,E21)</f>
        <v>0</v>
      </c>
      <c r="J21" s="35"/>
      <c r="K21" s="69">
        <f>SUMIFS('liste de données'!$G:$G,'liste de données'!$D:$D,$C21,'liste de données'!$C:$C,$E21,'liste de données'!$F:$F,"&gt;=01/01/2018",'liste de données'!$F:$F,"&lt;=31/01/2018")</f>
        <v>0</v>
      </c>
      <c r="L21" s="69">
        <f>SUMIFS('liste de données'!$G:$G,'liste de données'!$D:$D,$C21,'liste de données'!$C:$C,$E21,'liste de données'!$F:$F,"&gt;=01/02/2018",'liste de données'!$F:$F,"&lt;=28/02/2018")</f>
        <v>0</v>
      </c>
      <c r="M21" s="69">
        <f>SUMIFS('liste de données'!$G:$G,'liste de données'!$D:$D,$C21,'liste de données'!$C:$C,$E21,'liste de données'!$F:$F,"&gt;=01/03/2018",'liste de données'!$F:$F,"&lt;=31/03/2018")</f>
        <v>0</v>
      </c>
      <c r="N21" s="69">
        <f>SUMIFS('liste de données'!$G:$G,'liste de données'!$D:$D,$C21,'liste de données'!$C:$C,$E21,'liste de données'!$F:$F,"&gt;=01/04/2018",'liste de données'!$F:$F,"&lt;=30/04/2018")</f>
        <v>0</v>
      </c>
      <c r="O21" s="69">
        <f>SUMIFS('liste de données'!$G:$G,'liste de données'!$D:$D,$C21,'liste de données'!$C:$C,$E21,'liste de données'!$F:$F,"&gt;=01/05/2018",'liste de données'!$F:$F,"&lt;=30/05/2018")</f>
        <v>0</v>
      </c>
      <c r="P21" s="69">
        <f>SUMIFS('liste de données'!$G:$G,'liste de données'!$D:$D,$C21,'liste de données'!$C:$C,$E21,'liste de données'!$F:$F,"&gt;=01/06/2018",'liste de données'!$F:$F,"&lt;=31/06/2018")</f>
        <v>0</v>
      </c>
      <c r="Q21" s="69">
        <f>SUMIFS('liste de données'!$G:$G,'liste de données'!$D:$D,$C21,'liste de données'!$C:$C,$E21,'liste de données'!$F:$F,"&gt;=01/07/2018",'liste de données'!$F:$F,"&lt;=31/07/2018")</f>
        <v>0</v>
      </c>
      <c r="R21" s="69">
        <f>SUMIFS('liste de données'!$G:$G,'liste de données'!$D:$D,$C21,'liste de données'!$C:$C,$E21,'liste de données'!$F:$F,"&gt;=01/08/2018",'liste de données'!$F:$F,"&lt;=31/08/2018")</f>
        <v>0</v>
      </c>
      <c r="S21" s="69">
        <f>SUMIFS('liste de données'!$G:$G,'liste de données'!$D:$D,$C21,'liste de données'!$C:$C,$E21,'liste de données'!$F:$F,"&gt;=01/09/2018",'liste de données'!$F:$F,"&lt;=30/09/2018")</f>
        <v>0</v>
      </c>
      <c r="T21" s="69">
        <f>SUMIFS('liste de données'!$G:$G,'liste de données'!$D:$D,$C21,'liste de données'!$C:$C,$E21,'liste de données'!$F:$F,"&gt;=01/10/2018",'liste de données'!$F:$F,"&lt;=31/10/2018")</f>
        <v>0</v>
      </c>
      <c r="U21" s="69">
        <f>SUMIFS('liste de données'!$G:$G,'liste de données'!$D:$D,$C21,'liste de données'!$C:$C,$E21,'liste de données'!$F:$F,"&gt;=01/11/2018",'liste de données'!$F:$F,"&lt;=30/11/2018")</f>
        <v>0</v>
      </c>
      <c r="V21" s="69">
        <f>SUMIFS('liste de données'!$G:$G,'liste de données'!$D:$D,$C21,'liste de données'!$C:$C,$E21,'liste de données'!$F:$F,"&gt;=01/12/2018",'liste de données'!$F:$F,"&lt;=31/12/2018")</f>
        <v>0</v>
      </c>
      <c r="W21" s="72">
        <f>SUM(K21:V21)</f>
        <v>0</v>
      </c>
    </row>
    <row r="22" spans="1:23">
      <c r="A22" s="21"/>
      <c r="B22" s="113"/>
      <c r="C22" s="113"/>
      <c r="D22" s="29"/>
      <c r="E22" s="43" t="s">
        <v>14</v>
      </c>
      <c r="F22" s="70">
        <f>SUMIFS('liste de données'!G:G,'liste de données'!D:D,C21,'liste de données'!C:C,E22)</f>
        <v>341.41</v>
      </c>
      <c r="G22" s="70">
        <f>SUMIFS('liste de données'!H:H,'liste de données'!D:D,C21,'liste de données'!C:C,E22)</f>
        <v>208.65</v>
      </c>
      <c r="H22" s="70">
        <f>SUMIFS('liste de données'!I:I,'liste de données'!D:D,C21,'liste de données'!C:C,E22)</f>
        <v>0</v>
      </c>
      <c r="I22" s="70">
        <f>SUMIFS('liste de données'!J:J,'liste de données'!D:D,C21,'liste de données'!C:C,E22)</f>
        <v>132.76</v>
      </c>
      <c r="J22" s="37"/>
      <c r="K22" s="70">
        <f>SUMIFS('liste de données'!$G:$G,'liste de données'!$D:$D,$C21,'liste de données'!$C:$C,$E22,'liste de données'!$F:$F,"&gt;=01/01/2018",'liste de données'!$F:$F,"&lt;=31/01/2018")</f>
        <v>0</v>
      </c>
      <c r="L22" s="70">
        <f>SUMIFS('liste de données'!$G:$G,'liste de données'!$D:$D,$C21,'liste de données'!$C:$C,$E22,'liste de données'!$F:$F,"&gt;=01/02/2018",'liste de données'!$F:$F,"&lt;=28/02/2018")</f>
        <v>89.42</v>
      </c>
      <c r="M22" s="70">
        <f>SUMIFS('liste de données'!$G:$G,'liste de données'!$D:$D,$C21,'liste de données'!$C:$C,$E22,'liste de données'!$F:$F,"&gt;=01/03/2018",'liste de données'!$F:$F,"&lt;=31/03/2018")</f>
        <v>251.99</v>
      </c>
      <c r="N22" s="70">
        <f>SUMIFS('liste de données'!$G:$G,'liste de données'!$D:$D,$C21,'liste de données'!$C:$C,$E22,'liste de données'!$F:$F,"&gt;=01/04/2018",'liste de données'!$F:$F,"&lt;=30/04/2018")</f>
        <v>0</v>
      </c>
      <c r="O22" s="70">
        <f>SUMIFS('liste de données'!$G:$G,'liste de données'!$D:$D,$C21,'liste de données'!$C:$C,$E22,'liste de données'!$F:$F,"&gt;=01/05/2018",'liste de données'!$F:$F,"&lt;=31/05/2018")</f>
        <v>0</v>
      </c>
      <c r="P22" s="70">
        <f>SUMIFS('liste de données'!$G:$G,'liste de données'!$D:$D,$C21,'liste de données'!$C:$C,$E22,'liste de données'!$F:$F,"&gt;=01/06/2018",'liste de données'!$F:$F,"&lt;=30/06/2018")</f>
        <v>0</v>
      </c>
      <c r="Q22" s="70">
        <f>SUMIFS('liste de données'!$G:$G,'liste de données'!$D:$D,$C21,'liste de données'!$C:$C,$E22,'liste de données'!$F:$F,"&gt;=01/07/2018",'liste de données'!$F:$F,"&lt;=31/07/2018")</f>
        <v>0</v>
      </c>
      <c r="R22" s="70">
        <f>SUMIFS('liste de données'!$G:$G,'liste de données'!$D:$D,$C21,'liste de données'!$C:$C,$E22,'liste de données'!$F:$F,"&gt;=01/08/2018",'liste de données'!$F:$F,"&lt;=31/08/2018")</f>
        <v>0</v>
      </c>
      <c r="S22" s="70">
        <f>SUMIFS('liste de données'!$G:$G,'liste de données'!$D:$D,$C21,'liste de données'!$C:$C,$E22,'liste de données'!$F:$F,"&gt;=01/09/2018",'liste de données'!$F:$F,"&lt;=30/09/2018")</f>
        <v>0</v>
      </c>
      <c r="T22" s="70">
        <f>SUMIFS('liste de données'!$G:$G,'liste de données'!$D:$D,$C21,'liste de données'!$C:$C,$E22,'liste de données'!$F:$F,"&gt;=01/10/2018",'liste de données'!$F:$F,"&lt;=31/10/2018")</f>
        <v>0</v>
      </c>
      <c r="U22" s="70">
        <f>SUMIFS('liste de données'!$G:$G,'liste de données'!$D:$D,$C21,'liste de données'!$C:$C,$E22,'liste de données'!$F:$F,"&gt;=01/11/2018",'liste de données'!$F:$F,"&lt;=30/11/2018")</f>
        <v>0</v>
      </c>
      <c r="V22" s="70">
        <f>SUMIFS('liste de données'!$G:$G,'liste de données'!$D:$D,$C21,'liste de données'!$C:$C,$E22,'liste de données'!$F:$F,"&gt;=01/12/2018",'liste de données'!$F:$F,"&lt;=31/12/2018")</f>
        <v>0</v>
      </c>
      <c r="W22" s="72">
        <f>SUM(K22:V22)</f>
        <v>341.41</v>
      </c>
    </row>
    <row r="23" spans="1:23">
      <c r="B23" s="108"/>
      <c r="C23" s="108"/>
      <c r="D23" s="19"/>
      <c r="E23" s="44" t="s">
        <v>791</v>
      </c>
      <c r="F23" s="78">
        <f>SUM(F21:F22)</f>
        <v>341.41</v>
      </c>
      <c r="G23" s="78">
        <f t="shared" ref="G23:I23" si="3">SUM(G21:G22)</f>
        <v>208.65</v>
      </c>
      <c r="H23" s="78">
        <f t="shared" si="3"/>
        <v>0</v>
      </c>
      <c r="I23" s="78">
        <f t="shared" si="3"/>
        <v>132.76</v>
      </c>
      <c r="J23" s="35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</row>
    <row r="24" spans="1:23">
      <c r="E24" s="35"/>
      <c r="F24" s="93"/>
      <c r="G24" s="93"/>
      <c r="H24" s="93"/>
      <c r="I24" s="93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</row>
    <row r="25" spans="1:23">
      <c r="E25" s="35"/>
      <c r="F25" s="93"/>
      <c r="G25" s="93"/>
      <c r="H25" s="93"/>
      <c r="I25" s="93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</row>
    <row r="26" spans="1:23" ht="38.25">
      <c r="B26" s="17" t="s">
        <v>776</v>
      </c>
      <c r="C26" s="17" t="s">
        <v>778</v>
      </c>
      <c r="D26" s="17" t="s">
        <v>779</v>
      </c>
      <c r="E26" s="38" t="s">
        <v>777</v>
      </c>
      <c r="F26" s="88" t="s">
        <v>781</v>
      </c>
      <c r="G26" s="88" t="s">
        <v>782</v>
      </c>
      <c r="H26" s="88" t="s">
        <v>783</v>
      </c>
      <c r="I26" s="88" t="s">
        <v>784</v>
      </c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</row>
    <row r="27" spans="1:23">
      <c r="B27" s="106">
        <v>955425</v>
      </c>
      <c r="C27" s="106" t="s">
        <v>294</v>
      </c>
      <c r="D27" s="18" t="s">
        <v>295</v>
      </c>
      <c r="E27" s="42" t="s">
        <v>1</v>
      </c>
      <c r="F27" s="71">
        <f>SUMIFS('liste de données'!G:G,'liste de données'!D:D,C27,'liste de données'!C:C,E27)</f>
        <v>144.35</v>
      </c>
      <c r="G27" s="71">
        <f>SUMIFS('liste de données'!H:H,'liste de données'!D:D,C27,'liste de données'!C:C,E27)</f>
        <v>119.23</v>
      </c>
      <c r="H27" s="71">
        <f>SUMIFS('liste de données'!I:I,'liste de données'!D:D,C27,'liste de données'!C:C,E27)</f>
        <v>0</v>
      </c>
      <c r="I27" s="71">
        <f>SUMIFS('liste de données'!J:J,'liste de données'!D:D,C27,'liste de données'!C:C,E27)</f>
        <v>25.12</v>
      </c>
      <c r="K27" s="69">
        <f>SUMIFS('liste de données'!$G:$G,'liste de données'!$D:$D,$C27,'liste de données'!$C:$C,$E27,'liste de données'!$F:$F,"&gt;=01/01/2018",'liste de données'!$F:$F,"&lt;=31/01/2018")</f>
        <v>0</v>
      </c>
      <c r="L27" s="69">
        <f>SUMIFS('liste de données'!$G:$G,'liste de données'!$D:$D,$C27,'liste de données'!$C:$C,$E27,'liste de données'!$F:$F,"&gt;=01/02/2018",'liste de données'!$F:$F,"&lt;=28/02/2018")</f>
        <v>144.35</v>
      </c>
      <c r="M27" s="69">
        <f>SUMIFS('liste de données'!$G:$G,'liste de données'!$D:$D,$C27,'liste de données'!$C:$C,$E27,'liste de données'!$F:$F,"&gt;=01/03/2018",'liste de données'!$F:$F,"&lt;=31/03/2018")</f>
        <v>0</v>
      </c>
      <c r="N27" s="69">
        <f>SUMIFS('liste de données'!$G:$G,'liste de données'!$D:$D,$C27,'liste de données'!$C:$C,$E27,'liste de données'!$F:$F,"&gt;=01/04/2018",'liste de données'!$F:$F,"&lt;=30/04/2018")</f>
        <v>0</v>
      </c>
      <c r="O27" s="69">
        <f>SUMIFS('liste de données'!$G:$G,'liste de données'!$D:$D,$C27,'liste de données'!$C:$C,$E27,'liste de données'!$F:$F,"&gt;=01/05/2018",'liste de données'!$F:$F,"&lt;=30/05/2018")</f>
        <v>0</v>
      </c>
      <c r="P27" s="69">
        <f>SUMIFS('liste de données'!$G:$G,'liste de données'!$D:$D,$C27,'liste de données'!$C:$C,$E27,'liste de données'!$F:$F,"&gt;=01/06/2018",'liste de données'!$F:$F,"&lt;=31/06/2018")</f>
        <v>0</v>
      </c>
      <c r="Q27" s="69">
        <f>SUMIFS('liste de données'!$G:$G,'liste de données'!$D:$D,$C27,'liste de données'!$C:$C,$E27,'liste de données'!$F:$F,"&gt;=01/07/2018",'liste de données'!$F:$F,"&lt;=31/07/2018")</f>
        <v>0</v>
      </c>
      <c r="R27" s="69">
        <f>SUMIFS('liste de données'!$G:$G,'liste de données'!$D:$D,$C27,'liste de données'!$C:$C,$E27,'liste de données'!$F:$F,"&gt;=01/08/2018",'liste de données'!$F:$F,"&lt;=31/08/2018")</f>
        <v>0</v>
      </c>
      <c r="S27" s="69">
        <f>SUMIFS('liste de données'!$G:$G,'liste de données'!$D:$D,$C27,'liste de données'!$C:$C,$E27,'liste de données'!$F:$F,"&gt;=01/09/2018",'liste de données'!$F:$F,"&lt;=30/09/2018")</f>
        <v>0</v>
      </c>
      <c r="T27" s="69">
        <f>SUMIFS('liste de données'!$G:$G,'liste de données'!$D:$D,$C27,'liste de données'!$C:$C,$E27,'liste de données'!$F:$F,"&gt;=01/10/2018",'liste de données'!$F:$F,"&lt;=31/10/2018")</f>
        <v>0</v>
      </c>
      <c r="U27" s="69">
        <f>SUMIFS('liste de données'!$G:$G,'liste de données'!$D:$D,$C27,'liste de données'!$C:$C,$E27,'liste de données'!$F:$F,"&gt;=01/11/2018",'liste de données'!$F:$F,"&lt;=30/11/2018")</f>
        <v>0</v>
      </c>
      <c r="V27" s="69">
        <f>SUMIFS('liste de données'!$G:$G,'liste de données'!$D:$D,$C27,'liste de données'!$C:$C,$E27,'liste de données'!$F:$F,"&gt;=01/12/2018",'liste de données'!$F:$F,"&lt;=31/12/2018")</f>
        <v>0</v>
      </c>
      <c r="W27" s="72">
        <f>SUM(K27:V27)</f>
        <v>144.35</v>
      </c>
    </row>
    <row r="28" spans="1:23">
      <c r="A28" s="21"/>
      <c r="B28" s="113"/>
      <c r="C28" s="113"/>
      <c r="D28" s="29"/>
      <c r="E28" s="43" t="s">
        <v>14</v>
      </c>
      <c r="F28" s="70">
        <f>SUMIFS('liste de données'!G:G,'liste de données'!D:D,C27,'liste de données'!C:C,E28)</f>
        <v>218.63</v>
      </c>
      <c r="G28" s="70">
        <f>SUMIFS('liste de données'!H:H,'liste de données'!D:D,C27,'liste de données'!C:C,E28)</f>
        <v>89.42</v>
      </c>
      <c r="H28" s="70">
        <f>SUMIFS('liste de données'!I:I,'liste de données'!D:D,C27,'liste de données'!C:C,E28)</f>
        <v>0</v>
      </c>
      <c r="I28" s="70">
        <f>SUMIFS('liste de données'!J:J,'liste de données'!D:D,C27,'liste de données'!C:C,E28)</f>
        <v>129.21</v>
      </c>
      <c r="J28" s="21"/>
      <c r="K28" s="70">
        <f>SUMIFS('liste de données'!$G:$G,'liste de données'!$D:$D,$C27,'liste de données'!$C:$C,$E28,'liste de données'!$F:$F,"&gt;=01/01/2018",'liste de données'!$F:$F,"&lt;=31/01/2018")</f>
        <v>0</v>
      </c>
      <c r="L28" s="70">
        <f>SUMIFS('liste de données'!$G:$G,'liste de données'!$D:$D,$C27,'liste de données'!$C:$C,$E28,'liste de données'!$F:$F,"&gt;=01/02/2018",'liste de données'!$F:$F,"&lt;=28/02/2018")</f>
        <v>218.63</v>
      </c>
      <c r="M28" s="70">
        <f>SUMIFS('liste de données'!$G:$G,'liste de données'!$D:$D,$C27,'liste de données'!$C:$C,$E28,'liste de données'!$F:$F,"&gt;=01/03/2018",'liste de données'!$F:$F,"&lt;=31/03/2018")</f>
        <v>0</v>
      </c>
      <c r="N28" s="70">
        <f>SUMIFS('liste de données'!$G:$G,'liste de données'!$D:$D,$C27,'liste de données'!$C:$C,$E28,'liste de données'!$F:$F,"&gt;=01/04/2018",'liste de données'!$F:$F,"&lt;=30/04/2018")</f>
        <v>0</v>
      </c>
      <c r="O28" s="70">
        <f>SUMIFS('liste de données'!$G:$G,'liste de données'!$D:$D,$C27,'liste de données'!$C:$C,$E28,'liste de données'!$F:$F,"&gt;=01/05/2018",'liste de données'!$F:$F,"&lt;=31/05/2018")</f>
        <v>0</v>
      </c>
      <c r="P28" s="70">
        <f>SUMIFS('liste de données'!$G:$G,'liste de données'!$D:$D,$C27,'liste de données'!$C:$C,$E28,'liste de données'!$F:$F,"&gt;=01/06/2018",'liste de données'!$F:$F,"&lt;=30/06/2018")</f>
        <v>0</v>
      </c>
      <c r="Q28" s="70">
        <f>SUMIFS('liste de données'!$G:$G,'liste de données'!$D:$D,$C27,'liste de données'!$C:$C,$E28,'liste de données'!$F:$F,"&gt;=01/07/2018",'liste de données'!$F:$F,"&lt;=31/07/2018")</f>
        <v>0</v>
      </c>
      <c r="R28" s="70">
        <f>SUMIFS('liste de données'!$G:$G,'liste de données'!$D:$D,$C27,'liste de données'!$C:$C,$E28,'liste de données'!$F:$F,"&gt;=01/08/2018",'liste de données'!$F:$F,"&lt;=31/08/2018")</f>
        <v>0</v>
      </c>
      <c r="S28" s="70">
        <f>SUMIFS('liste de données'!$G:$G,'liste de données'!$D:$D,$C27,'liste de données'!$C:$C,$E28,'liste de données'!$F:$F,"&gt;=01/09/2018",'liste de données'!$F:$F,"&lt;=30/09/2018")</f>
        <v>0</v>
      </c>
      <c r="T28" s="70">
        <f>SUMIFS('liste de données'!$G:$G,'liste de données'!$D:$D,$C27,'liste de données'!$C:$C,$E28,'liste de données'!$F:$F,"&gt;=01/10/2018",'liste de données'!$F:$F,"&lt;=31/10/2018")</f>
        <v>0</v>
      </c>
      <c r="U28" s="70">
        <f>SUMIFS('liste de données'!$G:$G,'liste de données'!$D:$D,$C27,'liste de données'!$C:$C,$E28,'liste de données'!$F:$F,"&gt;=01/11/2018",'liste de données'!$F:$F,"&lt;=30/11/2018")</f>
        <v>0</v>
      </c>
      <c r="V28" s="70">
        <f>SUMIFS('liste de données'!$G:$G,'liste de données'!$D:$D,$C27,'liste de données'!$C:$C,$E28,'liste de données'!$F:$F,"&gt;=01/12/2018",'liste de données'!$F:$F,"&lt;=31/12/2018")</f>
        <v>0</v>
      </c>
      <c r="W28" s="72">
        <f>SUM(K28:V28)</f>
        <v>218.63</v>
      </c>
    </row>
    <row r="29" spans="1:23">
      <c r="B29" s="108"/>
      <c r="C29" s="108"/>
      <c r="D29" s="19"/>
      <c r="E29" s="44" t="s">
        <v>791</v>
      </c>
      <c r="F29" s="78">
        <f>SUM(F27:F28)</f>
        <v>362.98</v>
      </c>
      <c r="G29" s="78">
        <f t="shared" ref="G29:I29" si="4">SUM(G27:G28)</f>
        <v>208.65</v>
      </c>
      <c r="H29" s="78">
        <f t="shared" si="4"/>
        <v>0</v>
      </c>
      <c r="I29" s="78">
        <f t="shared" si="4"/>
        <v>154.33000000000001</v>
      </c>
      <c r="J29" s="35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</row>
    <row r="30" spans="1:23">
      <c r="E30" s="35"/>
      <c r="F30" s="93"/>
      <c r="G30" s="93"/>
      <c r="H30" s="93"/>
      <c r="I30" s="93"/>
      <c r="J30" s="35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</row>
    <row r="31" spans="1:23">
      <c r="E31" s="35"/>
      <c r="F31" s="93"/>
      <c r="G31" s="93"/>
      <c r="H31" s="93"/>
      <c r="I31" s="93"/>
      <c r="J31" s="35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</row>
    <row r="32" spans="1:23" ht="38.25">
      <c r="B32" s="17" t="s">
        <v>776</v>
      </c>
      <c r="C32" s="17" t="s">
        <v>778</v>
      </c>
      <c r="D32" s="17" t="s">
        <v>779</v>
      </c>
      <c r="E32" s="38" t="s">
        <v>777</v>
      </c>
      <c r="F32" s="88" t="s">
        <v>781</v>
      </c>
      <c r="G32" s="88" t="s">
        <v>782</v>
      </c>
      <c r="H32" s="88" t="s">
        <v>783</v>
      </c>
      <c r="I32" s="88" t="s">
        <v>784</v>
      </c>
      <c r="J32" s="3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</row>
    <row r="33" spans="1:23">
      <c r="B33" s="106">
        <v>955425</v>
      </c>
      <c r="C33" s="106" t="s">
        <v>80</v>
      </c>
      <c r="D33" s="18" t="s">
        <v>81</v>
      </c>
      <c r="E33" s="42" t="s">
        <v>1</v>
      </c>
      <c r="F33" s="71">
        <f>SUMIFS('liste de données'!G:G,'liste de données'!D:D,C33,'liste de données'!C:C,E33)</f>
        <v>158.84</v>
      </c>
      <c r="G33" s="71">
        <f>SUMIFS('liste de données'!H:H,'liste de données'!D:D,C33,'liste de données'!C:C,E33)</f>
        <v>119.23</v>
      </c>
      <c r="H33" s="71">
        <f>SUMIFS('liste de données'!I:I,'liste de données'!D:D,C33,'liste de données'!C:C,E33)</f>
        <v>0</v>
      </c>
      <c r="I33" s="71">
        <f>SUMIFS('liste de données'!J:J,'liste de données'!D:D,C33,'liste de données'!C:C,E33)</f>
        <v>39.61</v>
      </c>
      <c r="J33" s="35"/>
      <c r="K33" s="69">
        <f>SUMIFS('liste de données'!$G:$G,'liste de données'!$D:$D,$C33,'liste de données'!$C:$C,$E33,'liste de données'!$F:$F,"&gt;=01/01/2018",'liste de données'!$F:$F,"&lt;=31/01/2018")</f>
        <v>0</v>
      </c>
      <c r="L33" s="69">
        <f>SUMIFS('liste de données'!$G:$G,'liste de données'!$D:$D,$C33,'liste de données'!$C:$C,$E33,'liste de données'!$F:$F,"&gt;=01/02/2018",'liste de données'!$F:$F,"&lt;=28/02/2018")</f>
        <v>158.84</v>
      </c>
      <c r="M33" s="69">
        <f>SUMIFS('liste de données'!$G:$G,'liste de données'!$D:$D,$C33,'liste de données'!$C:$C,$E33,'liste de données'!$F:$F,"&gt;=01/03/2018",'liste de données'!$F:$F,"&lt;=31/03/2018")</f>
        <v>0</v>
      </c>
      <c r="N33" s="69">
        <f>SUMIFS('liste de données'!$G:$G,'liste de données'!$D:$D,$C33,'liste de données'!$C:$C,$E33,'liste de données'!$F:$F,"&gt;=01/04/2018",'liste de données'!$F:$F,"&lt;=30/04/2018")</f>
        <v>0</v>
      </c>
      <c r="O33" s="69">
        <f>SUMIFS('liste de données'!$G:$G,'liste de données'!$D:$D,$C33,'liste de données'!$C:$C,$E33,'liste de données'!$F:$F,"&gt;=01/05/2018",'liste de données'!$F:$F,"&lt;=30/05/2018")</f>
        <v>0</v>
      </c>
      <c r="P33" s="69">
        <f>SUMIFS('liste de données'!$G:$G,'liste de données'!$D:$D,$C33,'liste de données'!$C:$C,$E33,'liste de données'!$F:$F,"&gt;=01/06/2018",'liste de données'!$F:$F,"&lt;=31/06/2018")</f>
        <v>0</v>
      </c>
      <c r="Q33" s="69">
        <f>SUMIFS('liste de données'!$G:$G,'liste de données'!$D:$D,$C33,'liste de données'!$C:$C,$E33,'liste de données'!$F:$F,"&gt;=01/07/2018",'liste de données'!$F:$F,"&lt;=31/07/2018")</f>
        <v>0</v>
      </c>
      <c r="R33" s="69">
        <f>SUMIFS('liste de données'!$G:$G,'liste de données'!$D:$D,$C33,'liste de données'!$C:$C,$E33,'liste de données'!$F:$F,"&gt;=01/08/2018",'liste de données'!$F:$F,"&lt;=31/08/2018")</f>
        <v>0</v>
      </c>
      <c r="S33" s="69">
        <f>SUMIFS('liste de données'!$G:$G,'liste de données'!$D:$D,$C33,'liste de données'!$C:$C,$E33,'liste de données'!$F:$F,"&gt;=01/09/2018",'liste de données'!$F:$F,"&lt;=30/09/2018")</f>
        <v>0</v>
      </c>
      <c r="T33" s="69">
        <f>SUMIFS('liste de données'!$G:$G,'liste de données'!$D:$D,$C33,'liste de données'!$C:$C,$E33,'liste de données'!$F:$F,"&gt;=01/10/2018",'liste de données'!$F:$F,"&lt;=31/10/2018")</f>
        <v>0</v>
      </c>
      <c r="U33" s="69">
        <f>SUMIFS('liste de données'!$G:$G,'liste de données'!$D:$D,$C33,'liste de données'!$C:$C,$E33,'liste de données'!$F:$F,"&gt;=01/11/2018",'liste de données'!$F:$F,"&lt;=30/11/2018")</f>
        <v>0</v>
      </c>
      <c r="V33" s="69">
        <f>SUMIFS('liste de données'!$G:$G,'liste de données'!$D:$D,$C33,'liste de données'!$C:$C,$E33,'liste de données'!$F:$F,"&gt;=01/12/2018",'liste de données'!$F:$F,"&lt;=31/12/2018")</f>
        <v>0</v>
      </c>
      <c r="W33" s="72">
        <f>SUM(K33:V33)</f>
        <v>158.84</v>
      </c>
    </row>
    <row r="34" spans="1:23">
      <c r="A34" s="21"/>
      <c r="B34" s="113"/>
      <c r="C34" s="113"/>
      <c r="D34" s="29"/>
      <c r="E34" s="43" t="s">
        <v>14</v>
      </c>
      <c r="F34" s="70">
        <f>SUMIFS('liste de données'!G:G,'liste de données'!D:D,C33,'liste de données'!C:C,E34)</f>
        <v>0</v>
      </c>
      <c r="G34" s="70">
        <f>SUMIFS('liste de données'!H:H,'liste de données'!D:D,C33,'liste de données'!C:C,E34)</f>
        <v>0</v>
      </c>
      <c r="H34" s="70">
        <f>SUMIFS('liste de données'!I:I,'liste de données'!D:D,C33,'liste de données'!C:C,E34)</f>
        <v>0</v>
      </c>
      <c r="I34" s="70">
        <f>SUMIFS('liste de données'!J:J,'liste de données'!D:D,C33,'liste de données'!C:C,E34)</f>
        <v>0</v>
      </c>
      <c r="J34" s="37"/>
      <c r="K34" s="70">
        <f>SUMIFS('liste de données'!$G:$G,'liste de données'!$D:$D,$C33,'liste de données'!$C:$C,$E34,'liste de données'!$F:$F,"&gt;=01/01/2018",'liste de données'!$F:$F,"&lt;=31/01/2018")</f>
        <v>0</v>
      </c>
      <c r="L34" s="70">
        <f>SUMIFS('liste de données'!$G:$G,'liste de données'!$D:$D,$C33,'liste de données'!$C:$C,$E34,'liste de données'!$F:$F,"&gt;=01/02/2018",'liste de données'!$F:$F,"&lt;=28/02/2018")</f>
        <v>0</v>
      </c>
      <c r="M34" s="70">
        <f>SUMIFS('liste de données'!$G:$G,'liste de données'!$D:$D,$C33,'liste de données'!$C:$C,$E34,'liste de données'!$F:$F,"&gt;=01/03/2018",'liste de données'!$F:$F,"&lt;=31/03/2018")</f>
        <v>0</v>
      </c>
      <c r="N34" s="70">
        <f>SUMIFS('liste de données'!$G:$G,'liste de données'!$D:$D,$C33,'liste de données'!$C:$C,$E34,'liste de données'!$F:$F,"&gt;=01/04/2018",'liste de données'!$F:$F,"&lt;=30/04/2018")</f>
        <v>0</v>
      </c>
      <c r="O34" s="70">
        <f>SUMIFS('liste de données'!$G:$G,'liste de données'!$D:$D,$C33,'liste de données'!$C:$C,$E34,'liste de données'!$F:$F,"&gt;=01/05/2018",'liste de données'!$F:$F,"&lt;=31/05/2018")</f>
        <v>0</v>
      </c>
      <c r="P34" s="70">
        <f>SUMIFS('liste de données'!$G:$G,'liste de données'!$D:$D,$C33,'liste de données'!$C:$C,$E34,'liste de données'!$F:$F,"&gt;=01/06/2018",'liste de données'!$F:$F,"&lt;=30/06/2018")</f>
        <v>0</v>
      </c>
      <c r="Q34" s="70">
        <f>SUMIFS('liste de données'!$G:$G,'liste de données'!$D:$D,$C33,'liste de données'!$C:$C,$E34,'liste de données'!$F:$F,"&gt;=01/07/2018",'liste de données'!$F:$F,"&lt;=31/07/2018")</f>
        <v>0</v>
      </c>
      <c r="R34" s="70">
        <f>SUMIFS('liste de données'!$G:$G,'liste de données'!$D:$D,$C33,'liste de données'!$C:$C,$E34,'liste de données'!$F:$F,"&gt;=01/08/2018",'liste de données'!$F:$F,"&lt;=31/08/2018")</f>
        <v>0</v>
      </c>
      <c r="S34" s="70">
        <f>SUMIFS('liste de données'!$G:$G,'liste de données'!$D:$D,$C33,'liste de données'!$C:$C,$E34,'liste de données'!$F:$F,"&gt;=01/09/2018",'liste de données'!$F:$F,"&lt;=30/09/2018")</f>
        <v>0</v>
      </c>
      <c r="T34" s="70">
        <f>SUMIFS('liste de données'!$G:$G,'liste de données'!$D:$D,$C33,'liste de données'!$C:$C,$E34,'liste de données'!$F:$F,"&gt;=01/10/2018",'liste de données'!$F:$F,"&lt;=31/10/2018")</f>
        <v>0</v>
      </c>
      <c r="U34" s="70">
        <f>SUMIFS('liste de données'!$G:$G,'liste de données'!$D:$D,$C33,'liste de données'!$C:$C,$E34,'liste de données'!$F:$F,"&gt;=01/11/2018",'liste de données'!$F:$F,"&lt;=30/11/2018")</f>
        <v>0</v>
      </c>
      <c r="V34" s="70">
        <f>SUMIFS('liste de données'!$G:$G,'liste de données'!$D:$D,$C33,'liste de données'!$C:$C,$E34,'liste de données'!$F:$F,"&gt;=01/12/2018",'liste de données'!$F:$F,"&lt;=31/12/2018")</f>
        <v>0</v>
      </c>
      <c r="W34" s="72">
        <f>SUM(K34:V34)</f>
        <v>0</v>
      </c>
    </row>
    <row r="35" spans="1:23">
      <c r="B35" s="108"/>
      <c r="C35" s="108"/>
      <c r="D35" s="19"/>
      <c r="E35" s="44" t="s">
        <v>791</v>
      </c>
      <c r="F35" s="78">
        <f>SUM(F33:F34)</f>
        <v>158.84</v>
      </c>
      <c r="G35" s="78">
        <f t="shared" ref="G35:I35" si="5">SUM(G33:G34)</f>
        <v>119.23</v>
      </c>
      <c r="H35" s="78">
        <f t="shared" si="5"/>
        <v>0</v>
      </c>
      <c r="I35" s="78">
        <f t="shared" si="5"/>
        <v>39.61</v>
      </c>
      <c r="J35" s="35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</row>
    <row r="36" spans="1:23">
      <c r="E36" s="35"/>
      <c r="F36" s="93"/>
      <c r="G36" s="93"/>
      <c r="H36" s="93"/>
      <c r="I36" s="93"/>
      <c r="J36" s="35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</row>
    <row r="37" spans="1:23">
      <c r="E37" s="35"/>
      <c r="F37" s="93"/>
      <c r="G37" s="93"/>
      <c r="H37" s="93"/>
      <c r="I37" s="93"/>
      <c r="J37" s="35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</row>
    <row r="38" spans="1:23" ht="38.25">
      <c r="B38" s="17" t="s">
        <v>776</v>
      </c>
      <c r="C38" s="17" t="s">
        <v>778</v>
      </c>
      <c r="D38" s="17" t="s">
        <v>779</v>
      </c>
      <c r="E38" s="38" t="s">
        <v>777</v>
      </c>
      <c r="F38" s="88" t="s">
        <v>781</v>
      </c>
      <c r="G38" s="88" t="s">
        <v>782</v>
      </c>
      <c r="H38" s="88" t="s">
        <v>783</v>
      </c>
      <c r="I38" s="88" t="s">
        <v>784</v>
      </c>
      <c r="J38" s="3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</row>
    <row r="39" spans="1:23">
      <c r="B39" s="106">
        <v>955425</v>
      </c>
      <c r="C39" s="106" t="s">
        <v>78</v>
      </c>
      <c r="D39" s="18" t="s">
        <v>79</v>
      </c>
      <c r="E39" s="42" t="s">
        <v>1</v>
      </c>
      <c r="F39" s="71">
        <f>SUMIFS('liste de données'!G:G,'liste de données'!D:D,C39,'liste de données'!C:C,E39)</f>
        <v>238.46</v>
      </c>
      <c r="G39" s="71">
        <f>SUMIFS('liste de données'!H:H,'liste de données'!D:D,C39,'liste de données'!C:C,E39)</f>
        <v>238.46</v>
      </c>
      <c r="H39" s="71">
        <f>SUMIFS('liste de données'!I:I,'liste de données'!D:D,C39,'liste de données'!C:C,E39)</f>
        <v>0</v>
      </c>
      <c r="I39" s="71">
        <f>SUMIFS('liste de données'!J:J,'liste de données'!D:D,C39,'liste de données'!C:C,E39)</f>
        <v>0</v>
      </c>
      <c r="J39" s="35"/>
      <c r="K39" s="69">
        <f>SUMIFS('liste de données'!$G:$G,'liste de données'!$D:$D,$C39,'liste de données'!$C:$C,$E39,'liste de données'!$F:$F,"&gt;=01/01/2018",'liste de données'!$F:$F,"&lt;=31/01/2018")</f>
        <v>119.23</v>
      </c>
      <c r="L39" s="69">
        <f>SUMIFS('liste de données'!$G:$G,'liste de données'!$D:$D,$C39,'liste de données'!$C:$C,$E39,'liste de données'!$F:$F,"&gt;=01/02/2018",'liste de données'!$F:$F,"&lt;=28/02/2018")</f>
        <v>119.23</v>
      </c>
      <c r="M39" s="69">
        <f>SUMIFS('liste de données'!$G:$G,'liste de données'!$D:$D,$C39,'liste de données'!$C:$C,$E39,'liste de données'!$F:$F,"&gt;=01/03/2018",'liste de données'!$F:$F,"&lt;=31/03/2018")</f>
        <v>0</v>
      </c>
      <c r="N39" s="69">
        <f>SUMIFS('liste de données'!$G:$G,'liste de données'!$D:$D,$C39,'liste de données'!$C:$C,$E39,'liste de données'!$F:$F,"&gt;=01/04/2018",'liste de données'!$F:$F,"&lt;=30/04/2018")</f>
        <v>0</v>
      </c>
      <c r="O39" s="69">
        <f>SUMIFS('liste de données'!$G:$G,'liste de données'!$D:$D,$C39,'liste de données'!$C:$C,$E39,'liste de données'!$F:$F,"&gt;=01/05/2018",'liste de données'!$F:$F,"&lt;=30/05/2018")</f>
        <v>0</v>
      </c>
      <c r="P39" s="69">
        <f>SUMIFS('liste de données'!$G:$G,'liste de données'!$D:$D,$C39,'liste de données'!$C:$C,$E39,'liste de données'!$F:$F,"&gt;=01/06/2018",'liste de données'!$F:$F,"&lt;=31/06/2018")</f>
        <v>0</v>
      </c>
      <c r="Q39" s="69">
        <f>SUMIFS('liste de données'!$G:$G,'liste de données'!$D:$D,$C39,'liste de données'!$C:$C,$E39,'liste de données'!$F:$F,"&gt;=01/07/2018",'liste de données'!$F:$F,"&lt;=31/07/2018")</f>
        <v>0</v>
      </c>
      <c r="R39" s="69">
        <f>SUMIFS('liste de données'!$G:$G,'liste de données'!$D:$D,$C39,'liste de données'!$C:$C,$E39,'liste de données'!$F:$F,"&gt;=01/08/2018",'liste de données'!$F:$F,"&lt;=31/08/2018")</f>
        <v>0</v>
      </c>
      <c r="S39" s="69">
        <f>SUMIFS('liste de données'!$G:$G,'liste de données'!$D:$D,$C39,'liste de données'!$C:$C,$E39,'liste de données'!$F:$F,"&gt;=01/09/2018",'liste de données'!$F:$F,"&lt;=30/09/2018")</f>
        <v>0</v>
      </c>
      <c r="T39" s="69">
        <f>SUMIFS('liste de données'!$G:$G,'liste de données'!$D:$D,$C39,'liste de données'!$C:$C,$E39,'liste de données'!$F:$F,"&gt;=01/10/2018",'liste de données'!$F:$F,"&lt;=31/10/2018")</f>
        <v>0</v>
      </c>
      <c r="U39" s="69">
        <f>SUMIFS('liste de données'!$G:$G,'liste de données'!$D:$D,$C39,'liste de données'!$C:$C,$E39,'liste de données'!$F:$F,"&gt;=01/11/2018",'liste de données'!$F:$F,"&lt;=30/11/2018")</f>
        <v>0</v>
      </c>
      <c r="V39" s="69">
        <f>SUMIFS('liste de données'!$G:$G,'liste de données'!$D:$D,$C39,'liste de données'!$C:$C,$E39,'liste de données'!$F:$F,"&gt;=01/12/2018",'liste de données'!$F:$F,"&lt;=31/12/2018")</f>
        <v>0</v>
      </c>
      <c r="W39" s="72">
        <f>SUM(K39:V39)</f>
        <v>238.46</v>
      </c>
    </row>
    <row r="40" spans="1:23">
      <c r="A40" s="21"/>
      <c r="B40" s="113"/>
      <c r="C40" s="113"/>
      <c r="D40" s="29"/>
      <c r="E40" s="43" t="s">
        <v>14</v>
      </c>
      <c r="F40" s="70">
        <f>SUMIFS('liste de données'!G:G,'liste de données'!D:D,C39,'liste de données'!C:C,E40)</f>
        <v>722.55000000000007</v>
      </c>
      <c r="G40" s="70">
        <f>SUMIFS('liste de données'!H:H,'liste de données'!D:D,C39,'liste de données'!C:C,E40)</f>
        <v>566.35</v>
      </c>
      <c r="H40" s="70">
        <f>SUMIFS('liste de données'!I:I,'liste de données'!D:D,C39,'liste de données'!C:C,E40)</f>
        <v>0</v>
      </c>
      <c r="I40" s="70">
        <f>SUMIFS('liste de données'!J:J,'liste de données'!D:D,C39,'liste de données'!C:C,E40)</f>
        <v>156.19999999999999</v>
      </c>
      <c r="J40" s="37"/>
      <c r="K40" s="70">
        <f>SUMIFS('liste de données'!$G:$G,'liste de données'!$D:$D,$C39,'liste de données'!$C:$C,$E40,'liste de données'!$F:$F,"&gt;=01/01/2018",'liste de données'!$F:$F,"&lt;=31/01/2018")</f>
        <v>238.46</v>
      </c>
      <c r="L40" s="70">
        <f>SUMIFS('liste de données'!$G:$G,'liste de données'!$D:$D,$C39,'liste de données'!$C:$C,$E40,'liste de données'!$F:$F,"&gt;=01/02/2018",'liste de données'!$F:$F,"&lt;=28/02/2018")</f>
        <v>305.24</v>
      </c>
      <c r="M40" s="70">
        <f>SUMIFS('liste de données'!$G:$G,'liste de données'!$D:$D,$C39,'liste de données'!$C:$C,$E40,'liste de données'!$F:$F,"&gt;=01/03/2018",'liste de données'!$F:$F,"&lt;=31/03/2018")</f>
        <v>178.85</v>
      </c>
      <c r="N40" s="70">
        <f>SUMIFS('liste de données'!$G:$G,'liste de données'!$D:$D,$C39,'liste de données'!$C:$C,$E40,'liste de données'!$F:$F,"&gt;=01/04/2018",'liste de données'!$F:$F,"&lt;=30/04/2018")</f>
        <v>0</v>
      </c>
      <c r="O40" s="70">
        <f>SUMIFS('liste de données'!$G:$G,'liste de données'!$D:$D,$C39,'liste de données'!$C:$C,$E40,'liste de données'!$F:$F,"&gt;=01/05/2018",'liste de données'!$F:$F,"&lt;=31/05/2018")</f>
        <v>0</v>
      </c>
      <c r="P40" s="70">
        <f>SUMIFS('liste de données'!$G:$G,'liste de données'!$D:$D,$C39,'liste de données'!$C:$C,$E40,'liste de données'!$F:$F,"&gt;=01/06/2018",'liste de données'!$F:$F,"&lt;=30/06/2018")</f>
        <v>0</v>
      </c>
      <c r="Q40" s="70">
        <f>SUMIFS('liste de données'!$G:$G,'liste de données'!$D:$D,$C39,'liste de données'!$C:$C,$E40,'liste de données'!$F:$F,"&gt;=01/07/2018",'liste de données'!$F:$F,"&lt;=31/07/2018")</f>
        <v>0</v>
      </c>
      <c r="R40" s="70">
        <f>SUMIFS('liste de données'!$G:$G,'liste de données'!$D:$D,$C39,'liste de données'!$C:$C,$E40,'liste de données'!$F:$F,"&gt;=01/08/2018",'liste de données'!$F:$F,"&lt;=31/08/2018")</f>
        <v>0</v>
      </c>
      <c r="S40" s="70">
        <f>SUMIFS('liste de données'!$G:$G,'liste de données'!$D:$D,$C39,'liste de données'!$C:$C,$E40,'liste de données'!$F:$F,"&gt;=01/09/2018",'liste de données'!$F:$F,"&lt;=30/09/2018")</f>
        <v>0</v>
      </c>
      <c r="T40" s="70">
        <f>SUMIFS('liste de données'!$G:$G,'liste de données'!$D:$D,$C39,'liste de données'!$C:$C,$E40,'liste de données'!$F:$F,"&gt;=01/10/2018",'liste de données'!$F:$F,"&lt;=31/10/2018")</f>
        <v>0</v>
      </c>
      <c r="U40" s="70">
        <f>SUMIFS('liste de données'!$G:$G,'liste de données'!$D:$D,$C39,'liste de données'!$C:$C,$E40,'liste de données'!$F:$F,"&gt;=01/11/2018",'liste de données'!$F:$F,"&lt;=30/11/2018")</f>
        <v>0</v>
      </c>
      <c r="V40" s="70">
        <f>SUMIFS('liste de données'!$G:$G,'liste de données'!$D:$D,$C39,'liste de données'!$C:$C,$E40,'liste de données'!$F:$F,"&gt;=01/12/2018",'liste de données'!$F:$F,"&lt;=31/12/2018")</f>
        <v>0</v>
      </c>
      <c r="W40" s="72">
        <f>SUM(K40:V40)</f>
        <v>722.55000000000007</v>
      </c>
    </row>
    <row r="41" spans="1:23">
      <c r="B41" s="108"/>
      <c r="C41" s="108"/>
      <c r="D41" s="19"/>
      <c r="E41" s="44" t="s">
        <v>791</v>
      </c>
      <c r="F41" s="78">
        <f>SUM(F39:F40)</f>
        <v>961.0100000000001</v>
      </c>
      <c r="G41" s="78">
        <f t="shared" ref="G41:I41" si="6">SUM(G39:G40)</f>
        <v>804.81000000000006</v>
      </c>
      <c r="H41" s="78">
        <f t="shared" si="6"/>
        <v>0</v>
      </c>
      <c r="I41" s="78">
        <f t="shared" si="6"/>
        <v>156.19999999999999</v>
      </c>
      <c r="J41" s="35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</row>
    <row r="42" spans="1:23">
      <c r="E42" s="35"/>
      <c r="F42" s="93"/>
      <c r="G42" s="93"/>
      <c r="H42" s="93"/>
      <c r="I42" s="93"/>
      <c r="J42" s="35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</row>
    <row r="43" spans="1:23">
      <c r="E43" s="35"/>
      <c r="F43" s="93"/>
      <c r="G43" s="93"/>
      <c r="H43" s="93"/>
      <c r="I43" s="93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</row>
    <row r="44" spans="1:23" ht="38.25">
      <c r="B44" s="17" t="s">
        <v>776</v>
      </c>
      <c r="C44" s="17" t="s">
        <v>778</v>
      </c>
      <c r="D44" s="17" t="s">
        <v>779</v>
      </c>
      <c r="E44" s="38" t="s">
        <v>777</v>
      </c>
      <c r="F44" s="88" t="s">
        <v>781</v>
      </c>
      <c r="G44" s="88" t="s">
        <v>782</v>
      </c>
      <c r="H44" s="88" t="s">
        <v>783</v>
      </c>
      <c r="I44" s="88" t="s">
        <v>784</v>
      </c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</row>
    <row r="45" spans="1:23">
      <c r="B45" s="106">
        <v>955425</v>
      </c>
      <c r="C45" s="106" t="s">
        <v>387</v>
      </c>
      <c r="D45" s="18" t="s">
        <v>388</v>
      </c>
      <c r="E45" s="42" t="s">
        <v>1</v>
      </c>
      <c r="F45" s="71">
        <f>SUMIFS('liste de données'!G:G,'liste de données'!D:D,C45,'liste de données'!C:C,E45)</f>
        <v>0</v>
      </c>
      <c r="G45" s="71">
        <f>SUMIFS('liste de données'!H:H,'liste de données'!D:D,C45,'liste de données'!C:C,E45)</f>
        <v>0</v>
      </c>
      <c r="H45" s="71">
        <f>SUMIFS('liste de données'!I:I,'liste de données'!D:D,C45,'liste de données'!C:C,E45)</f>
        <v>0</v>
      </c>
      <c r="I45" s="71">
        <f>SUMIFS('liste de données'!J:J,'liste de données'!D:D,C45,'liste de données'!C:C,E45)</f>
        <v>0</v>
      </c>
      <c r="K45" s="69">
        <f>SUMIFS('liste de données'!$G:$G,'liste de données'!$D:$D,$C45,'liste de données'!$C:$C,$E45,'liste de données'!$F:$F,"&gt;=01/01/2018",'liste de données'!$F:$F,"&lt;=31/01/2018")</f>
        <v>0</v>
      </c>
      <c r="L45" s="69">
        <f>SUMIFS('liste de données'!$G:$G,'liste de données'!$D:$D,$C45,'liste de données'!$C:$C,$E45,'liste de données'!$F:$F,"&gt;=01/02/2018",'liste de données'!$F:$F,"&lt;=28/02/2018")</f>
        <v>0</v>
      </c>
      <c r="M45" s="69">
        <f>SUMIFS('liste de données'!$G:$G,'liste de données'!$D:$D,$C45,'liste de données'!$C:$C,$E45,'liste de données'!$F:$F,"&gt;=01/03/2018",'liste de données'!$F:$F,"&lt;=31/03/2018")</f>
        <v>0</v>
      </c>
      <c r="N45" s="69">
        <f>SUMIFS('liste de données'!$G:$G,'liste de données'!$D:$D,$C45,'liste de données'!$C:$C,$E45,'liste de données'!$F:$F,"&gt;=01/04/2018",'liste de données'!$F:$F,"&lt;=30/04/2018")</f>
        <v>0</v>
      </c>
      <c r="O45" s="69">
        <f>SUMIFS('liste de données'!$G:$G,'liste de données'!$D:$D,$C45,'liste de données'!$C:$C,$E45,'liste de données'!$F:$F,"&gt;=01/05/2018",'liste de données'!$F:$F,"&lt;=30/05/2018")</f>
        <v>0</v>
      </c>
      <c r="P45" s="69">
        <f>SUMIFS('liste de données'!$G:$G,'liste de données'!$D:$D,$C45,'liste de données'!$C:$C,$E45,'liste de données'!$F:$F,"&gt;=01/06/2018",'liste de données'!$F:$F,"&lt;=31/06/2018")</f>
        <v>0</v>
      </c>
      <c r="Q45" s="69">
        <f>SUMIFS('liste de données'!$G:$G,'liste de données'!$D:$D,$C45,'liste de données'!$C:$C,$E45,'liste de données'!$F:$F,"&gt;=01/07/2018",'liste de données'!$F:$F,"&lt;=31/07/2018")</f>
        <v>0</v>
      </c>
      <c r="R45" s="69">
        <f>SUMIFS('liste de données'!$G:$G,'liste de données'!$D:$D,$C45,'liste de données'!$C:$C,$E45,'liste de données'!$F:$F,"&gt;=01/08/2018",'liste de données'!$F:$F,"&lt;=31/08/2018")</f>
        <v>0</v>
      </c>
      <c r="S45" s="69">
        <f>SUMIFS('liste de données'!$G:$G,'liste de données'!$D:$D,$C45,'liste de données'!$C:$C,$E45,'liste de données'!$F:$F,"&gt;=01/09/2018",'liste de données'!$F:$F,"&lt;=30/09/2018")</f>
        <v>0</v>
      </c>
      <c r="T45" s="69">
        <f>SUMIFS('liste de données'!$G:$G,'liste de données'!$D:$D,$C45,'liste de données'!$C:$C,$E45,'liste de données'!$F:$F,"&gt;=01/10/2018",'liste de données'!$F:$F,"&lt;=31/10/2018")</f>
        <v>0</v>
      </c>
      <c r="U45" s="69">
        <f>SUMIFS('liste de données'!$G:$G,'liste de données'!$D:$D,$C45,'liste de données'!$C:$C,$E45,'liste de données'!$F:$F,"&gt;=01/11/2018",'liste de données'!$F:$F,"&lt;=30/11/2018")</f>
        <v>0</v>
      </c>
      <c r="V45" s="69">
        <f>SUMIFS('liste de données'!$G:$G,'liste de données'!$D:$D,$C45,'liste de données'!$C:$C,$E45,'liste de données'!$F:$F,"&gt;=01/12/2018",'liste de données'!$F:$F,"&lt;=31/12/2018")</f>
        <v>0</v>
      </c>
      <c r="W45" s="72">
        <f>SUM(K45:V45)</f>
        <v>0</v>
      </c>
    </row>
    <row r="46" spans="1:23">
      <c r="A46" s="21"/>
      <c r="B46" s="113"/>
      <c r="C46" s="113"/>
      <c r="D46" s="29"/>
      <c r="E46" s="43" t="s">
        <v>14</v>
      </c>
      <c r="F46" s="70">
        <f>SUMIFS('liste de données'!G:G,'liste de données'!D:D,C45,'liste de données'!C:C,E46)</f>
        <v>305.77</v>
      </c>
      <c r="G46" s="70">
        <f>SUMIFS('liste de données'!H:H,'liste de données'!D:D,C45,'liste de données'!C:C,E46)</f>
        <v>298.08</v>
      </c>
      <c r="H46" s="70">
        <f>SUMIFS('liste de données'!I:I,'liste de données'!D:D,C45,'liste de données'!C:C,E46)</f>
        <v>0</v>
      </c>
      <c r="I46" s="70">
        <f>SUMIFS('liste de données'!J:J,'liste de données'!D:D,C45,'liste de données'!C:C,E46)</f>
        <v>7.69</v>
      </c>
      <c r="K46" s="70">
        <f>SUMIFS('liste de données'!$G:$G,'liste de données'!$D:$D,$C45,'liste de données'!$C:$C,$E46,'liste de données'!$F:$F,"&gt;=01/01/2018",'liste de données'!$F:$F,"&lt;=31/01/2018")</f>
        <v>178.85</v>
      </c>
      <c r="L46" s="70">
        <f>SUMIFS('liste de données'!$G:$G,'liste de données'!$D:$D,$C45,'liste de données'!$C:$C,$E46,'liste de données'!$F:$F,"&gt;=01/02/2018",'liste de données'!$F:$F,"&lt;=28/02/2018")</f>
        <v>0</v>
      </c>
      <c r="M46" s="70">
        <f>SUMIFS('liste de données'!$G:$G,'liste de données'!$D:$D,$C45,'liste de données'!$C:$C,$E46,'liste de données'!$F:$F,"&gt;=01/03/2018",'liste de données'!$F:$F,"&lt;=31/03/2018")</f>
        <v>126.92</v>
      </c>
      <c r="N46" s="70">
        <f>SUMIFS('liste de données'!$G:$G,'liste de données'!$D:$D,$C45,'liste de données'!$C:$C,$E46,'liste de données'!$F:$F,"&gt;=01/04/2018",'liste de données'!$F:$F,"&lt;=30/04/2018")</f>
        <v>0</v>
      </c>
      <c r="O46" s="70">
        <f>SUMIFS('liste de données'!$G:$G,'liste de données'!$D:$D,$C45,'liste de données'!$C:$C,$E46,'liste de données'!$F:$F,"&gt;=01/05/2018",'liste de données'!$F:$F,"&lt;=31/05/2018")</f>
        <v>0</v>
      </c>
      <c r="P46" s="70">
        <f>SUMIFS('liste de données'!$G:$G,'liste de données'!$D:$D,$C45,'liste de données'!$C:$C,$E46,'liste de données'!$F:$F,"&gt;=01/06/2018",'liste de données'!$F:$F,"&lt;=30/06/2018")</f>
        <v>0</v>
      </c>
      <c r="Q46" s="70">
        <f>SUMIFS('liste de données'!$G:$G,'liste de données'!$D:$D,$C45,'liste de données'!$C:$C,$E46,'liste de données'!$F:$F,"&gt;=01/07/2018",'liste de données'!$F:$F,"&lt;=31/07/2018")</f>
        <v>0</v>
      </c>
      <c r="R46" s="70">
        <f>SUMIFS('liste de données'!$G:$G,'liste de données'!$D:$D,$C45,'liste de données'!$C:$C,$E46,'liste de données'!$F:$F,"&gt;=01/08/2018",'liste de données'!$F:$F,"&lt;=31/08/2018")</f>
        <v>0</v>
      </c>
      <c r="S46" s="70">
        <f>SUMIFS('liste de données'!$G:$G,'liste de données'!$D:$D,$C45,'liste de données'!$C:$C,$E46,'liste de données'!$F:$F,"&gt;=01/09/2018",'liste de données'!$F:$F,"&lt;=30/09/2018")</f>
        <v>0</v>
      </c>
      <c r="T46" s="70">
        <f>SUMIFS('liste de données'!$G:$G,'liste de données'!$D:$D,$C45,'liste de données'!$C:$C,$E46,'liste de données'!$F:$F,"&gt;=01/10/2018",'liste de données'!$F:$F,"&lt;=31/10/2018")</f>
        <v>0</v>
      </c>
      <c r="U46" s="70">
        <f>SUMIFS('liste de données'!$G:$G,'liste de données'!$D:$D,$C45,'liste de données'!$C:$C,$E46,'liste de données'!$F:$F,"&gt;=01/11/2018",'liste de données'!$F:$F,"&lt;=30/11/2018")</f>
        <v>0</v>
      </c>
      <c r="V46" s="70">
        <f>SUMIFS('liste de données'!$G:$G,'liste de données'!$D:$D,$C45,'liste de données'!$C:$C,$E46,'liste de données'!$F:$F,"&gt;=01/12/2018",'liste de données'!$F:$F,"&lt;=31/12/2018")</f>
        <v>0</v>
      </c>
      <c r="W46" s="72">
        <f>SUM(K46:V46)</f>
        <v>305.77</v>
      </c>
    </row>
    <row r="47" spans="1:23">
      <c r="B47" s="108"/>
      <c r="C47" s="108"/>
      <c r="D47" s="19"/>
      <c r="E47" s="44" t="s">
        <v>791</v>
      </c>
      <c r="F47" s="78">
        <f>SUM(F45:F46)</f>
        <v>305.77</v>
      </c>
      <c r="G47" s="78">
        <f t="shared" ref="G47:I47" si="7">SUM(G45:G46)</f>
        <v>298.08</v>
      </c>
      <c r="H47" s="78">
        <f t="shared" si="7"/>
        <v>0</v>
      </c>
      <c r="I47" s="78">
        <f t="shared" si="7"/>
        <v>7.69</v>
      </c>
      <c r="J47" s="35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</row>
    <row r="48" spans="1:23">
      <c r="E48" s="35"/>
      <c r="F48" s="93"/>
      <c r="G48" s="93"/>
      <c r="H48" s="93"/>
      <c r="I48" s="93"/>
      <c r="J48" s="35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</row>
    <row r="49" spans="1:23">
      <c r="E49" s="35"/>
      <c r="F49" s="93"/>
      <c r="G49" s="93"/>
      <c r="H49" s="93"/>
      <c r="I49" s="93"/>
      <c r="J49" s="35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</row>
    <row r="50" spans="1:23" ht="38.25">
      <c r="B50" s="17" t="s">
        <v>776</v>
      </c>
      <c r="C50" s="17" t="s">
        <v>778</v>
      </c>
      <c r="D50" s="17" t="s">
        <v>779</v>
      </c>
      <c r="E50" s="38" t="s">
        <v>777</v>
      </c>
      <c r="F50" s="88" t="s">
        <v>781</v>
      </c>
      <c r="G50" s="88" t="s">
        <v>782</v>
      </c>
      <c r="H50" s="88" t="s">
        <v>783</v>
      </c>
      <c r="I50" s="88" t="s">
        <v>784</v>
      </c>
      <c r="J50" s="3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</row>
    <row r="51" spans="1:23">
      <c r="B51" s="106">
        <v>955425</v>
      </c>
      <c r="C51" s="106" t="s">
        <v>74</v>
      </c>
      <c r="D51" s="18" t="s">
        <v>75</v>
      </c>
      <c r="E51" s="42" t="s">
        <v>1</v>
      </c>
      <c r="F51" s="71">
        <f>SUMIFS('liste de données'!G:G,'liste de données'!D:D,C51,'liste de données'!C:C,E51)</f>
        <v>240.56</v>
      </c>
      <c r="G51" s="71">
        <f>SUMIFS('liste de données'!H:H,'liste de données'!D:D,C51,'liste de données'!C:C,E51)</f>
        <v>238.46</v>
      </c>
      <c r="H51" s="71">
        <f>SUMIFS('liste de données'!I:I,'liste de données'!D:D,C51,'liste de données'!C:C,E51)</f>
        <v>0</v>
      </c>
      <c r="I51" s="71">
        <f>SUMIFS('liste de données'!J:J,'liste de données'!D:D,C51,'liste de données'!C:C,E51)</f>
        <v>2.1</v>
      </c>
      <c r="J51" s="35"/>
      <c r="K51" s="69">
        <f>SUMIFS('liste de données'!$G:$G,'liste de données'!$D:$D,$C51,'liste de données'!$C:$C,$E51,'liste de données'!$F:$F,"&gt;=01/01/2018",'liste de données'!$F:$F,"&lt;=31/01/2018")</f>
        <v>0</v>
      </c>
      <c r="L51" s="69">
        <f>SUMIFS('liste de données'!$G:$G,'liste de données'!$D:$D,$C51,'liste de données'!$C:$C,$E51,'liste de données'!$F:$F,"&gt;=01/02/2018",'liste de données'!$F:$F,"&lt;=28/02/2018")</f>
        <v>240.56</v>
      </c>
      <c r="M51" s="69">
        <f>SUMIFS('liste de données'!$G:$G,'liste de données'!$D:$D,$C51,'liste de données'!$C:$C,$E51,'liste de données'!$F:$F,"&gt;=01/03/2018",'liste de données'!$F:$F,"&lt;=31/03/2018")</f>
        <v>0</v>
      </c>
      <c r="N51" s="69">
        <f>SUMIFS('liste de données'!$G:$G,'liste de données'!$D:$D,$C51,'liste de données'!$C:$C,$E51,'liste de données'!$F:$F,"&gt;=01/04/2018",'liste de données'!$F:$F,"&lt;=30/04/2018")</f>
        <v>0</v>
      </c>
      <c r="O51" s="69">
        <f>SUMIFS('liste de données'!$G:$G,'liste de données'!$D:$D,$C51,'liste de données'!$C:$C,$E51,'liste de données'!$F:$F,"&gt;=01/05/2018",'liste de données'!$F:$F,"&lt;=30/05/2018")</f>
        <v>0</v>
      </c>
      <c r="P51" s="69">
        <f>SUMIFS('liste de données'!$G:$G,'liste de données'!$D:$D,$C51,'liste de données'!$C:$C,$E51,'liste de données'!$F:$F,"&gt;=01/06/2018",'liste de données'!$F:$F,"&lt;=31/06/2018")</f>
        <v>0</v>
      </c>
      <c r="Q51" s="69">
        <f>SUMIFS('liste de données'!$G:$G,'liste de données'!$D:$D,$C51,'liste de données'!$C:$C,$E51,'liste de données'!$F:$F,"&gt;=01/07/2018",'liste de données'!$F:$F,"&lt;=31/07/2018")</f>
        <v>0</v>
      </c>
      <c r="R51" s="69">
        <f>SUMIFS('liste de données'!$G:$G,'liste de données'!$D:$D,$C51,'liste de données'!$C:$C,$E51,'liste de données'!$F:$F,"&gt;=01/08/2018",'liste de données'!$F:$F,"&lt;=31/08/2018")</f>
        <v>0</v>
      </c>
      <c r="S51" s="69">
        <f>SUMIFS('liste de données'!$G:$G,'liste de données'!$D:$D,$C51,'liste de données'!$C:$C,$E51,'liste de données'!$F:$F,"&gt;=01/09/2018",'liste de données'!$F:$F,"&lt;=30/09/2018")</f>
        <v>0</v>
      </c>
      <c r="T51" s="69">
        <f>SUMIFS('liste de données'!$G:$G,'liste de données'!$D:$D,$C51,'liste de données'!$C:$C,$E51,'liste de données'!$F:$F,"&gt;=01/10/2018",'liste de données'!$F:$F,"&lt;=31/10/2018")</f>
        <v>0</v>
      </c>
      <c r="U51" s="69">
        <f>SUMIFS('liste de données'!$G:$G,'liste de données'!$D:$D,$C51,'liste de données'!$C:$C,$E51,'liste de données'!$F:$F,"&gt;=01/11/2018",'liste de données'!$F:$F,"&lt;=30/11/2018")</f>
        <v>0</v>
      </c>
      <c r="V51" s="69">
        <f>SUMIFS('liste de données'!$G:$G,'liste de données'!$D:$D,$C51,'liste de données'!$C:$C,$E51,'liste de données'!$F:$F,"&gt;=01/12/2018",'liste de données'!$F:$F,"&lt;=31/12/2018")</f>
        <v>0</v>
      </c>
      <c r="W51" s="72">
        <f>SUM(K51:V51)</f>
        <v>240.56</v>
      </c>
    </row>
    <row r="52" spans="1:23">
      <c r="A52" s="21"/>
      <c r="B52" s="113"/>
      <c r="C52" s="113"/>
      <c r="D52" s="29"/>
      <c r="E52" s="43" t="s">
        <v>14</v>
      </c>
      <c r="F52" s="70">
        <f>SUMIFS('liste de données'!G:G,'liste de données'!D:D,C51,'liste de données'!C:C,E52)</f>
        <v>1048.69</v>
      </c>
      <c r="G52" s="70">
        <f>SUMIFS('liste de données'!H:H,'liste de données'!D:D,C51,'liste de données'!C:C,E52)</f>
        <v>924.04</v>
      </c>
      <c r="H52" s="70">
        <f>SUMIFS('liste de données'!I:I,'liste de données'!D:D,C51,'liste de données'!C:C,E52)</f>
        <v>91.75</v>
      </c>
      <c r="I52" s="70">
        <f>SUMIFS('liste de données'!J:J,'liste de données'!D:D,C51,'liste de données'!C:C,E52)</f>
        <v>32.9</v>
      </c>
      <c r="J52" s="37"/>
      <c r="K52" s="70">
        <f>SUMIFS('liste de données'!$G:$G,'liste de données'!$D:$D,$C51,'liste de données'!$C:$C,$E52,'liste de données'!$F:$F,"&gt;=01/01/2018",'liste de données'!$F:$F,"&lt;=31/01/2018")</f>
        <v>214.55</v>
      </c>
      <c r="L52" s="70">
        <f>SUMIFS('liste de données'!$G:$G,'liste de données'!$D:$D,$C51,'liste de données'!$C:$C,$E52,'liste de données'!$F:$F,"&gt;=01/02/2018",'liste de données'!$F:$F,"&lt;=28/02/2018")</f>
        <v>714.91</v>
      </c>
      <c r="M52" s="70">
        <f>SUMIFS('liste de données'!$G:$G,'liste de données'!$D:$D,$C51,'liste de données'!$C:$C,$E52,'liste de données'!$F:$F,"&gt;=01/03/2018",'liste de données'!$F:$F,"&lt;=31/03/2018")</f>
        <v>119.23</v>
      </c>
      <c r="N52" s="70">
        <f>SUMIFS('liste de données'!$G:$G,'liste de données'!$D:$D,$C51,'liste de données'!$C:$C,$E52,'liste de données'!$F:$F,"&gt;=01/04/2018",'liste de données'!$F:$F,"&lt;=30/04/2018")</f>
        <v>0</v>
      </c>
      <c r="O52" s="70">
        <f>SUMIFS('liste de données'!$G:$G,'liste de données'!$D:$D,$C51,'liste de données'!$C:$C,$E52,'liste de données'!$F:$F,"&gt;=01/05/2018",'liste de données'!$F:$F,"&lt;=31/05/2018")</f>
        <v>0</v>
      </c>
      <c r="P52" s="70">
        <f>SUMIFS('liste de données'!$G:$G,'liste de données'!$D:$D,$C51,'liste de données'!$C:$C,$E52,'liste de données'!$F:$F,"&gt;=01/06/2018",'liste de données'!$F:$F,"&lt;=30/06/2018")</f>
        <v>0</v>
      </c>
      <c r="Q52" s="70">
        <f>SUMIFS('liste de données'!$G:$G,'liste de données'!$D:$D,$C51,'liste de données'!$C:$C,$E52,'liste de données'!$F:$F,"&gt;=01/07/2018",'liste de données'!$F:$F,"&lt;=31/07/2018")</f>
        <v>0</v>
      </c>
      <c r="R52" s="70">
        <f>SUMIFS('liste de données'!$G:$G,'liste de données'!$D:$D,$C51,'liste de données'!$C:$C,$E52,'liste de données'!$F:$F,"&gt;=01/08/2018",'liste de données'!$F:$F,"&lt;=31/08/2018")</f>
        <v>0</v>
      </c>
      <c r="S52" s="70">
        <f>SUMIFS('liste de données'!$G:$G,'liste de données'!$D:$D,$C51,'liste de données'!$C:$C,$E52,'liste de données'!$F:$F,"&gt;=01/09/2018",'liste de données'!$F:$F,"&lt;=30/09/2018")</f>
        <v>0</v>
      </c>
      <c r="T52" s="70">
        <f>SUMIFS('liste de données'!$G:$G,'liste de données'!$D:$D,$C51,'liste de données'!$C:$C,$E52,'liste de données'!$F:$F,"&gt;=01/10/2018",'liste de données'!$F:$F,"&lt;=31/10/2018")</f>
        <v>0</v>
      </c>
      <c r="U52" s="70">
        <f>SUMIFS('liste de données'!$G:$G,'liste de données'!$D:$D,$C51,'liste de données'!$C:$C,$E52,'liste de données'!$F:$F,"&gt;=01/11/2018",'liste de données'!$F:$F,"&lt;=30/11/2018")</f>
        <v>0</v>
      </c>
      <c r="V52" s="70">
        <f>SUMIFS('liste de données'!$G:$G,'liste de données'!$D:$D,$C51,'liste de données'!$C:$C,$E52,'liste de données'!$F:$F,"&gt;=01/12/2018",'liste de données'!$F:$F,"&lt;=31/12/2018")</f>
        <v>0</v>
      </c>
      <c r="W52" s="72">
        <f>SUM(K52:V52)</f>
        <v>1048.69</v>
      </c>
    </row>
    <row r="53" spans="1:23">
      <c r="B53" s="108"/>
      <c r="C53" s="108"/>
      <c r="D53" s="19"/>
      <c r="E53" s="44" t="s">
        <v>791</v>
      </c>
      <c r="F53" s="78">
        <f>SUM(F51:F52)</f>
        <v>1289.25</v>
      </c>
      <c r="G53" s="78">
        <f t="shared" ref="G53:I53" si="8">SUM(G51:G52)</f>
        <v>1162.5</v>
      </c>
      <c r="H53" s="78">
        <f t="shared" si="8"/>
        <v>91.75</v>
      </c>
      <c r="I53" s="78">
        <f t="shared" si="8"/>
        <v>35</v>
      </c>
      <c r="J53" s="35"/>
    </row>
    <row r="54" spans="1:23">
      <c r="E54" s="35"/>
      <c r="F54" s="93"/>
      <c r="G54" s="93"/>
      <c r="H54" s="93"/>
      <c r="I54" s="93"/>
      <c r="J54" s="35"/>
    </row>
    <row r="55" spans="1:23">
      <c r="E55" s="35"/>
      <c r="F55" s="93"/>
      <c r="G55" s="93"/>
      <c r="H55" s="93"/>
      <c r="I55" s="93"/>
      <c r="J55" s="35"/>
    </row>
    <row r="56" spans="1:23">
      <c r="E56" s="35"/>
      <c r="F56" s="93"/>
      <c r="G56" s="117" t="s">
        <v>803</v>
      </c>
      <c r="H56" s="117"/>
      <c r="I56" s="93"/>
      <c r="J56" s="10"/>
      <c r="K56" s="73">
        <v>43101</v>
      </c>
      <c r="L56" s="73">
        <v>43132</v>
      </c>
      <c r="M56" s="73">
        <v>43160</v>
      </c>
      <c r="N56" s="73">
        <v>43191</v>
      </c>
      <c r="O56" s="73">
        <v>43221</v>
      </c>
      <c r="P56" s="73">
        <v>43252</v>
      </c>
      <c r="Q56" s="73">
        <v>43282</v>
      </c>
      <c r="R56" s="73">
        <v>43313</v>
      </c>
      <c r="S56" s="73">
        <v>43344</v>
      </c>
      <c r="T56" s="73">
        <v>43374</v>
      </c>
      <c r="U56" s="73">
        <v>43405</v>
      </c>
      <c r="V56" s="73">
        <v>43435</v>
      </c>
      <c r="W56" s="63" t="s">
        <v>2685</v>
      </c>
    </row>
    <row r="57" spans="1:23">
      <c r="E57" s="35"/>
      <c r="F57" s="93"/>
      <c r="G57" s="117"/>
      <c r="H57" s="117"/>
      <c r="I57" s="93"/>
      <c r="J57" s="67" t="s">
        <v>2708</v>
      </c>
      <c r="K57" s="79">
        <f>SUM(K3,K9,K15,K21,K27,K33,K39,K45,K51)</f>
        <v>1546.6699999999998</v>
      </c>
      <c r="L57" s="79">
        <f t="shared" ref="L57:V57" si="9">SUM(L3,L9,L15,L21,L27,L33,L39,L45,L51)</f>
        <v>2367.5499999999997</v>
      </c>
      <c r="M57" s="79">
        <f t="shared" si="9"/>
        <v>1521.9</v>
      </c>
      <c r="N57" s="79">
        <f t="shared" si="9"/>
        <v>0</v>
      </c>
      <c r="O57" s="79">
        <f t="shared" si="9"/>
        <v>0</v>
      </c>
      <c r="P57" s="79">
        <f t="shared" si="9"/>
        <v>0</v>
      </c>
      <c r="Q57" s="79">
        <f t="shared" si="9"/>
        <v>0</v>
      </c>
      <c r="R57" s="79">
        <f t="shared" si="9"/>
        <v>0</v>
      </c>
      <c r="S57" s="79">
        <f t="shared" si="9"/>
        <v>0</v>
      </c>
      <c r="T57" s="79">
        <f t="shared" si="9"/>
        <v>0</v>
      </c>
      <c r="U57" s="79">
        <f t="shared" si="9"/>
        <v>0</v>
      </c>
      <c r="V57" s="79">
        <f t="shared" si="9"/>
        <v>0</v>
      </c>
      <c r="W57" s="80">
        <f>SUM(K57:V57)</f>
        <v>5436.119999999999</v>
      </c>
    </row>
    <row r="58" spans="1:23">
      <c r="E58" s="35"/>
      <c r="F58" s="93"/>
      <c r="G58" s="91" t="s">
        <v>1</v>
      </c>
      <c r="H58" s="71">
        <f>SUM(F3,F9,F15,F21,F27,F33,F39,F45,F51,)</f>
        <v>5436.1200000000008</v>
      </c>
      <c r="I58" s="93"/>
      <c r="J58" s="68" t="s">
        <v>2709</v>
      </c>
      <c r="K58" s="82">
        <f>SUM(K4,K10,K16,K22,K28,K34,K40,K46,K52)</f>
        <v>1824.1699999999998</v>
      </c>
      <c r="L58" s="82">
        <f t="shared" ref="L58:V58" si="10">SUM(L4,L10,L16,L22,L28,L34,L40,L46,L52)</f>
        <v>1805.12</v>
      </c>
      <c r="M58" s="82">
        <f t="shared" si="10"/>
        <v>1265.3600000000001</v>
      </c>
      <c r="N58" s="82">
        <f t="shared" si="10"/>
        <v>0</v>
      </c>
      <c r="O58" s="82">
        <f t="shared" si="10"/>
        <v>0</v>
      </c>
      <c r="P58" s="82">
        <f t="shared" si="10"/>
        <v>0</v>
      </c>
      <c r="Q58" s="82">
        <f t="shared" si="10"/>
        <v>0</v>
      </c>
      <c r="R58" s="82">
        <f t="shared" si="10"/>
        <v>0</v>
      </c>
      <c r="S58" s="82">
        <f t="shared" si="10"/>
        <v>0</v>
      </c>
      <c r="T58" s="82">
        <f t="shared" si="10"/>
        <v>0</v>
      </c>
      <c r="U58" s="82">
        <f t="shared" si="10"/>
        <v>0</v>
      </c>
      <c r="V58" s="82">
        <f t="shared" si="10"/>
        <v>0</v>
      </c>
      <c r="W58" s="80">
        <f>SUM(K58:V58)</f>
        <v>4894.6499999999996</v>
      </c>
    </row>
    <row r="59" spans="1:23">
      <c r="E59" s="35"/>
      <c r="F59" s="93"/>
      <c r="G59" s="92" t="s">
        <v>14</v>
      </c>
      <c r="H59" s="70">
        <f>SUM(,F52,F46,F40,F34,F28,F22,F16,F10,F4)</f>
        <v>4894.6499999999996</v>
      </c>
      <c r="I59" s="93"/>
    </row>
    <row r="60" spans="1:23">
      <c r="E60" s="35"/>
      <c r="F60" s="35"/>
      <c r="G60" s="35"/>
      <c r="H60" s="35"/>
      <c r="I60" s="35"/>
      <c r="J60" s="35"/>
    </row>
    <row r="61" spans="1:23">
      <c r="E61" s="35"/>
      <c r="F61" s="35"/>
      <c r="G61" s="35"/>
      <c r="H61" s="35"/>
    </row>
    <row r="62" spans="1:23">
      <c r="E62" s="35"/>
      <c r="F62" s="35"/>
      <c r="G62" s="35"/>
      <c r="H62" s="35"/>
    </row>
    <row r="63" spans="1:23">
      <c r="A63" s="20"/>
      <c r="B63" s="20"/>
      <c r="C63" s="20"/>
      <c r="D63" s="20"/>
      <c r="E63" s="39"/>
      <c r="F63" s="39"/>
      <c r="G63" s="39"/>
      <c r="H63" s="39"/>
    </row>
    <row r="64" spans="1:23">
      <c r="A64" s="21"/>
      <c r="B64" s="21"/>
      <c r="C64" s="21"/>
      <c r="D64" s="21"/>
      <c r="E64" s="37"/>
      <c r="F64" s="37"/>
      <c r="G64" s="37"/>
      <c r="H64" s="37"/>
    </row>
    <row r="65" spans="2:10">
      <c r="B65" s="27"/>
      <c r="E65" s="35"/>
      <c r="F65" s="35"/>
      <c r="G65" s="35"/>
      <c r="H65" s="35"/>
      <c r="I65" s="35"/>
      <c r="J65" s="35"/>
    </row>
    <row r="66" spans="2:10">
      <c r="F66" s="35"/>
      <c r="G66" s="35"/>
      <c r="H66" s="35"/>
      <c r="I66" s="35"/>
      <c r="J66" s="35"/>
    </row>
  </sheetData>
  <mergeCells count="20">
    <mergeCell ref="X2:Y2"/>
    <mergeCell ref="B3:B5"/>
    <mergeCell ref="C3:C5"/>
    <mergeCell ref="B9:B11"/>
    <mergeCell ref="C9:C11"/>
    <mergeCell ref="B15:B17"/>
    <mergeCell ref="C15:C17"/>
    <mergeCell ref="B21:B23"/>
    <mergeCell ref="C21:C23"/>
    <mergeCell ref="B27:B29"/>
    <mergeCell ref="C27:C29"/>
    <mergeCell ref="B33:B35"/>
    <mergeCell ref="C33:C35"/>
    <mergeCell ref="G56:H57"/>
    <mergeCell ref="B39:B41"/>
    <mergeCell ref="C39:C41"/>
    <mergeCell ref="B45:B47"/>
    <mergeCell ref="C45:C47"/>
    <mergeCell ref="B51:B53"/>
    <mergeCell ref="C51:C53"/>
  </mergeCells>
  <pageMargins left="0.7" right="0.7" top="0.75" bottom="0.75" header="0.3" footer="0.3"/>
  <customProperties>
    <customPr name="EpmWorksheetKeyString_GUID" r:id="rId1"/>
  </customPropertie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66"/>
  <sheetViews>
    <sheetView showGridLines="0" topLeftCell="H50" workbookViewId="0">
      <selection activeCell="H51" sqref="H51"/>
    </sheetView>
  </sheetViews>
  <sheetFormatPr baseColWidth="10" defaultRowHeight="12.75"/>
  <cols>
    <col min="3" max="3" width="12" customWidth="1"/>
    <col min="4" max="4" width="58.85546875" customWidth="1"/>
    <col min="10" max="10" width="17.140625" bestFit="1" customWidth="1"/>
    <col min="23" max="23" width="16.28515625" bestFit="1" customWidth="1"/>
  </cols>
  <sheetData>
    <row r="2" spans="1:25" ht="38.25">
      <c r="B2" s="17" t="s">
        <v>776</v>
      </c>
      <c r="C2" s="17" t="s">
        <v>778</v>
      </c>
      <c r="D2" s="17" t="s">
        <v>779</v>
      </c>
      <c r="E2" s="38" t="s">
        <v>777</v>
      </c>
      <c r="F2" s="38" t="s">
        <v>781</v>
      </c>
      <c r="G2" s="38" t="s">
        <v>782</v>
      </c>
      <c r="H2" s="38" t="s">
        <v>783</v>
      </c>
      <c r="I2" s="38" t="s">
        <v>784</v>
      </c>
      <c r="K2" s="65">
        <v>43101</v>
      </c>
      <c r="L2" s="65">
        <v>43132</v>
      </c>
      <c r="M2" s="65">
        <v>43160</v>
      </c>
      <c r="N2" s="65">
        <v>43191</v>
      </c>
      <c r="O2" s="65">
        <v>43221</v>
      </c>
      <c r="P2" s="65">
        <v>43252</v>
      </c>
      <c r="Q2" s="65">
        <v>43282</v>
      </c>
      <c r="R2" s="65">
        <v>43313</v>
      </c>
      <c r="S2" s="65">
        <v>43344</v>
      </c>
      <c r="T2" s="65">
        <v>43374</v>
      </c>
      <c r="U2" s="65">
        <v>43405</v>
      </c>
      <c r="V2" s="65">
        <v>43435</v>
      </c>
      <c r="W2" s="64" t="s">
        <v>2691</v>
      </c>
      <c r="X2" s="122" t="s">
        <v>2720</v>
      </c>
      <c r="Y2" s="123"/>
    </row>
    <row r="3" spans="1:25">
      <c r="B3" s="106">
        <v>955425</v>
      </c>
      <c r="C3" s="106" t="s">
        <v>235</v>
      </c>
      <c r="D3" s="18" t="s">
        <v>236</v>
      </c>
      <c r="E3" s="42" t="s">
        <v>1</v>
      </c>
      <c r="F3" s="71">
        <f>SUMIFS('liste de données'!G:G,'liste de données'!D:D,C3,'liste de données'!C:C,E3)</f>
        <v>1165.5999999999999</v>
      </c>
      <c r="G3" s="71">
        <f>SUMIFS('liste de données'!H:H,'liste de données'!D:D,C3,'liste de données'!C:C,E3)</f>
        <v>715.39</v>
      </c>
      <c r="H3" s="71">
        <f>SUMIFS('liste de données'!I:I,'liste de données'!D:D,C3,'liste de données'!C:C,E3)</f>
        <v>0</v>
      </c>
      <c r="I3" s="71">
        <f>SUMIFS('liste de données'!J:J,'liste de données'!D:D,C3,'liste de données'!C:C,E3)</f>
        <v>450.21</v>
      </c>
      <c r="J3" s="35"/>
      <c r="K3" s="69">
        <f>SUMIFS('liste de données'!$G:$G,'liste de données'!$D:$D,$C3,'liste de données'!$C:$C,$E3,'liste de données'!$F:$F,"&gt;=01/01/2018",'liste de données'!$F:$F,"&lt;=31/01/2018")</f>
        <v>0</v>
      </c>
      <c r="L3" s="69">
        <f>SUMIFS('liste de données'!$G:$G,'liste de données'!$D:$D,$C3,'liste de données'!$C:$C,$E3,'liste de données'!$F:$F,"&gt;=01/02/2018",'liste de données'!$F:$F,"&lt;=28/02/2018")</f>
        <v>0</v>
      </c>
      <c r="M3" s="69">
        <f>SUMIFS('liste de données'!$G:$G,'liste de données'!$D:$D,$C3,'liste de données'!$C:$C,$E3,'liste de données'!$F:$F,"&gt;=01/03/2018",'liste de données'!$F:$F,"&lt;=31/03/2018")</f>
        <v>1165.5999999999999</v>
      </c>
      <c r="N3" s="69">
        <f>SUMIFS('liste de données'!$G:$G,'liste de données'!$D:$D,$C3,'liste de données'!$C:$C,$E3,'liste de données'!$F:$F,"&gt;=01/04/2018",'liste de données'!$F:$F,"&lt;=30/04/2018")</f>
        <v>0</v>
      </c>
      <c r="O3" s="69">
        <f>SUMIFS('liste de données'!$G:$G,'liste de données'!$D:$D,$C3,'liste de données'!$C:$C,$E3,'liste de données'!$F:$F,"&gt;=01/05/2018",'liste de données'!$F:$F,"&lt;=30/05/2018")</f>
        <v>0</v>
      </c>
      <c r="P3" s="69">
        <f>SUMIFS('liste de données'!$G:$G,'liste de données'!$D:$D,$C3,'liste de données'!$C:$C,$E3,'liste de données'!$F:$F,"&gt;=01/06/2018",'liste de données'!$F:$F,"&lt;=31/06/2018")</f>
        <v>0</v>
      </c>
      <c r="Q3" s="69">
        <f>SUMIFS('liste de données'!$G:$G,'liste de données'!$D:$D,$C3,'liste de données'!$C:$C,$E3,'liste de données'!$F:$F,"&gt;=01/07/2018",'liste de données'!$F:$F,"&lt;=31/07/2018")</f>
        <v>0</v>
      </c>
      <c r="R3" s="69">
        <f>SUMIFS('liste de données'!$G:$G,'liste de données'!$D:$D,$C3,'liste de données'!$C:$C,$E3,'liste de données'!$F:$F,"&gt;=01/08/2018",'liste de données'!$F:$F,"&lt;=31/08/2018")</f>
        <v>0</v>
      </c>
      <c r="S3" s="69">
        <f>SUMIFS('liste de données'!$G:$G,'liste de données'!$D:$D,$C3,'liste de données'!$C:$C,$E3,'liste de données'!$F:$F,"&gt;=01/09/2018",'liste de données'!$F:$F,"&lt;=30/09/2018")</f>
        <v>0</v>
      </c>
      <c r="T3" s="69">
        <f>SUMIFS('liste de données'!$G:$G,'liste de données'!$D:$D,$C3,'liste de données'!$C:$C,$E3,'liste de données'!$F:$F,"&gt;=01/10/2018",'liste de données'!$F:$F,"&lt;=31/10/2018")</f>
        <v>0</v>
      </c>
      <c r="U3" s="69">
        <f>SUMIFS('liste de données'!$G:$G,'liste de données'!$D:$D,$C3,'liste de données'!$C:$C,$E3,'liste de données'!$F:$F,"&gt;=01/11/2018",'liste de données'!$F:$F,"&lt;=30/11/2018")</f>
        <v>0</v>
      </c>
      <c r="V3" s="69">
        <f>SUMIFS('liste de données'!$G:$G,'liste de données'!$D:$D,$C3,'liste de données'!$C:$C,$E3,'liste de données'!$F:$F,"&gt;=01/12/2018",'liste de données'!$F:$F,"&lt;=31/12/2018")</f>
        <v>0</v>
      </c>
      <c r="W3" s="72">
        <f>SUM(K3:V3)</f>
        <v>1165.5999999999999</v>
      </c>
      <c r="X3" s="120" t="s">
        <v>1</v>
      </c>
      <c r="Y3" s="118"/>
    </row>
    <row r="4" spans="1:25">
      <c r="A4" s="21"/>
      <c r="B4" s="113"/>
      <c r="C4" s="113"/>
      <c r="D4" s="29"/>
      <c r="E4" s="43" t="s">
        <v>14</v>
      </c>
      <c r="F4" s="70">
        <f>SUMIFS('liste de données'!G:G,'liste de données'!D:D,C3,'liste de données'!C:C,E4)</f>
        <v>0</v>
      </c>
      <c r="G4" s="70">
        <f>SUMIFS('liste de données'!H:H,'liste de données'!D:D,C3,'liste de données'!C:C,E4)</f>
        <v>0</v>
      </c>
      <c r="H4" s="70">
        <f>SUMIFS('liste de données'!I:I,'liste de données'!D:D,C3,'liste de données'!C:C,E4)</f>
        <v>0</v>
      </c>
      <c r="I4" s="70">
        <f>SUMIFS('liste de données'!J:J,'liste de données'!D:D,C3,'liste de données'!C:C,E4)</f>
        <v>0</v>
      </c>
      <c r="J4" s="35"/>
      <c r="K4" s="70">
        <f>SUMIFS('liste de données'!$G:$G,'liste de données'!$D:$D,$C3,'liste de données'!$C:$C,$E4,'liste de données'!$F:$F,"&gt;=01/01/2018",'liste de données'!$F:$F,"&lt;=31/01/2018")</f>
        <v>0</v>
      </c>
      <c r="L4" s="70">
        <f>SUMIFS('liste de données'!$G:$G,'liste de données'!$D:$D,$C3,'liste de données'!$C:$C,$E4,'liste de données'!$F:$F,"&gt;=01/02/2018",'liste de données'!$F:$F,"&lt;=28/02/2018")</f>
        <v>0</v>
      </c>
      <c r="M4" s="70">
        <f>SUMIFS('liste de données'!$G:$G,'liste de données'!$D:$D,$C3,'liste de données'!$C:$C,$E4,'liste de données'!$F:$F,"&gt;=01/03/2018",'liste de données'!$F:$F,"&lt;=31/03/2018")</f>
        <v>0</v>
      </c>
      <c r="N4" s="70">
        <f>SUMIFS('liste de données'!$G:$G,'liste de données'!$D:$D,$C3,'liste de données'!$C:$C,$E4,'liste de données'!$F:$F,"&gt;=01/04/2018",'liste de données'!$F:$F,"&lt;=30/04/2018")</f>
        <v>0</v>
      </c>
      <c r="O4" s="70">
        <f>SUMIFS('liste de données'!$G:$G,'liste de données'!$D:$D,$C3,'liste de données'!$C:$C,$E4,'liste de données'!$F:$F,"&gt;=01/05/2018",'liste de données'!$F:$F,"&lt;=31/05/2018")</f>
        <v>0</v>
      </c>
      <c r="P4" s="70">
        <f>SUMIFS('liste de données'!$G:$G,'liste de données'!$D:$D,$C3,'liste de données'!$C:$C,$E4,'liste de données'!$F:$F,"&gt;=01/06/2018",'liste de données'!$F:$F,"&lt;=30/06/2018")</f>
        <v>0</v>
      </c>
      <c r="Q4" s="70">
        <f>SUMIFS('liste de données'!$G:$G,'liste de données'!$D:$D,$C3,'liste de données'!$C:$C,$E4,'liste de données'!$F:$F,"&gt;=01/07/2018",'liste de données'!$F:$F,"&lt;=31/07/2018")</f>
        <v>0</v>
      </c>
      <c r="R4" s="70">
        <f>SUMIFS('liste de données'!$G:$G,'liste de données'!$D:$D,$C3,'liste de données'!$C:$C,$E4,'liste de données'!$F:$F,"&gt;=01/08/2018",'liste de données'!$F:$F,"&lt;=31/08/2018")</f>
        <v>0</v>
      </c>
      <c r="S4" s="70">
        <f>SUMIFS('liste de données'!$G:$G,'liste de données'!$D:$D,$C3,'liste de données'!$C:$C,$E4,'liste de données'!$F:$F,"&gt;=01/09/2018",'liste de données'!$F:$F,"&lt;=30/09/2018")</f>
        <v>0</v>
      </c>
      <c r="T4" s="70">
        <f>SUMIFS('liste de données'!$G:$G,'liste de données'!$D:$D,$C3,'liste de données'!$C:$C,$E4,'liste de données'!$F:$F,"&gt;=01/10/2018",'liste de données'!$F:$F,"&lt;=31/10/2018")</f>
        <v>0</v>
      </c>
      <c r="U4" s="70">
        <f>SUMIFS('liste de données'!$G:$G,'liste de données'!$D:$D,$C3,'liste de données'!$C:$C,$E4,'liste de données'!$F:$F,"&gt;=01/11/2018",'liste de données'!$F:$F,"&lt;=30/11/2018")</f>
        <v>0</v>
      </c>
      <c r="V4" s="70">
        <f>SUMIFS('liste de données'!$G:$G,'liste de données'!$D:$D,$C3,'liste de données'!$C:$C,$E4,'liste de données'!$F:$F,"&gt;=01/12/2018",'liste de données'!$F:$F,"&lt;=31/12/2018")</f>
        <v>0</v>
      </c>
      <c r="W4" s="72">
        <f>SUM(K4:V4)</f>
        <v>0</v>
      </c>
      <c r="X4" s="121" t="s">
        <v>14</v>
      </c>
      <c r="Y4" s="119"/>
    </row>
    <row r="5" spans="1:25">
      <c r="B5" s="108"/>
      <c r="C5" s="108"/>
      <c r="D5" s="19"/>
      <c r="E5" s="44" t="s">
        <v>791</v>
      </c>
      <c r="F5" s="78">
        <f>SUM(F3:F4)</f>
        <v>1165.5999999999999</v>
      </c>
      <c r="G5" s="78">
        <f t="shared" ref="G5:I5" si="0">SUM(G3:G4)</f>
        <v>715.39</v>
      </c>
      <c r="H5" s="78">
        <f t="shared" si="0"/>
        <v>0</v>
      </c>
      <c r="I5" s="78">
        <f t="shared" si="0"/>
        <v>450.21</v>
      </c>
      <c r="J5" s="35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</row>
    <row r="6" spans="1:25">
      <c r="E6" s="35"/>
      <c r="F6" s="93"/>
      <c r="G6" s="93"/>
      <c r="H6" s="93"/>
      <c r="I6" s="93"/>
      <c r="J6" s="35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</row>
    <row r="7" spans="1:25">
      <c r="E7" s="35"/>
      <c r="F7" s="93"/>
      <c r="G7" s="93"/>
      <c r="H7" s="93"/>
      <c r="I7" s="93"/>
      <c r="J7" s="35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</row>
    <row r="8" spans="1:25" ht="38.25">
      <c r="B8" s="17" t="s">
        <v>776</v>
      </c>
      <c r="C8" s="17" t="s">
        <v>778</v>
      </c>
      <c r="D8" s="17" t="s">
        <v>779</v>
      </c>
      <c r="E8" s="38" t="s">
        <v>777</v>
      </c>
      <c r="F8" s="88" t="s">
        <v>781</v>
      </c>
      <c r="G8" s="88" t="s">
        <v>782</v>
      </c>
      <c r="H8" s="88" t="s">
        <v>783</v>
      </c>
      <c r="I8" s="88" t="s">
        <v>784</v>
      </c>
      <c r="J8" s="3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</row>
    <row r="9" spans="1:25">
      <c r="B9" s="106">
        <v>955425</v>
      </c>
      <c r="C9" s="106" t="s">
        <v>2</v>
      </c>
      <c r="D9" s="18" t="s">
        <v>3</v>
      </c>
      <c r="E9" s="42" t="s">
        <v>1</v>
      </c>
      <c r="F9" s="71">
        <f>SUMIFS('liste de données'!G:G,'liste de données'!D:D,C9,'liste de données'!C:C,E9)</f>
        <v>2736.67</v>
      </c>
      <c r="G9" s="71">
        <f>SUMIFS('liste de données'!H:H,'liste de données'!D:D,C9,'liste de données'!C:C,E9)</f>
        <v>536.54</v>
      </c>
      <c r="H9" s="71">
        <f>SUMIFS('liste de données'!I:I,'liste de données'!D:D,C9,'liste de données'!C:C,E9)</f>
        <v>0</v>
      </c>
      <c r="I9" s="71">
        <f>SUMIFS('liste de données'!J:J,'liste de données'!D:D,C9,'liste de données'!C:C,E9)</f>
        <v>2200.13</v>
      </c>
      <c r="J9" s="35"/>
      <c r="K9" s="69">
        <f>SUMIFS('liste de données'!$G:$G,'liste de données'!$D:$D,$C9,'liste de données'!$C:$C,$E9,'liste de données'!$F:$F,"&gt;=01/01/2018",'liste de données'!$F:$F,"&lt;=31/01/2018")</f>
        <v>304.73</v>
      </c>
      <c r="L9" s="69">
        <f>SUMIFS('liste de données'!$G:$G,'liste de données'!$D:$D,$C9,'liste de données'!$C:$C,$E9,'liste de données'!$F:$F,"&gt;=01/02/2018",'liste de données'!$F:$F,"&lt;=28/02/2018")</f>
        <v>2086.2800000000002</v>
      </c>
      <c r="M9" s="69">
        <f>SUMIFS('liste de données'!$G:$G,'liste de données'!$D:$D,$C9,'liste de données'!$C:$C,$E9,'liste de données'!$F:$F,"&gt;=01/03/2018",'liste de données'!$F:$F,"&lt;=31/03/2018")</f>
        <v>345.66</v>
      </c>
      <c r="N9" s="69">
        <f>SUMIFS('liste de données'!$G:$G,'liste de données'!$D:$D,$C9,'liste de données'!$C:$C,$E9,'liste de données'!$F:$F,"&gt;=01/04/2018",'liste de données'!$F:$F,"&lt;=30/04/2018")</f>
        <v>0</v>
      </c>
      <c r="O9" s="69">
        <f>SUMIFS('liste de données'!$G:$G,'liste de données'!$D:$D,$C9,'liste de données'!$C:$C,$E9,'liste de données'!$F:$F,"&gt;=01/05/2018",'liste de données'!$F:$F,"&lt;=30/05/2018")</f>
        <v>0</v>
      </c>
      <c r="P9" s="69">
        <f>SUMIFS('liste de données'!$G:$G,'liste de données'!$D:$D,$C9,'liste de données'!$C:$C,$E9,'liste de données'!$F:$F,"&gt;=01/06/2018",'liste de données'!$F:$F,"&lt;=31/06/2018")</f>
        <v>0</v>
      </c>
      <c r="Q9" s="69">
        <f>SUMIFS('liste de données'!$G:$G,'liste de données'!$D:$D,$C9,'liste de données'!$C:$C,$E9,'liste de données'!$F:$F,"&gt;=01/07/2018",'liste de données'!$F:$F,"&lt;=31/07/2018")</f>
        <v>0</v>
      </c>
      <c r="R9" s="69">
        <f>SUMIFS('liste de données'!$G:$G,'liste de données'!$D:$D,$C9,'liste de données'!$C:$C,$E9,'liste de données'!$F:$F,"&gt;=01/08/2018",'liste de données'!$F:$F,"&lt;=31/08/2018")</f>
        <v>0</v>
      </c>
      <c r="S9" s="69">
        <f>SUMIFS('liste de données'!$G:$G,'liste de données'!$D:$D,$C9,'liste de données'!$C:$C,$E9,'liste de données'!$F:$F,"&gt;=01/09/2018",'liste de données'!$F:$F,"&lt;=30/09/2018")</f>
        <v>0</v>
      </c>
      <c r="T9" s="69">
        <f>SUMIFS('liste de données'!$G:$G,'liste de données'!$D:$D,$C9,'liste de données'!$C:$C,$E9,'liste de données'!$F:$F,"&gt;=01/10/2018",'liste de données'!$F:$F,"&lt;=31/10/2018")</f>
        <v>0</v>
      </c>
      <c r="U9" s="69">
        <f>SUMIFS('liste de données'!$G:$G,'liste de données'!$D:$D,$C9,'liste de données'!$C:$C,$E9,'liste de données'!$F:$F,"&gt;=01/11/2018",'liste de données'!$F:$F,"&lt;=30/11/2018")</f>
        <v>0</v>
      </c>
      <c r="V9" s="69">
        <f>SUMIFS('liste de données'!$G:$G,'liste de données'!$D:$D,$C9,'liste de données'!$C:$C,$E9,'liste de données'!$F:$F,"&gt;=01/12/2018",'liste de données'!$F:$F,"&lt;=31/12/2018")</f>
        <v>0</v>
      </c>
      <c r="W9" s="72">
        <f>SUM(K9:V9)</f>
        <v>2736.67</v>
      </c>
    </row>
    <row r="10" spans="1:25">
      <c r="A10" s="21"/>
      <c r="B10" s="113"/>
      <c r="C10" s="113"/>
      <c r="D10" s="29"/>
      <c r="E10" s="43" t="s">
        <v>14</v>
      </c>
      <c r="F10" s="70">
        <f>SUMIFS('liste de données'!G:G,'liste de données'!D:D,C9,'liste de données'!C:C,E10)</f>
        <v>426.97</v>
      </c>
      <c r="G10" s="70">
        <f>SUMIFS('liste de données'!H:H,'liste de données'!D:D,C9,'liste de données'!C:C,E10)</f>
        <v>268.27</v>
      </c>
      <c r="H10" s="70">
        <f>SUMIFS('liste de données'!I:I,'liste de données'!D:D,C9,'liste de données'!C:C,E10)</f>
        <v>0</v>
      </c>
      <c r="I10" s="70">
        <f>SUMIFS('liste de données'!J:J,'liste de données'!D:D,C9,'liste de données'!C:C,E10)</f>
        <v>158.69999999999999</v>
      </c>
      <c r="J10" s="35"/>
      <c r="K10" s="70">
        <f>SUMIFS('liste de données'!$G:$G,'liste de données'!$D:$D,$C9,'liste de données'!$C:$C,$E10,'liste de données'!$F:$F,"&gt;=01/01/2018",'liste de données'!$F:$F,"&lt;=31/01/2018")</f>
        <v>426.97</v>
      </c>
      <c r="L10" s="70">
        <f>SUMIFS('liste de données'!$G:$G,'liste de données'!$D:$D,$C9,'liste de données'!$C:$C,$E10,'liste de données'!$F:$F,"&gt;=01/02/2018",'liste de données'!$F:$F,"&lt;=28/02/2018")</f>
        <v>0</v>
      </c>
      <c r="M10" s="70">
        <f>SUMIFS('liste de données'!$G:$G,'liste de données'!$D:$D,$C9,'liste de données'!$C:$C,$E10,'liste de données'!$F:$F,"&gt;=01/03/2018",'liste de données'!$F:$F,"&lt;=31/03/2018")</f>
        <v>0</v>
      </c>
      <c r="N10" s="70">
        <f>SUMIFS('liste de données'!$G:$G,'liste de données'!$D:$D,$C9,'liste de données'!$C:$C,$E10,'liste de données'!$F:$F,"&gt;=01/04/2018",'liste de données'!$F:$F,"&lt;=30/04/2018")</f>
        <v>0</v>
      </c>
      <c r="O10" s="70">
        <f>SUMIFS('liste de données'!$G:$G,'liste de données'!$D:$D,$C9,'liste de données'!$C:$C,$E10,'liste de données'!$F:$F,"&gt;=01/05/2018",'liste de données'!$F:$F,"&lt;=31/05/2018")</f>
        <v>0</v>
      </c>
      <c r="P10" s="70">
        <f>SUMIFS('liste de données'!$G:$G,'liste de données'!$D:$D,$C9,'liste de données'!$C:$C,$E10,'liste de données'!$F:$F,"&gt;=01/06/2018",'liste de données'!$F:$F,"&lt;=30/06/2018")</f>
        <v>0</v>
      </c>
      <c r="Q10" s="70">
        <f>SUMIFS('liste de données'!$G:$G,'liste de données'!$D:$D,$C9,'liste de données'!$C:$C,$E10,'liste de données'!$F:$F,"&gt;=01/07/2018",'liste de données'!$F:$F,"&lt;=31/07/2018")</f>
        <v>0</v>
      </c>
      <c r="R10" s="70">
        <f>SUMIFS('liste de données'!$G:$G,'liste de données'!$D:$D,$C9,'liste de données'!$C:$C,$E10,'liste de données'!$F:$F,"&gt;=01/08/2018",'liste de données'!$F:$F,"&lt;=31/08/2018")</f>
        <v>0</v>
      </c>
      <c r="S10" s="70">
        <f>SUMIFS('liste de données'!$G:$G,'liste de données'!$D:$D,$C9,'liste de données'!$C:$C,$E10,'liste de données'!$F:$F,"&gt;=01/09/2018",'liste de données'!$F:$F,"&lt;=30/09/2018")</f>
        <v>0</v>
      </c>
      <c r="T10" s="70">
        <f>SUMIFS('liste de données'!$G:$G,'liste de données'!$D:$D,$C9,'liste de données'!$C:$C,$E10,'liste de données'!$F:$F,"&gt;=01/10/2018",'liste de données'!$F:$F,"&lt;=31/10/2018")</f>
        <v>0</v>
      </c>
      <c r="U10" s="70">
        <f>SUMIFS('liste de données'!$G:$G,'liste de données'!$D:$D,$C9,'liste de données'!$C:$C,$E10,'liste de données'!$F:$F,"&gt;=01/11/2018",'liste de données'!$F:$F,"&lt;=30/11/2018")</f>
        <v>0</v>
      </c>
      <c r="V10" s="70">
        <f>SUMIFS('liste de données'!$G:$G,'liste de données'!$D:$D,$C9,'liste de données'!$C:$C,$E10,'liste de données'!$F:$F,"&gt;=01/12/2018",'liste de données'!$F:$F,"&lt;=31/12/2018")</f>
        <v>0</v>
      </c>
      <c r="W10" s="72">
        <f>SUM(K10:V10)</f>
        <v>426.97</v>
      </c>
    </row>
    <row r="11" spans="1:25">
      <c r="B11" s="108"/>
      <c r="C11" s="108"/>
      <c r="D11" s="19"/>
      <c r="E11" s="44" t="s">
        <v>791</v>
      </c>
      <c r="F11" s="78">
        <f>SUM(F9:F10)</f>
        <v>3163.6400000000003</v>
      </c>
      <c r="G11" s="78">
        <f t="shared" ref="G11:I11" si="1">SUM(G9:G10)</f>
        <v>804.81</v>
      </c>
      <c r="H11" s="78">
        <f t="shared" si="1"/>
        <v>0</v>
      </c>
      <c r="I11" s="78">
        <f t="shared" si="1"/>
        <v>2358.83</v>
      </c>
      <c r="J11" s="35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</row>
    <row r="12" spans="1:25">
      <c r="E12" s="35"/>
      <c r="F12" s="93"/>
      <c r="G12" s="93"/>
      <c r="H12" s="93"/>
      <c r="I12" s="93"/>
      <c r="J12" s="35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</row>
    <row r="13" spans="1:25">
      <c r="E13" s="35"/>
      <c r="F13" s="93"/>
      <c r="G13" s="93"/>
      <c r="H13" s="93"/>
      <c r="I13" s="93"/>
      <c r="J13" s="35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</row>
    <row r="14" spans="1:25" ht="38.25">
      <c r="B14" s="17" t="s">
        <v>776</v>
      </c>
      <c r="C14" s="17" t="s">
        <v>778</v>
      </c>
      <c r="D14" s="17" t="s">
        <v>779</v>
      </c>
      <c r="E14" s="38" t="s">
        <v>777</v>
      </c>
      <c r="F14" s="88" t="s">
        <v>781</v>
      </c>
      <c r="G14" s="88" t="s">
        <v>782</v>
      </c>
      <c r="H14" s="88" t="s">
        <v>783</v>
      </c>
      <c r="I14" s="88" t="s">
        <v>784</v>
      </c>
      <c r="J14" s="3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</row>
    <row r="15" spans="1:25">
      <c r="B15" s="106">
        <v>955425</v>
      </c>
      <c r="C15" s="106" t="s">
        <v>262</v>
      </c>
      <c r="D15" s="18" t="s">
        <v>263</v>
      </c>
      <c r="E15" s="42" t="s">
        <v>1</v>
      </c>
      <c r="F15" s="71">
        <f>SUMIFS('liste de données'!G:G,'liste de données'!D:D,C15,'liste de données'!C:C,E15)</f>
        <v>221.07</v>
      </c>
      <c r="G15" s="71">
        <f>SUMIFS('liste de données'!H:H,'liste de données'!D:D,C15,'liste de données'!C:C,E15)</f>
        <v>178.85</v>
      </c>
      <c r="H15" s="71">
        <f>SUMIFS('liste de données'!I:I,'liste de données'!D:D,C15,'liste de données'!C:C,E15)</f>
        <v>0</v>
      </c>
      <c r="I15" s="71">
        <f>SUMIFS('liste de données'!J:J,'liste de données'!D:D,C15,'liste de données'!C:C,E15)</f>
        <v>42.22</v>
      </c>
      <c r="J15" s="35"/>
      <c r="K15" s="69">
        <f>SUMIFS('liste de données'!$G:$G,'liste de données'!$D:$D,$C15,'liste de données'!$C:$C,$E15,'liste de données'!$F:$F,"&gt;=01/01/2018",'liste de données'!$F:$F,"&lt;=31/01/2018")</f>
        <v>221.07</v>
      </c>
      <c r="L15" s="69">
        <f>SUMIFS('liste de données'!$G:$G,'liste de données'!$D:$D,$C15,'liste de données'!$C:$C,$E15,'liste de données'!$F:$F,"&gt;=01/02/2018",'liste de données'!$F:$F,"&lt;=28/02/2018")</f>
        <v>0</v>
      </c>
      <c r="M15" s="69">
        <f>SUMIFS('liste de données'!$G:$G,'liste de données'!$D:$D,$C15,'liste de données'!$C:$C,$E15,'liste de données'!$F:$F,"&gt;=01/03/2018",'liste de données'!$F:$F,"&lt;=31/03/2018")</f>
        <v>0</v>
      </c>
      <c r="N15" s="69">
        <f>SUMIFS('liste de données'!$G:$G,'liste de données'!$D:$D,$C15,'liste de données'!$C:$C,$E15,'liste de données'!$F:$F,"&gt;=01/04/2018",'liste de données'!$F:$F,"&lt;=30/04/2018")</f>
        <v>0</v>
      </c>
      <c r="O15" s="69">
        <f>SUMIFS('liste de données'!$G:$G,'liste de données'!$D:$D,$C15,'liste de données'!$C:$C,$E15,'liste de données'!$F:$F,"&gt;=01/05/2018",'liste de données'!$F:$F,"&lt;=30/05/2018")</f>
        <v>0</v>
      </c>
      <c r="P15" s="69">
        <f>SUMIFS('liste de données'!$G:$G,'liste de données'!$D:$D,$C15,'liste de données'!$C:$C,$E15,'liste de données'!$F:$F,"&gt;=01/06/2018",'liste de données'!$F:$F,"&lt;=31/06/2018")</f>
        <v>0</v>
      </c>
      <c r="Q15" s="69">
        <f>SUMIFS('liste de données'!$G:$G,'liste de données'!$D:$D,$C15,'liste de données'!$C:$C,$E15,'liste de données'!$F:$F,"&gt;=01/07/2018",'liste de données'!$F:$F,"&lt;=31/07/2018")</f>
        <v>0</v>
      </c>
      <c r="R15" s="69">
        <f>SUMIFS('liste de données'!$G:$G,'liste de données'!$D:$D,$C15,'liste de données'!$C:$C,$E15,'liste de données'!$F:$F,"&gt;=01/08/2018",'liste de données'!$F:$F,"&lt;=31/08/2018")</f>
        <v>0</v>
      </c>
      <c r="S15" s="69">
        <f>SUMIFS('liste de données'!$G:$G,'liste de données'!$D:$D,$C15,'liste de données'!$C:$C,$E15,'liste de données'!$F:$F,"&gt;=01/09/2018",'liste de données'!$F:$F,"&lt;=30/09/2018")</f>
        <v>0</v>
      </c>
      <c r="T15" s="69">
        <f>SUMIFS('liste de données'!$G:$G,'liste de données'!$D:$D,$C15,'liste de données'!$C:$C,$E15,'liste de données'!$F:$F,"&gt;=01/10/2018",'liste de données'!$F:$F,"&lt;=31/10/2018")</f>
        <v>0</v>
      </c>
      <c r="U15" s="69">
        <f>SUMIFS('liste de données'!$G:$G,'liste de données'!$D:$D,$C15,'liste de données'!$C:$C,$E15,'liste de données'!$F:$F,"&gt;=01/11/2018",'liste de données'!$F:$F,"&lt;=30/11/2018")</f>
        <v>0</v>
      </c>
      <c r="V15" s="69">
        <f>SUMIFS('liste de données'!$G:$G,'liste de données'!$D:$D,$C15,'liste de données'!$C:$C,$E15,'liste de données'!$F:$F,"&gt;=01/12/2018",'liste de données'!$F:$F,"&lt;=31/12/2018")</f>
        <v>0</v>
      </c>
      <c r="W15" s="72">
        <f>SUM(K15:V15)</f>
        <v>221.07</v>
      </c>
    </row>
    <row r="16" spans="1:25">
      <c r="A16" s="21"/>
      <c r="B16" s="113"/>
      <c r="C16" s="113"/>
      <c r="D16" s="29"/>
      <c r="E16" s="43" t="s">
        <v>14</v>
      </c>
      <c r="F16" s="70">
        <f>SUMIFS('liste de données'!G:G,'liste de données'!D:D,C15,'liste de données'!C:C,E16)</f>
        <v>0</v>
      </c>
      <c r="G16" s="70">
        <f>SUMIFS('liste de données'!H:H,'liste de données'!D:D,C15,'liste de données'!C:C,E16)</f>
        <v>0</v>
      </c>
      <c r="H16" s="70">
        <f>SUMIFS('liste de données'!I:I,'liste de données'!D:D,C15,'liste de données'!C:C,E16)</f>
        <v>0</v>
      </c>
      <c r="I16" s="70">
        <f>SUMIFS('liste de données'!J:J,'liste de données'!D:D,C15,'liste de données'!C:C,E16)</f>
        <v>0</v>
      </c>
      <c r="J16" s="37"/>
      <c r="K16" s="70">
        <f>SUMIFS('liste de données'!$G:$G,'liste de données'!$D:$D,$C15,'liste de données'!$C:$C,$E16,'liste de données'!$F:$F,"&gt;=01/01/2018",'liste de données'!$F:$F,"&lt;=31/01/2018")</f>
        <v>0</v>
      </c>
      <c r="L16" s="70">
        <f>SUMIFS('liste de données'!$G:$G,'liste de données'!$D:$D,$C15,'liste de données'!$C:$C,$E16,'liste de données'!$F:$F,"&gt;=01/02/2018",'liste de données'!$F:$F,"&lt;=28/02/2018")</f>
        <v>0</v>
      </c>
      <c r="M16" s="70">
        <f>SUMIFS('liste de données'!$G:$G,'liste de données'!$D:$D,$C15,'liste de données'!$C:$C,$E16,'liste de données'!$F:$F,"&gt;=01/03/2018",'liste de données'!$F:$F,"&lt;=31/03/2018")</f>
        <v>0</v>
      </c>
      <c r="N16" s="70">
        <f>SUMIFS('liste de données'!$G:$G,'liste de données'!$D:$D,$C15,'liste de données'!$C:$C,$E16,'liste de données'!$F:$F,"&gt;=01/04/2018",'liste de données'!$F:$F,"&lt;=30/04/2018")</f>
        <v>0</v>
      </c>
      <c r="O16" s="70">
        <f>SUMIFS('liste de données'!$G:$G,'liste de données'!$D:$D,$C15,'liste de données'!$C:$C,$E16,'liste de données'!$F:$F,"&gt;=01/05/2018",'liste de données'!$F:$F,"&lt;=31/05/2018")</f>
        <v>0</v>
      </c>
      <c r="P16" s="70">
        <f>SUMIFS('liste de données'!$G:$G,'liste de données'!$D:$D,$C15,'liste de données'!$C:$C,$E16,'liste de données'!$F:$F,"&gt;=01/06/2018",'liste de données'!$F:$F,"&lt;=30/06/2018")</f>
        <v>0</v>
      </c>
      <c r="Q16" s="70">
        <f>SUMIFS('liste de données'!$G:$G,'liste de données'!$D:$D,$C15,'liste de données'!$C:$C,$E16,'liste de données'!$F:$F,"&gt;=01/07/2018",'liste de données'!$F:$F,"&lt;=31/07/2018")</f>
        <v>0</v>
      </c>
      <c r="R16" s="70">
        <f>SUMIFS('liste de données'!$G:$G,'liste de données'!$D:$D,$C15,'liste de données'!$C:$C,$E16,'liste de données'!$F:$F,"&gt;=01/08/2018",'liste de données'!$F:$F,"&lt;=31/08/2018")</f>
        <v>0</v>
      </c>
      <c r="S16" s="70">
        <f>SUMIFS('liste de données'!$G:$G,'liste de données'!$D:$D,$C15,'liste de données'!$C:$C,$E16,'liste de données'!$F:$F,"&gt;=01/09/2018",'liste de données'!$F:$F,"&lt;=30/09/2018")</f>
        <v>0</v>
      </c>
      <c r="T16" s="70">
        <f>SUMIFS('liste de données'!$G:$G,'liste de données'!$D:$D,$C15,'liste de données'!$C:$C,$E16,'liste de données'!$F:$F,"&gt;=01/10/2018",'liste de données'!$F:$F,"&lt;=31/10/2018")</f>
        <v>0</v>
      </c>
      <c r="U16" s="70">
        <f>SUMIFS('liste de données'!$G:$G,'liste de données'!$D:$D,$C15,'liste de données'!$C:$C,$E16,'liste de données'!$F:$F,"&gt;=01/11/2018",'liste de données'!$F:$F,"&lt;=30/11/2018")</f>
        <v>0</v>
      </c>
      <c r="V16" s="70">
        <f>SUMIFS('liste de données'!$G:$G,'liste de données'!$D:$D,$C15,'liste de données'!$C:$C,$E16,'liste de données'!$F:$F,"&gt;=01/12/2018",'liste de données'!$F:$F,"&lt;=31/12/2018")</f>
        <v>0</v>
      </c>
      <c r="W16" s="72">
        <f>SUM(K16:V16)</f>
        <v>0</v>
      </c>
    </row>
    <row r="17" spans="1:23">
      <c r="B17" s="108"/>
      <c r="C17" s="108"/>
      <c r="D17" s="19"/>
      <c r="E17" s="44" t="s">
        <v>791</v>
      </c>
      <c r="F17" s="78">
        <f>SUM(F15:F16)</f>
        <v>221.07</v>
      </c>
      <c r="G17" s="78">
        <f t="shared" ref="G17:I17" si="2">SUM(G15:G16)</f>
        <v>178.85</v>
      </c>
      <c r="H17" s="78">
        <f t="shared" si="2"/>
        <v>0</v>
      </c>
      <c r="I17" s="78">
        <f t="shared" si="2"/>
        <v>42.22</v>
      </c>
      <c r="J17" s="35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</row>
    <row r="18" spans="1:23">
      <c r="E18" s="35"/>
      <c r="F18" s="93"/>
      <c r="G18" s="93"/>
      <c r="H18" s="93"/>
      <c r="I18" s="93"/>
      <c r="J18" s="35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</row>
    <row r="19" spans="1:23">
      <c r="E19" s="35"/>
      <c r="F19" s="93"/>
      <c r="G19" s="93"/>
      <c r="H19" s="93"/>
      <c r="I19" s="93"/>
      <c r="J19" s="35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</row>
    <row r="20" spans="1:23" ht="38.25">
      <c r="B20" s="17" t="s">
        <v>776</v>
      </c>
      <c r="C20" s="17" t="s">
        <v>778</v>
      </c>
      <c r="D20" s="17" t="s">
        <v>779</v>
      </c>
      <c r="E20" s="38" t="s">
        <v>777</v>
      </c>
      <c r="F20" s="88" t="s">
        <v>781</v>
      </c>
      <c r="G20" s="88" t="s">
        <v>782</v>
      </c>
      <c r="H20" s="88" t="s">
        <v>783</v>
      </c>
      <c r="I20" s="88" t="s">
        <v>784</v>
      </c>
      <c r="J20" s="35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</row>
    <row r="21" spans="1:23">
      <c r="B21" s="106">
        <v>955425</v>
      </c>
      <c r="C21" s="106" t="s">
        <v>611</v>
      </c>
      <c r="D21" s="18" t="s">
        <v>612</v>
      </c>
      <c r="E21" s="42" t="s">
        <v>1</v>
      </c>
      <c r="F21" s="71">
        <f>SUMIFS('liste de données'!G:G,'liste de données'!D:D,C21,'liste de données'!C:C,E21)</f>
        <v>387.5</v>
      </c>
      <c r="G21" s="71">
        <f>SUMIFS('liste de données'!H:H,'liste de données'!D:D,C21,'liste de données'!C:C,E21)</f>
        <v>387.5</v>
      </c>
      <c r="H21" s="71">
        <f>SUMIFS('liste de données'!I:I,'liste de données'!D:D,C21,'liste de données'!C:C,E21)</f>
        <v>0</v>
      </c>
      <c r="I21" s="71">
        <f>SUMIFS('liste de données'!J:J,'liste de données'!D:D,C21,'liste de données'!C:C,E21)</f>
        <v>0</v>
      </c>
      <c r="J21" s="35"/>
      <c r="K21" s="69">
        <f>SUMIFS('liste de données'!$G:$G,'liste de données'!$D:$D,$C21,'liste de données'!$C:$C,$E21,'liste de données'!$F:$F,"&gt;=01/01/2018",'liste de données'!$F:$F,"&lt;=31/01/2018")</f>
        <v>268.27</v>
      </c>
      <c r="L21" s="69">
        <f>SUMIFS('liste de données'!$G:$G,'liste de données'!$D:$D,$C21,'liste de données'!$C:$C,$E21,'liste de données'!$F:$F,"&gt;=01/02/2018",'liste de données'!$F:$F,"&lt;=28/02/2018")</f>
        <v>119.23</v>
      </c>
      <c r="M21" s="69">
        <f>SUMIFS('liste de données'!$G:$G,'liste de données'!$D:$D,$C21,'liste de données'!$C:$C,$E21,'liste de données'!$F:$F,"&gt;=01/03/2018",'liste de données'!$F:$F,"&lt;=31/03/2018")</f>
        <v>0</v>
      </c>
      <c r="N21" s="69">
        <f>SUMIFS('liste de données'!$G:$G,'liste de données'!$D:$D,$C21,'liste de données'!$C:$C,$E21,'liste de données'!$F:$F,"&gt;=01/04/2018",'liste de données'!$F:$F,"&lt;=30/04/2018")</f>
        <v>0</v>
      </c>
      <c r="O21" s="69">
        <f>SUMIFS('liste de données'!$G:$G,'liste de données'!$D:$D,$C21,'liste de données'!$C:$C,$E21,'liste de données'!$F:$F,"&gt;=01/05/2018",'liste de données'!$F:$F,"&lt;=30/05/2018")</f>
        <v>0</v>
      </c>
      <c r="P21" s="69">
        <f>SUMIFS('liste de données'!$G:$G,'liste de données'!$D:$D,$C21,'liste de données'!$C:$C,$E21,'liste de données'!$F:$F,"&gt;=01/06/2018",'liste de données'!$F:$F,"&lt;=31/06/2018")</f>
        <v>0</v>
      </c>
      <c r="Q21" s="69">
        <f>SUMIFS('liste de données'!$G:$G,'liste de données'!$D:$D,$C21,'liste de données'!$C:$C,$E21,'liste de données'!$F:$F,"&gt;=01/07/2018",'liste de données'!$F:$F,"&lt;=31/07/2018")</f>
        <v>0</v>
      </c>
      <c r="R21" s="69">
        <f>SUMIFS('liste de données'!$G:$G,'liste de données'!$D:$D,$C21,'liste de données'!$C:$C,$E21,'liste de données'!$F:$F,"&gt;=01/08/2018",'liste de données'!$F:$F,"&lt;=31/08/2018")</f>
        <v>0</v>
      </c>
      <c r="S21" s="69">
        <f>SUMIFS('liste de données'!$G:$G,'liste de données'!$D:$D,$C21,'liste de données'!$C:$C,$E21,'liste de données'!$F:$F,"&gt;=01/09/2018",'liste de données'!$F:$F,"&lt;=30/09/2018")</f>
        <v>0</v>
      </c>
      <c r="T21" s="69">
        <f>SUMIFS('liste de données'!$G:$G,'liste de données'!$D:$D,$C21,'liste de données'!$C:$C,$E21,'liste de données'!$F:$F,"&gt;=01/10/2018",'liste de données'!$F:$F,"&lt;=31/10/2018")</f>
        <v>0</v>
      </c>
      <c r="U21" s="69">
        <f>SUMIFS('liste de données'!$G:$G,'liste de données'!$D:$D,$C21,'liste de données'!$C:$C,$E21,'liste de données'!$F:$F,"&gt;=01/11/2018",'liste de données'!$F:$F,"&lt;=30/11/2018")</f>
        <v>0</v>
      </c>
      <c r="V21" s="69">
        <f>SUMIFS('liste de données'!$G:$G,'liste de données'!$D:$D,$C21,'liste de données'!$C:$C,$E21,'liste de données'!$F:$F,"&gt;=01/12/2018",'liste de données'!$F:$F,"&lt;=31/12/2018")</f>
        <v>0</v>
      </c>
      <c r="W21" s="72">
        <f>SUM(K21:V21)</f>
        <v>387.5</v>
      </c>
    </row>
    <row r="22" spans="1:23">
      <c r="A22" s="21"/>
      <c r="B22" s="113"/>
      <c r="C22" s="113"/>
      <c r="D22" s="29"/>
      <c r="E22" s="43" t="s">
        <v>14</v>
      </c>
      <c r="F22" s="70">
        <f>SUMIFS('liste de données'!G:G,'liste de données'!D:D,C21,'liste de données'!C:C,E22)</f>
        <v>149.04</v>
      </c>
      <c r="G22" s="70">
        <f>SUMIFS('liste de données'!H:H,'liste de données'!D:D,C21,'liste de données'!C:C,E22)</f>
        <v>149.04</v>
      </c>
      <c r="H22" s="70">
        <f>SUMIFS('liste de données'!I:I,'liste de données'!D:D,C21,'liste de données'!C:C,E22)</f>
        <v>0</v>
      </c>
      <c r="I22" s="70">
        <f>SUMIFS('liste de données'!J:J,'liste de données'!D:D,C21,'liste de données'!C:C,E22)</f>
        <v>0</v>
      </c>
      <c r="J22" s="37"/>
      <c r="K22" s="70">
        <f>SUMIFS('liste de données'!$G:$G,'liste de données'!$D:$D,$C21,'liste de données'!$C:$C,$E22,'liste de données'!$F:$F,"&gt;=01/01/2018",'liste de données'!$F:$F,"&lt;=31/01/2018")</f>
        <v>0</v>
      </c>
      <c r="L22" s="70">
        <f>SUMIFS('liste de données'!$G:$G,'liste de données'!$D:$D,$C21,'liste de données'!$C:$C,$E22,'liste de données'!$F:$F,"&gt;=01/02/2018",'liste de données'!$F:$F,"&lt;=28/02/2018")</f>
        <v>0</v>
      </c>
      <c r="M22" s="70">
        <f>SUMIFS('liste de données'!$G:$G,'liste de données'!$D:$D,$C21,'liste de données'!$C:$C,$E22,'liste de données'!$F:$F,"&gt;=01/03/2018",'liste de données'!$F:$F,"&lt;=31/03/2018")</f>
        <v>149.04</v>
      </c>
      <c r="N22" s="70">
        <f>SUMIFS('liste de données'!$G:$G,'liste de données'!$D:$D,$C21,'liste de données'!$C:$C,$E22,'liste de données'!$F:$F,"&gt;=01/04/2018",'liste de données'!$F:$F,"&lt;=30/04/2018")</f>
        <v>0</v>
      </c>
      <c r="O22" s="70">
        <f>SUMIFS('liste de données'!$G:$G,'liste de données'!$D:$D,$C21,'liste de données'!$C:$C,$E22,'liste de données'!$F:$F,"&gt;=01/05/2018",'liste de données'!$F:$F,"&lt;=31/05/2018")</f>
        <v>0</v>
      </c>
      <c r="P22" s="70">
        <f>SUMIFS('liste de données'!$G:$G,'liste de données'!$D:$D,$C21,'liste de données'!$C:$C,$E22,'liste de données'!$F:$F,"&gt;=01/06/2018",'liste de données'!$F:$F,"&lt;=30/06/2018")</f>
        <v>0</v>
      </c>
      <c r="Q22" s="70">
        <f>SUMIFS('liste de données'!$G:$G,'liste de données'!$D:$D,$C21,'liste de données'!$C:$C,$E22,'liste de données'!$F:$F,"&gt;=01/07/2018",'liste de données'!$F:$F,"&lt;=31/07/2018")</f>
        <v>0</v>
      </c>
      <c r="R22" s="70">
        <f>SUMIFS('liste de données'!$G:$G,'liste de données'!$D:$D,$C21,'liste de données'!$C:$C,$E22,'liste de données'!$F:$F,"&gt;=01/08/2018",'liste de données'!$F:$F,"&lt;=31/08/2018")</f>
        <v>0</v>
      </c>
      <c r="S22" s="70">
        <f>SUMIFS('liste de données'!$G:$G,'liste de données'!$D:$D,$C21,'liste de données'!$C:$C,$E22,'liste de données'!$F:$F,"&gt;=01/09/2018",'liste de données'!$F:$F,"&lt;=30/09/2018")</f>
        <v>0</v>
      </c>
      <c r="T22" s="70">
        <f>SUMIFS('liste de données'!$G:$G,'liste de données'!$D:$D,$C21,'liste de données'!$C:$C,$E22,'liste de données'!$F:$F,"&gt;=01/10/2018",'liste de données'!$F:$F,"&lt;=31/10/2018")</f>
        <v>0</v>
      </c>
      <c r="U22" s="70">
        <f>SUMIFS('liste de données'!$G:$G,'liste de données'!$D:$D,$C21,'liste de données'!$C:$C,$E22,'liste de données'!$F:$F,"&gt;=01/11/2018",'liste de données'!$F:$F,"&lt;=30/11/2018")</f>
        <v>0</v>
      </c>
      <c r="V22" s="70">
        <f>SUMIFS('liste de données'!$G:$G,'liste de données'!$D:$D,$C21,'liste de données'!$C:$C,$E22,'liste de données'!$F:$F,"&gt;=01/12/2018",'liste de données'!$F:$F,"&lt;=31/12/2018")</f>
        <v>0</v>
      </c>
      <c r="W22" s="72">
        <f>SUM(K22:V22)</f>
        <v>149.04</v>
      </c>
    </row>
    <row r="23" spans="1:23">
      <c r="B23" s="108"/>
      <c r="C23" s="108"/>
      <c r="D23" s="19"/>
      <c r="E23" s="44" t="s">
        <v>791</v>
      </c>
      <c r="F23" s="78">
        <f>SUM(F21:F22)</f>
        <v>536.54</v>
      </c>
      <c r="G23" s="78">
        <f t="shared" ref="G23:I23" si="3">SUM(G21:G22)</f>
        <v>536.54</v>
      </c>
      <c r="H23" s="78">
        <f t="shared" si="3"/>
        <v>0</v>
      </c>
      <c r="I23" s="78">
        <f t="shared" si="3"/>
        <v>0</v>
      </c>
      <c r="J23" s="35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</row>
    <row r="24" spans="1:23">
      <c r="E24" s="35"/>
      <c r="F24" s="93"/>
      <c r="G24" s="93"/>
      <c r="H24" s="93"/>
      <c r="I24" s="93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</row>
    <row r="25" spans="1:23">
      <c r="E25" s="35"/>
      <c r="F25" s="93"/>
      <c r="G25" s="93"/>
      <c r="H25" s="93"/>
      <c r="I25" s="93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</row>
    <row r="26" spans="1:23" ht="38.25">
      <c r="B26" s="17" t="s">
        <v>776</v>
      </c>
      <c r="C26" s="17" t="s">
        <v>778</v>
      </c>
      <c r="D26" s="17" t="s">
        <v>779</v>
      </c>
      <c r="E26" s="38" t="s">
        <v>777</v>
      </c>
      <c r="F26" s="88" t="s">
        <v>781</v>
      </c>
      <c r="G26" s="88" t="s">
        <v>782</v>
      </c>
      <c r="H26" s="88" t="s">
        <v>783</v>
      </c>
      <c r="I26" s="88" t="s">
        <v>784</v>
      </c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</row>
    <row r="27" spans="1:23">
      <c r="B27" s="106">
        <v>955425</v>
      </c>
      <c r="C27" s="106" t="s">
        <v>213</v>
      </c>
      <c r="D27" s="18" t="s">
        <v>214</v>
      </c>
      <c r="E27" s="42" t="s">
        <v>1</v>
      </c>
      <c r="F27" s="71">
        <f>SUMIFS('liste de données'!G:G,'liste de données'!D:D,C27,'liste de données'!C:C,E27)</f>
        <v>0</v>
      </c>
      <c r="G27" s="71">
        <f>SUMIFS('liste de données'!H:H,'liste de données'!D:D,C27,'liste de données'!C:C,E27)</f>
        <v>0</v>
      </c>
      <c r="H27" s="71">
        <f>SUMIFS('liste de données'!I:I,'liste de données'!D:D,C27,'liste de données'!C:C,E27)</f>
        <v>0</v>
      </c>
      <c r="I27" s="71">
        <f>SUMIFS('liste de données'!J:J,'liste de données'!D:D,C27,'liste de données'!C:C,E27)</f>
        <v>0</v>
      </c>
      <c r="K27" s="69">
        <f>SUMIFS('liste de données'!$G:$G,'liste de données'!$D:$D,$C27,'liste de données'!$C:$C,$E27,'liste de données'!$F:$F,"&gt;=01/01/2018",'liste de données'!$F:$F,"&lt;=31/01/2018")</f>
        <v>0</v>
      </c>
      <c r="L27" s="69">
        <f>SUMIFS('liste de données'!$G:$G,'liste de données'!$D:$D,$C27,'liste de données'!$C:$C,$E27,'liste de données'!$F:$F,"&gt;=01/02/2018",'liste de données'!$F:$F,"&lt;=28/02/2018")</f>
        <v>0</v>
      </c>
      <c r="M27" s="69">
        <f>SUMIFS('liste de données'!$G:$G,'liste de données'!$D:$D,$C27,'liste de données'!$C:$C,$E27,'liste de données'!$F:$F,"&gt;=01/03/2018",'liste de données'!$F:$F,"&lt;=31/03/2018")</f>
        <v>0</v>
      </c>
      <c r="N27" s="69">
        <f>SUMIFS('liste de données'!$G:$G,'liste de données'!$D:$D,$C27,'liste de données'!$C:$C,$E27,'liste de données'!$F:$F,"&gt;=01/04/2018",'liste de données'!$F:$F,"&lt;=30/04/2018")</f>
        <v>0</v>
      </c>
      <c r="O27" s="69">
        <f>SUMIFS('liste de données'!$G:$G,'liste de données'!$D:$D,$C27,'liste de données'!$C:$C,$E27,'liste de données'!$F:$F,"&gt;=01/05/2018",'liste de données'!$F:$F,"&lt;=30/05/2018")</f>
        <v>0</v>
      </c>
      <c r="P27" s="69">
        <f>SUMIFS('liste de données'!$G:$G,'liste de données'!$D:$D,$C27,'liste de données'!$C:$C,$E27,'liste de données'!$F:$F,"&gt;=01/06/2018",'liste de données'!$F:$F,"&lt;=31/06/2018")</f>
        <v>0</v>
      </c>
      <c r="Q27" s="69">
        <f>SUMIFS('liste de données'!$G:$G,'liste de données'!$D:$D,$C27,'liste de données'!$C:$C,$E27,'liste de données'!$F:$F,"&gt;=01/07/2018",'liste de données'!$F:$F,"&lt;=31/07/2018")</f>
        <v>0</v>
      </c>
      <c r="R27" s="69">
        <f>SUMIFS('liste de données'!$G:$G,'liste de données'!$D:$D,$C27,'liste de données'!$C:$C,$E27,'liste de données'!$F:$F,"&gt;=01/08/2018",'liste de données'!$F:$F,"&lt;=31/08/2018")</f>
        <v>0</v>
      </c>
      <c r="S27" s="69">
        <f>SUMIFS('liste de données'!$G:$G,'liste de données'!$D:$D,$C27,'liste de données'!$C:$C,$E27,'liste de données'!$F:$F,"&gt;=01/09/2018",'liste de données'!$F:$F,"&lt;=30/09/2018")</f>
        <v>0</v>
      </c>
      <c r="T27" s="69">
        <f>SUMIFS('liste de données'!$G:$G,'liste de données'!$D:$D,$C27,'liste de données'!$C:$C,$E27,'liste de données'!$F:$F,"&gt;=01/10/2018",'liste de données'!$F:$F,"&lt;=31/10/2018")</f>
        <v>0</v>
      </c>
      <c r="U27" s="69">
        <f>SUMIFS('liste de données'!$G:$G,'liste de données'!$D:$D,$C27,'liste de données'!$C:$C,$E27,'liste de données'!$F:$F,"&gt;=01/11/2018",'liste de données'!$F:$F,"&lt;=30/11/2018")</f>
        <v>0</v>
      </c>
      <c r="V27" s="69">
        <f>SUMIFS('liste de données'!$G:$G,'liste de données'!$D:$D,$C27,'liste de données'!$C:$C,$E27,'liste de données'!$F:$F,"&gt;=01/12/2018",'liste de données'!$F:$F,"&lt;=31/12/2018")</f>
        <v>0</v>
      </c>
      <c r="W27" s="72">
        <f>SUM(K27:V27)</f>
        <v>0</v>
      </c>
    </row>
    <row r="28" spans="1:23">
      <c r="A28" s="21"/>
      <c r="B28" s="113"/>
      <c r="C28" s="113"/>
      <c r="D28" s="29"/>
      <c r="E28" s="43" t="s">
        <v>14</v>
      </c>
      <c r="F28" s="70">
        <f>SUMIFS('liste de données'!G:G,'liste de données'!D:D,C27,'liste de données'!C:C,E28)</f>
        <v>0</v>
      </c>
      <c r="G28" s="70">
        <f>SUMIFS('liste de données'!H:H,'liste de données'!D:D,C27,'liste de données'!C:C,E28)</f>
        <v>0</v>
      </c>
      <c r="H28" s="70">
        <f>SUMIFS('liste de données'!I:I,'liste de données'!D:D,C27,'liste de données'!C:C,E28)</f>
        <v>0</v>
      </c>
      <c r="I28" s="70">
        <f>SUMIFS('liste de données'!J:J,'liste de données'!D:D,C27,'liste de données'!C:C,E28)</f>
        <v>0</v>
      </c>
      <c r="J28" s="21"/>
      <c r="K28" s="70">
        <f>SUMIFS('liste de données'!$G:$G,'liste de données'!$D:$D,$C27,'liste de données'!$C:$C,$E28,'liste de données'!$F:$F,"&gt;=01/01/2018",'liste de données'!$F:$F,"&lt;=31/01/2018")</f>
        <v>0</v>
      </c>
      <c r="L28" s="70">
        <f>SUMIFS('liste de données'!$G:$G,'liste de données'!$D:$D,$C27,'liste de données'!$C:$C,$E28,'liste de données'!$F:$F,"&gt;=01/02/2018",'liste de données'!$F:$F,"&lt;=28/02/2018")</f>
        <v>0</v>
      </c>
      <c r="M28" s="70">
        <f>SUMIFS('liste de données'!$G:$G,'liste de données'!$D:$D,$C27,'liste de données'!$C:$C,$E28,'liste de données'!$F:$F,"&gt;=01/03/2018",'liste de données'!$F:$F,"&lt;=31/03/2018")</f>
        <v>0</v>
      </c>
      <c r="N28" s="70">
        <f>SUMIFS('liste de données'!$G:$G,'liste de données'!$D:$D,$C27,'liste de données'!$C:$C,$E28,'liste de données'!$F:$F,"&gt;=01/04/2018",'liste de données'!$F:$F,"&lt;=30/04/2018")</f>
        <v>0</v>
      </c>
      <c r="O28" s="70">
        <f>SUMIFS('liste de données'!$G:$G,'liste de données'!$D:$D,$C27,'liste de données'!$C:$C,$E28,'liste de données'!$F:$F,"&gt;=01/05/2018",'liste de données'!$F:$F,"&lt;=31/05/2018")</f>
        <v>0</v>
      </c>
      <c r="P28" s="70">
        <f>SUMIFS('liste de données'!$G:$G,'liste de données'!$D:$D,$C27,'liste de données'!$C:$C,$E28,'liste de données'!$F:$F,"&gt;=01/06/2018",'liste de données'!$F:$F,"&lt;=30/06/2018")</f>
        <v>0</v>
      </c>
      <c r="Q28" s="70">
        <f>SUMIFS('liste de données'!$G:$G,'liste de données'!$D:$D,$C27,'liste de données'!$C:$C,$E28,'liste de données'!$F:$F,"&gt;=01/07/2018",'liste de données'!$F:$F,"&lt;=31/07/2018")</f>
        <v>0</v>
      </c>
      <c r="R28" s="70">
        <f>SUMIFS('liste de données'!$G:$G,'liste de données'!$D:$D,$C27,'liste de données'!$C:$C,$E28,'liste de données'!$F:$F,"&gt;=01/08/2018",'liste de données'!$F:$F,"&lt;=31/08/2018")</f>
        <v>0</v>
      </c>
      <c r="S28" s="70">
        <f>SUMIFS('liste de données'!$G:$G,'liste de données'!$D:$D,$C27,'liste de données'!$C:$C,$E28,'liste de données'!$F:$F,"&gt;=01/09/2018",'liste de données'!$F:$F,"&lt;=30/09/2018")</f>
        <v>0</v>
      </c>
      <c r="T28" s="70">
        <f>SUMIFS('liste de données'!$G:$G,'liste de données'!$D:$D,$C27,'liste de données'!$C:$C,$E28,'liste de données'!$F:$F,"&gt;=01/10/2018",'liste de données'!$F:$F,"&lt;=31/10/2018")</f>
        <v>0</v>
      </c>
      <c r="U28" s="70">
        <f>SUMIFS('liste de données'!$G:$G,'liste de données'!$D:$D,$C27,'liste de données'!$C:$C,$E28,'liste de données'!$F:$F,"&gt;=01/11/2018",'liste de données'!$F:$F,"&lt;=30/11/2018")</f>
        <v>0</v>
      </c>
      <c r="V28" s="70">
        <f>SUMIFS('liste de données'!$G:$G,'liste de données'!$D:$D,$C27,'liste de données'!$C:$C,$E28,'liste de données'!$F:$F,"&gt;=01/12/2018",'liste de données'!$F:$F,"&lt;=31/12/2018")</f>
        <v>0</v>
      </c>
      <c r="W28" s="72">
        <f>SUM(K28:V28)</f>
        <v>0</v>
      </c>
    </row>
    <row r="29" spans="1:23">
      <c r="B29" s="108"/>
      <c r="C29" s="108"/>
      <c r="D29" s="19"/>
      <c r="E29" s="44" t="s">
        <v>791</v>
      </c>
      <c r="F29" s="78">
        <f>SUM(F27:F28)</f>
        <v>0</v>
      </c>
      <c r="G29" s="78">
        <f t="shared" ref="G29:I29" si="4">SUM(G27:G28)</f>
        <v>0</v>
      </c>
      <c r="H29" s="78">
        <f t="shared" si="4"/>
        <v>0</v>
      </c>
      <c r="I29" s="78">
        <f t="shared" si="4"/>
        <v>0</v>
      </c>
      <c r="J29" s="35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</row>
    <row r="30" spans="1:23">
      <c r="E30" s="35"/>
      <c r="F30" s="93"/>
      <c r="G30" s="93"/>
      <c r="H30" s="93"/>
      <c r="I30" s="93"/>
      <c r="J30" s="35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</row>
    <row r="31" spans="1:23">
      <c r="E31" s="35"/>
      <c r="F31" s="93"/>
      <c r="G31" s="93"/>
      <c r="H31" s="93"/>
      <c r="I31" s="93"/>
      <c r="J31" s="35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</row>
    <row r="32" spans="1:23" ht="38.25">
      <c r="B32" s="17" t="s">
        <v>776</v>
      </c>
      <c r="C32" s="17" t="s">
        <v>778</v>
      </c>
      <c r="D32" s="17" t="s">
        <v>779</v>
      </c>
      <c r="E32" s="38" t="s">
        <v>777</v>
      </c>
      <c r="F32" s="88" t="s">
        <v>781</v>
      </c>
      <c r="G32" s="88" t="s">
        <v>782</v>
      </c>
      <c r="H32" s="88" t="s">
        <v>783</v>
      </c>
      <c r="I32" s="88" t="s">
        <v>784</v>
      </c>
      <c r="J32" s="3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</row>
    <row r="33" spans="1:23">
      <c r="B33" s="106">
        <v>955425</v>
      </c>
      <c r="C33" s="106" t="s">
        <v>147</v>
      </c>
      <c r="D33" s="18" t="s">
        <v>148</v>
      </c>
      <c r="E33" s="42" t="s">
        <v>1</v>
      </c>
      <c r="F33" s="71">
        <f>SUMIFS('liste de données'!G:G,'liste de données'!D:D,C33,'liste de données'!C:C,E33)</f>
        <v>223.62</v>
      </c>
      <c r="G33" s="71">
        <f>SUMIFS('liste de données'!H:H,'liste de données'!D:D,C33,'liste de données'!C:C,E33)</f>
        <v>208.66</v>
      </c>
      <c r="H33" s="71">
        <f>SUMIFS('liste de données'!I:I,'liste de données'!D:D,C33,'liste de données'!C:C,E33)</f>
        <v>0</v>
      </c>
      <c r="I33" s="71">
        <f>SUMIFS('liste de données'!J:J,'liste de données'!D:D,C33,'liste de données'!C:C,E33)</f>
        <v>14.96</v>
      </c>
      <c r="J33" s="35"/>
      <c r="K33" s="69">
        <f>SUMIFS('liste de données'!$G:$G,'liste de données'!$D:$D,$C33,'liste de données'!$C:$C,$E33,'liste de données'!$F:$F,"&gt;=01/01/2018",'liste de données'!$F:$F,"&lt;=31/01/2018")</f>
        <v>0</v>
      </c>
      <c r="L33" s="69">
        <f>SUMIFS('liste de données'!$G:$G,'liste de données'!$D:$D,$C33,'liste de données'!$C:$C,$E33,'liste de données'!$F:$F,"&gt;=01/02/2018",'liste de données'!$F:$F,"&lt;=28/02/2018")</f>
        <v>223.62</v>
      </c>
      <c r="M33" s="69">
        <f>SUMIFS('liste de données'!$G:$G,'liste de données'!$D:$D,$C33,'liste de données'!$C:$C,$E33,'liste de données'!$F:$F,"&gt;=01/03/2018",'liste de données'!$F:$F,"&lt;=31/03/2018")</f>
        <v>0</v>
      </c>
      <c r="N33" s="69">
        <f>SUMIFS('liste de données'!$G:$G,'liste de données'!$D:$D,$C33,'liste de données'!$C:$C,$E33,'liste de données'!$F:$F,"&gt;=01/04/2018",'liste de données'!$F:$F,"&lt;=30/04/2018")</f>
        <v>0</v>
      </c>
      <c r="O33" s="69">
        <f>SUMIFS('liste de données'!$G:$G,'liste de données'!$D:$D,$C33,'liste de données'!$C:$C,$E33,'liste de données'!$F:$F,"&gt;=01/05/2018",'liste de données'!$F:$F,"&lt;=30/05/2018")</f>
        <v>0</v>
      </c>
      <c r="P33" s="69">
        <f>SUMIFS('liste de données'!$G:$G,'liste de données'!$D:$D,$C33,'liste de données'!$C:$C,$E33,'liste de données'!$F:$F,"&gt;=01/06/2018",'liste de données'!$F:$F,"&lt;=31/06/2018")</f>
        <v>0</v>
      </c>
      <c r="Q33" s="69">
        <f>SUMIFS('liste de données'!$G:$G,'liste de données'!$D:$D,$C33,'liste de données'!$C:$C,$E33,'liste de données'!$F:$F,"&gt;=01/07/2018",'liste de données'!$F:$F,"&lt;=31/07/2018")</f>
        <v>0</v>
      </c>
      <c r="R33" s="69">
        <f>SUMIFS('liste de données'!$G:$G,'liste de données'!$D:$D,$C33,'liste de données'!$C:$C,$E33,'liste de données'!$F:$F,"&gt;=01/08/2018",'liste de données'!$F:$F,"&lt;=31/08/2018")</f>
        <v>0</v>
      </c>
      <c r="S33" s="69">
        <f>SUMIFS('liste de données'!$G:$G,'liste de données'!$D:$D,$C33,'liste de données'!$C:$C,$E33,'liste de données'!$F:$F,"&gt;=01/09/2018",'liste de données'!$F:$F,"&lt;=30/09/2018")</f>
        <v>0</v>
      </c>
      <c r="T33" s="69">
        <f>SUMIFS('liste de données'!$G:$G,'liste de données'!$D:$D,$C33,'liste de données'!$C:$C,$E33,'liste de données'!$F:$F,"&gt;=01/10/2018",'liste de données'!$F:$F,"&lt;=31/10/2018")</f>
        <v>0</v>
      </c>
      <c r="U33" s="69">
        <f>SUMIFS('liste de données'!$G:$G,'liste de données'!$D:$D,$C33,'liste de données'!$C:$C,$E33,'liste de données'!$F:$F,"&gt;=01/11/2018",'liste de données'!$F:$F,"&lt;=30/11/2018")</f>
        <v>0</v>
      </c>
      <c r="V33" s="69">
        <f>SUMIFS('liste de données'!$G:$G,'liste de données'!$D:$D,$C33,'liste de données'!$C:$C,$E33,'liste de données'!$F:$F,"&gt;=01/12/2018",'liste de données'!$F:$F,"&lt;=31/12/2018")</f>
        <v>0</v>
      </c>
      <c r="W33" s="72">
        <f>SUM(K33:V33)</f>
        <v>223.62</v>
      </c>
    </row>
    <row r="34" spans="1:23">
      <c r="A34" s="21"/>
      <c r="B34" s="113"/>
      <c r="C34" s="113"/>
      <c r="D34" s="29"/>
      <c r="E34" s="43" t="s">
        <v>14</v>
      </c>
      <c r="F34" s="70">
        <f>SUMIFS('liste de données'!G:G,'liste de données'!D:D,C33,'liste de données'!C:C,E34)</f>
        <v>149.04</v>
      </c>
      <c r="G34" s="70">
        <f>SUMIFS('liste de données'!H:H,'liste de données'!D:D,C33,'liste de données'!C:C,E34)</f>
        <v>149.04</v>
      </c>
      <c r="H34" s="70">
        <f>SUMIFS('liste de données'!I:I,'liste de données'!D:D,C33,'liste de données'!C:C,E34)</f>
        <v>0</v>
      </c>
      <c r="I34" s="70">
        <f>SUMIFS('liste de données'!J:J,'liste de données'!D:D,C33,'liste de données'!C:C,E34)</f>
        <v>0</v>
      </c>
      <c r="J34" s="37"/>
      <c r="K34" s="70">
        <f>SUMIFS('liste de données'!$G:$G,'liste de données'!$D:$D,$C33,'liste de données'!$C:$C,$E34,'liste de données'!$F:$F,"&gt;=01/01/2018",'liste de données'!$F:$F,"&lt;=31/01/2018")</f>
        <v>0</v>
      </c>
      <c r="L34" s="70">
        <f>SUMIFS('liste de données'!$G:$G,'liste de données'!$D:$D,$C33,'liste de données'!$C:$C,$E34,'liste de données'!$F:$F,"&gt;=01/02/2018",'liste de données'!$F:$F,"&lt;=28/02/2018")</f>
        <v>0</v>
      </c>
      <c r="M34" s="70">
        <f>SUMIFS('liste de données'!$G:$G,'liste de données'!$D:$D,$C33,'liste de données'!$C:$C,$E34,'liste de données'!$F:$F,"&gt;=01/03/2018",'liste de données'!$F:$F,"&lt;=31/03/2018")</f>
        <v>149.04</v>
      </c>
      <c r="N34" s="70">
        <f>SUMIFS('liste de données'!$G:$G,'liste de données'!$D:$D,$C33,'liste de données'!$C:$C,$E34,'liste de données'!$F:$F,"&gt;=01/04/2018",'liste de données'!$F:$F,"&lt;=30/04/2018")</f>
        <v>0</v>
      </c>
      <c r="O34" s="70">
        <f>SUMIFS('liste de données'!$G:$G,'liste de données'!$D:$D,$C33,'liste de données'!$C:$C,$E34,'liste de données'!$F:$F,"&gt;=01/05/2018",'liste de données'!$F:$F,"&lt;=31/05/2018")</f>
        <v>0</v>
      </c>
      <c r="P34" s="70">
        <f>SUMIFS('liste de données'!$G:$G,'liste de données'!$D:$D,$C33,'liste de données'!$C:$C,$E34,'liste de données'!$F:$F,"&gt;=01/06/2018",'liste de données'!$F:$F,"&lt;=30/06/2018")</f>
        <v>0</v>
      </c>
      <c r="Q34" s="70">
        <f>SUMIFS('liste de données'!$G:$G,'liste de données'!$D:$D,$C33,'liste de données'!$C:$C,$E34,'liste de données'!$F:$F,"&gt;=01/07/2018",'liste de données'!$F:$F,"&lt;=31/07/2018")</f>
        <v>0</v>
      </c>
      <c r="R34" s="70">
        <f>SUMIFS('liste de données'!$G:$G,'liste de données'!$D:$D,$C33,'liste de données'!$C:$C,$E34,'liste de données'!$F:$F,"&gt;=01/08/2018",'liste de données'!$F:$F,"&lt;=31/08/2018")</f>
        <v>0</v>
      </c>
      <c r="S34" s="70">
        <f>SUMIFS('liste de données'!$G:$G,'liste de données'!$D:$D,$C33,'liste de données'!$C:$C,$E34,'liste de données'!$F:$F,"&gt;=01/09/2018",'liste de données'!$F:$F,"&lt;=30/09/2018")</f>
        <v>0</v>
      </c>
      <c r="T34" s="70">
        <f>SUMIFS('liste de données'!$G:$G,'liste de données'!$D:$D,$C33,'liste de données'!$C:$C,$E34,'liste de données'!$F:$F,"&gt;=01/10/2018",'liste de données'!$F:$F,"&lt;=31/10/2018")</f>
        <v>0</v>
      </c>
      <c r="U34" s="70">
        <f>SUMIFS('liste de données'!$G:$G,'liste de données'!$D:$D,$C33,'liste de données'!$C:$C,$E34,'liste de données'!$F:$F,"&gt;=01/11/2018",'liste de données'!$F:$F,"&lt;=30/11/2018")</f>
        <v>0</v>
      </c>
      <c r="V34" s="70">
        <f>SUMIFS('liste de données'!$G:$G,'liste de données'!$D:$D,$C33,'liste de données'!$C:$C,$E34,'liste de données'!$F:$F,"&gt;=01/12/2018",'liste de données'!$F:$F,"&lt;=31/12/2018")</f>
        <v>0</v>
      </c>
      <c r="W34" s="72">
        <f>SUM(K34:V34)</f>
        <v>149.04</v>
      </c>
    </row>
    <row r="35" spans="1:23">
      <c r="B35" s="108"/>
      <c r="C35" s="108"/>
      <c r="D35" s="19"/>
      <c r="E35" s="44" t="s">
        <v>791</v>
      </c>
      <c r="F35" s="78">
        <f>SUM(F33:F34)</f>
        <v>372.65999999999997</v>
      </c>
      <c r="G35" s="78">
        <f t="shared" ref="G35:I35" si="5">SUM(G33:G34)</f>
        <v>357.7</v>
      </c>
      <c r="H35" s="78">
        <f t="shared" si="5"/>
        <v>0</v>
      </c>
      <c r="I35" s="78">
        <f t="shared" si="5"/>
        <v>14.96</v>
      </c>
      <c r="J35" s="35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</row>
    <row r="36" spans="1:23">
      <c r="E36" s="35"/>
      <c r="F36" s="93"/>
      <c r="G36" s="93"/>
      <c r="H36" s="93"/>
      <c r="I36" s="93"/>
      <c r="J36" s="35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</row>
    <row r="37" spans="1:23">
      <c r="E37" s="35"/>
      <c r="F37" s="93"/>
      <c r="G37" s="93"/>
      <c r="H37" s="93"/>
      <c r="I37" s="93"/>
      <c r="J37" s="35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</row>
    <row r="38" spans="1:23" ht="38.25">
      <c r="B38" s="17" t="s">
        <v>776</v>
      </c>
      <c r="C38" s="17" t="s">
        <v>778</v>
      </c>
      <c r="D38" s="17" t="s">
        <v>779</v>
      </c>
      <c r="E38" s="38" t="s">
        <v>777</v>
      </c>
      <c r="F38" s="88" t="s">
        <v>781</v>
      </c>
      <c r="G38" s="88" t="s">
        <v>782</v>
      </c>
      <c r="H38" s="88" t="s">
        <v>783</v>
      </c>
      <c r="I38" s="88" t="s">
        <v>784</v>
      </c>
      <c r="J38" s="3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</row>
    <row r="39" spans="1:23">
      <c r="B39" s="106">
        <v>955425</v>
      </c>
      <c r="C39" s="106" t="s">
        <v>275</v>
      </c>
      <c r="D39" s="18" t="s">
        <v>276</v>
      </c>
      <c r="E39" s="42" t="s">
        <v>1</v>
      </c>
      <c r="F39" s="71">
        <f>SUMIFS('liste de données'!G:G,'liste de données'!D:D,C39,'liste de données'!C:C,E39)</f>
        <v>0</v>
      </c>
      <c r="G39" s="71">
        <f>SUMIFS('liste de données'!H:H,'liste de données'!D:D,C39,'liste de données'!C:C,E39)</f>
        <v>0</v>
      </c>
      <c r="H39" s="71">
        <f>SUMIFS('liste de données'!I:I,'liste de données'!D:D,C39,'liste de données'!C:C,E39)</f>
        <v>0</v>
      </c>
      <c r="I39" s="71">
        <f>SUMIFS('liste de données'!J:J,'liste de données'!D:D,C39,'liste de données'!C:C,E39)</f>
        <v>0</v>
      </c>
      <c r="J39" s="35"/>
      <c r="K39" s="69">
        <f>SUMIFS('liste de données'!$G:$G,'liste de données'!$D:$D,$C39,'liste de données'!$C:$C,$E39,'liste de données'!$F:$F,"&gt;=01/01/2018",'liste de données'!$F:$F,"&lt;=31/01/2018")</f>
        <v>0</v>
      </c>
      <c r="L39" s="69">
        <f>SUMIFS('liste de données'!$G:$G,'liste de données'!$D:$D,$C39,'liste de données'!$C:$C,$E39,'liste de données'!$F:$F,"&gt;=01/02/2018",'liste de données'!$F:$F,"&lt;=28/02/2018")</f>
        <v>0</v>
      </c>
      <c r="M39" s="69">
        <f>SUMIFS('liste de données'!$G:$G,'liste de données'!$D:$D,$C39,'liste de données'!$C:$C,$E39,'liste de données'!$F:$F,"&gt;=01/03/2018",'liste de données'!$F:$F,"&lt;=31/03/2018")</f>
        <v>0</v>
      </c>
      <c r="N39" s="69">
        <f>SUMIFS('liste de données'!$G:$G,'liste de données'!$D:$D,$C39,'liste de données'!$C:$C,$E39,'liste de données'!$F:$F,"&gt;=01/04/2018",'liste de données'!$F:$F,"&lt;=30/04/2018")</f>
        <v>0</v>
      </c>
      <c r="O39" s="69">
        <f>SUMIFS('liste de données'!$G:$G,'liste de données'!$D:$D,$C39,'liste de données'!$C:$C,$E39,'liste de données'!$F:$F,"&gt;=01/05/2018",'liste de données'!$F:$F,"&lt;=30/05/2018")</f>
        <v>0</v>
      </c>
      <c r="P39" s="69">
        <f>SUMIFS('liste de données'!$G:$G,'liste de données'!$D:$D,$C39,'liste de données'!$C:$C,$E39,'liste de données'!$F:$F,"&gt;=01/06/2018",'liste de données'!$F:$F,"&lt;=31/06/2018")</f>
        <v>0</v>
      </c>
      <c r="Q39" s="69">
        <f>SUMIFS('liste de données'!$G:$G,'liste de données'!$D:$D,$C39,'liste de données'!$C:$C,$E39,'liste de données'!$F:$F,"&gt;=01/07/2018",'liste de données'!$F:$F,"&lt;=31/07/2018")</f>
        <v>0</v>
      </c>
      <c r="R39" s="69">
        <f>SUMIFS('liste de données'!$G:$G,'liste de données'!$D:$D,$C39,'liste de données'!$C:$C,$E39,'liste de données'!$F:$F,"&gt;=01/08/2018",'liste de données'!$F:$F,"&lt;=31/08/2018")</f>
        <v>0</v>
      </c>
      <c r="S39" s="69">
        <f>SUMIFS('liste de données'!$G:$G,'liste de données'!$D:$D,$C39,'liste de données'!$C:$C,$E39,'liste de données'!$F:$F,"&gt;=01/09/2018",'liste de données'!$F:$F,"&lt;=30/09/2018")</f>
        <v>0</v>
      </c>
      <c r="T39" s="69">
        <f>SUMIFS('liste de données'!$G:$G,'liste de données'!$D:$D,$C39,'liste de données'!$C:$C,$E39,'liste de données'!$F:$F,"&gt;=01/10/2018",'liste de données'!$F:$F,"&lt;=31/10/2018")</f>
        <v>0</v>
      </c>
      <c r="U39" s="69">
        <f>SUMIFS('liste de données'!$G:$G,'liste de données'!$D:$D,$C39,'liste de données'!$C:$C,$E39,'liste de données'!$F:$F,"&gt;=01/11/2018",'liste de données'!$F:$F,"&lt;=30/11/2018")</f>
        <v>0</v>
      </c>
      <c r="V39" s="69">
        <f>SUMIFS('liste de données'!$G:$G,'liste de données'!$D:$D,$C39,'liste de données'!$C:$C,$E39,'liste de données'!$F:$F,"&gt;=01/12/2018",'liste de données'!$F:$F,"&lt;=31/12/2018")</f>
        <v>0</v>
      </c>
      <c r="W39" s="72">
        <f>SUM(K39:V39)</f>
        <v>0</v>
      </c>
    </row>
    <row r="40" spans="1:23">
      <c r="A40" s="21"/>
      <c r="B40" s="113"/>
      <c r="C40" s="113"/>
      <c r="D40" s="29"/>
      <c r="E40" s="43" t="s">
        <v>14</v>
      </c>
      <c r="F40" s="70">
        <f>SUMIFS('liste de données'!G:G,'liste de données'!D:D,C39,'liste de données'!C:C,E40)</f>
        <v>0</v>
      </c>
      <c r="G40" s="70">
        <f>SUMIFS('liste de données'!H:H,'liste de données'!D:D,C39,'liste de données'!C:C,E40)</f>
        <v>0</v>
      </c>
      <c r="H40" s="70">
        <f>SUMIFS('liste de données'!I:I,'liste de données'!D:D,C39,'liste de données'!C:C,E40)</f>
        <v>0</v>
      </c>
      <c r="I40" s="70">
        <f>SUMIFS('liste de données'!J:J,'liste de données'!D:D,C39,'liste de données'!C:C,E40)</f>
        <v>0</v>
      </c>
      <c r="J40" s="37"/>
      <c r="K40" s="70">
        <f>SUMIFS('liste de données'!$G:$G,'liste de données'!$D:$D,$C39,'liste de données'!$C:$C,$E40,'liste de données'!$F:$F,"&gt;=01/01/2018",'liste de données'!$F:$F,"&lt;=31/01/2018")</f>
        <v>0</v>
      </c>
      <c r="L40" s="70">
        <f>SUMIFS('liste de données'!$G:$G,'liste de données'!$D:$D,$C39,'liste de données'!$C:$C,$E40,'liste de données'!$F:$F,"&gt;=01/02/2018",'liste de données'!$F:$F,"&lt;=28/02/2018")</f>
        <v>0</v>
      </c>
      <c r="M40" s="70">
        <f>SUMIFS('liste de données'!$G:$G,'liste de données'!$D:$D,$C39,'liste de données'!$C:$C,$E40,'liste de données'!$F:$F,"&gt;=01/03/2018",'liste de données'!$F:$F,"&lt;=31/03/2018")</f>
        <v>0</v>
      </c>
      <c r="N40" s="70">
        <f>SUMIFS('liste de données'!$G:$G,'liste de données'!$D:$D,$C39,'liste de données'!$C:$C,$E40,'liste de données'!$F:$F,"&gt;=01/04/2018",'liste de données'!$F:$F,"&lt;=30/04/2018")</f>
        <v>0</v>
      </c>
      <c r="O40" s="70">
        <f>SUMIFS('liste de données'!$G:$G,'liste de données'!$D:$D,$C39,'liste de données'!$C:$C,$E40,'liste de données'!$F:$F,"&gt;=01/05/2018",'liste de données'!$F:$F,"&lt;=31/05/2018")</f>
        <v>0</v>
      </c>
      <c r="P40" s="70">
        <f>SUMIFS('liste de données'!$G:$G,'liste de données'!$D:$D,$C39,'liste de données'!$C:$C,$E40,'liste de données'!$F:$F,"&gt;=01/06/2018",'liste de données'!$F:$F,"&lt;=30/06/2018")</f>
        <v>0</v>
      </c>
      <c r="Q40" s="70">
        <f>SUMIFS('liste de données'!$G:$G,'liste de données'!$D:$D,$C39,'liste de données'!$C:$C,$E40,'liste de données'!$F:$F,"&gt;=01/07/2018",'liste de données'!$F:$F,"&lt;=31/07/2018")</f>
        <v>0</v>
      </c>
      <c r="R40" s="70">
        <f>SUMIFS('liste de données'!$G:$G,'liste de données'!$D:$D,$C39,'liste de données'!$C:$C,$E40,'liste de données'!$F:$F,"&gt;=01/08/2018",'liste de données'!$F:$F,"&lt;=31/08/2018")</f>
        <v>0</v>
      </c>
      <c r="S40" s="70">
        <f>SUMIFS('liste de données'!$G:$G,'liste de données'!$D:$D,$C39,'liste de données'!$C:$C,$E40,'liste de données'!$F:$F,"&gt;=01/09/2018",'liste de données'!$F:$F,"&lt;=30/09/2018")</f>
        <v>0</v>
      </c>
      <c r="T40" s="70">
        <f>SUMIFS('liste de données'!$G:$G,'liste de données'!$D:$D,$C39,'liste de données'!$C:$C,$E40,'liste de données'!$F:$F,"&gt;=01/10/2018",'liste de données'!$F:$F,"&lt;=31/10/2018")</f>
        <v>0</v>
      </c>
      <c r="U40" s="70">
        <f>SUMIFS('liste de données'!$G:$G,'liste de données'!$D:$D,$C39,'liste de données'!$C:$C,$E40,'liste de données'!$F:$F,"&gt;=01/11/2018",'liste de données'!$F:$F,"&lt;=30/11/2018")</f>
        <v>0</v>
      </c>
      <c r="V40" s="70">
        <f>SUMIFS('liste de données'!$G:$G,'liste de données'!$D:$D,$C39,'liste de données'!$C:$C,$E40,'liste de données'!$F:$F,"&gt;=01/12/2018",'liste de données'!$F:$F,"&lt;=31/12/2018")</f>
        <v>0</v>
      </c>
      <c r="W40" s="72">
        <f>SUM(K40:V40)</f>
        <v>0</v>
      </c>
    </row>
    <row r="41" spans="1:23">
      <c r="B41" s="108"/>
      <c r="C41" s="108"/>
      <c r="D41" s="19"/>
      <c r="E41" s="44" t="s">
        <v>791</v>
      </c>
      <c r="F41" s="78">
        <f>SUM(F39:F40)</f>
        <v>0</v>
      </c>
      <c r="G41" s="78">
        <f t="shared" ref="G41:I41" si="6">SUM(G39:G40)</f>
        <v>0</v>
      </c>
      <c r="H41" s="78">
        <f t="shared" si="6"/>
        <v>0</v>
      </c>
      <c r="I41" s="78">
        <f t="shared" si="6"/>
        <v>0</v>
      </c>
      <c r="J41" s="35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</row>
    <row r="42" spans="1:23">
      <c r="E42" s="35"/>
      <c r="F42" s="93"/>
      <c r="G42" s="93"/>
      <c r="H42" s="93"/>
      <c r="I42" s="93"/>
      <c r="J42" s="35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</row>
    <row r="43" spans="1:23">
      <c r="E43" s="35"/>
      <c r="F43" s="93"/>
      <c r="G43" s="93"/>
      <c r="H43" s="93"/>
      <c r="I43" s="93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</row>
    <row r="44" spans="1:23" ht="38.25">
      <c r="B44" s="17" t="s">
        <v>776</v>
      </c>
      <c r="C44" s="17" t="s">
        <v>778</v>
      </c>
      <c r="D44" s="17" t="s">
        <v>779</v>
      </c>
      <c r="E44" s="38" t="s">
        <v>777</v>
      </c>
      <c r="F44" s="88" t="s">
        <v>781</v>
      </c>
      <c r="G44" s="88" t="s">
        <v>782</v>
      </c>
      <c r="H44" s="88" t="s">
        <v>783</v>
      </c>
      <c r="I44" s="88" t="s">
        <v>784</v>
      </c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</row>
    <row r="45" spans="1:23">
      <c r="B45" s="106">
        <v>955425</v>
      </c>
      <c r="C45" s="106" t="s">
        <v>153</v>
      </c>
      <c r="D45" s="18" t="s">
        <v>154</v>
      </c>
      <c r="E45" s="42" t="s">
        <v>1</v>
      </c>
      <c r="F45" s="71">
        <f>SUMIFS('liste de données'!G:G,'liste de données'!D:D,C45,'liste de données'!C:C,E45)</f>
        <v>774.57</v>
      </c>
      <c r="G45" s="71">
        <f>SUMIFS('liste de données'!H:H,'liste de données'!D:D,C45,'liste de données'!C:C,E45)</f>
        <v>655.77</v>
      </c>
      <c r="H45" s="71">
        <f>SUMIFS('liste de données'!I:I,'liste de données'!D:D,C45,'liste de données'!C:C,E45)</f>
        <v>0</v>
      </c>
      <c r="I45" s="71">
        <f>SUMIFS('liste de données'!J:J,'liste de données'!D:D,C45,'liste de données'!C:C,E45)</f>
        <v>118.8</v>
      </c>
      <c r="K45" s="69">
        <f>SUMIFS('liste de données'!$G:$G,'liste de données'!$D:$D,$C45,'liste de données'!$C:$C,$E45,'liste de données'!$F:$F,"&gt;=01/01/2018",'liste de données'!$F:$F,"&lt;=31/01/2018")</f>
        <v>357.69</v>
      </c>
      <c r="L45" s="69">
        <f>SUMIFS('liste de données'!$G:$G,'liste de données'!$D:$D,$C45,'liste de données'!$C:$C,$E45,'liste de données'!$F:$F,"&gt;=01/02/2018",'liste de données'!$F:$F,"&lt;=28/02/2018")</f>
        <v>178.85</v>
      </c>
      <c r="M45" s="69">
        <f>SUMIFS('liste de données'!$G:$G,'liste de données'!$D:$D,$C45,'liste de données'!$C:$C,$E45,'liste de données'!$F:$F,"&gt;=01/03/2018",'liste de données'!$F:$F,"&lt;=31/03/2018")</f>
        <v>238.03</v>
      </c>
      <c r="N45" s="69">
        <f>SUMIFS('liste de données'!$G:$G,'liste de données'!$D:$D,$C45,'liste de données'!$C:$C,$E45,'liste de données'!$F:$F,"&gt;=01/04/2018",'liste de données'!$F:$F,"&lt;=30/04/2018")</f>
        <v>0</v>
      </c>
      <c r="O45" s="69">
        <f>SUMIFS('liste de données'!$G:$G,'liste de données'!$D:$D,$C45,'liste de données'!$C:$C,$E45,'liste de données'!$F:$F,"&gt;=01/05/2018",'liste de données'!$F:$F,"&lt;=30/05/2018")</f>
        <v>0</v>
      </c>
      <c r="P45" s="69">
        <f>SUMIFS('liste de données'!$G:$G,'liste de données'!$D:$D,$C45,'liste de données'!$C:$C,$E45,'liste de données'!$F:$F,"&gt;=01/06/2018",'liste de données'!$F:$F,"&lt;=31/06/2018")</f>
        <v>0</v>
      </c>
      <c r="Q45" s="69">
        <f>SUMIFS('liste de données'!$G:$G,'liste de données'!$D:$D,$C45,'liste de données'!$C:$C,$E45,'liste de données'!$F:$F,"&gt;=01/07/2018",'liste de données'!$F:$F,"&lt;=31/07/2018")</f>
        <v>0</v>
      </c>
      <c r="R45" s="69">
        <f>SUMIFS('liste de données'!$G:$G,'liste de données'!$D:$D,$C45,'liste de données'!$C:$C,$E45,'liste de données'!$F:$F,"&gt;=01/08/2018",'liste de données'!$F:$F,"&lt;=31/08/2018")</f>
        <v>0</v>
      </c>
      <c r="S45" s="69">
        <f>SUMIFS('liste de données'!$G:$G,'liste de données'!$D:$D,$C45,'liste de données'!$C:$C,$E45,'liste de données'!$F:$F,"&gt;=01/09/2018",'liste de données'!$F:$F,"&lt;=30/09/2018")</f>
        <v>0</v>
      </c>
      <c r="T45" s="69">
        <f>SUMIFS('liste de données'!$G:$G,'liste de données'!$D:$D,$C45,'liste de données'!$C:$C,$E45,'liste de données'!$F:$F,"&gt;=01/10/2018",'liste de données'!$F:$F,"&lt;=31/10/2018")</f>
        <v>0</v>
      </c>
      <c r="U45" s="69">
        <f>SUMIFS('liste de données'!$G:$G,'liste de données'!$D:$D,$C45,'liste de données'!$C:$C,$E45,'liste de données'!$F:$F,"&gt;=01/11/2018",'liste de données'!$F:$F,"&lt;=30/11/2018")</f>
        <v>0</v>
      </c>
      <c r="V45" s="69">
        <f>SUMIFS('liste de données'!$G:$G,'liste de données'!$D:$D,$C45,'liste de données'!$C:$C,$E45,'liste de données'!$F:$F,"&gt;=01/12/2018",'liste de données'!$F:$F,"&lt;=31/12/2018")</f>
        <v>0</v>
      </c>
      <c r="W45" s="72">
        <f>SUM(K45:V45)</f>
        <v>774.56999999999994</v>
      </c>
    </row>
    <row r="46" spans="1:23">
      <c r="A46" s="21"/>
      <c r="B46" s="113"/>
      <c r="C46" s="113"/>
      <c r="D46" s="29"/>
      <c r="E46" s="43" t="s">
        <v>14</v>
      </c>
      <c r="F46" s="70">
        <f>SUMIFS('liste de données'!G:G,'liste de données'!D:D,C45,'liste de données'!C:C,E46)</f>
        <v>1878.32</v>
      </c>
      <c r="G46" s="70">
        <f>SUMIFS('liste de données'!H:H,'liste de données'!D:D,C45,'liste de données'!C:C,E46)</f>
        <v>1848.08</v>
      </c>
      <c r="H46" s="70">
        <f>SUMIFS('liste de données'!I:I,'liste de données'!D:D,C45,'liste de données'!C:C,E46)</f>
        <v>0</v>
      </c>
      <c r="I46" s="70">
        <f>SUMIFS('liste de données'!J:J,'liste de données'!D:D,C45,'liste de données'!C:C,E46)</f>
        <v>30.24</v>
      </c>
      <c r="K46" s="70">
        <f>SUMIFS('liste de données'!$G:$G,'liste de données'!$D:$D,$C45,'liste de données'!$C:$C,$E46,'liste de données'!$F:$F,"&gt;=01/01/2018",'liste de données'!$F:$F,"&lt;=31/01/2018")</f>
        <v>0</v>
      </c>
      <c r="L46" s="70">
        <f>SUMIFS('liste de données'!$G:$G,'liste de données'!$D:$D,$C45,'liste de données'!$C:$C,$E46,'liste de données'!$F:$F,"&gt;=01/02/2018",'liste de données'!$F:$F,"&lt;=28/02/2018")</f>
        <v>1759.09</v>
      </c>
      <c r="M46" s="70">
        <f>SUMIFS('liste de données'!$G:$G,'liste de données'!$D:$D,$C45,'liste de données'!$C:$C,$E46,'liste de données'!$F:$F,"&gt;=01/03/2018",'liste de données'!$F:$F,"&lt;=31/03/2018")</f>
        <v>119.23</v>
      </c>
      <c r="N46" s="70">
        <f>SUMIFS('liste de données'!$G:$G,'liste de données'!$D:$D,$C45,'liste de données'!$C:$C,$E46,'liste de données'!$F:$F,"&gt;=01/04/2018",'liste de données'!$F:$F,"&lt;=30/04/2018")</f>
        <v>0</v>
      </c>
      <c r="O46" s="70">
        <f>SUMIFS('liste de données'!$G:$G,'liste de données'!$D:$D,$C45,'liste de données'!$C:$C,$E46,'liste de données'!$F:$F,"&gt;=01/05/2018",'liste de données'!$F:$F,"&lt;=31/05/2018")</f>
        <v>0</v>
      </c>
      <c r="P46" s="70">
        <f>SUMIFS('liste de données'!$G:$G,'liste de données'!$D:$D,$C45,'liste de données'!$C:$C,$E46,'liste de données'!$F:$F,"&gt;=01/06/2018",'liste de données'!$F:$F,"&lt;=30/06/2018")</f>
        <v>0</v>
      </c>
      <c r="Q46" s="70">
        <f>SUMIFS('liste de données'!$G:$G,'liste de données'!$D:$D,$C45,'liste de données'!$C:$C,$E46,'liste de données'!$F:$F,"&gt;=01/07/2018",'liste de données'!$F:$F,"&lt;=31/07/2018")</f>
        <v>0</v>
      </c>
      <c r="R46" s="70">
        <f>SUMIFS('liste de données'!$G:$G,'liste de données'!$D:$D,$C45,'liste de données'!$C:$C,$E46,'liste de données'!$F:$F,"&gt;=01/08/2018",'liste de données'!$F:$F,"&lt;=31/08/2018")</f>
        <v>0</v>
      </c>
      <c r="S46" s="70">
        <f>SUMIFS('liste de données'!$G:$G,'liste de données'!$D:$D,$C45,'liste de données'!$C:$C,$E46,'liste de données'!$F:$F,"&gt;=01/09/2018",'liste de données'!$F:$F,"&lt;=30/09/2018")</f>
        <v>0</v>
      </c>
      <c r="T46" s="70">
        <f>SUMIFS('liste de données'!$G:$G,'liste de données'!$D:$D,$C45,'liste de données'!$C:$C,$E46,'liste de données'!$F:$F,"&gt;=01/10/2018",'liste de données'!$F:$F,"&lt;=31/10/2018")</f>
        <v>0</v>
      </c>
      <c r="U46" s="70">
        <f>SUMIFS('liste de données'!$G:$G,'liste de données'!$D:$D,$C45,'liste de données'!$C:$C,$E46,'liste de données'!$F:$F,"&gt;=01/11/2018",'liste de données'!$F:$F,"&lt;=30/11/2018")</f>
        <v>0</v>
      </c>
      <c r="V46" s="70">
        <f>SUMIFS('liste de données'!$G:$G,'liste de données'!$D:$D,$C45,'liste de données'!$C:$C,$E46,'liste de données'!$F:$F,"&gt;=01/12/2018",'liste de données'!$F:$F,"&lt;=31/12/2018")</f>
        <v>0</v>
      </c>
      <c r="W46" s="72">
        <f>SUM(K46:V46)</f>
        <v>1878.32</v>
      </c>
    </row>
    <row r="47" spans="1:23">
      <c r="B47" s="108"/>
      <c r="C47" s="108"/>
      <c r="D47" s="19"/>
      <c r="E47" s="44" t="s">
        <v>791</v>
      </c>
      <c r="F47" s="78">
        <f>SUM(F45:F46)</f>
        <v>2652.89</v>
      </c>
      <c r="G47" s="78">
        <f t="shared" ref="G47:I47" si="7">SUM(G45:G46)</f>
        <v>2503.85</v>
      </c>
      <c r="H47" s="78">
        <f t="shared" si="7"/>
        <v>0</v>
      </c>
      <c r="I47" s="78">
        <f t="shared" si="7"/>
        <v>149.04</v>
      </c>
      <c r="J47" s="35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</row>
    <row r="48" spans="1:23">
      <c r="E48" s="35"/>
      <c r="F48" s="93"/>
      <c r="G48" s="93"/>
      <c r="H48" s="93"/>
      <c r="I48" s="93"/>
      <c r="J48" s="35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</row>
    <row r="49" spans="1:23">
      <c r="E49" s="35"/>
      <c r="F49" s="93"/>
      <c r="G49" s="93"/>
      <c r="H49" s="93"/>
      <c r="I49" s="93"/>
      <c r="J49" s="35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</row>
    <row r="50" spans="1:23" ht="38.25">
      <c r="B50" s="17" t="s">
        <v>776</v>
      </c>
      <c r="C50" s="17" t="s">
        <v>778</v>
      </c>
      <c r="D50" s="17" t="s">
        <v>779</v>
      </c>
      <c r="E50" s="38" t="s">
        <v>777</v>
      </c>
      <c r="F50" s="88" t="s">
        <v>781</v>
      </c>
      <c r="G50" s="88" t="s">
        <v>782</v>
      </c>
      <c r="H50" s="88" t="s">
        <v>783</v>
      </c>
      <c r="I50" s="88" t="s">
        <v>784</v>
      </c>
      <c r="J50" s="3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</row>
    <row r="51" spans="1:23">
      <c r="B51" s="106">
        <v>955425</v>
      </c>
      <c r="C51" s="106" t="s">
        <v>200</v>
      </c>
      <c r="D51" s="18" t="s">
        <v>201</v>
      </c>
      <c r="E51" s="42" t="s">
        <v>1</v>
      </c>
      <c r="F51" s="71">
        <f>SUMIFS('liste de données'!G:G,'liste de données'!D:D,C51,'liste de données'!C:C,E51)</f>
        <v>0</v>
      </c>
      <c r="G51" s="71">
        <f>SUMIFS('liste de données'!H:H,'liste de données'!D:D,C51,'liste de données'!C:C,E51)</f>
        <v>0</v>
      </c>
      <c r="H51" s="71">
        <f>SUMIFS('liste de données'!I:I,'liste de données'!D:D,C51,'liste de données'!C:C,E51)</f>
        <v>0</v>
      </c>
      <c r="I51" s="71">
        <f>SUMIFS('liste de données'!J:J,'liste de données'!D:D,C51,'liste de données'!C:C,E51)</f>
        <v>0</v>
      </c>
      <c r="J51" s="35"/>
      <c r="K51" s="69">
        <f>SUMIFS('liste de données'!$G:$G,'liste de données'!$D:$D,$C51,'liste de données'!$C:$C,$E51,'liste de données'!$F:$F,"&gt;=01/01/2018",'liste de données'!$F:$F,"&lt;=31/01/2018")</f>
        <v>0</v>
      </c>
      <c r="L51" s="69">
        <f>SUMIFS('liste de données'!$G:$G,'liste de données'!$D:$D,$C51,'liste de données'!$C:$C,$E51,'liste de données'!$F:$F,"&gt;=01/02/2018",'liste de données'!$F:$F,"&lt;=28/02/2018")</f>
        <v>0</v>
      </c>
      <c r="M51" s="69">
        <f>SUMIFS('liste de données'!$G:$G,'liste de données'!$D:$D,$C51,'liste de données'!$C:$C,$E51,'liste de données'!$F:$F,"&gt;=01/03/2018",'liste de données'!$F:$F,"&lt;=31/03/2018")</f>
        <v>0</v>
      </c>
      <c r="N51" s="69">
        <f>SUMIFS('liste de données'!$G:$G,'liste de données'!$D:$D,$C51,'liste de données'!$C:$C,$E51,'liste de données'!$F:$F,"&gt;=01/04/2018",'liste de données'!$F:$F,"&lt;=30/04/2018")</f>
        <v>0</v>
      </c>
      <c r="O51" s="69">
        <f>SUMIFS('liste de données'!$G:$G,'liste de données'!$D:$D,$C51,'liste de données'!$C:$C,$E51,'liste de données'!$F:$F,"&gt;=01/05/2018",'liste de données'!$F:$F,"&lt;=30/05/2018")</f>
        <v>0</v>
      </c>
      <c r="P51" s="69">
        <f>SUMIFS('liste de données'!$G:$G,'liste de données'!$D:$D,$C51,'liste de données'!$C:$C,$E51,'liste de données'!$F:$F,"&gt;=01/06/2018",'liste de données'!$F:$F,"&lt;=31/06/2018")</f>
        <v>0</v>
      </c>
      <c r="Q51" s="69">
        <f>SUMIFS('liste de données'!$G:$G,'liste de données'!$D:$D,$C51,'liste de données'!$C:$C,$E51,'liste de données'!$F:$F,"&gt;=01/07/2018",'liste de données'!$F:$F,"&lt;=31/07/2018")</f>
        <v>0</v>
      </c>
      <c r="R51" s="69">
        <f>SUMIFS('liste de données'!$G:$G,'liste de données'!$D:$D,$C51,'liste de données'!$C:$C,$E51,'liste de données'!$F:$F,"&gt;=01/08/2018",'liste de données'!$F:$F,"&lt;=31/08/2018")</f>
        <v>0</v>
      </c>
      <c r="S51" s="69">
        <f>SUMIFS('liste de données'!$G:$G,'liste de données'!$D:$D,$C51,'liste de données'!$C:$C,$E51,'liste de données'!$F:$F,"&gt;=01/09/2018",'liste de données'!$F:$F,"&lt;=30/09/2018")</f>
        <v>0</v>
      </c>
      <c r="T51" s="69">
        <f>SUMIFS('liste de données'!$G:$G,'liste de données'!$D:$D,$C51,'liste de données'!$C:$C,$E51,'liste de données'!$F:$F,"&gt;=01/10/2018",'liste de données'!$F:$F,"&lt;=31/10/2018")</f>
        <v>0</v>
      </c>
      <c r="U51" s="69">
        <f>SUMIFS('liste de données'!$G:$G,'liste de données'!$D:$D,$C51,'liste de données'!$C:$C,$E51,'liste de données'!$F:$F,"&gt;=01/11/2018",'liste de données'!$F:$F,"&lt;=30/11/2018")</f>
        <v>0</v>
      </c>
      <c r="V51" s="69">
        <f>SUMIFS('liste de données'!$G:$G,'liste de données'!$D:$D,$C51,'liste de données'!$C:$C,$E51,'liste de données'!$F:$F,"&gt;=01/12/2018",'liste de données'!$F:$F,"&lt;=31/12/2018")</f>
        <v>0</v>
      </c>
      <c r="W51" s="72">
        <f>SUM(K51:V51)</f>
        <v>0</v>
      </c>
    </row>
    <row r="52" spans="1:23">
      <c r="A52" s="21"/>
      <c r="B52" s="113"/>
      <c r="C52" s="113"/>
      <c r="D52" s="29"/>
      <c r="E52" s="43" t="s">
        <v>14</v>
      </c>
      <c r="F52" s="70">
        <f>SUMIFS('liste de données'!G:G,'liste de données'!D:D,C51,'liste de données'!C:C,E52)</f>
        <v>0</v>
      </c>
      <c r="G52" s="70">
        <f>SUMIFS('liste de données'!H:H,'liste de données'!D:D,C51,'liste de données'!C:C,E52)</f>
        <v>0</v>
      </c>
      <c r="H52" s="70">
        <f>SUMIFS('liste de données'!I:I,'liste de données'!D:D,C51,'liste de données'!C:C,E52)</f>
        <v>0</v>
      </c>
      <c r="I52" s="70">
        <f>SUMIFS('liste de données'!J:J,'liste de données'!D:D,C51,'liste de données'!C:C,E52)</f>
        <v>0</v>
      </c>
      <c r="J52" s="37"/>
      <c r="K52" s="70">
        <f>SUMIFS('liste de données'!$G:$G,'liste de données'!$D:$D,$C51,'liste de données'!$C:$C,$E52,'liste de données'!$F:$F,"&gt;=01/01/2018",'liste de données'!$F:$F,"&lt;=31/01/2018")</f>
        <v>0</v>
      </c>
      <c r="L52" s="70">
        <f>SUMIFS('liste de données'!$G:$G,'liste de données'!$D:$D,$C51,'liste de données'!$C:$C,$E52,'liste de données'!$F:$F,"&gt;=01/02/2018",'liste de données'!$F:$F,"&lt;=28/02/2018")</f>
        <v>0</v>
      </c>
      <c r="M52" s="70">
        <f>SUMIFS('liste de données'!$G:$G,'liste de données'!$D:$D,$C51,'liste de données'!$C:$C,$E52,'liste de données'!$F:$F,"&gt;=01/03/2018",'liste de données'!$F:$F,"&lt;=31/03/2018")</f>
        <v>0</v>
      </c>
      <c r="N52" s="70">
        <f>SUMIFS('liste de données'!$G:$G,'liste de données'!$D:$D,$C51,'liste de données'!$C:$C,$E52,'liste de données'!$F:$F,"&gt;=01/04/2018",'liste de données'!$F:$F,"&lt;=30/04/2018")</f>
        <v>0</v>
      </c>
      <c r="O52" s="70">
        <f>SUMIFS('liste de données'!$G:$G,'liste de données'!$D:$D,$C51,'liste de données'!$C:$C,$E52,'liste de données'!$F:$F,"&gt;=01/05/2018",'liste de données'!$F:$F,"&lt;=31/05/2018")</f>
        <v>0</v>
      </c>
      <c r="P52" s="70">
        <f>SUMIFS('liste de données'!$G:$G,'liste de données'!$D:$D,$C51,'liste de données'!$C:$C,$E52,'liste de données'!$F:$F,"&gt;=01/06/2018",'liste de données'!$F:$F,"&lt;=30/06/2018")</f>
        <v>0</v>
      </c>
      <c r="Q52" s="70">
        <f>SUMIFS('liste de données'!$G:$G,'liste de données'!$D:$D,$C51,'liste de données'!$C:$C,$E52,'liste de données'!$F:$F,"&gt;=01/07/2018",'liste de données'!$F:$F,"&lt;=31/07/2018")</f>
        <v>0</v>
      </c>
      <c r="R52" s="70">
        <f>SUMIFS('liste de données'!$G:$G,'liste de données'!$D:$D,$C51,'liste de données'!$C:$C,$E52,'liste de données'!$F:$F,"&gt;=01/08/2018",'liste de données'!$F:$F,"&lt;=31/08/2018")</f>
        <v>0</v>
      </c>
      <c r="S52" s="70">
        <f>SUMIFS('liste de données'!$G:$G,'liste de données'!$D:$D,$C51,'liste de données'!$C:$C,$E52,'liste de données'!$F:$F,"&gt;=01/09/2018",'liste de données'!$F:$F,"&lt;=30/09/2018")</f>
        <v>0</v>
      </c>
      <c r="T52" s="70">
        <f>SUMIFS('liste de données'!$G:$G,'liste de données'!$D:$D,$C51,'liste de données'!$C:$C,$E52,'liste de données'!$F:$F,"&gt;=01/10/2018",'liste de données'!$F:$F,"&lt;=31/10/2018")</f>
        <v>0</v>
      </c>
      <c r="U52" s="70">
        <f>SUMIFS('liste de données'!$G:$G,'liste de données'!$D:$D,$C51,'liste de données'!$C:$C,$E52,'liste de données'!$F:$F,"&gt;=01/11/2018",'liste de données'!$F:$F,"&lt;=30/11/2018")</f>
        <v>0</v>
      </c>
      <c r="V52" s="70">
        <f>SUMIFS('liste de données'!$G:$G,'liste de données'!$D:$D,$C51,'liste de données'!$C:$C,$E52,'liste de données'!$F:$F,"&gt;=01/12/2018",'liste de données'!$F:$F,"&lt;=31/12/2018")</f>
        <v>0</v>
      </c>
      <c r="W52" s="72">
        <f>SUM(K52:V52)</f>
        <v>0</v>
      </c>
    </row>
    <row r="53" spans="1:23">
      <c r="B53" s="108"/>
      <c r="C53" s="108"/>
      <c r="D53" s="19"/>
      <c r="E53" s="44" t="s">
        <v>791</v>
      </c>
      <c r="F53" s="78">
        <f>SUM(F51:F52)</f>
        <v>0</v>
      </c>
      <c r="G53" s="78">
        <f t="shared" ref="G53:I53" si="8">SUM(G51:G52)</f>
        <v>0</v>
      </c>
      <c r="H53" s="78">
        <f t="shared" si="8"/>
        <v>0</v>
      </c>
      <c r="I53" s="78">
        <f t="shared" si="8"/>
        <v>0</v>
      </c>
      <c r="J53" s="35"/>
      <c r="K53" s="35"/>
    </row>
    <row r="54" spans="1:23">
      <c r="E54" s="35"/>
      <c r="F54" s="93"/>
      <c r="G54" s="93"/>
      <c r="H54" s="93"/>
      <c r="I54" s="93"/>
      <c r="J54" s="35"/>
      <c r="K54" s="35"/>
    </row>
    <row r="55" spans="1:23">
      <c r="E55" s="35"/>
      <c r="F55" s="93"/>
      <c r="G55" s="93"/>
      <c r="H55" s="93"/>
      <c r="I55" s="93"/>
      <c r="J55" s="35"/>
      <c r="K55" s="35"/>
    </row>
    <row r="56" spans="1:23">
      <c r="E56" s="35"/>
      <c r="F56" s="93"/>
      <c r="G56" s="117" t="s">
        <v>803</v>
      </c>
      <c r="H56" s="117"/>
      <c r="I56" s="93"/>
      <c r="J56" s="10"/>
      <c r="K56" s="73">
        <v>43101</v>
      </c>
      <c r="L56" s="73">
        <v>43132</v>
      </c>
      <c r="M56" s="73">
        <v>43160</v>
      </c>
      <c r="N56" s="73">
        <v>43191</v>
      </c>
      <c r="O56" s="73">
        <v>43221</v>
      </c>
      <c r="P56" s="73">
        <v>43252</v>
      </c>
      <c r="Q56" s="73">
        <v>43282</v>
      </c>
      <c r="R56" s="73">
        <v>43313</v>
      </c>
      <c r="S56" s="73">
        <v>43344</v>
      </c>
      <c r="T56" s="73">
        <v>43374</v>
      </c>
      <c r="U56" s="73">
        <v>43405</v>
      </c>
      <c r="V56" s="73">
        <v>43435</v>
      </c>
      <c r="W56" s="63" t="s">
        <v>2685</v>
      </c>
    </row>
    <row r="57" spans="1:23">
      <c r="E57" s="35"/>
      <c r="F57" s="93"/>
      <c r="G57" s="117"/>
      <c r="H57" s="117"/>
      <c r="I57" s="93"/>
      <c r="J57" s="67" t="s">
        <v>2710</v>
      </c>
      <c r="K57" s="79">
        <f>SUM(K3,K9,K15,K21,K27,K33,K39,K45,K51)</f>
        <v>1151.76</v>
      </c>
      <c r="L57" s="79">
        <f t="shared" ref="L57:V57" si="9">SUM(L3,L9,L15,L21,L27,L33,L39,L45,L51)</f>
        <v>2607.98</v>
      </c>
      <c r="M57" s="79">
        <f t="shared" si="9"/>
        <v>1749.29</v>
      </c>
      <c r="N57" s="79">
        <f t="shared" si="9"/>
        <v>0</v>
      </c>
      <c r="O57" s="79">
        <f t="shared" si="9"/>
        <v>0</v>
      </c>
      <c r="P57" s="79">
        <f t="shared" si="9"/>
        <v>0</v>
      </c>
      <c r="Q57" s="79">
        <f t="shared" si="9"/>
        <v>0</v>
      </c>
      <c r="R57" s="79">
        <f t="shared" si="9"/>
        <v>0</v>
      </c>
      <c r="S57" s="79">
        <f t="shared" si="9"/>
        <v>0</v>
      </c>
      <c r="T57" s="79">
        <f t="shared" si="9"/>
        <v>0</v>
      </c>
      <c r="U57" s="79">
        <f t="shared" si="9"/>
        <v>0</v>
      </c>
      <c r="V57" s="79">
        <f t="shared" si="9"/>
        <v>0</v>
      </c>
      <c r="W57" s="80">
        <f>SUM(K57:V57)</f>
        <v>5509.03</v>
      </c>
    </row>
    <row r="58" spans="1:23">
      <c r="E58" s="35"/>
      <c r="F58" s="93"/>
      <c r="G58" s="91" t="s">
        <v>1</v>
      </c>
      <c r="H58" s="71">
        <f>SUM(F3,F9,F15,F21,F27,F33,F39,F45,F51,)</f>
        <v>5509.03</v>
      </c>
      <c r="I58" s="93"/>
      <c r="J58" s="68" t="s">
        <v>2711</v>
      </c>
      <c r="K58" s="82">
        <f>SUM(K4,K10,K16,K22,K28,K34,K40,K46,K52)</f>
        <v>426.97</v>
      </c>
      <c r="L58" s="82">
        <f t="shared" ref="L58:V58" si="10">SUM(L4,L10,L16,L22,L28,L34,L40,L46,L52)</f>
        <v>1759.09</v>
      </c>
      <c r="M58" s="82">
        <f t="shared" si="10"/>
        <v>417.31</v>
      </c>
      <c r="N58" s="82">
        <f t="shared" si="10"/>
        <v>0</v>
      </c>
      <c r="O58" s="82">
        <f t="shared" si="10"/>
        <v>0</v>
      </c>
      <c r="P58" s="82">
        <f t="shared" si="10"/>
        <v>0</v>
      </c>
      <c r="Q58" s="82">
        <f t="shared" si="10"/>
        <v>0</v>
      </c>
      <c r="R58" s="82">
        <f t="shared" si="10"/>
        <v>0</v>
      </c>
      <c r="S58" s="82">
        <f t="shared" si="10"/>
        <v>0</v>
      </c>
      <c r="T58" s="82">
        <f t="shared" si="10"/>
        <v>0</v>
      </c>
      <c r="U58" s="82">
        <f t="shared" si="10"/>
        <v>0</v>
      </c>
      <c r="V58" s="82">
        <f t="shared" si="10"/>
        <v>0</v>
      </c>
      <c r="W58" s="80">
        <f>SUM(K58:V58)</f>
        <v>2603.37</v>
      </c>
    </row>
    <row r="59" spans="1:23">
      <c r="E59" s="35"/>
      <c r="F59" s="93"/>
      <c r="G59" s="92" t="s">
        <v>14</v>
      </c>
      <c r="H59" s="70">
        <f>SUM(,F52,F46,F40,F34,F28,F22,F16,F10,F4)</f>
        <v>2603.37</v>
      </c>
      <c r="I59" s="93"/>
      <c r="J59" s="35"/>
      <c r="K59" s="35"/>
    </row>
    <row r="60" spans="1:23">
      <c r="E60" s="35"/>
      <c r="F60" s="35"/>
      <c r="G60" s="35"/>
      <c r="H60" s="35"/>
      <c r="I60" s="35"/>
      <c r="J60" s="35"/>
      <c r="K60" s="35"/>
    </row>
    <row r="61" spans="1:23">
      <c r="E61" s="35"/>
      <c r="F61" s="35"/>
      <c r="G61" s="35"/>
      <c r="H61" s="35"/>
      <c r="K61" s="35"/>
    </row>
    <row r="62" spans="1:23">
      <c r="E62" s="35"/>
      <c r="F62" s="35"/>
      <c r="G62" s="35"/>
      <c r="H62" s="35"/>
      <c r="K62" s="35"/>
    </row>
    <row r="63" spans="1:23">
      <c r="A63" s="20"/>
      <c r="B63" s="20"/>
      <c r="C63" s="20"/>
      <c r="D63" s="20"/>
      <c r="E63" s="39"/>
      <c r="F63" s="39"/>
      <c r="G63" s="39"/>
      <c r="H63" s="39"/>
      <c r="K63" s="35"/>
    </row>
    <row r="64" spans="1:23">
      <c r="A64" s="21"/>
      <c r="B64" s="21"/>
      <c r="C64" s="21"/>
      <c r="D64" s="21"/>
      <c r="E64" s="37"/>
      <c r="F64" s="37"/>
      <c r="G64" s="37"/>
      <c r="H64" s="37"/>
      <c r="K64" s="35"/>
    </row>
    <row r="65" spans="2:11">
      <c r="B65" s="27"/>
      <c r="E65" s="35"/>
      <c r="F65" s="35"/>
      <c r="G65" s="35"/>
      <c r="H65" s="35"/>
      <c r="I65" s="35"/>
      <c r="J65" s="35"/>
      <c r="K65" s="35"/>
    </row>
    <row r="66" spans="2:11">
      <c r="E66" s="35"/>
      <c r="F66" s="35"/>
      <c r="G66" s="35"/>
      <c r="H66" s="35"/>
      <c r="I66" s="35"/>
      <c r="J66" s="35"/>
      <c r="K66" s="35"/>
    </row>
  </sheetData>
  <mergeCells count="20">
    <mergeCell ref="X2:Y2"/>
    <mergeCell ref="B3:B5"/>
    <mergeCell ref="C3:C5"/>
    <mergeCell ref="B9:B11"/>
    <mergeCell ref="C9:C11"/>
    <mergeCell ref="B15:B17"/>
    <mergeCell ref="C15:C17"/>
    <mergeCell ref="B21:B23"/>
    <mergeCell ref="C21:C23"/>
    <mergeCell ref="B27:B29"/>
    <mergeCell ref="C27:C29"/>
    <mergeCell ref="B33:B35"/>
    <mergeCell ref="C33:C35"/>
    <mergeCell ref="G56:H57"/>
    <mergeCell ref="B39:B41"/>
    <mergeCell ref="C39:C41"/>
    <mergeCell ref="B45:B47"/>
    <mergeCell ref="C45:C47"/>
    <mergeCell ref="B51:B53"/>
    <mergeCell ref="C51:C53"/>
  </mergeCells>
  <pageMargins left="0.7" right="0.7" top="0.75" bottom="0.75" header="0.3" footer="0.3"/>
  <customProperties>
    <customPr name="EpmWorksheetKeyString_GUID" r:id="rId1"/>
  </customPropertie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80"/>
  <sheetViews>
    <sheetView showGridLines="0" topLeftCell="H58" workbookViewId="0">
      <selection activeCell="G62" sqref="G62:H63"/>
    </sheetView>
  </sheetViews>
  <sheetFormatPr baseColWidth="10" defaultRowHeight="12.75"/>
  <cols>
    <col min="3" max="3" width="11.85546875" customWidth="1"/>
    <col min="4" max="4" width="54.42578125" customWidth="1"/>
    <col min="10" max="10" width="17.140625" bestFit="1" customWidth="1"/>
    <col min="23" max="23" width="16.28515625" bestFit="1" customWidth="1"/>
  </cols>
  <sheetData>
    <row r="2" spans="1:25" ht="38.25">
      <c r="B2" s="17" t="s">
        <v>776</v>
      </c>
      <c r="C2" s="17" t="s">
        <v>778</v>
      </c>
      <c r="D2" s="17" t="s">
        <v>779</v>
      </c>
      <c r="E2" s="38" t="s">
        <v>777</v>
      </c>
      <c r="F2" s="38" t="s">
        <v>781</v>
      </c>
      <c r="G2" s="38" t="s">
        <v>782</v>
      </c>
      <c r="H2" s="38" t="s">
        <v>783</v>
      </c>
      <c r="I2" s="38" t="s">
        <v>784</v>
      </c>
      <c r="K2" s="65">
        <v>43101</v>
      </c>
      <c r="L2" s="65">
        <v>43132</v>
      </c>
      <c r="M2" s="65">
        <v>43160</v>
      </c>
      <c r="N2" s="65">
        <v>43191</v>
      </c>
      <c r="O2" s="65">
        <v>43221</v>
      </c>
      <c r="P2" s="65">
        <v>43252</v>
      </c>
      <c r="Q2" s="65">
        <v>43282</v>
      </c>
      <c r="R2" s="65">
        <v>43313</v>
      </c>
      <c r="S2" s="65">
        <v>43344</v>
      </c>
      <c r="T2" s="65">
        <v>43374</v>
      </c>
      <c r="U2" s="65">
        <v>43405</v>
      </c>
      <c r="V2" s="65">
        <v>43435</v>
      </c>
      <c r="W2" s="64" t="s">
        <v>2691</v>
      </c>
      <c r="X2" s="122" t="s">
        <v>2720</v>
      </c>
      <c r="Y2" s="123"/>
    </row>
    <row r="3" spans="1:25">
      <c r="B3" s="106">
        <v>955425</v>
      </c>
      <c r="C3" s="106" t="s">
        <v>330</v>
      </c>
      <c r="D3" s="18" t="s">
        <v>331</v>
      </c>
      <c r="E3" s="42" t="s">
        <v>1</v>
      </c>
      <c r="F3" s="71">
        <f>SUMIFS('liste de données'!G:G,'liste de données'!D:D,C3,'liste de données'!C:C,E3)</f>
        <v>476.92</v>
      </c>
      <c r="G3" s="71">
        <f>SUMIFS('liste de données'!H:H,'liste de données'!D:D,C3,'liste de données'!C:C,E3)</f>
        <v>476.92</v>
      </c>
      <c r="H3" s="71">
        <f>SUMIFS('liste de données'!I:I,'liste de données'!D:D,C3,'liste de données'!C:C,E3)</f>
        <v>0</v>
      </c>
      <c r="I3" s="71">
        <f>SUMIFS('liste de données'!J:J,'liste de données'!D:D,C3,'liste de données'!C:C,E3)</f>
        <v>0</v>
      </c>
      <c r="J3" s="35"/>
      <c r="K3" s="69">
        <f>SUMIFS('liste de données'!$G:$G,'liste de données'!$D:$D,$C3,'liste de données'!$C:$C,$E3,'liste de données'!$F:$F,"&gt;=01/01/2018",'liste de données'!$F:$F,"&lt;=31/01/2018")</f>
        <v>238.46</v>
      </c>
      <c r="L3" s="69">
        <f>SUMIFS('liste de données'!$G:$G,'liste de données'!$D:$D,$C3,'liste de données'!$C:$C,$E3,'liste de données'!$F:$F,"&gt;=01/02/2018",'liste de données'!$F:$F,"&lt;=28/02/2018")</f>
        <v>238.46</v>
      </c>
      <c r="M3" s="69">
        <f>SUMIFS('liste de données'!$G:$G,'liste de données'!$D:$D,$C3,'liste de données'!$C:$C,$E3,'liste de données'!$F:$F,"&gt;=01/03/2018",'liste de données'!$F:$F,"&lt;=31/03/2018")</f>
        <v>0</v>
      </c>
      <c r="N3" s="69">
        <f>SUMIFS('liste de données'!$G:$G,'liste de données'!$D:$D,$C3,'liste de données'!$C:$C,$E3,'liste de données'!$F:$F,"&gt;=01/04/2018",'liste de données'!$F:$F,"&lt;=30/04/2018")</f>
        <v>0</v>
      </c>
      <c r="O3" s="69">
        <f>SUMIFS('liste de données'!$G:$G,'liste de données'!$D:$D,$C3,'liste de données'!$C:$C,$E3,'liste de données'!$F:$F,"&gt;=01/05/2018",'liste de données'!$F:$F,"&lt;=30/05/2018")</f>
        <v>0</v>
      </c>
      <c r="P3" s="69">
        <f>SUMIFS('liste de données'!$G:$G,'liste de données'!$D:$D,$C3,'liste de données'!$C:$C,$E3,'liste de données'!$F:$F,"&gt;=01/06/2018",'liste de données'!$F:$F,"&lt;=31/06/2018")</f>
        <v>0</v>
      </c>
      <c r="Q3" s="69">
        <f>SUMIFS('liste de données'!$G:$G,'liste de données'!$D:$D,$C3,'liste de données'!$C:$C,$E3,'liste de données'!$F:$F,"&gt;=01/07/2018",'liste de données'!$F:$F,"&lt;=31/07/2018")</f>
        <v>0</v>
      </c>
      <c r="R3" s="69">
        <f>SUMIFS('liste de données'!$G:$G,'liste de données'!$D:$D,$C3,'liste de données'!$C:$C,$E3,'liste de données'!$F:$F,"&gt;=01/08/2018",'liste de données'!$F:$F,"&lt;=31/08/2018")</f>
        <v>0</v>
      </c>
      <c r="S3" s="69">
        <f>SUMIFS('liste de données'!$G:$G,'liste de données'!$D:$D,$C3,'liste de données'!$C:$C,$E3,'liste de données'!$F:$F,"&gt;=01/09/2018",'liste de données'!$F:$F,"&lt;=30/09/2018")</f>
        <v>0</v>
      </c>
      <c r="T3" s="69">
        <f>SUMIFS('liste de données'!$G:$G,'liste de données'!$D:$D,$C3,'liste de données'!$C:$C,$E3,'liste de données'!$F:$F,"&gt;=01/10/2018",'liste de données'!$F:$F,"&lt;=31/10/2018")</f>
        <v>0</v>
      </c>
      <c r="U3" s="69">
        <f>SUMIFS('liste de données'!$G:$G,'liste de données'!$D:$D,$C3,'liste de données'!$C:$C,$E3,'liste de données'!$F:$F,"&gt;=01/11/2018",'liste de données'!$F:$F,"&lt;=30/11/2018")</f>
        <v>0</v>
      </c>
      <c r="V3" s="69">
        <f>SUMIFS('liste de données'!$G:$G,'liste de données'!$D:$D,$C3,'liste de données'!$C:$C,$E3,'liste de données'!$F:$F,"&gt;=01/12/2018",'liste de données'!$F:$F,"&lt;=31/12/2018")</f>
        <v>0</v>
      </c>
      <c r="W3" s="72">
        <f>SUM(K3:V3)</f>
        <v>476.92</v>
      </c>
      <c r="X3" s="120" t="s">
        <v>1</v>
      </c>
      <c r="Y3" s="118"/>
    </row>
    <row r="4" spans="1:25">
      <c r="A4" s="21"/>
      <c r="B4" s="113"/>
      <c r="C4" s="113"/>
      <c r="D4" s="29"/>
      <c r="E4" s="43" t="s">
        <v>14</v>
      </c>
      <c r="F4" s="70">
        <f>SUMIFS('liste de données'!G:G,'liste de données'!D:D,C3,'liste de données'!C:C,E4)</f>
        <v>5524.7800000000007</v>
      </c>
      <c r="G4" s="70">
        <f>SUMIFS('liste de données'!H:H,'liste de données'!D:D,C3,'liste de données'!C:C,E4)</f>
        <v>5454.85</v>
      </c>
      <c r="H4" s="70">
        <f>SUMIFS('liste de données'!I:I,'liste de données'!D:D,C3,'liste de données'!C:C,E4)</f>
        <v>0</v>
      </c>
      <c r="I4" s="70">
        <f>SUMIFS('liste de données'!J:J,'liste de données'!D:D,C3,'liste de données'!C:C,E4)</f>
        <v>69.930000000000007</v>
      </c>
      <c r="J4" s="35"/>
      <c r="K4" s="70">
        <f>SUMIFS('liste de données'!$G:$G,'liste de données'!$D:$D,$C3,'liste de données'!$C:$C,$E4,'liste de données'!$F:$F,"&gt;=01/01/2018",'liste de données'!$F:$F,"&lt;=31/01/2018")</f>
        <v>5196.8999999999996</v>
      </c>
      <c r="L4" s="70">
        <f>SUMIFS('liste de données'!$G:$G,'liste de données'!$D:$D,$C3,'liste de données'!$C:$C,$E4,'liste de données'!$F:$F,"&gt;=01/02/2018",'liste de données'!$F:$F,"&lt;=28/02/2018")</f>
        <v>238.46</v>
      </c>
      <c r="M4" s="70">
        <f>SUMIFS('liste de données'!$G:$G,'liste de données'!$D:$D,$C3,'liste de données'!$C:$C,$E4,'liste de données'!$F:$F,"&gt;=01/03/2018",'liste de données'!$F:$F,"&lt;=31/03/2018")</f>
        <v>89.42</v>
      </c>
      <c r="N4" s="70">
        <f>SUMIFS('liste de données'!$G:$G,'liste de données'!$D:$D,$C3,'liste de données'!$C:$C,$E4,'liste de données'!$F:$F,"&gt;=01/04/2018",'liste de données'!$F:$F,"&lt;=30/04/2018")</f>
        <v>0</v>
      </c>
      <c r="O4" s="70">
        <f>SUMIFS('liste de données'!$G:$G,'liste de données'!$D:$D,$C3,'liste de données'!$C:$C,$E4,'liste de données'!$F:$F,"&gt;=01/05/2018",'liste de données'!$F:$F,"&lt;=31/05/2018")</f>
        <v>0</v>
      </c>
      <c r="P4" s="70">
        <f>SUMIFS('liste de données'!$G:$G,'liste de données'!$D:$D,$C3,'liste de données'!$C:$C,$E4,'liste de données'!$F:$F,"&gt;=01/06/2018",'liste de données'!$F:$F,"&lt;=30/06/2018")</f>
        <v>0</v>
      </c>
      <c r="Q4" s="70">
        <f>SUMIFS('liste de données'!$G:$G,'liste de données'!$D:$D,$C3,'liste de données'!$C:$C,$E4,'liste de données'!$F:$F,"&gt;=01/07/2018",'liste de données'!$F:$F,"&lt;=31/07/2018")</f>
        <v>0</v>
      </c>
      <c r="R4" s="70">
        <f>SUMIFS('liste de données'!$G:$G,'liste de données'!$D:$D,$C3,'liste de données'!$C:$C,$E4,'liste de données'!$F:$F,"&gt;=01/08/2018",'liste de données'!$F:$F,"&lt;=31/08/2018")</f>
        <v>0</v>
      </c>
      <c r="S4" s="70">
        <f>SUMIFS('liste de données'!$G:$G,'liste de données'!$D:$D,$C3,'liste de données'!$C:$C,$E4,'liste de données'!$F:$F,"&gt;=01/09/2018",'liste de données'!$F:$F,"&lt;=30/09/2018")</f>
        <v>0</v>
      </c>
      <c r="T4" s="70">
        <f>SUMIFS('liste de données'!$G:$G,'liste de données'!$D:$D,$C3,'liste de données'!$C:$C,$E4,'liste de données'!$F:$F,"&gt;=01/10/2018",'liste de données'!$F:$F,"&lt;=31/10/2018")</f>
        <v>0</v>
      </c>
      <c r="U4" s="70">
        <f>SUMIFS('liste de données'!$G:$G,'liste de données'!$D:$D,$C3,'liste de données'!$C:$C,$E4,'liste de données'!$F:$F,"&gt;=01/11/2018",'liste de données'!$F:$F,"&lt;=30/11/2018")</f>
        <v>0</v>
      </c>
      <c r="V4" s="70">
        <f>SUMIFS('liste de données'!$G:$G,'liste de données'!$D:$D,$C3,'liste de données'!$C:$C,$E4,'liste de données'!$F:$F,"&gt;=01/12/2018",'liste de données'!$F:$F,"&lt;=31/12/2018")</f>
        <v>0</v>
      </c>
      <c r="W4" s="72">
        <f>SUM(K4:V4)</f>
        <v>5524.78</v>
      </c>
      <c r="X4" s="121" t="s">
        <v>14</v>
      </c>
      <c r="Y4" s="119"/>
    </row>
    <row r="5" spans="1:25">
      <c r="B5" s="108"/>
      <c r="C5" s="108"/>
      <c r="D5" s="19"/>
      <c r="E5" s="44" t="s">
        <v>791</v>
      </c>
      <c r="F5" s="78">
        <f>SUM(F3:F4)</f>
        <v>6001.7000000000007</v>
      </c>
      <c r="G5" s="78">
        <f t="shared" ref="G5:I5" si="0">SUM(G3:G4)</f>
        <v>5931.77</v>
      </c>
      <c r="H5" s="78">
        <f t="shared" si="0"/>
        <v>0</v>
      </c>
      <c r="I5" s="78">
        <f t="shared" si="0"/>
        <v>69.930000000000007</v>
      </c>
      <c r="J5" s="35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</row>
    <row r="6" spans="1:25">
      <c r="E6" s="35"/>
      <c r="F6" s="93"/>
      <c r="G6" s="93"/>
      <c r="H6" s="93"/>
      <c r="I6" s="93"/>
      <c r="J6" s="35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</row>
    <row r="7" spans="1:25">
      <c r="E7" s="35"/>
      <c r="F7" s="93"/>
      <c r="G7" s="93"/>
      <c r="H7" s="93"/>
      <c r="I7" s="93"/>
      <c r="J7" s="35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</row>
    <row r="8" spans="1:25" ht="38.25">
      <c r="B8" s="17" t="s">
        <v>776</v>
      </c>
      <c r="C8" s="17" t="s">
        <v>778</v>
      </c>
      <c r="D8" s="17" t="s">
        <v>779</v>
      </c>
      <c r="E8" s="38" t="s">
        <v>777</v>
      </c>
      <c r="F8" s="88" t="s">
        <v>781</v>
      </c>
      <c r="G8" s="88" t="s">
        <v>782</v>
      </c>
      <c r="H8" s="88" t="s">
        <v>783</v>
      </c>
      <c r="I8" s="88" t="s">
        <v>784</v>
      </c>
      <c r="J8" s="3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</row>
    <row r="9" spans="1:25">
      <c r="B9" s="106">
        <v>955425</v>
      </c>
      <c r="C9" s="106" t="s">
        <v>55</v>
      </c>
      <c r="D9" s="18" t="s">
        <v>56</v>
      </c>
      <c r="E9" s="42" t="s">
        <v>1</v>
      </c>
      <c r="F9" s="71">
        <f>SUMIFS('liste de données'!G:G,'liste de données'!D:D,C9,'liste de données'!C:C,E9)</f>
        <v>1882.12</v>
      </c>
      <c r="G9" s="71">
        <f>SUMIFS('liste de données'!H:H,'liste de données'!D:D,C9,'liste de données'!C:C,E9)</f>
        <v>1192.31</v>
      </c>
      <c r="H9" s="71">
        <f>SUMIFS('liste de données'!I:I,'liste de données'!D:D,C9,'liste de données'!C:C,E9)</f>
        <v>0</v>
      </c>
      <c r="I9" s="71">
        <f>SUMIFS('liste de données'!J:J,'liste de données'!D:D,C9,'liste de données'!C:C,E9)</f>
        <v>689.81</v>
      </c>
      <c r="J9" s="35"/>
      <c r="K9" s="69">
        <f>SUMIFS('liste de données'!$G:$G,'liste de données'!$D:$D,$C9,'liste de données'!$C:$C,$E9,'liste de données'!$F:$F,"&gt;=01/01/2018",'liste de données'!$F:$F,"&lt;=31/01/2018")</f>
        <v>0</v>
      </c>
      <c r="L9" s="69">
        <f>SUMIFS('liste de données'!$G:$G,'liste de données'!$D:$D,$C9,'liste de données'!$C:$C,$E9,'liste de données'!$F:$F,"&gt;=01/02/2018",'liste de données'!$F:$F,"&lt;=28/02/2018")</f>
        <v>1882.12</v>
      </c>
      <c r="M9" s="69">
        <f>SUMIFS('liste de données'!$G:$G,'liste de données'!$D:$D,$C9,'liste de données'!$C:$C,$E9,'liste de données'!$F:$F,"&gt;=01/03/2018",'liste de données'!$F:$F,"&lt;=31/03/2018")</f>
        <v>0</v>
      </c>
      <c r="N9" s="69">
        <f>SUMIFS('liste de données'!$G:$G,'liste de données'!$D:$D,$C9,'liste de données'!$C:$C,$E9,'liste de données'!$F:$F,"&gt;=01/04/2018",'liste de données'!$F:$F,"&lt;=30/04/2018")</f>
        <v>0</v>
      </c>
      <c r="O9" s="69">
        <f>SUMIFS('liste de données'!$G:$G,'liste de données'!$D:$D,$C9,'liste de données'!$C:$C,$E9,'liste de données'!$F:$F,"&gt;=01/05/2018",'liste de données'!$F:$F,"&lt;=30/05/2018")</f>
        <v>0</v>
      </c>
      <c r="P9" s="69">
        <f>SUMIFS('liste de données'!$G:$G,'liste de données'!$D:$D,$C9,'liste de données'!$C:$C,$E9,'liste de données'!$F:$F,"&gt;=01/06/2018",'liste de données'!$F:$F,"&lt;=31/06/2018")</f>
        <v>0</v>
      </c>
      <c r="Q9" s="69">
        <f>SUMIFS('liste de données'!$G:$G,'liste de données'!$D:$D,$C9,'liste de données'!$C:$C,$E9,'liste de données'!$F:$F,"&gt;=01/07/2018",'liste de données'!$F:$F,"&lt;=31/07/2018")</f>
        <v>0</v>
      </c>
      <c r="R9" s="69">
        <f>SUMIFS('liste de données'!$G:$G,'liste de données'!$D:$D,$C9,'liste de données'!$C:$C,$E9,'liste de données'!$F:$F,"&gt;=01/08/2018",'liste de données'!$F:$F,"&lt;=31/08/2018")</f>
        <v>0</v>
      </c>
      <c r="S9" s="69">
        <f>SUMIFS('liste de données'!$G:$G,'liste de données'!$D:$D,$C9,'liste de données'!$C:$C,$E9,'liste de données'!$F:$F,"&gt;=01/09/2018",'liste de données'!$F:$F,"&lt;=30/09/2018")</f>
        <v>0</v>
      </c>
      <c r="T9" s="69">
        <f>SUMIFS('liste de données'!$G:$G,'liste de données'!$D:$D,$C9,'liste de données'!$C:$C,$E9,'liste de données'!$F:$F,"&gt;=01/10/2018",'liste de données'!$F:$F,"&lt;=31/10/2018")</f>
        <v>0</v>
      </c>
      <c r="U9" s="69">
        <f>SUMIFS('liste de données'!$G:$G,'liste de données'!$D:$D,$C9,'liste de données'!$C:$C,$E9,'liste de données'!$F:$F,"&gt;=01/11/2018",'liste de données'!$F:$F,"&lt;=30/11/2018")</f>
        <v>0</v>
      </c>
      <c r="V9" s="69">
        <f>SUMIFS('liste de données'!$G:$G,'liste de données'!$D:$D,$C9,'liste de données'!$C:$C,$E9,'liste de données'!$F:$F,"&gt;=01/12/2018",'liste de données'!$F:$F,"&lt;=31/12/2018")</f>
        <v>0</v>
      </c>
      <c r="W9" s="72">
        <f>SUM(K9:V9)</f>
        <v>1882.12</v>
      </c>
    </row>
    <row r="10" spans="1:25">
      <c r="A10" s="21"/>
      <c r="B10" s="113"/>
      <c r="C10" s="113"/>
      <c r="D10" s="29"/>
      <c r="E10" s="43" t="s">
        <v>14</v>
      </c>
      <c r="F10" s="70">
        <f>SUMIFS('liste de données'!G:G,'liste de données'!D:D,C9,'liste de données'!C:C,E10)</f>
        <v>1694.8600000000001</v>
      </c>
      <c r="G10" s="70">
        <f>SUMIFS('liste de données'!H:H,'liste de données'!D:D,C9,'liste de données'!C:C,E10)</f>
        <v>1311.54</v>
      </c>
      <c r="H10" s="70">
        <f>SUMIFS('liste de données'!I:I,'liste de données'!D:D,C9,'liste de données'!C:C,E10)</f>
        <v>0</v>
      </c>
      <c r="I10" s="70">
        <f>SUMIFS('liste de données'!J:J,'liste de données'!D:D,C9,'liste de données'!C:C,E10)</f>
        <v>383.32</v>
      </c>
      <c r="J10" s="35"/>
      <c r="K10" s="70">
        <f>SUMIFS('liste de données'!$G:$G,'liste de données'!$D:$D,$C9,'liste de données'!$C:$C,$E10,'liste de données'!$F:$F,"&gt;=01/01/2018",'liste de données'!$F:$F,"&lt;=31/01/2018")</f>
        <v>391.25</v>
      </c>
      <c r="L10" s="70">
        <f>SUMIFS('liste de données'!$G:$G,'liste de données'!$D:$D,$C9,'liste de données'!$C:$C,$E10,'liste de données'!$F:$F,"&gt;=01/02/2018",'liste de données'!$F:$F,"&lt;=28/02/2018")</f>
        <v>387.5</v>
      </c>
      <c r="M10" s="70">
        <f>SUMIFS('liste de données'!$G:$G,'liste de données'!$D:$D,$C9,'liste de données'!$C:$C,$E10,'liste de données'!$F:$F,"&gt;=01/03/2018",'liste de données'!$F:$F,"&lt;=31/03/2018")</f>
        <v>916.11</v>
      </c>
      <c r="N10" s="70">
        <f>SUMIFS('liste de données'!$G:$G,'liste de données'!$D:$D,$C9,'liste de données'!$C:$C,$E10,'liste de données'!$F:$F,"&gt;=01/04/2018",'liste de données'!$F:$F,"&lt;=30/04/2018")</f>
        <v>0</v>
      </c>
      <c r="O10" s="70">
        <f>SUMIFS('liste de données'!$G:$G,'liste de données'!$D:$D,$C9,'liste de données'!$C:$C,$E10,'liste de données'!$F:$F,"&gt;=01/05/2018",'liste de données'!$F:$F,"&lt;=31/05/2018")</f>
        <v>0</v>
      </c>
      <c r="P10" s="70">
        <f>SUMIFS('liste de données'!$G:$G,'liste de données'!$D:$D,$C9,'liste de données'!$C:$C,$E10,'liste de données'!$F:$F,"&gt;=01/06/2018",'liste de données'!$F:$F,"&lt;=30/06/2018")</f>
        <v>0</v>
      </c>
      <c r="Q10" s="70">
        <f>SUMIFS('liste de données'!$G:$G,'liste de données'!$D:$D,$C9,'liste de données'!$C:$C,$E10,'liste de données'!$F:$F,"&gt;=01/07/2018",'liste de données'!$F:$F,"&lt;=31/07/2018")</f>
        <v>0</v>
      </c>
      <c r="R10" s="70">
        <f>SUMIFS('liste de données'!$G:$G,'liste de données'!$D:$D,$C9,'liste de données'!$C:$C,$E10,'liste de données'!$F:$F,"&gt;=01/08/2018",'liste de données'!$F:$F,"&lt;=31/08/2018")</f>
        <v>0</v>
      </c>
      <c r="S10" s="70">
        <f>SUMIFS('liste de données'!$G:$G,'liste de données'!$D:$D,$C9,'liste de données'!$C:$C,$E10,'liste de données'!$F:$F,"&gt;=01/09/2018",'liste de données'!$F:$F,"&lt;=30/09/2018")</f>
        <v>0</v>
      </c>
      <c r="T10" s="70">
        <f>SUMIFS('liste de données'!$G:$G,'liste de données'!$D:$D,$C9,'liste de données'!$C:$C,$E10,'liste de données'!$F:$F,"&gt;=01/10/2018",'liste de données'!$F:$F,"&lt;=31/10/2018")</f>
        <v>0</v>
      </c>
      <c r="U10" s="70">
        <f>SUMIFS('liste de données'!$G:$G,'liste de données'!$D:$D,$C9,'liste de données'!$C:$C,$E10,'liste de données'!$F:$F,"&gt;=01/11/2018",'liste de données'!$F:$F,"&lt;=30/11/2018")</f>
        <v>0</v>
      </c>
      <c r="V10" s="70">
        <f>SUMIFS('liste de données'!$G:$G,'liste de données'!$D:$D,$C9,'liste de données'!$C:$C,$E10,'liste de données'!$F:$F,"&gt;=01/12/2018",'liste de données'!$F:$F,"&lt;=31/12/2018")</f>
        <v>0</v>
      </c>
      <c r="W10" s="72">
        <f>SUM(K10:V10)</f>
        <v>1694.8600000000001</v>
      </c>
    </row>
    <row r="11" spans="1:25">
      <c r="B11" s="108"/>
      <c r="C11" s="108"/>
      <c r="D11" s="19"/>
      <c r="E11" s="44" t="s">
        <v>791</v>
      </c>
      <c r="F11" s="78">
        <f>SUM(F9:F10)</f>
        <v>3576.98</v>
      </c>
      <c r="G11" s="78">
        <f t="shared" ref="G11:I11" si="1">SUM(G9:G10)</f>
        <v>2503.85</v>
      </c>
      <c r="H11" s="78">
        <f t="shared" si="1"/>
        <v>0</v>
      </c>
      <c r="I11" s="78">
        <f t="shared" si="1"/>
        <v>1073.1299999999999</v>
      </c>
      <c r="J11" s="35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</row>
    <row r="12" spans="1:25">
      <c r="E12" s="35"/>
      <c r="F12" s="93"/>
      <c r="G12" s="93"/>
      <c r="H12" s="93"/>
      <c r="I12" s="93"/>
      <c r="J12" s="35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</row>
    <row r="13" spans="1:25">
      <c r="E13" s="35"/>
      <c r="F13" s="93"/>
      <c r="G13" s="93"/>
      <c r="H13" s="93"/>
      <c r="I13" s="93"/>
      <c r="J13" s="35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</row>
    <row r="14" spans="1:25" ht="38.25">
      <c r="B14" s="17" t="s">
        <v>776</v>
      </c>
      <c r="C14" s="17" t="s">
        <v>778</v>
      </c>
      <c r="D14" s="17" t="s">
        <v>779</v>
      </c>
      <c r="E14" s="38" t="s">
        <v>777</v>
      </c>
      <c r="F14" s="88" t="s">
        <v>781</v>
      </c>
      <c r="G14" s="88" t="s">
        <v>782</v>
      </c>
      <c r="H14" s="88" t="s">
        <v>783</v>
      </c>
      <c r="I14" s="88" t="s">
        <v>784</v>
      </c>
      <c r="J14" s="3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</row>
    <row r="15" spans="1:25">
      <c r="B15" s="106">
        <v>955425</v>
      </c>
      <c r="C15" s="106" t="s">
        <v>166</v>
      </c>
      <c r="D15" s="18" t="s">
        <v>167</v>
      </c>
      <c r="E15" s="42" t="s">
        <v>1</v>
      </c>
      <c r="F15" s="71">
        <f>SUMIFS('liste de données'!G:G,'liste de données'!D:D,C15,'liste de données'!C:C,E15)</f>
        <v>257.82</v>
      </c>
      <c r="G15" s="71">
        <f>SUMIFS('liste de données'!H:H,'liste de données'!D:D,C15,'liste de données'!C:C,E15)</f>
        <v>238.46</v>
      </c>
      <c r="H15" s="71">
        <f>SUMIFS('liste de données'!I:I,'liste de données'!D:D,C15,'liste de données'!C:C,E15)</f>
        <v>0</v>
      </c>
      <c r="I15" s="71">
        <f>SUMIFS('liste de données'!J:J,'liste de données'!D:D,C15,'liste de données'!C:C,E15)</f>
        <v>19.36</v>
      </c>
      <c r="J15" s="35"/>
      <c r="K15" s="69">
        <f>SUMIFS('liste de données'!$G:$G,'liste de données'!$D:$D,$C15,'liste de données'!$C:$C,$E15,'liste de données'!$F:$F,"&gt;=01/01/2018",'liste de données'!$F:$F,"&lt;=31/01/2018")</f>
        <v>0</v>
      </c>
      <c r="L15" s="69">
        <f>SUMIFS('liste de données'!$G:$G,'liste de données'!$D:$D,$C15,'liste de données'!$C:$C,$E15,'liste de données'!$F:$F,"&gt;=01/02/2018",'liste de données'!$F:$F,"&lt;=28/02/2018")</f>
        <v>0</v>
      </c>
      <c r="M15" s="69">
        <f>SUMIFS('liste de données'!$G:$G,'liste de données'!$D:$D,$C15,'liste de données'!$C:$C,$E15,'liste de données'!$F:$F,"&gt;=01/03/2018",'liste de données'!$F:$F,"&lt;=31/03/2018")</f>
        <v>257.82</v>
      </c>
      <c r="N15" s="69">
        <f>SUMIFS('liste de données'!$G:$G,'liste de données'!$D:$D,$C15,'liste de données'!$C:$C,$E15,'liste de données'!$F:$F,"&gt;=01/04/2018",'liste de données'!$F:$F,"&lt;=30/04/2018")</f>
        <v>0</v>
      </c>
      <c r="O15" s="69">
        <f>SUMIFS('liste de données'!$G:$G,'liste de données'!$D:$D,$C15,'liste de données'!$C:$C,$E15,'liste de données'!$F:$F,"&gt;=01/05/2018",'liste de données'!$F:$F,"&lt;=30/05/2018")</f>
        <v>0</v>
      </c>
      <c r="P15" s="69">
        <f>SUMIFS('liste de données'!$G:$G,'liste de données'!$D:$D,$C15,'liste de données'!$C:$C,$E15,'liste de données'!$F:$F,"&gt;=01/06/2018",'liste de données'!$F:$F,"&lt;=31/06/2018")</f>
        <v>0</v>
      </c>
      <c r="Q15" s="69">
        <f>SUMIFS('liste de données'!$G:$G,'liste de données'!$D:$D,$C15,'liste de données'!$C:$C,$E15,'liste de données'!$F:$F,"&gt;=01/07/2018",'liste de données'!$F:$F,"&lt;=31/07/2018")</f>
        <v>0</v>
      </c>
      <c r="R15" s="69">
        <f>SUMIFS('liste de données'!$G:$G,'liste de données'!$D:$D,$C15,'liste de données'!$C:$C,$E15,'liste de données'!$F:$F,"&gt;=01/08/2018",'liste de données'!$F:$F,"&lt;=31/08/2018")</f>
        <v>0</v>
      </c>
      <c r="S15" s="69">
        <f>SUMIFS('liste de données'!$G:$G,'liste de données'!$D:$D,$C15,'liste de données'!$C:$C,$E15,'liste de données'!$F:$F,"&gt;=01/09/2018",'liste de données'!$F:$F,"&lt;=30/09/2018")</f>
        <v>0</v>
      </c>
      <c r="T15" s="69">
        <f>SUMIFS('liste de données'!$G:$G,'liste de données'!$D:$D,$C15,'liste de données'!$C:$C,$E15,'liste de données'!$F:$F,"&gt;=01/10/2018",'liste de données'!$F:$F,"&lt;=31/10/2018")</f>
        <v>0</v>
      </c>
      <c r="U15" s="69">
        <f>SUMIFS('liste de données'!$G:$G,'liste de données'!$D:$D,$C15,'liste de données'!$C:$C,$E15,'liste de données'!$F:$F,"&gt;=01/11/2018",'liste de données'!$F:$F,"&lt;=30/11/2018")</f>
        <v>0</v>
      </c>
      <c r="V15" s="69">
        <f>SUMIFS('liste de données'!$G:$G,'liste de données'!$D:$D,$C15,'liste de données'!$C:$C,$E15,'liste de données'!$F:$F,"&gt;=01/12/2018",'liste de données'!$F:$F,"&lt;=31/12/2018")</f>
        <v>0</v>
      </c>
      <c r="W15" s="72">
        <f>SUM(K15:V15)</f>
        <v>257.82</v>
      </c>
    </row>
    <row r="16" spans="1:25">
      <c r="A16" s="21"/>
      <c r="B16" s="113"/>
      <c r="C16" s="113"/>
      <c r="D16" s="29"/>
      <c r="E16" s="43" t="s">
        <v>14</v>
      </c>
      <c r="F16" s="70">
        <f>SUMIFS('liste de données'!G:G,'liste de données'!D:D,C15,'liste de données'!C:C,E16)</f>
        <v>159.16999999999999</v>
      </c>
      <c r="G16" s="70">
        <f>SUMIFS('liste de données'!H:H,'liste de données'!D:D,C15,'liste de données'!C:C,E16)</f>
        <v>119.23</v>
      </c>
      <c r="H16" s="70">
        <f>SUMIFS('liste de données'!I:I,'liste de données'!D:D,C15,'liste de données'!C:C,E16)</f>
        <v>0</v>
      </c>
      <c r="I16" s="70">
        <f>SUMIFS('liste de données'!J:J,'liste de données'!D:D,C15,'liste de données'!C:C,E16)</f>
        <v>39.94</v>
      </c>
      <c r="J16" s="37"/>
      <c r="K16" s="70">
        <f>SUMIFS('liste de données'!$G:$G,'liste de données'!$D:$D,$C15,'liste de données'!$C:$C,$E16,'liste de données'!$F:$F,"&gt;=01/01/2018",'liste de données'!$F:$F,"&lt;=31/01/2018")</f>
        <v>0</v>
      </c>
      <c r="L16" s="70">
        <f>SUMIFS('liste de données'!$G:$G,'liste de données'!$D:$D,$C15,'liste de données'!$C:$C,$E16,'liste de données'!$F:$F,"&gt;=01/02/2018",'liste de données'!$F:$F,"&lt;=28/02/2018")</f>
        <v>0</v>
      </c>
      <c r="M16" s="70">
        <f>SUMIFS('liste de données'!$G:$G,'liste de données'!$D:$D,$C15,'liste de données'!$C:$C,$E16,'liste de données'!$F:$F,"&gt;=01/03/2018",'liste de données'!$F:$F,"&lt;=31/03/2018")</f>
        <v>159.16999999999999</v>
      </c>
      <c r="N16" s="70">
        <f>SUMIFS('liste de données'!$G:$G,'liste de données'!$D:$D,$C15,'liste de données'!$C:$C,$E16,'liste de données'!$F:$F,"&gt;=01/04/2018",'liste de données'!$F:$F,"&lt;=30/04/2018")</f>
        <v>0</v>
      </c>
      <c r="O16" s="70">
        <f>SUMIFS('liste de données'!$G:$G,'liste de données'!$D:$D,$C15,'liste de données'!$C:$C,$E16,'liste de données'!$F:$F,"&gt;=01/05/2018",'liste de données'!$F:$F,"&lt;=31/05/2018")</f>
        <v>0</v>
      </c>
      <c r="P16" s="70">
        <f>SUMIFS('liste de données'!$G:$G,'liste de données'!$D:$D,$C15,'liste de données'!$C:$C,$E16,'liste de données'!$F:$F,"&gt;=01/06/2018",'liste de données'!$F:$F,"&lt;=30/06/2018")</f>
        <v>0</v>
      </c>
      <c r="Q16" s="70">
        <f>SUMIFS('liste de données'!$G:$G,'liste de données'!$D:$D,$C15,'liste de données'!$C:$C,$E16,'liste de données'!$F:$F,"&gt;=01/07/2018",'liste de données'!$F:$F,"&lt;=31/07/2018")</f>
        <v>0</v>
      </c>
      <c r="R16" s="70">
        <f>SUMIFS('liste de données'!$G:$G,'liste de données'!$D:$D,$C15,'liste de données'!$C:$C,$E16,'liste de données'!$F:$F,"&gt;=01/08/2018",'liste de données'!$F:$F,"&lt;=31/08/2018")</f>
        <v>0</v>
      </c>
      <c r="S16" s="70">
        <f>SUMIFS('liste de données'!$G:$G,'liste de données'!$D:$D,$C15,'liste de données'!$C:$C,$E16,'liste de données'!$F:$F,"&gt;=01/09/2018",'liste de données'!$F:$F,"&lt;=30/09/2018")</f>
        <v>0</v>
      </c>
      <c r="T16" s="70">
        <f>SUMIFS('liste de données'!$G:$G,'liste de données'!$D:$D,$C15,'liste de données'!$C:$C,$E16,'liste de données'!$F:$F,"&gt;=01/10/2018",'liste de données'!$F:$F,"&lt;=31/10/2018")</f>
        <v>0</v>
      </c>
      <c r="U16" s="70">
        <f>SUMIFS('liste de données'!$G:$G,'liste de données'!$D:$D,$C15,'liste de données'!$C:$C,$E16,'liste de données'!$F:$F,"&gt;=01/11/2018",'liste de données'!$F:$F,"&lt;=30/11/2018")</f>
        <v>0</v>
      </c>
      <c r="V16" s="70">
        <f>SUMIFS('liste de données'!$G:$G,'liste de données'!$D:$D,$C15,'liste de données'!$C:$C,$E16,'liste de données'!$F:$F,"&gt;=01/12/2018",'liste de données'!$F:$F,"&lt;=31/12/2018")</f>
        <v>0</v>
      </c>
      <c r="W16" s="72">
        <f>SUM(K16:V16)</f>
        <v>159.16999999999999</v>
      </c>
    </row>
    <row r="17" spans="1:23">
      <c r="B17" s="108"/>
      <c r="C17" s="108"/>
      <c r="D17" s="19"/>
      <c r="E17" s="44" t="s">
        <v>791</v>
      </c>
      <c r="F17" s="78">
        <f>SUM(F15:F16)</f>
        <v>416.99</v>
      </c>
      <c r="G17" s="78">
        <f t="shared" ref="G17:I17" si="2">SUM(G15:G16)</f>
        <v>357.69</v>
      </c>
      <c r="H17" s="78">
        <f t="shared" si="2"/>
        <v>0</v>
      </c>
      <c r="I17" s="78">
        <f t="shared" si="2"/>
        <v>59.3</v>
      </c>
      <c r="J17" s="35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</row>
    <row r="18" spans="1:23">
      <c r="E18" s="35"/>
      <c r="F18" s="93"/>
      <c r="G18" s="93"/>
      <c r="H18" s="93"/>
      <c r="I18" s="93"/>
      <c r="J18" s="35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</row>
    <row r="19" spans="1:23">
      <c r="E19" s="35"/>
      <c r="F19" s="93"/>
      <c r="G19" s="93"/>
      <c r="H19" s="93"/>
      <c r="I19" s="93"/>
      <c r="J19" s="35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</row>
    <row r="20" spans="1:23" ht="38.25">
      <c r="B20" s="17" t="s">
        <v>776</v>
      </c>
      <c r="C20" s="17" t="s">
        <v>778</v>
      </c>
      <c r="D20" s="17" t="s">
        <v>779</v>
      </c>
      <c r="E20" s="38" t="s">
        <v>777</v>
      </c>
      <c r="F20" s="88" t="s">
        <v>781</v>
      </c>
      <c r="G20" s="88" t="s">
        <v>782</v>
      </c>
      <c r="H20" s="88" t="s">
        <v>783</v>
      </c>
      <c r="I20" s="88" t="s">
        <v>784</v>
      </c>
      <c r="J20" s="35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</row>
    <row r="21" spans="1:23">
      <c r="B21" s="106">
        <v>955425</v>
      </c>
      <c r="C21" s="106" t="s">
        <v>404</v>
      </c>
      <c r="D21" s="18" t="s">
        <v>405</v>
      </c>
      <c r="E21" s="42" t="s">
        <v>1</v>
      </c>
      <c r="F21" s="71">
        <f>SUMIFS('liste de données'!G:G,'liste de données'!D:D,C21,'liste de données'!C:C,E21)</f>
        <v>208.66</v>
      </c>
      <c r="G21" s="71">
        <f>SUMIFS('liste de données'!H:H,'liste de données'!D:D,C21,'liste de données'!C:C,E21)</f>
        <v>208.66</v>
      </c>
      <c r="H21" s="71">
        <f>SUMIFS('liste de données'!I:I,'liste de données'!D:D,C21,'liste de données'!C:C,E21)</f>
        <v>0</v>
      </c>
      <c r="I21" s="71">
        <f>SUMIFS('liste de données'!J:J,'liste de données'!D:D,C21,'liste de données'!C:C,E21)</f>
        <v>0</v>
      </c>
      <c r="J21" s="35"/>
      <c r="K21" s="69">
        <f>SUMIFS('liste de données'!$G:$G,'liste de données'!$D:$D,$C21,'liste de données'!$C:$C,$E21,'liste de données'!$F:$F,"&gt;=01/01/2018",'liste de données'!$F:$F,"&lt;=31/01/2018")</f>
        <v>0</v>
      </c>
      <c r="L21" s="69">
        <f>SUMIFS('liste de données'!$G:$G,'liste de données'!$D:$D,$C21,'liste de données'!$C:$C,$E21,'liste de données'!$F:$F,"&gt;=01/02/2018",'liste de données'!$F:$F,"&lt;=28/02/2018")</f>
        <v>208.66</v>
      </c>
      <c r="M21" s="69">
        <f>SUMIFS('liste de données'!$G:$G,'liste de données'!$D:$D,$C21,'liste de données'!$C:$C,$E21,'liste de données'!$F:$F,"&gt;=01/03/2018",'liste de données'!$F:$F,"&lt;=31/03/2018")</f>
        <v>0</v>
      </c>
      <c r="N21" s="69">
        <f>SUMIFS('liste de données'!$G:$G,'liste de données'!$D:$D,$C21,'liste de données'!$C:$C,$E21,'liste de données'!$F:$F,"&gt;=01/04/2018",'liste de données'!$F:$F,"&lt;=30/04/2018")</f>
        <v>0</v>
      </c>
      <c r="O21" s="69">
        <f>SUMIFS('liste de données'!$G:$G,'liste de données'!$D:$D,$C21,'liste de données'!$C:$C,$E21,'liste de données'!$F:$F,"&gt;=01/05/2018",'liste de données'!$F:$F,"&lt;=30/05/2018")</f>
        <v>0</v>
      </c>
      <c r="P21" s="69">
        <f>SUMIFS('liste de données'!$G:$G,'liste de données'!$D:$D,$C21,'liste de données'!$C:$C,$E21,'liste de données'!$F:$F,"&gt;=01/06/2018",'liste de données'!$F:$F,"&lt;=31/06/2018")</f>
        <v>0</v>
      </c>
      <c r="Q21" s="69">
        <f>SUMIFS('liste de données'!$G:$G,'liste de données'!$D:$D,$C21,'liste de données'!$C:$C,$E21,'liste de données'!$F:$F,"&gt;=01/07/2018",'liste de données'!$F:$F,"&lt;=31/07/2018")</f>
        <v>0</v>
      </c>
      <c r="R21" s="69">
        <f>SUMIFS('liste de données'!$G:$G,'liste de données'!$D:$D,$C21,'liste de données'!$C:$C,$E21,'liste de données'!$F:$F,"&gt;=01/08/2018",'liste de données'!$F:$F,"&lt;=31/08/2018")</f>
        <v>0</v>
      </c>
      <c r="S21" s="69">
        <f>SUMIFS('liste de données'!$G:$G,'liste de données'!$D:$D,$C21,'liste de données'!$C:$C,$E21,'liste de données'!$F:$F,"&gt;=01/09/2018",'liste de données'!$F:$F,"&lt;=30/09/2018")</f>
        <v>0</v>
      </c>
      <c r="T21" s="69">
        <f>SUMIFS('liste de données'!$G:$G,'liste de données'!$D:$D,$C21,'liste de données'!$C:$C,$E21,'liste de données'!$F:$F,"&gt;=01/10/2018",'liste de données'!$F:$F,"&lt;=31/10/2018")</f>
        <v>0</v>
      </c>
      <c r="U21" s="69">
        <f>SUMIFS('liste de données'!$G:$G,'liste de données'!$D:$D,$C21,'liste de données'!$C:$C,$E21,'liste de données'!$F:$F,"&gt;=01/11/2018",'liste de données'!$F:$F,"&lt;=30/11/2018")</f>
        <v>0</v>
      </c>
      <c r="V21" s="69">
        <f>SUMIFS('liste de données'!$G:$G,'liste de données'!$D:$D,$C21,'liste de données'!$C:$C,$E21,'liste de données'!$F:$F,"&gt;=01/12/2018",'liste de données'!$F:$F,"&lt;=31/12/2018")</f>
        <v>0</v>
      </c>
      <c r="W21" s="72">
        <f>SUM(K21:V21)</f>
        <v>208.66</v>
      </c>
    </row>
    <row r="22" spans="1:23">
      <c r="A22" s="21"/>
      <c r="B22" s="113"/>
      <c r="C22" s="113"/>
      <c r="D22" s="29"/>
      <c r="E22" s="43" t="s">
        <v>14</v>
      </c>
      <c r="F22" s="70">
        <f>SUMIFS('liste de données'!G:G,'liste de données'!D:D,C21,'liste de données'!C:C,E22)</f>
        <v>0</v>
      </c>
      <c r="G22" s="70">
        <f>SUMIFS('liste de données'!H:H,'liste de données'!D:D,C21,'liste de données'!C:C,E22)</f>
        <v>0</v>
      </c>
      <c r="H22" s="70">
        <f>SUMIFS('liste de données'!I:I,'liste de données'!D:D,C21,'liste de données'!C:C,E22)</f>
        <v>0</v>
      </c>
      <c r="I22" s="70">
        <f>SUMIFS('liste de données'!J:J,'liste de données'!D:D,C21,'liste de données'!C:C,E22)</f>
        <v>0</v>
      </c>
      <c r="J22" s="37"/>
      <c r="K22" s="70">
        <f>SUMIFS('liste de données'!$G:$G,'liste de données'!$D:$D,$C21,'liste de données'!$C:$C,$E22,'liste de données'!$F:$F,"&gt;=01/01/2018",'liste de données'!$F:$F,"&lt;=31/01/2018")</f>
        <v>0</v>
      </c>
      <c r="L22" s="70">
        <f>SUMIFS('liste de données'!$G:$G,'liste de données'!$D:$D,$C21,'liste de données'!$C:$C,$E22,'liste de données'!$F:$F,"&gt;=01/02/2018",'liste de données'!$F:$F,"&lt;=28/02/2018")</f>
        <v>0</v>
      </c>
      <c r="M22" s="70">
        <f>SUMIFS('liste de données'!$G:$G,'liste de données'!$D:$D,$C21,'liste de données'!$C:$C,$E22,'liste de données'!$F:$F,"&gt;=01/03/2018",'liste de données'!$F:$F,"&lt;=31/03/2018")</f>
        <v>0</v>
      </c>
      <c r="N22" s="70">
        <f>SUMIFS('liste de données'!$G:$G,'liste de données'!$D:$D,$C21,'liste de données'!$C:$C,$E22,'liste de données'!$F:$F,"&gt;=01/04/2018",'liste de données'!$F:$F,"&lt;=30/04/2018")</f>
        <v>0</v>
      </c>
      <c r="O22" s="70">
        <f>SUMIFS('liste de données'!$G:$G,'liste de données'!$D:$D,$C21,'liste de données'!$C:$C,$E22,'liste de données'!$F:$F,"&gt;=01/05/2018",'liste de données'!$F:$F,"&lt;=31/05/2018")</f>
        <v>0</v>
      </c>
      <c r="P22" s="70">
        <f>SUMIFS('liste de données'!$G:$G,'liste de données'!$D:$D,$C21,'liste de données'!$C:$C,$E22,'liste de données'!$F:$F,"&gt;=01/06/2018",'liste de données'!$F:$F,"&lt;=30/06/2018")</f>
        <v>0</v>
      </c>
      <c r="Q22" s="70">
        <f>SUMIFS('liste de données'!$G:$G,'liste de données'!$D:$D,$C21,'liste de données'!$C:$C,$E22,'liste de données'!$F:$F,"&gt;=01/07/2018",'liste de données'!$F:$F,"&lt;=31/07/2018")</f>
        <v>0</v>
      </c>
      <c r="R22" s="70">
        <f>SUMIFS('liste de données'!$G:$G,'liste de données'!$D:$D,$C21,'liste de données'!$C:$C,$E22,'liste de données'!$F:$F,"&gt;=01/08/2018",'liste de données'!$F:$F,"&lt;=31/08/2018")</f>
        <v>0</v>
      </c>
      <c r="S22" s="70">
        <f>SUMIFS('liste de données'!$G:$G,'liste de données'!$D:$D,$C21,'liste de données'!$C:$C,$E22,'liste de données'!$F:$F,"&gt;=01/09/2018",'liste de données'!$F:$F,"&lt;=30/09/2018")</f>
        <v>0</v>
      </c>
      <c r="T22" s="70">
        <f>SUMIFS('liste de données'!$G:$G,'liste de données'!$D:$D,$C21,'liste de données'!$C:$C,$E22,'liste de données'!$F:$F,"&gt;=01/10/2018",'liste de données'!$F:$F,"&lt;=31/10/2018")</f>
        <v>0</v>
      </c>
      <c r="U22" s="70">
        <f>SUMIFS('liste de données'!$G:$G,'liste de données'!$D:$D,$C21,'liste de données'!$C:$C,$E22,'liste de données'!$F:$F,"&gt;=01/11/2018",'liste de données'!$F:$F,"&lt;=30/11/2018")</f>
        <v>0</v>
      </c>
      <c r="V22" s="70">
        <f>SUMIFS('liste de données'!$G:$G,'liste de données'!$D:$D,$C21,'liste de données'!$C:$C,$E22,'liste de données'!$F:$F,"&gt;=01/12/2018",'liste de données'!$F:$F,"&lt;=31/12/2018")</f>
        <v>0</v>
      </c>
      <c r="W22" s="72">
        <f>SUM(K22:V22)</f>
        <v>0</v>
      </c>
    </row>
    <row r="23" spans="1:23">
      <c r="B23" s="108"/>
      <c r="C23" s="108"/>
      <c r="D23" s="19"/>
      <c r="E23" s="44" t="s">
        <v>791</v>
      </c>
      <c r="F23" s="78">
        <f>SUM(F21:F22)</f>
        <v>208.66</v>
      </c>
      <c r="G23" s="78">
        <f t="shared" ref="G23:I23" si="3">SUM(G21:G22)</f>
        <v>208.66</v>
      </c>
      <c r="H23" s="78">
        <f t="shared" si="3"/>
        <v>0</v>
      </c>
      <c r="I23" s="78">
        <f t="shared" si="3"/>
        <v>0</v>
      </c>
      <c r="J23" s="35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</row>
    <row r="24" spans="1:23">
      <c r="E24" s="35"/>
      <c r="F24" s="93"/>
      <c r="G24" s="93"/>
      <c r="H24" s="93"/>
      <c r="I24" s="93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</row>
    <row r="25" spans="1:23">
      <c r="E25" s="35"/>
      <c r="F25" s="93"/>
      <c r="G25" s="93"/>
      <c r="H25" s="93"/>
      <c r="I25" s="93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</row>
    <row r="26" spans="1:23" ht="38.25">
      <c r="B26" s="17" t="s">
        <v>776</v>
      </c>
      <c r="C26" s="17" t="s">
        <v>778</v>
      </c>
      <c r="D26" s="17" t="s">
        <v>779</v>
      </c>
      <c r="E26" s="38" t="s">
        <v>777</v>
      </c>
      <c r="F26" s="88" t="s">
        <v>781</v>
      </c>
      <c r="G26" s="88" t="s">
        <v>782</v>
      </c>
      <c r="H26" s="88" t="s">
        <v>783</v>
      </c>
      <c r="I26" s="88" t="s">
        <v>784</v>
      </c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</row>
    <row r="27" spans="1:23">
      <c r="B27" s="106">
        <v>955425</v>
      </c>
      <c r="C27" s="106" t="s">
        <v>250</v>
      </c>
      <c r="D27" s="18" t="s">
        <v>251</v>
      </c>
      <c r="E27" s="42" t="s">
        <v>1</v>
      </c>
      <c r="F27" s="71">
        <f>SUMIFS('liste de données'!G:G,'liste de données'!D:D,C27,'liste de données'!C:C,E27)</f>
        <v>2363.09</v>
      </c>
      <c r="G27" s="71">
        <f>SUMIFS('liste de données'!H:H,'liste de données'!D:D,C27,'liste de données'!C:C,E27)</f>
        <v>1162.5</v>
      </c>
      <c r="H27" s="71">
        <f>SUMIFS('liste de données'!I:I,'liste de données'!D:D,C27,'liste de données'!C:C,E27)</f>
        <v>0</v>
      </c>
      <c r="I27" s="71">
        <f>SUMIFS('liste de données'!J:J,'liste de données'!D:D,C27,'liste de données'!C:C,E27)</f>
        <v>1200.5899999999999</v>
      </c>
      <c r="K27" s="69">
        <f>SUMIFS('liste de données'!$G:$G,'liste de données'!$D:$D,$C27,'liste de données'!$C:$C,$E27,'liste de données'!$F:$F,"&gt;=01/01/2018",'liste de données'!$F:$F,"&lt;=31/01/2018")</f>
        <v>0</v>
      </c>
      <c r="L27" s="69">
        <f>SUMIFS('liste de données'!$G:$G,'liste de données'!$D:$D,$C27,'liste de données'!$C:$C,$E27,'liste de données'!$F:$F,"&gt;=01/02/2018",'liste de données'!$F:$F,"&lt;=28/02/2018")</f>
        <v>544.43000000000006</v>
      </c>
      <c r="M27" s="69">
        <f>SUMIFS('liste de données'!$G:$G,'liste de données'!$D:$D,$C27,'liste de données'!$C:$C,$E27,'liste de données'!$F:$F,"&gt;=01/03/2018",'liste de données'!$F:$F,"&lt;=31/03/2018")</f>
        <v>1818.6599999999999</v>
      </c>
      <c r="N27" s="69">
        <f>SUMIFS('liste de données'!$G:$G,'liste de données'!$D:$D,$C27,'liste de données'!$C:$C,$E27,'liste de données'!$F:$F,"&gt;=01/04/2018",'liste de données'!$F:$F,"&lt;=30/04/2018")</f>
        <v>0</v>
      </c>
      <c r="O27" s="69">
        <f>SUMIFS('liste de données'!$G:$G,'liste de données'!$D:$D,$C27,'liste de données'!$C:$C,$E27,'liste de données'!$F:$F,"&gt;=01/05/2018",'liste de données'!$F:$F,"&lt;=30/05/2018")</f>
        <v>0</v>
      </c>
      <c r="P27" s="69">
        <f>SUMIFS('liste de données'!$G:$G,'liste de données'!$D:$D,$C27,'liste de données'!$C:$C,$E27,'liste de données'!$F:$F,"&gt;=01/06/2018",'liste de données'!$F:$F,"&lt;=31/06/2018")</f>
        <v>0</v>
      </c>
      <c r="Q27" s="69">
        <f>SUMIFS('liste de données'!$G:$G,'liste de données'!$D:$D,$C27,'liste de données'!$C:$C,$E27,'liste de données'!$F:$F,"&gt;=01/07/2018",'liste de données'!$F:$F,"&lt;=31/07/2018")</f>
        <v>0</v>
      </c>
      <c r="R27" s="69">
        <f>SUMIFS('liste de données'!$G:$G,'liste de données'!$D:$D,$C27,'liste de données'!$C:$C,$E27,'liste de données'!$F:$F,"&gt;=01/08/2018",'liste de données'!$F:$F,"&lt;=31/08/2018")</f>
        <v>0</v>
      </c>
      <c r="S27" s="69">
        <f>SUMIFS('liste de données'!$G:$G,'liste de données'!$D:$D,$C27,'liste de données'!$C:$C,$E27,'liste de données'!$F:$F,"&gt;=01/09/2018",'liste de données'!$F:$F,"&lt;=30/09/2018")</f>
        <v>0</v>
      </c>
      <c r="T27" s="69">
        <f>SUMIFS('liste de données'!$G:$G,'liste de données'!$D:$D,$C27,'liste de données'!$C:$C,$E27,'liste de données'!$F:$F,"&gt;=01/10/2018",'liste de données'!$F:$F,"&lt;=31/10/2018")</f>
        <v>0</v>
      </c>
      <c r="U27" s="69">
        <f>SUMIFS('liste de données'!$G:$G,'liste de données'!$D:$D,$C27,'liste de données'!$C:$C,$E27,'liste de données'!$F:$F,"&gt;=01/11/2018",'liste de données'!$F:$F,"&lt;=30/11/2018")</f>
        <v>0</v>
      </c>
      <c r="V27" s="69">
        <f>SUMIFS('liste de données'!$G:$G,'liste de données'!$D:$D,$C27,'liste de données'!$C:$C,$E27,'liste de données'!$F:$F,"&gt;=01/12/2018",'liste de données'!$F:$F,"&lt;=31/12/2018")</f>
        <v>0</v>
      </c>
      <c r="W27" s="72">
        <f>SUM(K27:V27)</f>
        <v>2363.09</v>
      </c>
    </row>
    <row r="28" spans="1:23">
      <c r="A28" s="21"/>
      <c r="B28" s="113"/>
      <c r="C28" s="113"/>
      <c r="D28" s="29"/>
      <c r="E28" s="43" t="s">
        <v>14</v>
      </c>
      <c r="F28" s="70">
        <f>SUMIFS('liste de données'!G:G,'liste de données'!D:D,C27,'liste de données'!C:C,E28)</f>
        <v>375.54</v>
      </c>
      <c r="G28" s="70">
        <f>SUMIFS('liste de données'!H:H,'liste de données'!D:D,C27,'liste de données'!C:C,E28)</f>
        <v>178.85</v>
      </c>
      <c r="H28" s="70">
        <f>SUMIFS('liste de données'!I:I,'liste de données'!D:D,C27,'liste de données'!C:C,E28)</f>
        <v>0</v>
      </c>
      <c r="I28" s="70">
        <f>SUMIFS('liste de données'!J:J,'liste de données'!D:D,C27,'liste de données'!C:C,E28)</f>
        <v>196.69</v>
      </c>
      <c r="J28" s="21"/>
      <c r="K28" s="70">
        <f>SUMIFS('liste de données'!$G:$G,'liste de données'!$D:$D,$C27,'liste de données'!$C:$C,$E28,'liste de données'!$F:$F,"&gt;=01/01/2018",'liste de données'!$F:$F,"&lt;=31/01/2018")</f>
        <v>0</v>
      </c>
      <c r="L28" s="70">
        <f>SUMIFS('liste de données'!$G:$G,'liste de données'!$D:$D,$C27,'liste de données'!$C:$C,$E28,'liste de données'!$F:$F,"&gt;=01/02/2018",'liste de données'!$F:$F,"&lt;=28/02/2018")</f>
        <v>0</v>
      </c>
      <c r="M28" s="70">
        <f>SUMIFS('liste de données'!$G:$G,'liste de données'!$D:$D,$C27,'liste de données'!$C:$C,$E28,'liste de données'!$F:$F,"&gt;=01/03/2018",'liste de données'!$F:$F,"&lt;=31/03/2018")</f>
        <v>375.54</v>
      </c>
      <c r="N28" s="70">
        <f>SUMIFS('liste de données'!$G:$G,'liste de données'!$D:$D,$C27,'liste de données'!$C:$C,$E28,'liste de données'!$F:$F,"&gt;=01/04/2018",'liste de données'!$F:$F,"&lt;=30/04/2018")</f>
        <v>0</v>
      </c>
      <c r="O28" s="70">
        <f>SUMIFS('liste de données'!$G:$G,'liste de données'!$D:$D,$C27,'liste de données'!$C:$C,$E28,'liste de données'!$F:$F,"&gt;=01/05/2018",'liste de données'!$F:$F,"&lt;=31/05/2018")</f>
        <v>0</v>
      </c>
      <c r="P28" s="70">
        <f>SUMIFS('liste de données'!$G:$G,'liste de données'!$D:$D,$C27,'liste de données'!$C:$C,$E28,'liste de données'!$F:$F,"&gt;=01/06/2018",'liste de données'!$F:$F,"&lt;=30/06/2018")</f>
        <v>0</v>
      </c>
      <c r="Q28" s="70">
        <f>SUMIFS('liste de données'!$G:$G,'liste de données'!$D:$D,$C27,'liste de données'!$C:$C,$E28,'liste de données'!$F:$F,"&gt;=01/07/2018",'liste de données'!$F:$F,"&lt;=31/07/2018")</f>
        <v>0</v>
      </c>
      <c r="R28" s="70">
        <f>SUMIFS('liste de données'!$G:$G,'liste de données'!$D:$D,$C27,'liste de données'!$C:$C,$E28,'liste de données'!$F:$F,"&gt;=01/08/2018",'liste de données'!$F:$F,"&lt;=31/08/2018")</f>
        <v>0</v>
      </c>
      <c r="S28" s="70">
        <f>SUMIFS('liste de données'!$G:$G,'liste de données'!$D:$D,$C27,'liste de données'!$C:$C,$E28,'liste de données'!$F:$F,"&gt;=01/09/2018",'liste de données'!$F:$F,"&lt;=30/09/2018")</f>
        <v>0</v>
      </c>
      <c r="T28" s="70">
        <f>SUMIFS('liste de données'!$G:$G,'liste de données'!$D:$D,$C27,'liste de données'!$C:$C,$E28,'liste de données'!$F:$F,"&gt;=01/10/2018",'liste de données'!$F:$F,"&lt;=31/10/2018")</f>
        <v>0</v>
      </c>
      <c r="U28" s="70">
        <f>SUMIFS('liste de données'!$G:$G,'liste de données'!$D:$D,$C27,'liste de données'!$C:$C,$E28,'liste de données'!$F:$F,"&gt;=01/11/2018",'liste de données'!$F:$F,"&lt;=30/11/2018")</f>
        <v>0</v>
      </c>
      <c r="V28" s="70">
        <f>SUMIFS('liste de données'!$G:$G,'liste de données'!$D:$D,$C27,'liste de données'!$C:$C,$E28,'liste de données'!$F:$F,"&gt;=01/12/2018",'liste de données'!$F:$F,"&lt;=31/12/2018")</f>
        <v>0</v>
      </c>
      <c r="W28" s="72">
        <f>SUM(K28:V28)</f>
        <v>375.54</v>
      </c>
    </row>
    <row r="29" spans="1:23">
      <c r="B29" s="108"/>
      <c r="C29" s="108"/>
      <c r="D29" s="19"/>
      <c r="E29" s="44" t="s">
        <v>791</v>
      </c>
      <c r="F29" s="78">
        <f>SUM(F27:F28)</f>
        <v>2738.63</v>
      </c>
      <c r="G29" s="78">
        <f t="shared" ref="G29:I29" si="4">SUM(G27:G28)</f>
        <v>1341.35</v>
      </c>
      <c r="H29" s="78">
        <f t="shared" si="4"/>
        <v>0</v>
      </c>
      <c r="I29" s="78">
        <f t="shared" si="4"/>
        <v>1397.28</v>
      </c>
      <c r="J29" s="35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</row>
    <row r="30" spans="1:23">
      <c r="E30" s="35"/>
      <c r="F30" s="93"/>
      <c r="G30" s="93"/>
      <c r="H30" s="93"/>
      <c r="I30" s="93"/>
      <c r="J30" s="35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</row>
    <row r="31" spans="1:23">
      <c r="E31" s="35"/>
      <c r="F31" s="93"/>
      <c r="G31" s="93"/>
      <c r="H31" s="93"/>
      <c r="I31" s="93"/>
      <c r="J31" s="35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</row>
    <row r="32" spans="1:23" ht="38.25">
      <c r="B32" s="17" t="s">
        <v>776</v>
      </c>
      <c r="C32" s="17" t="s">
        <v>778</v>
      </c>
      <c r="D32" s="17" t="s">
        <v>779</v>
      </c>
      <c r="E32" s="38" t="s">
        <v>777</v>
      </c>
      <c r="F32" s="88" t="s">
        <v>781</v>
      </c>
      <c r="G32" s="88" t="s">
        <v>782</v>
      </c>
      <c r="H32" s="88" t="s">
        <v>783</v>
      </c>
      <c r="I32" s="88" t="s">
        <v>784</v>
      </c>
      <c r="J32" s="3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</row>
    <row r="33" spans="1:23">
      <c r="B33" s="106">
        <v>955425</v>
      </c>
      <c r="C33" s="106" t="s">
        <v>299</v>
      </c>
      <c r="D33" s="18" t="s">
        <v>300</v>
      </c>
      <c r="E33" s="42" t="s">
        <v>1</v>
      </c>
      <c r="F33" s="71">
        <f>SUMIFS('liste de données'!G:G,'liste de données'!D:D,C33,'liste de données'!C:C,E33)</f>
        <v>0</v>
      </c>
      <c r="G33" s="71">
        <f>SUMIFS('liste de données'!H:H,'liste de données'!D:D,C33,'liste de données'!C:C,E33)</f>
        <v>0</v>
      </c>
      <c r="H33" s="71">
        <f>SUMIFS('liste de données'!I:I,'liste de données'!D:D,C33,'liste de données'!C:C,E33)</f>
        <v>0</v>
      </c>
      <c r="I33" s="71">
        <f>SUMIFS('liste de données'!J:J,'liste de données'!D:D,C33,'liste de données'!C:C,E33)</f>
        <v>0</v>
      </c>
      <c r="J33" s="35"/>
      <c r="K33" s="69">
        <f>SUMIFS('liste de données'!$G:$G,'liste de données'!$D:$D,$C33,'liste de données'!$C:$C,$E33,'liste de données'!$F:$F,"&gt;=01/01/2018",'liste de données'!$F:$F,"&lt;=31/01/2018")</f>
        <v>0</v>
      </c>
      <c r="L33" s="69">
        <f>SUMIFS('liste de données'!$G:$G,'liste de données'!$D:$D,$C33,'liste de données'!$C:$C,$E33,'liste de données'!$F:$F,"&gt;=01/02/2018",'liste de données'!$F:$F,"&lt;=28/02/2018")</f>
        <v>0</v>
      </c>
      <c r="M33" s="69">
        <f>SUMIFS('liste de données'!$G:$G,'liste de données'!$D:$D,$C33,'liste de données'!$C:$C,$E33,'liste de données'!$F:$F,"&gt;=01/03/2018",'liste de données'!$F:$F,"&lt;=31/03/2018")</f>
        <v>0</v>
      </c>
      <c r="N33" s="69">
        <f>SUMIFS('liste de données'!$G:$G,'liste de données'!$D:$D,$C33,'liste de données'!$C:$C,$E33,'liste de données'!$F:$F,"&gt;=01/04/2018",'liste de données'!$F:$F,"&lt;=30/04/2018")</f>
        <v>0</v>
      </c>
      <c r="O33" s="69">
        <f>SUMIFS('liste de données'!$G:$G,'liste de données'!$D:$D,$C33,'liste de données'!$C:$C,$E33,'liste de données'!$F:$F,"&gt;=01/05/2018",'liste de données'!$F:$F,"&lt;=30/05/2018")</f>
        <v>0</v>
      </c>
      <c r="P33" s="69">
        <f>SUMIFS('liste de données'!$G:$G,'liste de données'!$D:$D,$C33,'liste de données'!$C:$C,$E33,'liste de données'!$F:$F,"&gt;=01/06/2018",'liste de données'!$F:$F,"&lt;=31/06/2018")</f>
        <v>0</v>
      </c>
      <c r="Q33" s="69">
        <f>SUMIFS('liste de données'!$G:$G,'liste de données'!$D:$D,$C33,'liste de données'!$C:$C,$E33,'liste de données'!$F:$F,"&gt;=01/07/2018",'liste de données'!$F:$F,"&lt;=31/07/2018")</f>
        <v>0</v>
      </c>
      <c r="R33" s="69">
        <f>SUMIFS('liste de données'!$G:$G,'liste de données'!$D:$D,$C33,'liste de données'!$C:$C,$E33,'liste de données'!$F:$F,"&gt;=01/08/2018",'liste de données'!$F:$F,"&lt;=31/08/2018")</f>
        <v>0</v>
      </c>
      <c r="S33" s="69">
        <f>SUMIFS('liste de données'!$G:$G,'liste de données'!$D:$D,$C33,'liste de données'!$C:$C,$E33,'liste de données'!$F:$F,"&gt;=01/09/2018",'liste de données'!$F:$F,"&lt;=30/09/2018")</f>
        <v>0</v>
      </c>
      <c r="T33" s="69">
        <f>SUMIFS('liste de données'!$G:$G,'liste de données'!$D:$D,$C33,'liste de données'!$C:$C,$E33,'liste de données'!$F:$F,"&gt;=01/10/2018",'liste de données'!$F:$F,"&lt;=31/10/2018")</f>
        <v>0</v>
      </c>
      <c r="U33" s="69">
        <f>SUMIFS('liste de données'!$G:$G,'liste de données'!$D:$D,$C33,'liste de données'!$C:$C,$E33,'liste de données'!$F:$F,"&gt;=01/11/2018",'liste de données'!$F:$F,"&lt;=30/11/2018")</f>
        <v>0</v>
      </c>
      <c r="V33" s="69">
        <f>SUMIFS('liste de données'!$G:$G,'liste de données'!$D:$D,$C33,'liste de données'!$C:$C,$E33,'liste de données'!$F:$F,"&gt;=01/12/2018",'liste de données'!$F:$F,"&lt;=31/12/2018")</f>
        <v>0</v>
      </c>
      <c r="W33" s="72">
        <f>SUM(K33:V33)</f>
        <v>0</v>
      </c>
    </row>
    <row r="34" spans="1:23">
      <c r="A34" s="21"/>
      <c r="B34" s="113"/>
      <c r="C34" s="113"/>
      <c r="D34" s="29"/>
      <c r="E34" s="43" t="s">
        <v>14</v>
      </c>
      <c r="F34" s="70">
        <f>SUMIFS('liste de données'!G:G,'liste de données'!D:D,C33,'liste de données'!C:C,E34)</f>
        <v>1571.02</v>
      </c>
      <c r="G34" s="70">
        <f>SUMIFS('liste de données'!H:H,'liste de données'!D:D,C33,'liste de données'!C:C,E34)</f>
        <v>1251.94</v>
      </c>
      <c r="H34" s="70">
        <f>SUMIFS('liste de données'!I:I,'liste de données'!D:D,C33,'liste de données'!C:C,E34)</f>
        <v>0</v>
      </c>
      <c r="I34" s="70">
        <f>SUMIFS('liste de données'!J:J,'liste de données'!D:D,C33,'liste de données'!C:C,E34)</f>
        <v>319.08000000000004</v>
      </c>
      <c r="J34" s="37"/>
      <c r="K34" s="70">
        <f>SUMIFS('liste de données'!$G:$G,'liste de données'!$D:$D,$C33,'liste de données'!$C:$C,$E34,'liste de données'!$F:$F,"&gt;=01/01/2018",'liste de données'!$F:$F,"&lt;=31/01/2018")</f>
        <v>660.94</v>
      </c>
      <c r="L34" s="70">
        <f>SUMIFS('liste de données'!$G:$G,'liste de données'!$D:$D,$C33,'liste de données'!$C:$C,$E34,'liste de données'!$F:$F,"&gt;=01/02/2018",'liste de données'!$F:$F,"&lt;=28/02/2018")</f>
        <v>910.08</v>
      </c>
      <c r="M34" s="70">
        <f>SUMIFS('liste de données'!$G:$G,'liste de données'!$D:$D,$C33,'liste de données'!$C:$C,$E34,'liste de données'!$F:$F,"&gt;=01/03/2018",'liste de données'!$F:$F,"&lt;=31/03/2018")</f>
        <v>0</v>
      </c>
      <c r="N34" s="70">
        <f>SUMIFS('liste de données'!$G:$G,'liste de données'!$D:$D,$C33,'liste de données'!$C:$C,$E34,'liste de données'!$F:$F,"&gt;=01/04/2018",'liste de données'!$F:$F,"&lt;=30/04/2018")</f>
        <v>0</v>
      </c>
      <c r="O34" s="70">
        <f>SUMIFS('liste de données'!$G:$G,'liste de données'!$D:$D,$C33,'liste de données'!$C:$C,$E34,'liste de données'!$F:$F,"&gt;=01/05/2018",'liste de données'!$F:$F,"&lt;=31/05/2018")</f>
        <v>0</v>
      </c>
      <c r="P34" s="70">
        <f>SUMIFS('liste de données'!$G:$G,'liste de données'!$D:$D,$C33,'liste de données'!$C:$C,$E34,'liste de données'!$F:$F,"&gt;=01/06/2018",'liste de données'!$F:$F,"&lt;=30/06/2018")</f>
        <v>0</v>
      </c>
      <c r="Q34" s="70">
        <f>SUMIFS('liste de données'!$G:$G,'liste de données'!$D:$D,$C33,'liste de données'!$C:$C,$E34,'liste de données'!$F:$F,"&gt;=01/07/2018",'liste de données'!$F:$F,"&lt;=31/07/2018")</f>
        <v>0</v>
      </c>
      <c r="R34" s="70">
        <f>SUMIFS('liste de données'!$G:$G,'liste de données'!$D:$D,$C33,'liste de données'!$C:$C,$E34,'liste de données'!$F:$F,"&gt;=01/08/2018",'liste de données'!$F:$F,"&lt;=31/08/2018")</f>
        <v>0</v>
      </c>
      <c r="S34" s="70">
        <f>SUMIFS('liste de données'!$G:$G,'liste de données'!$D:$D,$C33,'liste de données'!$C:$C,$E34,'liste de données'!$F:$F,"&gt;=01/09/2018",'liste de données'!$F:$F,"&lt;=30/09/2018")</f>
        <v>0</v>
      </c>
      <c r="T34" s="70">
        <f>SUMIFS('liste de données'!$G:$G,'liste de données'!$D:$D,$C33,'liste de données'!$C:$C,$E34,'liste de données'!$F:$F,"&gt;=01/10/2018",'liste de données'!$F:$F,"&lt;=31/10/2018")</f>
        <v>0</v>
      </c>
      <c r="U34" s="70">
        <f>SUMIFS('liste de données'!$G:$G,'liste de données'!$D:$D,$C33,'liste de données'!$C:$C,$E34,'liste de données'!$F:$F,"&gt;=01/11/2018",'liste de données'!$F:$F,"&lt;=30/11/2018")</f>
        <v>0</v>
      </c>
      <c r="V34" s="70">
        <f>SUMIFS('liste de données'!$G:$G,'liste de données'!$D:$D,$C33,'liste de données'!$C:$C,$E34,'liste de données'!$F:$F,"&gt;=01/12/2018",'liste de données'!$F:$F,"&lt;=31/12/2018")</f>
        <v>0</v>
      </c>
      <c r="W34" s="72">
        <f>SUM(K34:V34)</f>
        <v>1571.02</v>
      </c>
    </row>
    <row r="35" spans="1:23">
      <c r="B35" s="108"/>
      <c r="C35" s="108"/>
      <c r="D35" s="19"/>
      <c r="E35" s="44" t="s">
        <v>791</v>
      </c>
      <c r="F35" s="78">
        <f>SUM(F33:F34)</f>
        <v>1571.02</v>
      </c>
      <c r="G35" s="78">
        <f t="shared" ref="G35:I35" si="5">SUM(G33:G34)</f>
        <v>1251.94</v>
      </c>
      <c r="H35" s="78">
        <f t="shared" si="5"/>
        <v>0</v>
      </c>
      <c r="I35" s="78">
        <f t="shared" si="5"/>
        <v>319.08000000000004</v>
      </c>
      <c r="J35" s="35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</row>
    <row r="36" spans="1:23">
      <c r="E36" s="35"/>
      <c r="F36" s="93"/>
      <c r="G36" s="93"/>
      <c r="H36" s="93"/>
      <c r="I36" s="93"/>
      <c r="J36" s="35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</row>
    <row r="37" spans="1:23">
      <c r="E37" s="35"/>
      <c r="F37" s="93"/>
      <c r="G37" s="93"/>
      <c r="H37" s="93"/>
      <c r="I37" s="93"/>
      <c r="J37" s="35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</row>
    <row r="38" spans="1:23" ht="38.25">
      <c r="B38" s="17" t="s">
        <v>776</v>
      </c>
      <c r="C38" s="17" t="s">
        <v>778</v>
      </c>
      <c r="D38" s="17" t="s">
        <v>779</v>
      </c>
      <c r="E38" s="38" t="s">
        <v>777</v>
      </c>
      <c r="F38" s="88" t="s">
        <v>781</v>
      </c>
      <c r="G38" s="88" t="s">
        <v>782</v>
      </c>
      <c r="H38" s="88" t="s">
        <v>783</v>
      </c>
      <c r="I38" s="88" t="s">
        <v>784</v>
      </c>
      <c r="J38" s="3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</row>
    <row r="39" spans="1:23">
      <c r="B39" s="106">
        <v>955425</v>
      </c>
      <c r="C39" s="106" t="s">
        <v>26</v>
      </c>
      <c r="D39" s="18" t="s">
        <v>27</v>
      </c>
      <c r="E39" s="42" t="s">
        <v>1</v>
      </c>
      <c r="F39" s="71">
        <f>SUMIFS('liste de données'!G:G,'liste de données'!D:D,C39,'liste de données'!C:C,E39)</f>
        <v>0</v>
      </c>
      <c r="G39" s="71">
        <f>SUMIFS('liste de données'!H:H,'liste de données'!D:D,C39,'liste de données'!C:C,E39)</f>
        <v>0</v>
      </c>
      <c r="H39" s="71">
        <f>SUMIFS('liste de données'!I:I,'liste de données'!D:D,C39,'liste de données'!C:C,E39)</f>
        <v>0</v>
      </c>
      <c r="I39" s="71">
        <f>SUMIFS('liste de données'!J:J,'liste de données'!D:D,C39,'liste de données'!C:C,E39)</f>
        <v>0</v>
      </c>
      <c r="J39" s="35"/>
      <c r="K39" s="69">
        <f>SUMIFS('liste de données'!$G:$G,'liste de données'!$D:$D,$C39,'liste de données'!$C:$C,$E39,'liste de données'!$F:$F,"&gt;=01/01/2018",'liste de données'!$F:$F,"&lt;=31/01/2018")</f>
        <v>0</v>
      </c>
      <c r="L39" s="69">
        <f>SUMIFS('liste de données'!$G:$G,'liste de données'!$D:$D,$C39,'liste de données'!$C:$C,$E39,'liste de données'!$F:$F,"&gt;=01/02/2018",'liste de données'!$F:$F,"&lt;=28/02/2018")</f>
        <v>0</v>
      </c>
      <c r="M39" s="69">
        <f>SUMIFS('liste de données'!$G:$G,'liste de données'!$D:$D,$C39,'liste de données'!$C:$C,$E39,'liste de données'!$F:$F,"&gt;=01/03/2018",'liste de données'!$F:$F,"&lt;=31/03/2018")</f>
        <v>0</v>
      </c>
      <c r="N39" s="69">
        <f>SUMIFS('liste de données'!$G:$G,'liste de données'!$D:$D,$C39,'liste de données'!$C:$C,$E39,'liste de données'!$F:$F,"&gt;=01/04/2018",'liste de données'!$F:$F,"&lt;=30/04/2018")</f>
        <v>0</v>
      </c>
      <c r="O39" s="69">
        <f>SUMIFS('liste de données'!$G:$G,'liste de données'!$D:$D,$C39,'liste de données'!$C:$C,$E39,'liste de données'!$F:$F,"&gt;=01/05/2018",'liste de données'!$F:$F,"&lt;=30/05/2018")</f>
        <v>0</v>
      </c>
      <c r="P39" s="69">
        <f>SUMIFS('liste de données'!$G:$G,'liste de données'!$D:$D,$C39,'liste de données'!$C:$C,$E39,'liste de données'!$F:$F,"&gt;=01/06/2018",'liste de données'!$F:$F,"&lt;=31/06/2018")</f>
        <v>0</v>
      </c>
      <c r="Q39" s="69">
        <f>SUMIFS('liste de données'!$G:$G,'liste de données'!$D:$D,$C39,'liste de données'!$C:$C,$E39,'liste de données'!$F:$F,"&gt;=01/07/2018",'liste de données'!$F:$F,"&lt;=31/07/2018")</f>
        <v>0</v>
      </c>
      <c r="R39" s="69">
        <f>SUMIFS('liste de données'!$G:$G,'liste de données'!$D:$D,$C39,'liste de données'!$C:$C,$E39,'liste de données'!$F:$F,"&gt;=01/08/2018",'liste de données'!$F:$F,"&lt;=31/08/2018")</f>
        <v>0</v>
      </c>
      <c r="S39" s="69">
        <f>SUMIFS('liste de données'!$G:$G,'liste de données'!$D:$D,$C39,'liste de données'!$C:$C,$E39,'liste de données'!$F:$F,"&gt;=01/09/2018",'liste de données'!$F:$F,"&lt;=30/09/2018")</f>
        <v>0</v>
      </c>
      <c r="T39" s="69">
        <f>SUMIFS('liste de données'!$G:$G,'liste de données'!$D:$D,$C39,'liste de données'!$C:$C,$E39,'liste de données'!$F:$F,"&gt;=01/10/2018",'liste de données'!$F:$F,"&lt;=31/10/2018")</f>
        <v>0</v>
      </c>
      <c r="U39" s="69">
        <f>SUMIFS('liste de données'!$G:$G,'liste de données'!$D:$D,$C39,'liste de données'!$C:$C,$E39,'liste de données'!$F:$F,"&gt;=01/11/2018",'liste de données'!$F:$F,"&lt;=30/11/2018")</f>
        <v>0</v>
      </c>
      <c r="V39" s="69">
        <f>SUMIFS('liste de données'!$G:$G,'liste de données'!$D:$D,$C39,'liste de données'!$C:$C,$E39,'liste de données'!$F:$F,"&gt;=01/12/2018",'liste de données'!$F:$F,"&lt;=31/12/2018")</f>
        <v>0</v>
      </c>
      <c r="W39" s="72">
        <f>SUM(K39:V39)</f>
        <v>0</v>
      </c>
    </row>
    <row r="40" spans="1:23">
      <c r="A40" s="21"/>
      <c r="B40" s="113"/>
      <c r="C40" s="113"/>
      <c r="D40" s="29"/>
      <c r="E40" s="43" t="s">
        <v>14</v>
      </c>
      <c r="F40" s="70">
        <f>SUMIFS('liste de données'!G:G,'liste de données'!D:D,C39,'liste de données'!C:C,E40)</f>
        <v>417.31</v>
      </c>
      <c r="G40" s="70">
        <f>SUMIFS('liste de données'!H:H,'liste de données'!D:D,C39,'liste de données'!C:C,E40)</f>
        <v>417.31</v>
      </c>
      <c r="H40" s="70">
        <f>SUMIFS('liste de données'!I:I,'liste de données'!D:D,C39,'liste de données'!C:C,E40)</f>
        <v>0</v>
      </c>
      <c r="I40" s="70">
        <f>SUMIFS('liste de données'!J:J,'liste de données'!D:D,C39,'liste de données'!C:C,E40)</f>
        <v>0</v>
      </c>
      <c r="J40" s="37"/>
      <c r="K40" s="70">
        <f>SUMIFS('liste de données'!$G:$G,'liste de données'!$D:$D,$C39,'liste de données'!$C:$C,$E40,'liste de données'!$F:$F,"&gt;=01/01/2018",'liste de données'!$F:$F,"&lt;=31/01/2018")</f>
        <v>178.85</v>
      </c>
      <c r="L40" s="70">
        <f>SUMIFS('liste de données'!$G:$G,'liste de données'!$D:$D,$C39,'liste de données'!$C:$C,$E40,'liste de données'!$F:$F,"&gt;=01/02/2018",'liste de données'!$F:$F,"&lt;=28/02/2018")</f>
        <v>119.23</v>
      </c>
      <c r="M40" s="70">
        <f>SUMIFS('liste de données'!$G:$G,'liste de données'!$D:$D,$C39,'liste de données'!$C:$C,$E40,'liste de données'!$F:$F,"&gt;=01/03/2018",'liste de données'!$F:$F,"&lt;=31/03/2018")</f>
        <v>119.23</v>
      </c>
      <c r="N40" s="70">
        <f>SUMIFS('liste de données'!$G:$G,'liste de données'!$D:$D,$C39,'liste de données'!$C:$C,$E40,'liste de données'!$F:$F,"&gt;=01/04/2018",'liste de données'!$F:$F,"&lt;=30/04/2018")</f>
        <v>0</v>
      </c>
      <c r="O40" s="70">
        <f>SUMIFS('liste de données'!$G:$G,'liste de données'!$D:$D,$C39,'liste de données'!$C:$C,$E40,'liste de données'!$F:$F,"&gt;=01/05/2018",'liste de données'!$F:$F,"&lt;=31/05/2018")</f>
        <v>0</v>
      </c>
      <c r="P40" s="70">
        <f>SUMIFS('liste de données'!$G:$G,'liste de données'!$D:$D,$C39,'liste de données'!$C:$C,$E40,'liste de données'!$F:$F,"&gt;=01/06/2018",'liste de données'!$F:$F,"&lt;=30/06/2018")</f>
        <v>0</v>
      </c>
      <c r="Q40" s="70">
        <f>SUMIFS('liste de données'!$G:$G,'liste de données'!$D:$D,$C39,'liste de données'!$C:$C,$E40,'liste de données'!$F:$F,"&gt;=01/07/2018",'liste de données'!$F:$F,"&lt;=31/07/2018")</f>
        <v>0</v>
      </c>
      <c r="R40" s="70">
        <f>SUMIFS('liste de données'!$G:$G,'liste de données'!$D:$D,$C39,'liste de données'!$C:$C,$E40,'liste de données'!$F:$F,"&gt;=01/08/2018",'liste de données'!$F:$F,"&lt;=31/08/2018")</f>
        <v>0</v>
      </c>
      <c r="S40" s="70">
        <f>SUMIFS('liste de données'!$G:$G,'liste de données'!$D:$D,$C39,'liste de données'!$C:$C,$E40,'liste de données'!$F:$F,"&gt;=01/09/2018",'liste de données'!$F:$F,"&lt;=30/09/2018")</f>
        <v>0</v>
      </c>
      <c r="T40" s="70">
        <f>SUMIFS('liste de données'!$G:$G,'liste de données'!$D:$D,$C39,'liste de données'!$C:$C,$E40,'liste de données'!$F:$F,"&gt;=01/10/2018",'liste de données'!$F:$F,"&lt;=31/10/2018")</f>
        <v>0</v>
      </c>
      <c r="U40" s="70">
        <f>SUMIFS('liste de données'!$G:$G,'liste de données'!$D:$D,$C39,'liste de données'!$C:$C,$E40,'liste de données'!$F:$F,"&gt;=01/11/2018",'liste de données'!$F:$F,"&lt;=30/11/2018")</f>
        <v>0</v>
      </c>
      <c r="V40" s="70">
        <f>SUMIFS('liste de données'!$G:$G,'liste de données'!$D:$D,$C39,'liste de données'!$C:$C,$E40,'liste de données'!$F:$F,"&gt;=01/12/2018",'liste de données'!$F:$F,"&lt;=31/12/2018")</f>
        <v>0</v>
      </c>
      <c r="W40" s="72">
        <f>SUM(K40:V40)</f>
        <v>417.31</v>
      </c>
    </row>
    <row r="41" spans="1:23">
      <c r="B41" s="108"/>
      <c r="C41" s="108"/>
      <c r="D41" s="19"/>
      <c r="E41" s="44" t="s">
        <v>791</v>
      </c>
      <c r="F41" s="78">
        <f>SUM(F39:F40)</f>
        <v>417.31</v>
      </c>
      <c r="G41" s="78">
        <f t="shared" ref="G41:I41" si="6">SUM(G39:G40)</f>
        <v>417.31</v>
      </c>
      <c r="H41" s="78">
        <f t="shared" si="6"/>
        <v>0</v>
      </c>
      <c r="I41" s="78">
        <f t="shared" si="6"/>
        <v>0</v>
      </c>
      <c r="J41" s="35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</row>
    <row r="42" spans="1:23">
      <c r="E42" s="35"/>
      <c r="F42" s="93"/>
      <c r="G42" s="93"/>
      <c r="H42" s="93"/>
      <c r="I42" s="93"/>
      <c r="J42" s="35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</row>
    <row r="43" spans="1:23">
      <c r="E43" s="35"/>
      <c r="F43" s="93"/>
      <c r="G43" s="93"/>
      <c r="H43" s="93"/>
      <c r="I43" s="93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</row>
    <row r="44" spans="1:23" ht="38.25">
      <c r="B44" s="17" t="s">
        <v>776</v>
      </c>
      <c r="C44" s="17" t="s">
        <v>778</v>
      </c>
      <c r="D44" s="17" t="s">
        <v>779</v>
      </c>
      <c r="E44" s="38" t="s">
        <v>777</v>
      </c>
      <c r="F44" s="88" t="s">
        <v>781</v>
      </c>
      <c r="G44" s="88" t="s">
        <v>782</v>
      </c>
      <c r="H44" s="88" t="s">
        <v>783</v>
      </c>
      <c r="I44" s="88" t="s">
        <v>784</v>
      </c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</row>
    <row r="45" spans="1:23">
      <c r="B45" s="106">
        <v>955425</v>
      </c>
      <c r="C45" s="106" t="s">
        <v>360</v>
      </c>
      <c r="D45" s="18" t="s">
        <v>361</v>
      </c>
      <c r="E45" s="42" t="s">
        <v>1</v>
      </c>
      <c r="F45" s="71">
        <f>SUMIFS('liste de données'!G:G,'liste de données'!D:D,C45,'liste de données'!C:C,E45)</f>
        <v>0</v>
      </c>
      <c r="G45" s="71">
        <f>SUMIFS('liste de données'!H:H,'liste de données'!D:D,C45,'liste de données'!C:C,E45)</f>
        <v>0</v>
      </c>
      <c r="H45" s="71">
        <f>SUMIFS('liste de données'!I:I,'liste de données'!D:D,C45,'liste de données'!C:C,E45)</f>
        <v>0</v>
      </c>
      <c r="I45" s="71">
        <f>SUMIFS('liste de données'!J:J,'liste de données'!D:D,C45,'liste de données'!C:C,E45)</f>
        <v>0</v>
      </c>
      <c r="K45" s="69">
        <f>SUMIFS('liste de données'!$G:$G,'liste de données'!$D:$D,$C45,'liste de données'!$C:$C,$E45,'liste de données'!$F:$F,"&gt;=01/01/2018",'liste de données'!$F:$F,"&lt;=31/01/2018")</f>
        <v>0</v>
      </c>
      <c r="L45" s="69">
        <f>SUMIFS('liste de données'!$G:$G,'liste de données'!$D:$D,$C45,'liste de données'!$C:$C,$E45,'liste de données'!$F:$F,"&gt;=01/02/2018",'liste de données'!$F:$F,"&lt;=28/02/2018")</f>
        <v>0</v>
      </c>
      <c r="M45" s="69">
        <f>SUMIFS('liste de données'!$G:$G,'liste de données'!$D:$D,$C45,'liste de données'!$C:$C,$E45,'liste de données'!$F:$F,"&gt;=01/03/2018",'liste de données'!$F:$F,"&lt;=31/03/2018")</f>
        <v>0</v>
      </c>
      <c r="N45" s="69">
        <f>SUMIFS('liste de données'!$G:$G,'liste de données'!$D:$D,$C45,'liste de données'!$C:$C,$E45,'liste de données'!$F:$F,"&gt;=01/04/2018",'liste de données'!$F:$F,"&lt;=30/04/2018")</f>
        <v>0</v>
      </c>
      <c r="O45" s="69">
        <f>SUMIFS('liste de données'!$G:$G,'liste de données'!$D:$D,$C45,'liste de données'!$C:$C,$E45,'liste de données'!$F:$F,"&gt;=01/05/2018",'liste de données'!$F:$F,"&lt;=30/05/2018")</f>
        <v>0</v>
      </c>
      <c r="P45" s="69">
        <f>SUMIFS('liste de données'!$G:$G,'liste de données'!$D:$D,$C45,'liste de données'!$C:$C,$E45,'liste de données'!$F:$F,"&gt;=01/06/2018",'liste de données'!$F:$F,"&lt;=31/06/2018")</f>
        <v>0</v>
      </c>
      <c r="Q45" s="69">
        <f>SUMIFS('liste de données'!$G:$G,'liste de données'!$D:$D,$C45,'liste de données'!$C:$C,$E45,'liste de données'!$F:$F,"&gt;=01/07/2018",'liste de données'!$F:$F,"&lt;=31/07/2018")</f>
        <v>0</v>
      </c>
      <c r="R45" s="69">
        <f>SUMIFS('liste de données'!$G:$G,'liste de données'!$D:$D,$C45,'liste de données'!$C:$C,$E45,'liste de données'!$F:$F,"&gt;=01/08/2018",'liste de données'!$F:$F,"&lt;=31/08/2018")</f>
        <v>0</v>
      </c>
      <c r="S45" s="69">
        <f>SUMIFS('liste de données'!$G:$G,'liste de données'!$D:$D,$C45,'liste de données'!$C:$C,$E45,'liste de données'!$F:$F,"&gt;=01/09/2018",'liste de données'!$F:$F,"&lt;=30/09/2018")</f>
        <v>0</v>
      </c>
      <c r="T45" s="69">
        <f>SUMIFS('liste de données'!$G:$G,'liste de données'!$D:$D,$C45,'liste de données'!$C:$C,$E45,'liste de données'!$F:$F,"&gt;=01/10/2018",'liste de données'!$F:$F,"&lt;=31/10/2018")</f>
        <v>0</v>
      </c>
      <c r="U45" s="69">
        <f>SUMIFS('liste de données'!$G:$G,'liste de données'!$D:$D,$C45,'liste de données'!$C:$C,$E45,'liste de données'!$F:$F,"&gt;=01/11/2018",'liste de données'!$F:$F,"&lt;=30/11/2018")</f>
        <v>0</v>
      </c>
      <c r="V45" s="69">
        <f>SUMIFS('liste de données'!$G:$G,'liste de données'!$D:$D,$C45,'liste de données'!$C:$C,$E45,'liste de données'!$F:$F,"&gt;=01/12/2018",'liste de données'!$F:$F,"&lt;=31/12/2018")</f>
        <v>0</v>
      </c>
      <c r="W45" s="72">
        <f>SUM(K45:V45)</f>
        <v>0</v>
      </c>
    </row>
    <row r="46" spans="1:23">
      <c r="A46" s="21"/>
      <c r="B46" s="113"/>
      <c r="C46" s="113"/>
      <c r="D46" s="29"/>
      <c r="E46" s="43" t="s">
        <v>14</v>
      </c>
      <c r="F46" s="70">
        <f>SUMIFS('liste de données'!G:G,'liste de données'!D:D,C45,'liste de données'!C:C,E46)</f>
        <v>0</v>
      </c>
      <c r="G46" s="70">
        <f>SUMIFS('liste de données'!H:H,'liste de données'!D:D,C45,'liste de données'!C:C,E46)</f>
        <v>0</v>
      </c>
      <c r="H46" s="70">
        <f>SUMIFS('liste de données'!I:I,'liste de données'!D:D,C45,'liste de données'!C:C,E46)</f>
        <v>0</v>
      </c>
      <c r="I46" s="70">
        <f>SUMIFS('liste de données'!J:J,'liste de données'!D:D,C45,'liste de données'!C:C,E46)</f>
        <v>0</v>
      </c>
      <c r="K46" s="70">
        <f>SUMIFS('liste de données'!$G:$G,'liste de données'!$D:$D,$C45,'liste de données'!$C:$C,$E46,'liste de données'!$F:$F,"&gt;=01/01/2018",'liste de données'!$F:$F,"&lt;=31/01/2018")</f>
        <v>0</v>
      </c>
      <c r="L46" s="70">
        <f>SUMIFS('liste de données'!$G:$G,'liste de données'!$D:$D,$C45,'liste de données'!$C:$C,$E46,'liste de données'!$F:$F,"&gt;=01/02/2018",'liste de données'!$F:$F,"&lt;=28/02/2018")</f>
        <v>0</v>
      </c>
      <c r="M46" s="70">
        <f>SUMIFS('liste de données'!$G:$G,'liste de données'!$D:$D,$C45,'liste de données'!$C:$C,$E46,'liste de données'!$F:$F,"&gt;=01/03/2018",'liste de données'!$F:$F,"&lt;=31/03/2018")</f>
        <v>0</v>
      </c>
      <c r="N46" s="70">
        <f>SUMIFS('liste de données'!$G:$G,'liste de données'!$D:$D,$C45,'liste de données'!$C:$C,$E46,'liste de données'!$F:$F,"&gt;=01/04/2018",'liste de données'!$F:$F,"&lt;=30/04/2018")</f>
        <v>0</v>
      </c>
      <c r="O46" s="70">
        <f>SUMIFS('liste de données'!$G:$G,'liste de données'!$D:$D,$C45,'liste de données'!$C:$C,$E46,'liste de données'!$F:$F,"&gt;=01/05/2018",'liste de données'!$F:$F,"&lt;=31/05/2018")</f>
        <v>0</v>
      </c>
      <c r="P46" s="70">
        <f>SUMIFS('liste de données'!$G:$G,'liste de données'!$D:$D,$C45,'liste de données'!$C:$C,$E46,'liste de données'!$F:$F,"&gt;=01/06/2018",'liste de données'!$F:$F,"&lt;=30/06/2018")</f>
        <v>0</v>
      </c>
      <c r="Q46" s="70">
        <f>SUMIFS('liste de données'!$G:$G,'liste de données'!$D:$D,$C45,'liste de données'!$C:$C,$E46,'liste de données'!$F:$F,"&gt;=01/07/2018",'liste de données'!$F:$F,"&lt;=31/07/2018")</f>
        <v>0</v>
      </c>
      <c r="R46" s="70">
        <f>SUMIFS('liste de données'!$G:$G,'liste de données'!$D:$D,$C45,'liste de données'!$C:$C,$E46,'liste de données'!$F:$F,"&gt;=01/08/2018",'liste de données'!$F:$F,"&lt;=31/08/2018")</f>
        <v>0</v>
      </c>
      <c r="S46" s="70">
        <f>SUMIFS('liste de données'!$G:$G,'liste de données'!$D:$D,$C45,'liste de données'!$C:$C,$E46,'liste de données'!$F:$F,"&gt;=01/09/2018",'liste de données'!$F:$F,"&lt;=30/09/2018")</f>
        <v>0</v>
      </c>
      <c r="T46" s="70">
        <f>SUMIFS('liste de données'!$G:$G,'liste de données'!$D:$D,$C45,'liste de données'!$C:$C,$E46,'liste de données'!$F:$F,"&gt;=01/10/2018",'liste de données'!$F:$F,"&lt;=31/10/2018")</f>
        <v>0</v>
      </c>
      <c r="U46" s="70">
        <f>SUMIFS('liste de données'!$G:$G,'liste de données'!$D:$D,$C45,'liste de données'!$C:$C,$E46,'liste de données'!$F:$F,"&gt;=01/11/2018",'liste de données'!$F:$F,"&lt;=30/11/2018")</f>
        <v>0</v>
      </c>
      <c r="V46" s="70">
        <f>SUMIFS('liste de données'!$G:$G,'liste de données'!$D:$D,$C45,'liste de données'!$C:$C,$E46,'liste de données'!$F:$F,"&gt;=01/12/2018",'liste de données'!$F:$F,"&lt;=31/12/2018")</f>
        <v>0</v>
      </c>
      <c r="W46" s="72">
        <f>SUM(K46:V46)</f>
        <v>0</v>
      </c>
    </row>
    <row r="47" spans="1:23">
      <c r="B47" s="108"/>
      <c r="C47" s="108"/>
      <c r="D47" s="19"/>
      <c r="E47" s="44" t="s">
        <v>791</v>
      </c>
      <c r="F47" s="78">
        <f>SUM(F45:F46)</f>
        <v>0</v>
      </c>
      <c r="G47" s="78">
        <f t="shared" ref="G47:I47" si="7">SUM(G45:G46)</f>
        <v>0</v>
      </c>
      <c r="H47" s="78">
        <f t="shared" si="7"/>
        <v>0</v>
      </c>
      <c r="I47" s="78">
        <f t="shared" si="7"/>
        <v>0</v>
      </c>
      <c r="J47" s="35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</row>
    <row r="48" spans="1:23">
      <c r="E48" s="35"/>
      <c r="F48" s="93"/>
      <c r="G48" s="93"/>
      <c r="H48" s="93"/>
      <c r="I48" s="93"/>
      <c r="J48" s="35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</row>
    <row r="49" spans="1:23">
      <c r="E49" s="35"/>
      <c r="F49" s="93"/>
      <c r="G49" s="93"/>
      <c r="H49" s="93"/>
      <c r="I49" s="93"/>
      <c r="J49" s="35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</row>
    <row r="50" spans="1:23" ht="38.25">
      <c r="B50" s="17" t="s">
        <v>776</v>
      </c>
      <c r="C50" s="17" t="s">
        <v>778</v>
      </c>
      <c r="D50" s="17" t="s">
        <v>779</v>
      </c>
      <c r="E50" s="38" t="s">
        <v>777</v>
      </c>
      <c r="F50" s="88" t="s">
        <v>781</v>
      </c>
      <c r="G50" s="88" t="s">
        <v>782</v>
      </c>
      <c r="H50" s="88" t="s">
        <v>783</v>
      </c>
      <c r="I50" s="88" t="s">
        <v>784</v>
      </c>
      <c r="J50" s="3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</row>
    <row r="51" spans="1:23">
      <c r="B51" s="106">
        <v>955425</v>
      </c>
      <c r="C51" s="106" t="s">
        <v>44</v>
      </c>
      <c r="D51" s="18" t="s">
        <v>45</v>
      </c>
      <c r="E51" s="42" t="s">
        <v>1</v>
      </c>
      <c r="F51" s="71">
        <f>SUMIFS('liste de données'!G:G,'liste de données'!D:D,C51,'liste de données'!C:C,E51)</f>
        <v>742.12</v>
      </c>
      <c r="G51" s="71">
        <f>SUMIFS('liste de données'!H:H,'liste de données'!D:D,C51,'liste de données'!C:C,E51)</f>
        <v>357.7</v>
      </c>
      <c r="H51" s="71">
        <f>SUMIFS('liste de données'!I:I,'liste de données'!D:D,C51,'liste de données'!C:C,E51)</f>
        <v>0</v>
      </c>
      <c r="I51" s="71">
        <f>SUMIFS('liste de données'!J:J,'liste de données'!D:D,C51,'liste de données'!C:C,E51)</f>
        <v>384.42</v>
      </c>
      <c r="J51" s="35"/>
      <c r="K51" s="69">
        <f>SUMIFS('liste de données'!$G:$G,'liste de données'!$D:$D,$C51,'liste de données'!$C:$C,$E51,'liste de données'!$F:$F,"&gt;=01/01/2018",'liste de données'!$F:$F,"&lt;=31/01/2018")</f>
        <v>178.85</v>
      </c>
      <c r="L51" s="69">
        <f>SUMIFS('liste de données'!$G:$G,'liste de données'!$D:$D,$C51,'liste de données'!$C:$C,$E51,'liste de données'!$F:$F,"&gt;=01/02/2018",'liste de données'!$F:$F,"&lt;=28/02/2018")</f>
        <v>563.27</v>
      </c>
      <c r="M51" s="69">
        <f>SUMIFS('liste de données'!$G:$G,'liste de données'!$D:$D,$C51,'liste de données'!$C:$C,$E51,'liste de données'!$F:$F,"&gt;=01/03/2018",'liste de données'!$F:$F,"&lt;=31/03/2018")</f>
        <v>0</v>
      </c>
      <c r="N51" s="69">
        <f>SUMIFS('liste de données'!$G:$G,'liste de données'!$D:$D,$C51,'liste de données'!$C:$C,$E51,'liste de données'!$F:$F,"&gt;=01/04/2018",'liste de données'!$F:$F,"&lt;=30/04/2018")</f>
        <v>0</v>
      </c>
      <c r="O51" s="69">
        <f>SUMIFS('liste de données'!$G:$G,'liste de données'!$D:$D,$C51,'liste de données'!$C:$C,$E51,'liste de données'!$F:$F,"&gt;=01/05/2018",'liste de données'!$F:$F,"&lt;=30/05/2018")</f>
        <v>0</v>
      </c>
      <c r="P51" s="69">
        <f>SUMIFS('liste de données'!$G:$G,'liste de données'!$D:$D,$C51,'liste de données'!$C:$C,$E51,'liste de données'!$F:$F,"&gt;=01/06/2018",'liste de données'!$F:$F,"&lt;=31/06/2018")</f>
        <v>0</v>
      </c>
      <c r="Q51" s="69">
        <f>SUMIFS('liste de données'!$G:$G,'liste de données'!$D:$D,$C51,'liste de données'!$C:$C,$E51,'liste de données'!$F:$F,"&gt;=01/07/2018",'liste de données'!$F:$F,"&lt;=31/07/2018")</f>
        <v>0</v>
      </c>
      <c r="R51" s="69">
        <f>SUMIFS('liste de données'!$G:$G,'liste de données'!$D:$D,$C51,'liste de données'!$C:$C,$E51,'liste de données'!$F:$F,"&gt;=01/08/2018",'liste de données'!$F:$F,"&lt;=31/08/2018")</f>
        <v>0</v>
      </c>
      <c r="S51" s="69">
        <f>SUMIFS('liste de données'!$G:$G,'liste de données'!$D:$D,$C51,'liste de données'!$C:$C,$E51,'liste de données'!$F:$F,"&gt;=01/09/2018",'liste de données'!$F:$F,"&lt;=30/09/2018")</f>
        <v>0</v>
      </c>
      <c r="T51" s="69">
        <f>SUMIFS('liste de données'!$G:$G,'liste de données'!$D:$D,$C51,'liste de données'!$C:$C,$E51,'liste de données'!$F:$F,"&gt;=01/10/2018",'liste de données'!$F:$F,"&lt;=31/10/2018")</f>
        <v>0</v>
      </c>
      <c r="U51" s="69">
        <f>SUMIFS('liste de données'!$G:$G,'liste de données'!$D:$D,$C51,'liste de données'!$C:$C,$E51,'liste de données'!$F:$F,"&gt;=01/11/2018",'liste de données'!$F:$F,"&lt;=30/11/2018")</f>
        <v>0</v>
      </c>
      <c r="V51" s="69">
        <f>SUMIFS('liste de données'!$G:$G,'liste de données'!$D:$D,$C51,'liste de données'!$C:$C,$E51,'liste de données'!$F:$F,"&gt;=01/12/2018",'liste de données'!$F:$F,"&lt;=31/12/2018")</f>
        <v>0</v>
      </c>
      <c r="W51" s="72">
        <f>SUM(K51:V51)</f>
        <v>742.12</v>
      </c>
    </row>
    <row r="52" spans="1:23">
      <c r="A52" s="21"/>
      <c r="B52" s="113"/>
      <c r="C52" s="113"/>
      <c r="D52" s="29"/>
      <c r="E52" s="43" t="s">
        <v>14</v>
      </c>
      <c r="F52" s="70">
        <f>SUMIFS('liste de données'!G:G,'liste de données'!D:D,C51,'liste de données'!C:C,E52)</f>
        <v>2322.5499999999997</v>
      </c>
      <c r="G52" s="70">
        <f>SUMIFS('liste de données'!H:H,'liste de données'!D:D,C51,'liste de données'!C:C,E52)</f>
        <v>1311.55</v>
      </c>
      <c r="H52" s="70">
        <f>SUMIFS('liste de données'!I:I,'liste de données'!D:D,C51,'liste de données'!C:C,E52)</f>
        <v>0</v>
      </c>
      <c r="I52" s="70">
        <f>SUMIFS('liste de données'!J:J,'liste de données'!D:D,C51,'liste de données'!C:C,E52)</f>
        <v>1011</v>
      </c>
      <c r="J52" s="37"/>
      <c r="K52" s="70">
        <f>SUMIFS('liste de données'!$G:$G,'liste de données'!$D:$D,$C51,'liste de données'!$C:$C,$E52,'liste de données'!$F:$F,"&gt;=01/01/2018",'liste de données'!$F:$F,"&lt;=31/01/2018")</f>
        <v>1815.81</v>
      </c>
      <c r="L52" s="70">
        <f>SUMIFS('liste de données'!$G:$G,'liste de données'!$D:$D,$C51,'liste de données'!$C:$C,$E52,'liste de données'!$F:$F,"&gt;=01/02/2018",'liste de données'!$F:$F,"&lt;=28/02/2018")</f>
        <v>119.23</v>
      </c>
      <c r="M52" s="70">
        <f>SUMIFS('liste de données'!$G:$G,'liste de données'!$D:$D,$C51,'liste de données'!$C:$C,$E52,'liste de données'!$F:$F,"&gt;=01/03/2018",'liste de données'!$F:$F,"&lt;=31/03/2018")</f>
        <v>387.51</v>
      </c>
      <c r="N52" s="70">
        <f>SUMIFS('liste de données'!$G:$G,'liste de données'!$D:$D,$C51,'liste de données'!$C:$C,$E52,'liste de données'!$F:$F,"&gt;=01/04/2018",'liste de données'!$F:$F,"&lt;=30/04/2018")</f>
        <v>0</v>
      </c>
      <c r="O52" s="70">
        <f>SUMIFS('liste de données'!$G:$G,'liste de données'!$D:$D,$C51,'liste de données'!$C:$C,$E52,'liste de données'!$F:$F,"&gt;=01/05/2018",'liste de données'!$F:$F,"&lt;=31/05/2018")</f>
        <v>0</v>
      </c>
      <c r="P52" s="70">
        <f>SUMIFS('liste de données'!$G:$G,'liste de données'!$D:$D,$C51,'liste de données'!$C:$C,$E52,'liste de données'!$F:$F,"&gt;=01/06/2018",'liste de données'!$F:$F,"&lt;=30/06/2018")</f>
        <v>0</v>
      </c>
      <c r="Q52" s="70">
        <f>SUMIFS('liste de données'!$G:$G,'liste de données'!$D:$D,$C51,'liste de données'!$C:$C,$E52,'liste de données'!$F:$F,"&gt;=01/07/2018",'liste de données'!$F:$F,"&lt;=31/07/2018")</f>
        <v>0</v>
      </c>
      <c r="R52" s="70">
        <f>SUMIFS('liste de données'!$G:$G,'liste de données'!$D:$D,$C51,'liste de données'!$C:$C,$E52,'liste de données'!$F:$F,"&gt;=01/08/2018",'liste de données'!$F:$F,"&lt;=31/08/2018")</f>
        <v>0</v>
      </c>
      <c r="S52" s="70">
        <f>SUMIFS('liste de données'!$G:$G,'liste de données'!$D:$D,$C51,'liste de données'!$C:$C,$E52,'liste de données'!$F:$F,"&gt;=01/09/2018",'liste de données'!$F:$F,"&lt;=30/09/2018")</f>
        <v>0</v>
      </c>
      <c r="T52" s="70">
        <f>SUMIFS('liste de données'!$G:$G,'liste de données'!$D:$D,$C51,'liste de données'!$C:$C,$E52,'liste de données'!$F:$F,"&gt;=01/10/2018",'liste de données'!$F:$F,"&lt;=31/10/2018")</f>
        <v>0</v>
      </c>
      <c r="U52" s="70">
        <f>SUMIFS('liste de données'!$G:$G,'liste de données'!$D:$D,$C51,'liste de données'!$C:$C,$E52,'liste de données'!$F:$F,"&gt;=01/11/2018",'liste de données'!$F:$F,"&lt;=30/11/2018")</f>
        <v>0</v>
      </c>
      <c r="V52" s="70">
        <f>SUMIFS('liste de données'!$G:$G,'liste de données'!$D:$D,$C51,'liste de données'!$C:$C,$E52,'liste de données'!$F:$F,"&gt;=01/12/2018",'liste de données'!$F:$F,"&lt;=31/12/2018")</f>
        <v>0</v>
      </c>
      <c r="W52" s="72">
        <f>SUM(K52:V52)</f>
        <v>2322.5500000000002</v>
      </c>
    </row>
    <row r="53" spans="1:23">
      <c r="B53" s="108"/>
      <c r="C53" s="108"/>
      <c r="D53" s="19"/>
      <c r="E53" s="44" t="s">
        <v>791</v>
      </c>
      <c r="F53" s="78">
        <f>SUM(F51:F52)</f>
        <v>3064.6699999999996</v>
      </c>
      <c r="G53" s="78">
        <f t="shared" ref="G53:I53" si="8">SUM(G51:G52)</f>
        <v>1669.25</v>
      </c>
      <c r="H53" s="78">
        <f t="shared" si="8"/>
        <v>0</v>
      </c>
      <c r="I53" s="78">
        <f t="shared" si="8"/>
        <v>1395.42</v>
      </c>
      <c r="J53" s="35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</row>
    <row r="54" spans="1:23">
      <c r="E54" s="35"/>
      <c r="F54" s="93"/>
      <c r="G54" s="93"/>
      <c r="H54" s="93"/>
      <c r="I54" s="93"/>
      <c r="J54" s="35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</row>
    <row r="55" spans="1:23">
      <c r="E55" s="35"/>
      <c r="F55" s="93"/>
      <c r="G55" s="93"/>
      <c r="H55" s="93"/>
      <c r="I55" s="93"/>
      <c r="J55" s="35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</row>
    <row r="56" spans="1:23" ht="38.25">
      <c r="B56" s="17" t="s">
        <v>776</v>
      </c>
      <c r="C56" s="17" t="s">
        <v>778</v>
      </c>
      <c r="D56" s="17" t="s">
        <v>779</v>
      </c>
      <c r="E56" s="38" t="s">
        <v>777</v>
      </c>
      <c r="F56" s="88" t="s">
        <v>781</v>
      </c>
      <c r="G56" s="88" t="s">
        <v>782</v>
      </c>
      <c r="H56" s="88" t="s">
        <v>783</v>
      </c>
      <c r="I56" s="88" t="s">
        <v>784</v>
      </c>
      <c r="J56" s="3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</row>
    <row r="57" spans="1:23">
      <c r="B57" s="106">
        <v>955425</v>
      </c>
      <c r="C57" s="106" t="s">
        <v>182</v>
      </c>
      <c r="D57" s="18" t="s">
        <v>183</v>
      </c>
      <c r="E57" s="42" t="s">
        <v>1</v>
      </c>
      <c r="F57" s="71">
        <f>SUMIFS('liste de données'!G:G,'liste de données'!D:D,C57,'liste de données'!C:C,E57)</f>
        <v>81.16</v>
      </c>
      <c r="G57" s="71">
        <f>SUMIFS('liste de données'!H:H,'liste de données'!D:D,C57,'liste de données'!C:C,E57)</f>
        <v>0</v>
      </c>
      <c r="H57" s="71">
        <f>SUMIFS('liste de données'!I:I,'liste de données'!D:D,C57,'liste de données'!C:C,E57)</f>
        <v>81.16</v>
      </c>
      <c r="I57" s="71">
        <f>SUMIFS('liste de données'!J:J,'liste de données'!D:D,C57,'liste de données'!C:C,E57)</f>
        <v>0</v>
      </c>
      <c r="J57" s="35"/>
      <c r="K57" s="69">
        <f>SUMIFS('liste de données'!$G:$G,'liste de données'!$D:$D,$C57,'liste de données'!$C:$C,$E57,'liste de données'!$F:$F,"&gt;=01/01/2018",'liste de données'!$F:$F,"&lt;=31/01/2018")</f>
        <v>0</v>
      </c>
      <c r="L57" s="69">
        <f>SUMIFS('liste de données'!$G:$G,'liste de données'!$D:$D,$C57,'liste de données'!$C:$C,$E57,'liste de données'!$F:$F,"&gt;=01/02/2018",'liste de données'!$F:$F,"&lt;=28/02/2018")</f>
        <v>81.16</v>
      </c>
      <c r="M57" s="69">
        <f>SUMIFS('liste de données'!$G:$G,'liste de données'!$D:$D,$C57,'liste de données'!$C:$C,$E57,'liste de données'!$F:$F,"&gt;=01/03/2018",'liste de données'!$F:$F,"&lt;=31/03/2018")</f>
        <v>0</v>
      </c>
      <c r="N57" s="69">
        <f>SUMIFS('liste de données'!$G:$G,'liste de données'!$D:$D,$C57,'liste de données'!$C:$C,$E57,'liste de données'!$F:$F,"&gt;=01/04/2018",'liste de données'!$F:$F,"&lt;=30/04/2018")</f>
        <v>0</v>
      </c>
      <c r="O57" s="69">
        <f>SUMIFS('liste de données'!$G:$G,'liste de données'!$D:$D,$C57,'liste de données'!$C:$C,$E57,'liste de données'!$F:$F,"&gt;=01/05/2018",'liste de données'!$F:$F,"&lt;=30/05/2018")</f>
        <v>0</v>
      </c>
      <c r="P57" s="69">
        <f>SUMIFS('liste de données'!$G:$G,'liste de données'!$D:$D,$C57,'liste de données'!$C:$C,$E57,'liste de données'!$F:$F,"&gt;=01/06/2018",'liste de données'!$F:$F,"&lt;=31/06/2018")</f>
        <v>0</v>
      </c>
      <c r="Q57" s="69">
        <f>SUMIFS('liste de données'!$G:$G,'liste de données'!$D:$D,$C57,'liste de données'!$C:$C,$E57,'liste de données'!$F:$F,"&gt;=01/07/2018",'liste de données'!$F:$F,"&lt;=31/07/2018")</f>
        <v>0</v>
      </c>
      <c r="R57" s="69">
        <f>SUMIFS('liste de données'!$G:$G,'liste de données'!$D:$D,$C57,'liste de données'!$C:$C,$E57,'liste de données'!$F:$F,"&gt;=01/08/2018",'liste de données'!$F:$F,"&lt;=31/08/2018")</f>
        <v>0</v>
      </c>
      <c r="S57" s="69">
        <f>SUMIFS('liste de données'!$G:$G,'liste de données'!$D:$D,$C57,'liste de données'!$C:$C,$E57,'liste de données'!$F:$F,"&gt;=01/09/2018",'liste de données'!$F:$F,"&lt;=30/09/2018")</f>
        <v>0</v>
      </c>
      <c r="T57" s="69">
        <f>SUMIFS('liste de données'!$G:$G,'liste de données'!$D:$D,$C57,'liste de données'!$C:$C,$E57,'liste de données'!$F:$F,"&gt;=01/10/2018",'liste de données'!$F:$F,"&lt;=31/10/2018")</f>
        <v>0</v>
      </c>
      <c r="U57" s="69">
        <f>SUMIFS('liste de données'!$G:$G,'liste de données'!$D:$D,$C57,'liste de données'!$C:$C,$E57,'liste de données'!$F:$F,"&gt;=01/11/2018",'liste de données'!$F:$F,"&lt;=30/11/2018")</f>
        <v>0</v>
      </c>
      <c r="V57" s="69">
        <f>SUMIFS('liste de données'!$G:$G,'liste de données'!$D:$D,$C57,'liste de données'!$C:$C,$E57,'liste de données'!$F:$F,"&gt;=01/12/2018",'liste de données'!$F:$F,"&lt;=31/12/2018")</f>
        <v>0</v>
      </c>
      <c r="W57" s="72">
        <f>SUM(K57:V57)</f>
        <v>81.16</v>
      </c>
    </row>
    <row r="58" spans="1:23">
      <c r="A58" s="21"/>
      <c r="B58" s="113"/>
      <c r="C58" s="113"/>
      <c r="D58" s="29"/>
      <c r="E58" s="43" t="s">
        <v>14</v>
      </c>
      <c r="F58" s="70">
        <f>SUMIFS('liste de données'!G:G,'liste de données'!D:D,C57,'liste de données'!C:C,E58)</f>
        <v>990.54</v>
      </c>
      <c r="G58" s="70">
        <f>SUMIFS('liste de données'!H:H,'liste de données'!D:D,C57,'liste de données'!C:C,E58)</f>
        <v>476.92999999999995</v>
      </c>
      <c r="H58" s="70">
        <f>SUMIFS('liste de données'!I:I,'liste de données'!D:D,C57,'liste de données'!C:C,E58)</f>
        <v>0</v>
      </c>
      <c r="I58" s="70">
        <f>SUMIFS('liste de données'!J:J,'liste de données'!D:D,C57,'liste de données'!C:C,E58)</f>
        <v>513.61</v>
      </c>
      <c r="K58" s="70">
        <f>SUMIFS('liste de données'!$G:$G,'liste de données'!$D:$D,$C57,'liste de données'!$C:$C,$E58,'liste de données'!$F:$F,"&gt;=01/01/2018",'liste de données'!$F:$F,"&lt;=31/01/2018")</f>
        <v>692.46</v>
      </c>
      <c r="L58" s="70">
        <f>SUMIFS('liste de données'!$G:$G,'liste de données'!$D:$D,$C57,'liste de données'!$C:$C,$E58,'liste de données'!$F:$F,"&gt;=01/02/2018",'liste de données'!$F:$F,"&lt;=28/02/2018")</f>
        <v>298.08</v>
      </c>
      <c r="M58" s="70">
        <f>SUMIFS('liste de données'!$G:$G,'liste de données'!$D:$D,$C57,'liste de données'!$C:$C,$E58,'liste de données'!$F:$F,"&gt;=01/03/2018",'liste de données'!$F:$F,"&lt;=31/03/2018")</f>
        <v>0</v>
      </c>
      <c r="N58" s="70">
        <f>SUMIFS('liste de données'!$G:$G,'liste de données'!$D:$D,$C57,'liste de données'!$C:$C,$E58,'liste de données'!$F:$F,"&gt;=01/04/2018",'liste de données'!$F:$F,"&lt;=30/04/2018")</f>
        <v>0</v>
      </c>
      <c r="O58" s="70">
        <f>SUMIFS('liste de données'!$G:$G,'liste de données'!$D:$D,$C57,'liste de données'!$C:$C,$E58,'liste de données'!$F:$F,"&gt;=01/05/2018",'liste de données'!$F:$F,"&lt;=31/05/2018")</f>
        <v>0</v>
      </c>
      <c r="P58" s="70">
        <f>SUMIFS('liste de données'!$G:$G,'liste de données'!$D:$D,$C57,'liste de données'!$C:$C,$E58,'liste de données'!$F:$F,"&gt;=01/06/2018",'liste de données'!$F:$F,"&lt;=30/06/2018")</f>
        <v>0</v>
      </c>
      <c r="Q58" s="70">
        <f>SUMIFS('liste de données'!$G:$G,'liste de données'!$D:$D,$C57,'liste de données'!$C:$C,$E58,'liste de données'!$F:$F,"&gt;=01/07/2018",'liste de données'!$F:$F,"&lt;=31/07/2018")</f>
        <v>0</v>
      </c>
      <c r="R58" s="70">
        <f>SUMIFS('liste de données'!$G:$G,'liste de données'!$D:$D,$C57,'liste de données'!$C:$C,$E58,'liste de données'!$F:$F,"&gt;=01/08/2018",'liste de données'!$F:$F,"&lt;=31/08/2018")</f>
        <v>0</v>
      </c>
      <c r="S58" s="70">
        <f>SUMIFS('liste de données'!$G:$G,'liste de données'!$D:$D,$C57,'liste de données'!$C:$C,$E58,'liste de données'!$F:$F,"&gt;=01/09/2018",'liste de données'!$F:$F,"&lt;=30/09/2018")</f>
        <v>0</v>
      </c>
      <c r="T58" s="70">
        <f>SUMIFS('liste de données'!$G:$G,'liste de données'!$D:$D,$C57,'liste de données'!$C:$C,$E58,'liste de données'!$F:$F,"&gt;=01/10/2018",'liste de données'!$F:$F,"&lt;=31/10/2018")</f>
        <v>0</v>
      </c>
      <c r="U58" s="70">
        <f>SUMIFS('liste de données'!$G:$G,'liste de données'!$D:$D,$C57,'liste de données'!$C:$C,$E58,'liste de données'!$F:$F,"&gt;=01/11/2018",'liste de données'!$F:$F,"&lt;=30/11/2018")</f>
        <v>0</v>
      </c>
      <c r="V58" s="70">
        <f>SUMIFS('liste de données'!$G:$G,'liste de données'!$D:$D,$C57,'liste de données'!$C:$C,$E58,'liste de données'!$F:$F,"&gt;=01/12/2018",'liste de données'!$F:$F,"&lt;=31/12/2018")</f>
        <v>0</v>
      </c>
      <c r="W58" s="72">
        <f>SUM(K58:V58)</f>
        <v>990.54</v>
      </c>
    </row>
    <row r="59" spans="1:23">
      <c r="B59" s="108"/>
      <c r="C59" s="108"/>
      <c r="D59" s="19"/>
      <c r="E59" s="44" t="s">
        <v>791</v>
      </c>
      <c r="F59" s="78">
        <f>SUM(F57:F58)</f>
        <v>1071.7</v>
      </c>
      <c r="G59" s="78">
        <f t="shared" ref="G59:I59" si="9">SUM(G57:G58)</f>
        <v>476.92999999999995</v>
      </c>
      <c r="H59" s="78">
        <f t="shared" si="9"/>
        <v>81.16</v>
      </c>
      <c r="I59" s="78">
        <f t="shared" si="9"/>
        <v>513.61</v>
      </c>
    </row>
    <row r="60" spans="1:23">
      <c r="E60" s="35"/>
      <c r="F60" s="93"/>
      <c r="G60" s="93"/>
      <c r="H60" s="93"/>
      <c r="I60" s="93"/>
    </row>
    <row r="61" spans="1:23">
      <c r="E61" s="35"/>
      <c r="F61" s="93"/>
      <c r="G61" s="93"/>
      <c r="H61" s="93"/>
      <c r="I61" s="93"/>
      <c r="J61" s="35"/>
      <c r="K61" s="35"/>
    </row>
    <row r="62" spans="1:23">
      <c r="E62" s="35"/>
      <c r="F62" s="93"/>
      <c r="G62" s="117" t="s">
        <v>801</v>
      </c>
      <c r="H62" s="117"/>
      <c r="I62" s="93"/>
      <c r="J62" s="10"/>
      <c r="K62" s="73">
        <v>43101</v>
      </c>
      <c r="L62" s="73">
        <v>43132</v>
      </c>
      <c r="M62" s="73">
        <v>43160</v>
      </c>
      <c r="N62" s="73">
        <v>43191</v>
      </c>
      <c r="O62" s="73">
        <v>43221</v>
      </c>
      <c r="P62" s="73">
        <v>43252</v>
      </c>
      <c r="Q62" s="73">
        <v>43282</v>
      </c>
      <c r="R62" s="73">
        <v>43313</v>
      </c>
      <c r="S62" s="73">
        <v>43344</v>
      </c>
      <c r="T62" s="73">
        <v>43374</v>
      </c>
      <c r="U62" s="73">
        <v>43405</v>
      </c>
      <c r="V62" s="73">
        <v>43435</v>
      </c>
      <c r="W62" s="63" t="s">
        <v>2685</v>
      </c>
    </row>
    <row r="63" spans="1:23">
      <c r="E63" s="35"/>
      <c r="F63" s="93"/>
      <c r="G63" s="117"/>
      <c r="H63" s="117"/>
      <c r="I63" s="93"/>
      <c r="J63" s="67" t="s">
        <v>2712</v>
      </c>
      <c r="K63" s="79">
        <f>SUM(K3,K9,K15,K21,K27,K33,K39,K45,K51,K57)</f>
        <v>417.31</v>
      </c>
      <c r="L63" s="79">
        <f t="shared" ref="L63:V63" si="10">SUM(L3,L9,L15,L21,L27,L33,L39,L45,L51,L57)</f>
        <v>3518.1</v>
      </c>
      <c r="M63" s="79">
        <f t="shared" si="10"/>
        <v>2076.48</v>
      </c>
      <c r="N63" s="79">
        <f t="shared" si="10"/>
        <v>0</v>
      </c>
      <c r="O63" s="79">
        <f t="shared" si="10"/>
        <v>0</v>
      </c>
      <c r="P63" s="79">
        <f t="shared" si="10"/>
        <v>0</v>
      </c>
      <c r="Q63" s="79">
        <f t="shared" si="10"/>
        <v>0</v>
      </c>
      <c r="R63" s="79">
        <f t="shared" si="10"/>
        <v>0</v>
      </c>
      <c r="S63" s="79">
        <f t="shared" si="10"/>
        <v>0</v>
      </c>
      <c r="T63" s="79">
        <f t="shared" si="10"/>
        <v>0</v>
      </c>
      <c r="U63" s="79">
        <f t="shared" si="10"/>
        <v>0</v>
      </c>
      <c r="V63" s="79">
        <f t="shared" si="10"/>
        <v>0</v>
      </c>
      <c r="W63" s="80">
        <f>SUM(K63:V63)</f>
        <v>6011.8899999999994</v>
      </c>
    </row>
    <row r="64" spans="1:23">
      <c r="E64" s="35"/>
      <c r="F64" s="93"/>
      <c r="G64" s="91" t="s">
        <v>1</v>
      </c>
      <c r="H64" s="71">
        <f>SUM(F3,F9,F15,F21,F27,F33,F39,F45,F51,F57,)</f>
        <v>6011.89</v>
      </c>
      <c r="I64" s="93"/>
      <c r="J64" s="68" t="s">
        <v>2713</v>
      </c>
      <c r="K64" s="81">
        <f>SUM(K4,K10,K16,K22,K28,K34,K40,K46,K52,K58)</f>
        <v>8936.2099999999991</v>
      </c>
      <c r="L64" s="81">
        <f t="shared" ref="L64:V64" si="11">SUM(L4,L10,L16,L22,L28,L34,L40,L46,L52,L58)</f>
        <v>2072.58</v>
      </c>
      <c r="M64" s="81">
        <f t="shared" si="11"/>
        <v>2046.98</v>
      </c>
      <c r="N64" s="81">
        <f t="shared" si="11"/>
        <v>0</v>
      </c>
      <c r="O64" s="81">
        <f t="shared" si="11"/>
        <v>0</v>
      </c>
      <c r="P64" s="81">
        <f t="shared" si="11"/>
        <v>0</v>
      </c>
      <c r="Q64" s="81">
        <f t="shared" si="11"/>
        <v>0</v>
      </c>
      <c r="R64" s="81">
        <f t="shared" si="11"/>
        <v>0</v>
      </c>
      <c r="S64" s="81">
        <f t="shared" si="11"/>
        <v>0</v>
      </c>
      <c r="T64" s="81">
        <f t="shared" si="11"/>
        <v>0</v>
      </c>
      <c r="U64" s="81">
        <f t="shared" si="11"/>
        <v>0</v>
      </c>
      <c r="V64" s="81">
        <f t="shared" si="11"/>
        <v>0</v>
      </c>
      <c r="W64" s="80">
        <f>SUM(K64:V64)</f>
        <v>13055.769999999999</v>
      </c>
    </row>
    <row r="65" spans="1:11">
      <c r="E65" s="35"/>
      <c r="F65" s="93"/>
      <c r="G65" s="92" t="s">
        <v>14</v>
      </c>
      <c r="H65" s="70">
        <f>SUM(F58,F52,F46,F40,F34,F28,F22,F16,F10,F4)</f>
        <v>13055.77</v>
      </c>
      <c r="I65" s="93"/>
    </row>
    <row r="66" spans="1:11">
      <c r="E66" s="35"/>
      <c r="F66" s="35"/>
      <c r="G66" s="35"/>
      <c r="H66" s="35"/>
    </row>
    <row r="67" spans="1:11">
      <c r="E67" s="35"/>
      <c r="F67" s="35"/>
      <c r="G67" s="35"/>
      <c r="H67" s="35"/>
      <c r="J67" s="35"/>
      <c r="K67" s="35"/>
    </row>
    <row r="68" spans="1:11">
      <c r="A68" s="20"/>
      <c r="B68" s="20"/>
      <c r="C68" s="20"/>
      <c r="D68" s="20"/>
      <c r="E68" s="39"/>
      <c r="F68" s="39"/>
      <c r="G68" s="39"/>
      <c r="H68" s="39"/>
      <c r="J68" s="35"/>
      <c r="K68" s="35"/>
    </row>
    <row r="69" spans="1:11">
      <c r="A69" s="21"/>
      <c r="B69" s="21"/>
      <c r="C69" s="21"/>
      <c r="D69" s="21"/>
      <c r="E69" s="37"/>
      <c r="F69" s="37"/>
      <c r="G69" s="37"/>
      <c r="H69" s="37"/>
      <c r="J69" s="35"/>
      <c r="K69" s="35"/>
    </row>
    <row r="70" spans="1:11">
      <c r="B70" s="27"/>
      <c r="E70" s="35"/>
      <c r="F70" s="35"/>
      <c r="G70" s="35"/>
      <c r="H70" s="35"/>
      <c r="I70" s="35"/>
      <c r="J70" s="35"/>
      <c r="K70" s="35"/>
    </row>
    <row r="71" spans="1:11">
      <c r="E71" s="35"/>
      <c r="F71" s="35"/>
      <c r="G71" s="35"/>
      <c r="H71" s="35"/>
      <c r="I71" s="35"/>
      <c r="J71" s="35"/>
    </row>
    <row r="72" spans="1:11">
      <c r="E72" s="35"/>
      <c r="F72" s="35"/>
      <c r="G72" s="35"/>
      <c r="H72" s="35"/>
      <c r="I72" s="35"/>
      <c r="J72" s="35"/>
    </row>
    <row r="73" spans="1:11">
      <c r="E73" s="35"/>
      <c r="F73" s="35"/>
      <c r="G73" s="35"/>
      <c r="H73" s="35"/>
      <c r="I73" s="35"/>
      <c r="J73" s="35"/>
    </row>
    <row r="74" spans="1:11">
      <c r="E74" s="35"/>
      <c r="F74" s="35"/>
      <c r="G74" s="35"/>
      <c r="H74" s="35"/>
      <c r="I74" s="35"/>
      <c r="J74" s="35"/>
    </row>
    <row r="75" spans="1:11">
      <c r="E75" s="35"/>
      <c r="F75" s="35"/>
      <c r="G75" s="35"/>
      <c r="H75" s="35"/>
      <c r="I75" s="35"/>
      <c r="J75" s="35"/>
    </row>
    <row r="76" spans="1:11">
      <c r="E76" s="35"/>
      <c r="F76" s="35"/>
      <c r="G76" s="35"/>
      <c r="H76" s="35"/>
      <c r="I76" s="35"/>
      <c r="J76" s="35"/>
    </row>
    <row r="77" spans="1:11">
      <c r="E77" s="35"/>
      <c r="F77" s="35"/>
      <c r="G77" s="35"/>
      <c r="H77" s="35"/>
      <c r="I77" s="35"/>
      <c r="J77" s="35"/>
    </row>
    <row r="78" spans="1:11">
      <c r="E78" s="35"/>
      <c r="F78" s="35"/>
      <c r="G78" s="35"/>
      <c r="H78" s="35"/>
      <c r="I78" s="35"/>
    </row>
    <row r="79" spans="1:11">
      <c r="E79" s="35"/>
      <c r="F79" s="35"/>
      <c r="G79" s="35"/>
      <c r="H79" s="35"/>
      <c r="I79" s="35"/>
    </row>
    <row r="80" spans="1:11">
      <c r="E80" s="35"/>
      <c r="F80" s="35"/>
      <c r="G80" s="35"/>
      <c r="H80" s="35"/>
      <c r="I80" s="35"/>
    </row>
  </sheetData>
  <mergeCells count="22">
    <mergeCell ref="X2:Y2"/>
    <mergeCell ref="B15:B17"/>
    <mergeCell ref="C15:C17"/>
    <mergeCell ref="B21:B23"/>
    <mergeCell ref="C21:C23"/>
    <mergeCell ref="B3:B5"/>
    <mergeCell ref="C3:C5"/>
    <mergeCell ref="B9:B11"/>
    <mergeCell ref="C9:C11"/>
    <mergeCell ref="B39:B41"/>
    <mergeCell ref="C39:C41"/>
    <mergeCell ref="B45:B47"/>
    <mergeCell ref="C45:C47"/>
    <mergeCell ref="B27:B29"/>
    <mergeCell ref="C27:C29"/>
    <mergeCell ref="B33:B35"/>
    <mergeCell ref="C33:C35"/>
    <mergeCell ref="G62:H63"/>
    <mergeCell ref="B51:B53"/>
    <mergeCell ref="C51:C53"/>
    <mergeCell ref="B57:B59"/>
    <mergeCell ref="C57:C59"/>
  </mergeCells>
  <pageMargins left="0.7" right="0.7" top="0.75" bottom="0.75" header="0.3" footer="0.3"/>
  <customProperties>
    <customPr name="EpmWorksheetKeyString_GUID" r:id="rId1"/>
  </customPropertie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76"/>
  <sheetViews>
    <sheetView showGridLines="0" topLeftCell="H64" zoomScaleNormal="100" workbookViewId="0">
      <selection activeCell="G68" sqref="G68:H69"/>
    </sheetView>
  </sheetViews>
  <sheetFormatPr baseColWidth="10" defaultRowHeight="12.75"/>
  <cols>
    <col min="3" max="3" width="12" customWidth="1"/>
    <col min="4" max="4" width="48.42578125" customWidth="1"/>
    <col min="10" max="10" width="17.140625" bestFit="1" customWidth="1"/>
    <col min="23" max="23" width="16.28515625" bestFit="1" customWidth="1"/>
  </cols>
  <sheetData>
    <row r="2" spans="1:25" ht="38.25">
      <c r="B2" s="17" t="s">
        <v>776</v>
      </c>
      <c r="C2" s="17" t="s">
        <v>778</v>
      </c>
      <c r="D2" s="17" t="s">
        <v>779</v>
      </c>
      <c r="E2" s="38" t="s">
        <v>777</v>
      </c>
      <c r="F2" s="38" t="s">
        <v>781</v>
      </c>
      <c r="G2" s="38" t="s">
        <v>782</v>
      </c>
      <c r="H2" s="38" t="s">
        <v>783</v>
      </c>
      <c r="I2" s="38" t="s">
        <v>784</v>
      </c>
      <c r="K2" s="65">
        <v>43101</v>
      </c>
      <c r="L2" s="65">
        <v>43132</v>
      </c>
      <c r="M2" s="65">
        <v>43160</v>
      </c>
      <c r="N2" s="65">
        <v>43191</v>
      </c>
      <c r="O2" s="65">
        <v>43221</v>
      </c>
      <c r="P2" s="65">
        <v>43252</v>
      </c>
      <c r="Q2" s="65">
        <v>43282</v>
      </c>
      <c r="R2" s="65">
        <v>43313</v>
      </c>
      <c r="S2" s="65">
        <v>43344</v>
      </c>
      <c r="T2" s="65">
        <v>43374</v>
      </c>
      <c r="U2" s="65">
        <v>43405</v>
      </c>
      <c r="V2" s="65">
        <v>43435</v>
      </c>
      <c r="W2" s="64" t="s">
        <v>2691</v>
      </c>
      <c r="X2" s="122" t="s">
        <v>2720</v>
      </c>
      <c r="Y2" s="123"/>
    </row>
    <row r="3" spans="1:25">
      <c r="B3" s="106">
        <v>955425</v>
      </c>
      <c r="C3" s="106" t="s">
        <v>172</v>
      </c>
      <c r="D3" s="18" t="s">
        <v>173</v>
      </c>
      <c r="E3" s="42" t="s">
        <v>1</v>
      </c>
      <c r="F3" s="71">
        <f>SUMIFS('liste de données'!G:G,'liste de données'!D:D,C3,'liste de données'!C:C,E3)</f>
        <v>485.61</v>
      </c>
      <c r="G3" s="71">
        <f>SUMIFS('liste de données'!H:H,'liste de données'!D:D,C3,'liste de données'!C:C,E3)</f>
        <v>476.93</v>
      </c>
      <c r="H3" s="71">
        <f>SUMIFS('liste de données'!I:I,'liste de données'!D:D,C3,'liste de données'!C:C,E3)</f>
        <v>0</v>
      </c>
      <c r="I3" s="71">
        <f>SUMIFS('liste de données'!J:J,'liste de données'!D:D,C3,'liste de données'!C:C,E3)</f>
        <v>8.68</v>
      </c>
      <c r="J3" s="35"/>
      <c r="K3" s="69">
        <f>SUMIFS('liste de données'!$G:$G,'liste de données'!$D:$D,$C3,'liste de données'!$C:$C,$E3,'liste de données'!$F:$F,"&gt;=01/01/2018",'liste de données'!$F:$F,"&lt;=31/01/2018")</f>
        <v>0</v>
      </c>
      <c r="L3" s="69">
        <f>SUMIFS('liste de données'!$G:$G,'liste de données'!$D:$D,$C3,'liste de données'!$C:$C,$E3,'liste de données'!$F:$F,"&gt;=01/02/2018",'liste de données'!$F:$F,"&lt;=28/02/2018")</f>
        <v>485.61</v>
      </c>
      <c r="M3" s="69">
        <f>SUMIFS('liste de données'!$G:$G,'liste de données'!$D:$D,$C3,'liste de données'!$C:$C,$E3,'liste de données'!$F:$F,"&gt;=01/03/2018",'liste de données'!$F:$F,"&lt;=31/03/2018")</f>
        <v>0</v>
      </c>
      <c r="N3" s="69">
        <f>SUMIFS('liste de données'!$G:$G,'liste de données'!$D:$D,$C3,'liste de données'!$C:$C,$E3,'liste de données'!$F:$F,"&gt;=01/04/2018",'liste de données'!$F:$F,"&lt;=30/04/2018")</f>
        <v>0</v>
      </c>
      <c r="O3" s="69">
        <f>SUMIFS('liste de données'!$G:$G,'liste de données'!$D:$D,$C3,'liste de données'!$C:$C,$E3,'liste de données'!$F:$F,"&gt;=01/05/2018",'liste de données'!$F:$F,"&lt;=30/05/2018")</f>
        <v>0</v>
      </c>
      <c r="P3" s="69">
        <f>SUMIFS('liste de données'!$G:$G,'liste de données'!$D:$D,$C3,'liste de données'!$C:$C,$E3,'liste de données'!$F:$F,"&gt;=01/06/2018",'liste de données'!$F:$F,"&lt;=31/06/2018")</f>
        <v>0</v>
      </c>
      <c r="Q3" s="69">
        <f>SUMIFS('liste de données'!$G:$G,'liste de données'!$D:$D,$C3,'liste de données'!$C:$C,$E3,'liste de données'!$F:$F,"&gt;=01/07/2018",'liste de données'!$F:$F,"&lt;=31/07/2018")</f>
        <v>0</v>
      </c>
      <c r="R3" s="69">
        <f>SUMIFS('liste de données'!$G:$G,'liste de données'!$D:$D,$C3,'liste de données'!$C:$C,$E3,'liste de données'!$F:$F,"&gt;=01/08/2018",'liste de données'!$F:$F,"&lt;=31/08/2018")</f>
        <v>0</v>
      </c>
      <c r="S3" s="69">
        <f>SUMIFS('liste de données'!$G:$G,'liste de données'!$D:$D,$C3,'liste de données'!$C:$C,$E3,'liste de données'!$F:$F,"&gt;=01/09/2018",'liste de données'!$F:$F,"&lt;=30/09/2018")</f>
        <v>0</v>
      </c>
      <c r="T3" s="69">
        <f>SUMIFS('liste de données'!$G:$G,'liste de données'!$D:$D,$C3,'liste de données'!$C:$C,$E3,'liste de données'!$F:$F,"&gt;=01/10/2018",'liste de données'!$F:$F,"&lt;=31/10/2018")</f>
        <v>0</v>
      </c>
      <c r="U3" s="69">
        <f>SUMIFS('liste de données'!$G:$G,'liste de données'!$D:$D,$C3,'liste de données'!$C:$C,$E3,'liste de données'!$F:$F,"&gt;=01/11/2018",'liste de données'!$F:$F,"&lt;=30/11/2018")</f>
        <v>0</v>
      </c>
      <c r="V3" s="69">
        <f>SUMIFS('liste de données'!$G:$G,'liste de données'!$D:$D,$C3,'liste de données'!$C:$C,$E3,'liste de données'!$F:$F,"&gt;=01/12/2018",'liste de données'!$F:$F,"&lt;=31/12/2018")</f>
        <v>0</v>
      </c>
      <c r="W3" s="72">
        <f>SUM(K3:V3)</f>
        <v>485.61</v>
      </c>
      <c r="X3" s="120" t="s">
        <v>1</v>
      </c>
      <c r="Y3" s="118"/>
    </row>
    <row r="4" spans="1:25">
      <c r="A4" s="21"/>
      <c r="B4" s="113"/>
      <c r="C4" s="113"/>
      <c r="D4" s="29"/>
      <c r="E4" s="43" t="s">
        <v>14</v>
      </c>
      <c r="F4" s="70">
        <f>SUMIFS('liste de données'!G:G,'liste de données'!D:D,C3,'liste de données'!C:C,E4)</f>
        <v>418.04999999999995</v>
      </c>
      <c r="G4" s="70">
        <f>SUMIFS('liste de données'!H:H,'liste de données'!D:D,C3,'liste de données'!C:C,E4)</f>
        <v>298.08</v>
      </c>
      <c r="H4" s="70">
        <f>SUMIFS('liste de données'!I:I,'liste de données'!D:D,C3,'liste de données'!C:C,E4)</f>
        <v>0</v>
      </c>
      <c r="I4" s="70">
        <f>SUMIFS('liste de données'!J:J,'liste de données'!D:D,C3,'liste de données'!C:C,E4)</f>
        <v>119.97</v>
      </c>
      <c r="J4" s="35"/>
      <c r="K4" s="70">
        <f>SUMIFS('liste de données'!$G:$G,'liste de données'!$D:$D,$C3,'liste de données'!$C:$C,$E4,'liste de données'!$F:$F,"&gt;=01/01/2018",'liste de données'!$F:$F,"&lt;=31/01/2018")</f>
        <v>178.85</v>
      </c>
      <c r="L4" s="70">
        <f>SUMIFS('liste de données'!$G:$G,'liste de données'!$D:$D,$C3,'liste de données'!$C:$C,$E4,'liste de données'!$F:$F,"&gt;=01/02/2018",'liste de données'!$F:$F,"&lt;=28/02/2018")</f>
        <v>119.23</v>
      </c>
      <c r="M4" s="70">
        <f>SUMIFS('liste de données'!$G:$G,'liste de données'!$D:$D,$C3,'liste de données'!$C:$C,$E4,'liste de données'!$F:$F,"&gt;=01/03/2018",'liste de données'!$F:$F,"&lt;=31/03/2018")</f>
        <v>119.97</v>
      </c>
      <c r="N4" s="70">
        <f>SUMIFS('liste de données'!$G:$G,'liste de données'!$D:$D,$C3,'liste de données'!$C:$C,$E4,'liste de données'!$F:$F,"&gt;=01/04/2018",'liste de données'!$F:$F,"&lt;=30/04/2018")</f>
        <v>0</v>
      </c>
      <c r="O4" s="70">
        <f>SUMIFS('liste de données'!$G:$G,'liste de données'!$D:$D,$C3,'liste de données'!$C:$C,$E4,'liste de données'!$F:$F,"&gt;=01/05/2018",'liste de données'!$F:$F,"&lt;=31/05/2018")</f>
        <v>0</v>
      </c>
      <c r="P4" s="70">
        <f>SUMIFS('liste de données'!$G:$G,'liste de données'!$D:$D,$C3,'liste de données'!$C:$C,$E4,'liste de données'!$F:$F,"&gt;=01/06/2018",'liste de données'!$F:$F,"&lt;=30/06/2018")</f>
        <v>0</v>
      </c>
      <c r="Q4" s="70">
        <f>SUMIFS('liste de données'!$G:$G,'liste de données'!$D:$D,$C3,'liste de données'!$C:$C,$E4,'liste de données'!$F:$F,"&gt;=01/07/2018",'liste de données'!$F:$F,"&lt;=31/07/2018")</f>
        <v>0</v>
      </c>
      <c r="R4" s="70">
        <f>SUMIFS('liste de données'!$G:$G,'liste de données'!$D:$D,$C3,'liste de données'!$C:$C,$E4,'liste de données'!$F:$F,"&gt;=01/08/2018",'liste de données'!$F:$F,"&lt;=31/08/2018")</f>
        <v>0</v>
      </c>
      <c r="S4" s="70">
        <f>SUMIFS('liste de données'!$G:$G,'liste de données'!$D:$D,$C3,'liste de données'!$C:$C,$E4,'liste de données'!$F:$F,"&gt;=01/09/2018",'liste de données'!$F:$F,"&lt;=30/09/2018")</f>
        <v>0</v>
      </c>
      <c r="T4" s="70">
        <f>SUMIFS('liste de données'!$G:$G,'liste de données'!$D:$D,$C3,'liste de données'!$C:$C,$E4,'liste de données'!$F:$F,"&gt;=01/10/2018",'liste de données'!$F:$F,"&lt;=31/10/2018")</f>
        <v>0</v>
      </c>
      <c r="U4" s="70">
        <f>SUMIFS('liste de données'!$G:$G,'liste de données'!$D:$D,$C3,'liste de données'!$C:$C,$E4,'liste de données'!$F:$F,"&gt;=01/11/2018",'liste de données'!$F:$F,"&lt;=30/11/2018")</f>
        <v>0</v>
      </c>
      <c r="V4" s="70">
        <f>SUMIFS('liste de données'!$G:$G,'liste de données'!$D:$D,$C3,'liste de données'!$C:$C,$E4,'liste de données'!$F:$F,"&gt;=01/12/2018",'liste de données'!$F:$F,"&lt;=31/12/2018")</f>
        <v>0</v>
      </c>
      <c r="W4" s="72">
        <f>SUM(K4:V4)</f>
        <v>418.04999999999995</v>
      </c>
      <c r="X4" s="121" t="s">
        <v>14</v>
      </c>
      <c r="Y4" s="119"/>
    </row>
    <row r="5" spans="1:25">
      <c r="B5" s="108"/>
      <c r="C5" s="108"/>
      <c r="D5" s="19"/>
      <c r="E5" s="44" t="s">
        <v>791</v>
      </c>
      <c r="F5" s="78">
        <f>SUM(F3:F4)</f>
        <v>903.66</v>
      </c>
      <c r="G5" s="78">
        <f t="shared" ref="G5:I5" si="0">SUM(G3:G4)</f>
        <v>775.01</v>
      </c>
      <c r="H5" s="78">
        <f t="shared" si="0"/>
        <v>0</v>
      </c>
      <c r="I5" s="78">
        <f t="shared" si="0"/>
        <v>128.65</v>
      </c>
      <c r="J5" s="35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</row>
    <row r="6" spans="1:25">
      <c r="E6" s="35"/>
      <c r="F6" s="93"/>
      <c r="G6" s="93"/>
      <c r="H6" s="93"/>
      <c r="I6" s="93"/>
      <c r="J6" s="35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</row>
    <row r="7" spans="1:25">
      <c r="E7" s="35"/>
      <c r="F7" s="93"/>
      <c r="G7" s="93"/>
      <c r="H7" s="93"/>
      <c r="I7" s="93"/>
      <c r="J7" s="35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</row>
    <row r="8" spans="1:25" ht="38.25">
      <c r="B8" s="17" t="s">
        <v>776</v>
      </c>
      <c r="C8" s="17" t="s">
        <v>778</v>
      </c>
      <c r="D8" s="17" t="s">
        <v>779</v>
      </c>
      <c r="E8" s="38" t="s">
        <v>777</v>
      </c>
      <c r="F8" s="88" t="s">
        <v>781</v>
      </c>
      <c r="G8" s="88" t="s">
        <v>782</v>
      </c>
      <c r="H8" s="88" t="s">
        <v>783</v>
      </c>
      <c r="I8" s="88" t="s">
        <v>784</v>
      </c>
      <c r="J8" s="3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</row>
    <row r="9" spans="1:25">
      <c r="B9" s="106">
        <v>955425</v>
      </c>
      <c r="C9" s="106" t="s">
        <v>306</v>
      </c>
      <c r="D9" s="18" t="s">
        <v>307</v>
      </c>
      <c r="E9" s="42" t="s">
        <v>1</v>
      </c>
      <c r="F9" s="71">
        <f>SUMIFS('liste de données'!G:G,'liste de données'!D:D,C9,'liste de données'!C:C,E9)</f>
        <v>1574.24</v>
      </c>
      <c r="G9" s="71">
        <f>SUMIFS('liste de données'!H:H,'liste de données'!D:D,C9,'liste de données'!C:C,E9)</f>
        <v>953.85</v>
      </c>
      <c r="H9" s="71">
        <f>SUMIFS('liste de données'!I:I,'liste de données'!D:D,C9,'liste de données'!C:C,E9)</f>
        <v>0</v>
      </c>
      <c r="I9" s="71">
        <f>SUMIFS('liste de données'!J:J,'liste de données'!D:D,C9,'liste de données'!C:C,E9)</f>
        <v>620.39</v>
      </c>
      <c r="J9" s="35"/>
      <c r="K9" s="69">
        <f>SUMIFS('liste de données'!$G:$G,'liste de données'!$D:$D,$C9,'liste de données'!$C:$C,$E9,'liste de données'!$F:$F,"&gt;=01/01/2018",'liste de données'!$F:$F,"&lt;=31/01/2018")</f>
        <v>238.46</v>
      </c>
      <c r="L9" s="69">
        <f>SUMIFS('liste de données'!$G:$G,'liste de données'!$D:$D,$C9,'liste de données'!$C:$C,$E9,'liste de données'!$F:$F,"&gt;=01/02/2018",'liste de données'!$F:$F,"&lt;=28/02/2018")</f>
        <v>405.28</v>
      </c>
      <c r="M9" s="69">
        <f>SUMIFS('liste de données'!$G:$G,'liste de données'!$D:$D,$C9,'liste de données'!$C:$C,$E9,'liste de données'!$F:$F,"&gt;=01/03/2018",'liste de données'!$F:$F,"&lt;=31/03/2018")</f>
        <v>930.5</v>
      </c>
      <c r="N9" s="69">
        <f>SUMIFS('liste de données'!$G:$G,'liste de données'!$D:$D,$C9,'liste de données'!$C:$C,$E9,'liste de données'!$F:$F,"&gt;=01/04/2018",'liste de données'!$F:$F,"&lt;=30/04/2018")</f>
        <v>0</v>
      </c>
      <c r="O9" s="69">
        <f>SUMIFS('liste de données'!$G:$G,'liste de données'!$D:$D,$C9,'liste de données'!$C:$C,$E9,'liste de données'!$F:$F,"&gt;=01/05/2018",'liste de données'!$F:$F,"&lt;=30/05/2018")</f>
        <v>0</v>
      </c>
      <c r="P9" s="69">
        <f>SUMIFS('liste de données'!$G:$G,'liste de données'!$D:$D,$C9,'liste de données'!$C:$C,$E9,'liste de données'!$F:$F,"&gt;=01/06/2018",'liste de données'!$F:$F,"&lt;=31/06/2018")</f>
        <v>0</v>
      </c>
      <c r="Q9" s="69">
        <f>SUMIFS('liste de données'!$G:$G,'liste de données'!$D:$D,$C9,'liste de données'!$C:$C,$E9,'liste de données'!$F:$F,"&gt;=01/07/2018",'liste de données'!$F:$F,"&lt;=31/07/2018")</f>
        <v>0</v>
      </c>
      <c r="R9" s="69">
        <f>SUMIFS('liste de données'!$G:$G,'liste de données'!$D:$D,$C9,'liste de données'!$C:$C,$E9,'liste de données'!$F:$F,"&gt;=01/08/2018",'liste de données'!$F:$F,"&lt;=31/08/2018")</f>
        <v>0</v>
      </c>
      <c r="S9" s="69">
        <f>SUMIFS('liste de données'!$G:$G,'liste de données'!$D:$D,$C9,'liste de données'!$C:$C,$E9,'liste de données'!$F:$F,"&gt;=01/09/2018",'liste de données'!$F:$F,"&lt;=30/09/2018")</f>
        <v>0</v>
      </c>
      <c r="T9" s="69">
        <f>SUMIFS('liste de données'!$G:$G,'liste de données'!$D:$D,$C9,'liste de données'!$C:$C,$E9,'liste de données'!$F:$F,"&gt;=01/10/2018",'liste de données'!$F:$F,"&lt;=31/10/2018")</f>
        <v>0</v>
      </c>
      <c r="U9" s="69">
        <f>SUMIFS('liste de données'!$G:$G,'liste de données'!$D:$D,$C9,'liste de données'!$C:$C,$E9,'liste de données'!$F:$F,"&gt;=01/11/2018",'liste de données'!$F:$F,"&lt;=30/11/2018")</f>
        <v>0</v>
      </c>
      <c r="V9" s="69">
        <f>SUMIFS('liste de données'!$G:$G,'liste de données'!$D:$D,$C9,'liste de données'!$C:$C,$E9,'liste de données'!$F:$F,"&gt;=01/12/2018",'liste de données'!$F:$F,"&lt;=31/12/2018")</f>
        <v>0</v>
      </c>
      <c r="W9" s="72">
        <f>SUM(K9:V9)</f>
        <v>1574.24</v>
      </c>
    </row>
    <row r="10" spans="1:25">
      <c r="A10" s="21"/>
      <c r="B10" s="113"/>
      <c r="C10" s="113"/>
      <c r="D10" s="29"/>
      <c r="E10" s="43" t="s">
        <v>14</v>
      </c>
      <c r="F10" s="70">
        <f>SUMIFS('liste de données'!G:G,'liste de données'!D:D,C9,'liste de données'!C:C,E10)</f>
        <v>874.68</v>
      </c>
      <c r="G10" s="70">
        <f>SUMIFS('liste de données'!H:H,'liste de données'!D:D,C9,'liste de données'!C:C,E10)</f>
        <v>834.63</v>
      </c>
      <c r="H10" s="70">
        <f>SUMIFS('liste de données'!I:I,'liste de données'!D:D,C9,'liste de données'!C:C,E10)</f>
        <v>0</v>
      </c>
      <c r="I10" s="70">
        <f>SUMIFS('liste de données'!J:J,'liste de données'!D:D,C9,'liste de données'!C:C,E10)</f>
        <v>40.049999999999997</v>
      </c>
      <c r="J10" s="35"/>
      <c r="K10" s="70">
        <f>SUMIFS('liste de données'!$G:$G,'liste de données'!$D:$D,$C9,'liste de données'!$C:$C,$E10,'liste de données'!$F:$F,"&gt;=01/01/2018",'liste de données'!$F:$F,"&lt;=31/01/2018")</f>
        <v>178.85</v>
      </c>
      <c r="L10" s="70">
        <f>SUMIFS('liste de données'!$G:$G,'liste de données'!$D:$D,$C9,'liste de données'!$C:$C,$E10,'liste de données'!$F:$F,"&gt;=01/02/2018",'liste de données'!$F:$F,"&lt;=28/02/2018")</f>
        <v>0</v>
      </c>
      <c r="M10" s="70">
        <f>SUMIFS('liste de données'!$G:$G,'liste de données'!$D:$D,$C9,'liste de données'!$C:$C,$E10,'liste de données'!$F:$F,"&gt;=01/03/2018",'liste de données'!$F:$F,"&lt;=31/03/2018")</f>
        <v>695.82999999999993</v>
      </c>
      <c r="N10" s="70">
        <f>SUMIFS('liste de données'!$G:$G,'liste de données'!$D:$D,$C9,'liste de données'!$C:$C,$E10,'liste de données'!$F:$F,"&gt;=01/04/2018",'liste de données'!$F:$F,"&lt;=30/04/2018")</f>
        <v>0</v>
      </c>
      <c r="O10" s="70">
        <f>SUMIFS('liste de données'!$G:$G,'liste de données'!$D:$D,$C9,'liste de données'!$C:$C,$E10,'liste de données'!$F:$F,"&gt;=01/05/2018",'liste de données'!$F:$F,"&lt;=31/05/2018")</f>
        <v>0</v>
      </c>
      <c r="P10" s="70">
        <f>SUMIFS('liste de données'!$G:$G,'liste de données'!$D:$D,$C9,'liste de données'!$C:$C,$E10,'liste de données'!$F:$F,"&gt;=01/06/2018",'liste de données'!$F:$F,"&lt;=30/06/2018")</f>
        <v>0</v>
      </c>
      <c r="Q10" s="70">
        <f>SUMIFS('liste de données'!$G:$G,'liste de données'!$D:$D,$C9,'liste de données'!$C:$C,$E10,'liste de données'!$F:$F,"&gt;=01/07/2018",'liste de données'!$F:$F,"&lt;=31/07/2018")</f>
        <v>0</v>
      </c>
      <c r="R10" s="70">
        <f>SUMIFS('liste de données'!$G:$G,'liste de données'!$D:$D,$C9,'liste de données'!$C:$C,$E10,'liste de données'!$F:$F,"&gt;=01/08/2018",'liste de données'!$F:$F,"&lt;=31/08/2018")</f>
        <v>0</v>
      </c>
      <c r="S10" s="70">
        <f>SUMIFS('liste de données'!$G:$G,'liste de données'!$D:$D,$C9,'liste de données'!$C:$C,$E10,'liste de données'!$F:$F,"&gt;=01/09/2018",'liste de données'!$F:$F,"&lt;=30/09/2018")</f>
        <v>0</v>
      </c>
      <c r="T10" s="70">
        <f>SUMIFS('liste de données'!$G:$G,'liste de données'!$D:$D,$C9,'liste de données'!$C:$C,$E10,'liste de données'!$F:$F,"&gt;=01/10/2018",'liste de données'!$F:$F,"&lt;=31/10/2018")</f>
        <v>0</v>
      </c>
      <c r="U10" s="70">
        <f>SUMIFS('liste de données'!$G:$G,'liste de données'!$D:$D,$C9,'liste de données'!$C:$C,$E10,'liste de données'!$F:$F,"&gt;=01/11/2018",'liste de données'!$F:$F,"&lt;=30/11/2018")</f>
        <v>0</v>
      </c>
      <c r="V10" s="70">
        <f>SUMIFS('liste de données'!$G:$G,'liste de données'!$D:$D,$C9,'liste de données'!$C:$C,$E10,'liste de données'!$F:$F,"&gt;=01/12/2018",'liste de données'!$F:$F,"&lt;=31/12/2018")</f>
        <v>0</v>
      </c>
      <c r="W10" s="72">
        <f>SUM(K10:V10)</f>
        <v>874.68</v>
      </c>
    </row>
    <row r="11" spans="1:25">
      <c r="B11" s="108"/>
      <c r="C11" s="108"/>
      <c r="D11" s="19"/>
      <c r="E11" s="44" t="s">
        <v>791</v>
      </c>
      <c r="F11" s="78">
        <f>SUM(F9:F10)</f>
        <v>2448.92</v>
      </c>
      <c r="G11" s="78">
        <f t="shared" ref="G11:I11" si="1">SUM(G9:G10)</f>
        <v>1788.48</v>
      </c>
      <c r="H11" s="78">
        <f t="shared" si="1"/>
        <v>0</v>
      </c>
      <c r="I11" s="78">
        <f t="shared" si="1"/>
        <v>660.43999999999994</v>
      </c>
      <c r="J11" s="35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</row>
    <row r="12" spans="1:25">
      <c r="E12" s="35"/>
      <c r="F12" s="93"/>
      <c r="G12" s="93"/>
      <c r="H12" s="93"/>
      <c r="I12" s="93"/>
      <c r="J12" s="35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</row>
    <row r="13" spans="1:25">
      <c r="E13" s="35"/>
      <c r="F13" s="93"/>
      <c r="G13" s="93"/>
      <c r="H13" s="93"/>
      <c r="I13" s="93"/>
      <c r="J13" s="35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</row>
    <row r="14" spans="1:25" ht="38.25">
      <c r="B14" s="17" t="s">
        <v>776</v>
      </c>
      <c r="C14" s="17" t="s">
        <v>778</v>
      </c>
      <c r="D14" s="17" t="s">
        <v>779</v>
      </c>
      <c r="E14" s="38" t="s">
        <v>777</v>
      </c>
      <c r="F14" s="88" t="s">
        <v>781</v>
      </c>
      <c r="G14" s="88" t="s">
        <v>782</v>
      </c>
      <c r="H14" s="88" t="s">
        <v>783</v>
      </c>
      <c r="I14" s="88" t="s">
        <v>784</v>
      </c>
      <c r="J14" s="3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</row>
    <row r="15" spans="1:25">
      <c r="B15" s="106">
        <v>955425</v>
      </c>
      <c r="C15" s="106" t="s">
        <v>318</v>
      </c>
      <c r="D15" s="18" t="s">
        <v>319</v>
      </c>
      <c r="E15" s="42" t="s">
        <v>1</v>
      </c>
      <c r="F15" s="71">
        <f>SUMIFS('liste de données'!G:G,'liste de données'!D:D,C15,'liste de données'!C:C,E15)</f>
        <v>1653.51</v>
      </c>
      <c r="G15" s="71">
        <f>SUMIFS('liste de données'!H:H,'liste de données'!D:D,C15,'liste de données'!C:C,E15)</f>
        <v>1132.7</v>
      </c>
      <c r="H15" s="71">
        <f>SUMIFS('liste de données'!I:I,'liste de données'!D:D,C15,'liste de données'!C:C,E15)</f>
        <v>0</v>
      </c>
      <c r="I15" s="71">
        <f>SUMIFS('liste de données'!J:J,'liste de données'!D:D,C15,'liste de données'!C:C,E15)</f>
        <v>520.81000000000006</v>
      </c>
      <c r="J15" s="35"/>
      <c r="K15" s="69">
        <f>SUMIFS('liste de données'!$G:$G,'liste de données'!$D:$D,$C15,'liste de données'!$C:$C,$E15,'liste de données'!$F:$F,"&gt;=01/01/2018",'liste de données'!$F:$F,"&lt;=31/01/2018")</f>
        <v>1196.4000000000001</v>
      </c>
      <c r="L15" s="69">
        <f>SUMIFS('liste de données'!$G:$G,'liste de données'!$D:$D,$C15,'liste de données'!$C:$C,$E15,'liste de données'!$F:$F,"&gt;=01/02/2018",'liste de données'!$F:$F,"&lt;=28/02/2018")</f>
        <v>457.11</v>
      </c>
      <c r="M15" s="69">
        <f>SUMIFS('liste de données'!$G:$G,'liste de données'!$D:$D,$C15,'liste de données'!$C:$C,$E15,'liste de données'!$F:$F,"&gt;=01/03/2018",'liste de données'!$F:$F,"&lt;=31/03/2018")</f>
        <v>0</v>
      </c>
      <c r="N15" s="69">
        <f>SUMIFS('liste de données'!$G:$G,'liste de données'!$D:$D,$C15,'liste de données'!$C:$C,$E15,'liste de données'!$F:$F,"&gt;=01/04/2018",'liste de données'!$F:$F,"&lt;=30/04/2018")</f>
        <v>0</v>
      </c>
      <c r="O15" s="69">
        <f>SUMIFS('liste de données'!$G:$G,'liste de données'!$D:$D,$C15,'liste de données'!$C:$C,$E15,'liste de données'!$F:$F,"&gt;=01/05/2018",'liste de données'!$F:$F,"&lt;=30/05/2018")</f>
        <v>0</v>
      </c>
      <c r="P15" s="69">
        <f>SUMIFS('liste de données'!$G:$G,'liste de données'!$D:$D,$C15,'liste de données'!$C:$C,$E15,'liste de données'!$F:$F,"&gt;=01/06/2018",'liste de données'!$F:$F,"&lt;=31/06/2018")</f>
        <v>0</v>
      </c>
      <c r="Q15" s="69">
        <f>SUMIFS('liste de données'!$G:$G,'liste de données'!$D:$D,$C15,'liste de données'!$C:$C,$E15,'liste de données'!$F:$F,"&gt;=01/07/2018",'liste de données'!$F:$F,"&lt;=31/07/2018")</f>
        <v>0</v>
      </c>
      <c r="R15" s="69">
        <f>SUMIFS('liste de données'!$G:$G,'liste de données'!$D:$D,$C15,'liste de données'!$C:$C,$E15,'liste de données'!$F:$F,"&gt;=01/08/2018",'liste de données'!$F:$F,"&lt;=31/08/2018")</f>
        <v>0</v>
      </c>
      <c r="S15" s="69">
        <f>SUMIFS('liste de données'!$G:$G,'liste de données'!$D:$D,$C15,'liste de données'!$C:$C,$E15,'liste de données'!$F:$F,"&gt;=01/09/2018",'liste de données'!$F:$F,"&lt;=30/09/2018")</f>
        <v>0</v>
      </c>
      <c r="T15" s="69">
        <f>SUMIFS('liste de données'!$G:$G,'liste de données'!$D:$D,$C15,'liste de données'!$C:$C,$E15,'liste de données'!$F:$F,"&gt;=01/10/2018",'liste de données'!$F:$F,"&lt;=31/10/2018")</f>
        <v>0</v>
      </c>
      <c r="U15" s="69">
        <f>SUMIFS('liste de données'!$G:$G,'liste de données'!$D:$D,$C15,'liste de données'!$C:$C,$E15,'liste de données'!$F:$F,"&gt;=01/11/2018",'liste de données'!$F:$F,"&lt;=30/11/2018")</f>
        <v>0</v>
      </c>
      <c r="V15" s="69">
        <f>SUMIFS('liste de données'!$G:$G,'liste de données'!$D:$D,$C15,'liste de données'!$C:$C,$E15,'liste de données'!$F:$F,"&gt;=01/12/2018",'liste de données'!$F:$F,"&lt;=31/12/2018")</f>
        <v>0</v>
      </c>
      <c r="W15" s="72">
        <f>SUM(K15:V15)</f>
        <v>1653.5100000000002</v>
      </c>
    </row>
    <row r="16" spans="1:25">
      <c r="A16" s="21"/>
      <c r="B16" s="113"/>
      <c r="C16" s="113"/>
      <c r="D16" s="29"/>
      <c r="E16" s="43" t="s">
        <v>14</v>
      </c>
      <c r="F16" s="70">
        <f>SUMIFS('liste de données'!G:G,'liste de données'!D:D,C15,'liste de données'!C:C,E16)</f>
        <v>0</v>
      </c>
      <c r="G16" s="70">
        <f>SUMIFS('liste de données'!H:H,'liste de données'!D:D,C15,'liste de données'!C:C,E16)</f>
        <v>0</v>
      </c>
      <c r="H16" s="70">
        <f>SUMIFS('liste de données'!I:I,'liste de données'!D:D,C15,'liste de données'!C:C,E16)</f>
        <v>0</v>
      </c>
      <c r="I16" s="70">
        <f>SUMIFS('liste de données'!J:J,'liste de données'!D:D,C15,'liste de données'!C:C,E16)</f>
        <v>0</v>
      </c>
      <c r="J16" s="37"/>
      <c r="K16" s="70">
        <f>SUMIFS('liste de données'!$G:$G,'liste de données'!$D:$D,$C15,'liste de données'!$C:$C,$E16,'liste de données'!$F:$F,"&gt;=01/01/2018",'liste de données'!$F:$F,"&lt;=31/01/2018")</f>
        <v>0</v>
      </c>
      <c r="L16" s="70">
        <f>SUMIFS('liste de données'!$G:$G,'liste de données'!$D:$D,$C15,'liste de données'!$C:$C,$E16,'liste de données'!$F:$F,"&gt;=01/02/2018",'liste de données'!$F:$F,"&lt;=28/02/2018")</f>
        <v>0</v>
      </c>
      <c r="M16" s="70">
        <f>SUMIFS('liste de données'!$G:$G,'liste de données'!$D:$D,$C15,'liste de données'!$C:$C,$E16,'liste de données'!$F:$F,"&gt;=01/03/2018",'liste de données'!$F:$F,"&lt;=31/03/2018")</f>
        <v>0</v>
      </c>
      <c r="N16" s="70">
        <f>SUMIFS('liste de données'!$G:$G,'liste de données'!$D:$D,$C15,'liste de données'!$C:$C,$E16,'liste de données'!$F:$F,"&gt;=01/04/2018",'liste de données'!$F:$F,"&lt;=30/04/2018")</f>
        <v>0</v>
      </c>
      <c r="O16" s="70">
        <f>SUMIFS('liste de données'!$G:$G,'liste de données'!$D:$D,$C15,'liste de données'!$C:$C,$E16,'liste de données'!$F:$F,"&gt;=01/05/2018",'liste de données'!$F:$F,"&lt;=31/05/2018")</f>
        <v>0</v>
      </c>
      <c r="P16" s="70">
        <f>SUMIFS('liste de données'!$G:$G,'liste de données'!$D:$D,$C15,'liste de données'!$C:$C,$E16,'liste de données'!$F:$F,"&gt;=01/06/2018",'liste de données'!$F:$F,"&lt;=30/06/2018")</f>
        <v>0</v>
      </c>
      <c r="Q16" s="70">
        <f>SUMIFS('liste de données'!$G:$G,'liste de données'!$D:$D,$C15,'liste de données'!$C:$C,$E16,'liste de données'!$F:$F,"&gt;=01/07/2018",'liste de données'!$F:$F,"&lt;=31/07/2018")</f>
        <v>0</v>
      </c>
      <c r="R16" s="70">
        <f>SUMIFS('liste de données'!$G:$G,'liste de données'!$D:$D,$C15,'liste de données'!$C:$C,$E16,'liste de données'!$F:$F,"&gt;=01/08/2018",'liste de données'!$F:$F,"&lt;=31/08/2018")</f>
        <v>0</v>
      </c>
      <c r="S16" s="70">
        <f>SUMIFS('liste de données'!$G:$G,'liste de données'!$D:$D,$C15,'liste de données'!$C:$C,$E16,'liste de données'!$F:$F,"&gt;=01/09/2018",'liste de données'!$F:$F,"&lt;=30/09/2018")</f>
        <v>0</v>
      </c>
      <c r="T16" s="70">
        <f>SUMIFS('liste de données'!$G:$G,'liste de données'!$D:$D,$C15,'liste de données'!$C:$C,$E16,'liste de données'!$F:$F,"&gt;=01/10/2018",'liste de données'!$F:$F,"&lt;=31/10/2018")</f>
        <v>0</v>
      </c>
      <c r="U16" s="70">
        <f>SUMIFS('liste de données'!$G:$G,'liste de données'!$D:$D,$C15,'liste de données'!$C:$C,$E16,'liste de données'!$F:$F,"&gt;=01/11/2018",'liste de données'!$F:$F,"&lt;=30/11/2018")</f>
        <v>0</v>
      </c>
      <c r="V16" s="70">
        <f>SUMIFS('liste de données'!$G:$G,'liste de données'!$D:$D,$C15,'liste de données'!$C:$C,$E16,'liste de données'!$F:$F,"&gt;=01/12/2018",'liste de données'!$F:$F,"&lt;=31/12/2018")</f>
        <v>0</v>
      </c>
      <c r="W16" s="72">
        <f>SUM(K16:V16)</f>
        <v>0</v>
      </c>
    </row>
    <row r="17" spans="1:23">
      <c r="B17" s="108"/>
      <c r="C17" s="108"/>
      <c r="D17" s="19"/>
      <c r="E17" s="44" t="s">
        <v>791</v>
      </c>
      <c r="F17" s="78">
        <f>SUM(F15:F16)</f>
        <v>1653.51</v>
      </c>
      <c r="G17" s="78">
        <f t="shared" ref="G17:I17" si="2">SUM(G15:G16)</f>
        <v>1132.7</v>
      </c>
      <c r="H17" s="78">
        <f t="shared" si="2"/>
        <v>0</v>
      </c>
      <c r="I17" s="78">
        <f t="shared" si="2"/>
        <v>520.81000000000006</v>
      </c>
      <c r="J17" s="35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</row>
    <row r="18" spans="1:23">
      <c r="E18" s="35"/>
      <c r="F18" s="93"/>
      <c r="G18" s="93"/>
      <c r="H18" s="93"/>
      <c r="I18" s="93"/>
      <c r="J18" s="35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</row>
    <row r="19" spans="1:23">
      <c r="E19" s="35"/>
      <c r="F19" s="93"/>
      <c r="G19" s="93"/>
      <c r="H19" s="93"/>
      <c r="I19" s="93"/>
      <c r="J19" s="35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</row>
    <row r="20" spans="1:23" ht="38.25">
      <c r="B20" s="17" t="s">
        <v>776</v>
      </c>
      <c r="C20" s="17" t="s">
        <v>778</v>
      </c>
      <c r="D20" s="17" t="s">
        <v>779</v>
      </c>
      <c r="E20" s="38" t="s">
        <v>777</v>
      </c>
      <c r="F20" s="88" t="s">
        <v>781</v>
      </c>
      <c r="G20" s="88" t="s">
        <v>782</v>
      </c>
      <c r="H20" s="88" t="s">
        <v>783</v>
      </c>
      <c r="I20" s="88" t="s">
        <v>784</v>
      </c>
      <c r="J20" s="35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</row>
    <row r="21" spans="1:23">
      <c r="B21" s="106">
        <v>955425</v>
      </c>
      <c r="C21" s="106" t="s">
        <v>161</v>
      </c>
      <c r="D21" s="18" t="s">
        <v>162</v>
      </c>
      <c r="E21" s="42" t="s">
        <v>1</v>
      </c>
      <c r="F21" s="71">
        <f>SUMIFS('liste de données'!G:G,'liste de données'!D:D,C21,'liste de données'!C:C,E21)</f>
        <v>238.46</v>
      </c>
      <c r="G21" s="71">
        <f>SUMIFS('liste de données'!H:H,'liste de données'!D:D,C21,'liste de données'!C:C,E21)</f>
        <v>238.46</v>
      </c>
      <c r="H21" s="71">
        <f>SUMIFS('liste de données'!I:I,'liste de données'!D:D,C21,'liste de données'!C:C,E21)</f>
        <v>0</v>
      </c>
      <c r="I21" s="71">
        <f>SUMIFS('liste de données'!J:J,'liste de données'!D:D,C21,'liste de données'!C:C,E21)</f>
        <v>0</v>
      </c>
      <c r="J21" s="35"/>
      <c r="K21" s="69">
        <f>SUMIFS('liste de données'!$G:$G,'liste de données'!$D:$D,$C21,'liste de données'!$C:$C,$E21,'liste de données'!$F:$F,"&gt;=01/01/2018",'liste de données'!$F:$F,"&lt;=31/01/2018")</f>
        <v>0</v>
      </c>
      <c r="L21" s="69">
        <f>SUMIFS('liste de données'!$G:$G,'liste de données'!$D:$D,$C21,'liste de données'!$C:$C,$E21,'liste de données'!$F:$F,"&gt;=01/02/2018",'liste de données'!$F:$F,"&lt;=28/02/2018")</f>
        <v>0</v>
      </c>
      <c r="M21" s="69">
        <f>SUMIFS('liste de données'!$G:$G,'liste de données'!$D:$D,$C21,'liste de données'!$C:$C,$E21,'liste de données'!$F:$F,"&gt;=01/03/2018",'liste de données'!$F:$F,"&lt;=31/03/2018")</f>
        <v>238.46</v>
      </c>
      <c r="N21" s="69">
        <f>SUMIFS('liste de données'!$G:$G,'liste de données'!$D:$D,$C21,'liste de données'!$C:$C,$E21,'liste de données'!$F:$F,"&gt;=01/04/2018",'liste de données'!$F:$F,"&lt;=30/04/2018")</f>
        <v>0</v>
      </c>
      <c r="O21" s="69">
        <f>SUMIFS('liste de données'!$G:$G,'liste de données'!$D:$D,$C21,'liste de données'!$C:$C,$E21,'liste de données'!$F:$F,"&gt;=01/05/2018",'liste de données'!$F:$F,"&lt;=30/05/2018")</f>
        <v>0</v>
      </c>
      <c r="P21" s="69">
        <f>SUMIFS('liste de données'!$G:$G,'liste de données'!$D:$D,$C21,'liste de données'!$C:$C,$E21,'liste de données'!$F:$F,"&gt;=01/06/2018",'liste de données'!$F:$F,"&lt;=31/06/2018")</f>
        <v>0</v>
      </c>
      <c r="Q21" s="69">
        <f>SUMIFS('liste de données'!$G:$G,'liste de données'!$D:$D,$C21,'liste de données'!$C:$C,$E21,'liste de données'!$F:$F,"&gt;=01/07/2018",'liste de données'!$F:$F,"&lt;=31/07/2018")</f>
        <v>0</v>
      </c>
      <c r="R21" s="69">
        <f>SUMIFS('liste de données'!$G:$G,'liste de données'!$D:$D,$C21,'liste de données'!$C:$C,$E21,'liste de données'!$F:$F,"&gt;=01/08/2018",'liste de données'!$F:$F,"&lt;=31/08/2018")</f>
        <v>0</v>
      </c>
      <c r="S21" s="69">
        <f>SUMIFS('liste de données'!$G:$G,'liste de données'!$D:$D,$C21,'liste de données'!$C:$C,$E21,'liste de données'!$F:$F,"&gt;=01/09/2018",'liste de données'!$F:$F,"&lt;=30/09/2018")</f>
        <v>0</v>
      </c>
      <c r="T21" s="69">
        <f>SUMIFS('liste de données'!$G:$G,'liste de données'!$D:$D,$C21,'liste de données'!$C:$C,$E21,'liste de données'!$F:$F,"&gt;=01/10/2018",'liste de données'!$F:$F,"&lt;=31/10/2018")</f>
        <v>0</v>
      </c>
      <c r="U21" s="69">
        <f>SUMIFS('liste de données'!$G:$G,'liste de données'!$D:$D,$C21,'liste de données'!$C:$C,$E21,'liste de données'!$F:$F,"&gt;=01/11/2018",'liste de données'!$F:$F,"&lt;=30/11/2018")</f>
        <v>0</v>
      </c>
      <c r="V21" s="69">
        <f>SUMIFS('liste de données'!$G:$G,'liste de données'!$D:$D,$C21,'liste de données'!$C:$C,$E21,'liste de données'!$F:$F,"&gt;=01/12/2018",'liste de données'!$F:$F,"&lt;=31/12/2018")</f>
        <v>0</v>
      </c>
      <c r="W21" s="72">
        <f>SUM(K21:V21)</f>
        <v>238.46</v>
      </c>
    </row>
    <row r="22" spans="1:23">
      <c r="A22" s="21"/>
      <c r="B22" s="113"/>
      <c r="C22" s="113"/>
      <c r="D22" s="29"/>
      <c r="E22" s="43" t="s">
        <v>14</v>
      </c>
      <c r="F22" s="70">
        <f>SUMIFS('liste de données'!G:G,'liste de données'!D:D,C21,'liste de données'!C:C,E22)</f>
        <v>89.42</v>
      </c>
      <c r="G22" s="70">
        <f>SUMIFS('liste de données'!H:H,'liste de données'!D:D,C21,'liste de données'!C:C,E22)</f>
        <v>89.42</v>
      </c>
      <c r="H22" s="70">
        <f>SUMIFS('liste de données'!I:I,'liste de données'!D:D,C21,'liste de données'!C:C,E22)</f>
        <v>0</v>
      </c>
      <c r="I22" s="70">
        <f>SUMIFS('liste de données'!J:J,'liste de données'!D:D,C21,'liste de données'!C:C,E22)</f>
        <v>0</v>
      </c>
      <c r="J22" s="37"/>
      <c r="K22" s="70">
        <f>SUMIFS('liste de données'!$G:$G,'liste de données'!$D:$D,$C21,'liste de données'!$C:$C,$E22,'liste de données'!$F:$F,"&gt;=01/01/2018",'liste de données'!$F:$F,"&lt;=31/01/2018")</f>
        <v>89.42</v>
      </c>
      <c r="L22" s="70">
        <f>SUMIFS('liste de données'!$G:$G,'liste de données'!$D:$D,$C21,'liste de données'!$C:$C,$E22,'liste de données'!$F:$F,"&gt;=01/02/2018",'liste de données'!$F:$F,"&lt;=28/02/2018")</f>
        <v>0</v>
      </c>
      <c r="M22" s="70">
        <f>SUMIFS('liste de données'!$G:$G,'liste de données'!$D:$D,$C21,'liste de données'!$C:$C,$E22,'liste de données'!$F:$F,"&gt;=01/03/2018",'liste de données'!$F:$F,"&lt;=31/03/2018")</f>
        <v>0</v>
      </c>
      <c r="N22" s="70">
        <f>SUMIFS('liste de données'!$G:$G,'liste de données'!$D:$D,$C21,'liste de données'!$C:$C,$E22,'liste de données'!$F:$F,"&gt;=01/04/2018",'liste de données'!$F:$F,"&lt;=30/04/2018")</f>
        <v>0</v>
      </c>
      <c r="O22" s="70">
        <f>SUMIFS('liste de données'!$G:$G,'liste de données'!$D:$D,$C21,'liste de données'!$C:$C,$E22,'liste de données'!$F:$F,"&gt;=01/05/2018",'liste de données'!$F:$F,"&lt;=31/05/2018")</f>
        <v>0</v>
      </c>
      <c r="P22" s="70">
        <f>SUMIFS('liste de données'!$G:$G,'liste de données'!$D:$D,$C21,'liste de données'!$C:$C,$E22,'liste de données'!$F:$F,"&gt;=01/06/2018",'liste de données'!$F:$F,"&lt;=30/06/2018")</f>
        <v>0</v>
      </c>
      <c r="Q22" s="70">
        <f>SUMIFS('liste de données'!$G:$G,'liste de données'!$D:$D,$C21,'liste de données'!$C:$C,$E22,'liste de données'!$F:$F,"&gt;=01/07/2018",'liste de données'!$F:$F,"&lt;=31/07/2018")</f>
        <v>0</v>
      </c>
      <c r="R22" s="70">
        <f>SUMIFS('liste de données'!$G:$G,'liste de données'!$D:$D,$C21,'liste de données'!$C:$C,$E22,'liste de données'!$F:$F,"&gt;=01/08/2018",'liste de données'!$F:$F,"&lt;=31/08/2018")</f>
        <v>0</v>
      </c>
      <c r="S22" s="70">
        <f>SUMIFS('liste de données'!$G:$G,'liste de données'!$D:$D,$C21,'liste de données'!$C:$C,$E22,'liste de données'!$F:$F,"&gt;=01/09/2018",'liste de données'!$F:$F,"&lt;=30/09/2018")</f>
        <v>0</v>
      </c>
      <c r="T22" s="70">
        <f>SUMIFS('liste de données'!$G:$G,'liste de données'!$D:$D,$C21,'liste de données'!$C:$C,$E22,'liste de données'!$F:$F,"&gt;=01/10/2018",'liste de données'!$F:$F,"&lt;=31/10/2018")</f>
        <v>0</v>
      </c>
      <c r="U22" s="70">
        <f>SUMIFS('liste de données'!$G:$G,'liste de données'!$D:$D,$C21,'liste de données'!$C:$C,$E22,'liste de données'!$F:$F,"&gt;=01/11/2018",'liste de données'!$F:$F,"&lt;=30/11/2018")</f>
        <v>0</v>
      </c>
      <c r="V22" s="70">
        <f>SUMIFS('liste de données'!$G:$G,'liste de données'!$D:$D,$C21,'liste de données'!$C:$C,$E22,'liste de données'!$F:$F,"&gt;=01/12/2018",'liste de données'!$F:$F,"&lt;=31/12/2018")</f>
        <v>0</v>
      </c>
      <c r="W22" s="72">
        <f>SUM(K22:V22)</f>
        <v>89.42</v>
      </c>
    </row>
    <row r="23" spans="1:23">
      <c r="B23" s="108"/>
      <c r="C23" s="108"/>
      <c r="D23" s="19"/>
      <c r="E23" s="44" t="s">
        <v>791</v>
      </c>
      <c r="F23" s="78">
        <f>SUM(F21:F22)</f>
        <v>327.88</v>
      </c>
      <c r="G23" s="78">
        <f t="shared" ref="G23:I23" si="3">SUM(G21:G22)</f>
        <v>327.88</v>
      </c>
      <c r="H23" s="78">
        <f t="shared" si="3"/>
        <v>0</v>
      </c>
      <c r="I23" s="78">
        <f t="shared" si="3"/>
        <v>0</v>
      </c>
      <c r="J23" s="35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</row>
    <row r="24" spans="1:23">
      <c r="E24" s="35"/>
      <c r="F24" s="93"/>
      <c r="G24" s="93"/>
      <c r="H24" s="93"/>
      <c r="I24" s="93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</row>
    <row r="25" spans="1:23">
      <c r="E25" s="35"/>
      <c r="F25" s="93"/>
      <c r="G25" s="93"/>
      <c r="H25" s="93"/>
      <c r="I25" s="93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</row>
    <row r="26" spans="1:23" ht="38.25">
      <c r="B26" s="17" t="s">
        <v>776</v>
      </c>
      <c r="C26" s="17" t="s">
        <v>778</v>
      </c>
      <c r="D26" s="17" t="s">
        <v>779</v>
      </c>
      <c r="E26" s="38" t="s">
        <v>777</v>
      </c>
      <c r="F26" s="88" t="s">
        <v>781</v>
      </c>
      <c r="G26" s="88" t="s">
        <v>782</v>
      </c>
      <c r="H26" s="88" t="s">
        <v>783</v>
      </c>
      <c r="I26" s="88" t="s">
        <v>784</v>
      </c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</row>
    <row r="27" spans="1:23">
      <c r="B27" s="106">
        <v>955425</v>
      </c>
      <c r="C27" s="106" t="s">
        <v>389</v>
      </c>
      <c r="D27" s="18" t="s">
        <v>390</v>
      </c>
      <c r="E27" s="42" t="s">
        <v>1</v>
      </c>
      <c r="F27" s="71">
        <f>SUMIFS('liste de données'!G:G,'liste de données'!D:D,C27,'liste de données'!C:C,E27)</f>
        <v>624.16</v>
      </c>
      <c r="G27" s="71">
        <f>SUMIFS('liste de données'!H:H,'liste de données'!D:D,C27,'liste de données'!C:C,E27)</f>
        <v>476.92999999999995</v>
      </c>
      <c r="H27" s="71">
        <f>SUMIFS('liste de données'!I:I,'liste de données'!D:D,C27,'liste de données'!C:C,E27)</f>
        <v>0</v>
      </c>
      <c r="I27" s="71">
        <f>SUMIFS('liste de données'!J:J,'liste de données'!D:D,C27,'liste de données'!C:C,E27)</f>
        <v>147.22999999999999</v>
      </c>
      <c r="K27" s="69">
        <f>SUMIFS('liste de données'!$G:$G,'liste de données'!$D:$D,$C27,'liste de données'!$C:$C,$E27,'liste de données'!$F:$F,"&gt;=01/01/2018",'liste de données'!$F:$F,"&lt;=31/01/2018")</f>
        <v>445.31</v>
      </c>
      <c r="L27" s="69">
        <f>SUMIFS('liste de données'!$G:$G,'liste de données'!$D:$D,$C27,'liste de données'!$C:$C,$E27,'liste de données'!$F:$F,"&gt;=01/02/2018",'liste de données'!$F:$F,"&lt;=28/02/2018")</f>
        <v>0</v>
      </c>
      <c r="M27" s="69">
        <f>SUMIFS('liste de données'!$G:$G,'liste de données'!$D:$D,$C27,'liste de données'!$C:$C,$E27,'liste de données'!$F:$F,"&gt;=01/03/2018",'liste de données'!$F:$F,"&lt;=31/03/2018")</f>
        <v>178.85</v>
      </c>
      <c r="N27" s="69">
        <f>SUMIFS('liste de données'!$G:$G,'liste de données'!$D:$D,$C27,'liste de données'!$C:$C,$E27,'liste de données'!$F:$F,"&gt;=01/04/2018",'liste de données'!$F:$F,"&lt;=30/04/2018")</f>
        <v>0</v>
      </c>
      <c r="O27" s="69">
        <f>SUMIFS('liste de données'!$G:$G,'liste de données'!$D:$D,$C27,'liste de données'!$C:$C,$E27,'liste de données'!$F:$F,"&gt;=01/05/2018",'liste de données'!$F:$F,"&lt;=30/05/2018")</f>
        <v>0</v>
      </c>
      <c r="P27" s="69">
        <f>SUMIFS('liste de données'!$G:$G,'liste de données'!$D:$D,$C27,'liste de données'!$C:$C,$E27,'liste de données'!$F:$F,"&gt;=01/06/2018",'liste de données'!$F:$F,"&lt;=31/06/2018")</f>
        <v>0</v>
      </c>
      <c r="Q27" s="69">
        <f>SUMIFS('liste de données'!$G:$G,'liste de données'!$D:$D,$C27,'liste de données'!$C:$C,$E27,'liste de données'!$F:$F,"&gt;=01/07/2018",'liste de données'!$F:$F,"&lt;=31/07/2018")</f>
        <v>0</v>
      </c>
      <c r="R27" s="69">
        <f>SUMIFS('liste de données'!$G:$G,'liste de données'!$D:$D,$C27,'liste de données'!$C:$C,$E27,'liste de données'!$F:$F,"&gt;=01/08/2018",'liste de données'!$F:$F,"&lt;=31/08/2018")</f>
        <v>0</v>
      </c>
      <c r="S27" s="69">
        <f>SUMIFS('liste de données'!$G:$G,'liste de données'!$D:$D,$C27,'liste de données'!$C:$C,$E27,'liste de données'!$F:$F,"&gt;=01/09/2018",'liste de données'!$F:$F,"&lt;=30/09/2018")</f>
        <v>0</v>
      </c>
      <c r="T27" s="69">
        <f>SUMIFS('liste de données'!$G:$G,'liste de données'!$D:$D,$C27,'liste de données'!$C:$C,$E27,'liste de données'!$F:$F,"&gt;=01/10/2018",'liste de données'!$F:$F,"&lt;=31/10/2018")</f>
        <v>0</v>
      </c>
      <c r="U27" s="69">
        <f>SUMIFS('liste de données'!$G:$G,'liste de données'!$D:$D,$C27,'liste de données'!$C:$C,$E27,'liste de données'!$F:$F,"&gt;=01/11/2018",'liste de données'!$F:$F,"&lt;=30/11/2018")</f>
        <v>0</v>
      </c>
      <c r="V27" s="69">
        <f>SUMIFS('liste de données'!$G:$G,'liste de données'!$D:$D,$C27,'liste de données'!$C:$C,$E27,'liste de données'!$F:$F,"&gt;=01/12/2018",'liste de données'!$F:$F,"&lt;=31/12/2018")</f>
        <v>0</v>
      </c>
      <c r="W27" s="72">
        <f>SUM(K27:V27)</f>
        <v>624.16</v>
      </c>
    </row>
    <row r="28" spans="1:23">
      <c r="A28" s="21"/>
      <c r="B28" s="113"/>
      <c r="C28" s="113"/>
      <c r="D28" s="29"/>
      <c r="E28" s="43" t="s">
        <v>14</v>
      </c>
      <c r="F28" s="70">
        <f>SUMIFS('liste de données'!G:G,'liste de données'!D:D,C27,'liste de données'!C:C,E28)</f>
        <v>221.59</v>
      </c>
      <c r="G28" s="70">
        <f>SUMIFS('liste de données'!H:H,'liste de données'!D:D,C27,'liste de données'!C:C,E28)</f>
        <v>178.85</v>
      </c>
      <c r="H28" s="70">
        <f>SUMIFS('liste de données'!I:I,'liste de données'!D:D,C27,'liste de données'!C:C,E28)</f>
        <v>0</v>
      </c>
      <c r="I28" s="70">
        <f>SUMIFS('liste de données'!J:J,'liste de données'!D:D,C27,'liste de données'!C:C,E28)</f>
        <v>42.74</v>
      </c>
      <c r="J28" s="21"/>
      <c r="K28" s="70">
        <f>SUMIFS('liste de données'!$G:$G,'liste de données'!$D:$D,$C27,'liste de données'!$C:$C,$E28,'liste de données'!$F:$F,"&gt;=01/01/2018",'liste de données'!$F:$F,"&lt;=31/01/2018")</f>
        <v>221.59</v>
      </c>
      <c r="L28" s="70">
        <f>SUMIFS('liste de données'!$G:$G,'liste de données'!$D:$D,$C27,'liste de données'!$C:$C,$E28,'liste de données'!$F:$F,"&gt;=01/02/2018",'liste de données'!$F:$F,"&lt;=28/02/2018")</f>
        <v>0</v>
      </c>
      <c r="M28" s="70">
        <f>SUMIFS('liste de données'!$G:$G,'liste de données'!$D:$D,$C27,'liste de données'!$C:$C,$E28,'liste de données'!$F:$F,"&gt;=01/03/2018",'liste de données'!$F:$F,"&lt;=31/03/2018")</f>
        <v>0</v>
      </c>
      <c r="N28" s="70">
        <f>SUMIFS('liste de données'!$G:$G,'liste de données'!$D:$D,$C27,'liste de données'!$C:$C,$E28,'liste de données'!$F:$F,"&gt;=01/04/2018",'liste de données'!$F:$F,"&lt;=30/04/2018")</f>
        <v>0</v>
      </c>
      <c r="O28" s="70">
        <f>SUMIFS('liste de données'!$G:$G,'liste de données'!$D:$D,$C27,'liste de données'!$C:$C,$E28,'liste de données'!$F:$F,"&gt;=01/05/2018",'liste de données'!$F:$F,"&lt;=31/05/2018")</f>
        <v>0</v>
      </c>
      <c r="P28" s="70">
        <f>SUMIFS('liste de données'!$G:$G,'liste de données'!$D:$D,$C27,'liste de données'!$C:$C,$E28,'liste de données'!$F:$F,"&gt;=01/06/2018",'liste de données'!$F:$F,"&lt;=30/06/2018")</f>
        <v>0</v>
      </c>
      <c r="Q28" s="70">
        <f>SUMIFS('liste de données'!$G:$G,'liste de données'!$D:$D,$C27,'liste de données'!$C:$C,$E28,'liste de données'!$F:$F,"&gt;=01/07/2018",'liste de données'!$F:$F,"&lt;=31/07/2018")</f>
        <v>0</v>
      </c>
      <c r="R28" s="70">
        <f>SUMIFS('liste de données'!$G:$G,'liste de données'!$D:$D,$C27,'liste de données'!$C:$C,$E28,'liste de données'!$F:$F,"&gt;=01/08/2018",'liste de données'!$F:$F,"&lt;=31/08/2018")</f>
        <v>0</v>
      </c>
      <c r="S28" s="70">
        <f>SUMIFS('liste de données'!$G:$G,'liste de données'!$D:$D,$C27,'liste de données'!$C:$C,$E28,'liste de données'!$F:$F,"&gt;=01/09/2018",'liste de données'!$F:$F,"&lt;=30/09/2018")</f>
        <v>0</v>
      </c>
      <c r="T28" s="70">
        <f>SUMIFS('liste de données'!$G:$G,'liste de données'!$D:$D,$C27,'liste de données'!$C:$C,$E28,'liste de données'!$F:$F,"&gt;=01/10/2018",'liste de données'!$F:$F,"&lt;=31/10/2018")</f>
        <v>0</v>
      </c>
      <c r="U28" s="70">
        <f>SUMIFS('liste de données'!$G:$G,'liste de données'!$D:$D,$C27,'liste de données'!$C:$C,$E28,'liste de données'!$F:$F,"&gt;=01/11/2018",'liste de données'!$F:$F,"&lt;=30/11/2018")</f>
        <v>0</v>
      </c>
      <c r="V28" s="70">
        <f>SUMIFS('liste de données'!$G:$G,'liste de données'!$D:$D,$C27,'liste de données'!$C:$C,$E28,'liste de données'!$F:$F,"&gt;=01/12/2018",'liste de données'!$F:$F,"&lt;=31/12/2018")</f>
        <v>0</v>
      </c>
      <c r="W28" s="72">
        <f>SUM(K28:V28)</f>
        <v>221.59</v>
      </c>
    </row>
    <row r="29" spans="1:23">
      <c r="B29" s="108"/>
      <c r="C29" s="108"/>
      <c r="D29" s="19"/>
      <c r="E29" s="44" t="s">
        <v>791</v>
      </c>
      <c r="F29" s="78">
        <f>SUM(F27:F28)</f>
        <v>845.75</v>
      </c>
      <c r="G29" s="78">
        <f t="shared" ref="G29:I29" si="4">SUM(G27:G28)</f>
        <v>655.78</v>
      </c>
      <c r="H29" s="78">
        <f t="shared" si="4"/>
        <v>0</v>
      </c>
      <c r="I29" s="78">
        <f t="shared" si="4"/>
        <v>189.97</v>
      </c>
      <c r="J29" s="35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</row>
    <row r="30" spans="1:23">
      <c r="E30" s="35"/>
      <c r="F30" s="93"/>
      <c r="G30" s="93"/>
      <c r="H30" s="93"/>
      <c r="I30" s="93"/>
      <c r="J30" s="35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</row>
    <row r="31" spans="1:23">
      <c r="E31" s="35"/>
      <c r="F31" s="93"/>
      <c r="G31" s="93"/>
      <c r="H31" s="93"/>
      <c r="I31" s="93"/>
      <c r="J31" s="35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</row>
    <row r="32" spans="1:23" ht="38.25">
      <c r="B32" s="17" t="s">
        <v>776</v>
      </c>
      <c r="C32" s="17" t="s">
        <v>778</v>
      </c>
      <c r="D32" s="17" t="s">
        <v>779</v>
      </c>
      <c r="E32" s="38" t="s">
        <v>777</v>
      </c>
      <c r="F32" s="88" t="s">
        <v>781</v>
      </c>
      <c r="G32" s="88" t="s">
        <v>782</v>
      </c>
      <c r="H32" s="88" t="s">
        <v>783</v>
      </c>
      <c r="I32" s="88" t="s">
        <v>784</v>
      </c>
      <c r="J32" s="3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</row>
    <row r="33" spans="1:23">
      <c r="B33" s="106">
        <v>955425</v>
      </c>
      <c r="C33" s="106" t="s">
        <v>341</v>
      </c>
      <c r="D33" s="18" t="s">
        <v>390</v>
      </c>
      <c r="E33" s="42" t="s">
        <v>1</v>
      </c>
      <c r="F33" s="71">
        <f>SUMIFS('liste de données'!G:G,'liste de données'!D:D,C33,'liste de données'!C:C,E33)</f>
        <v>1072</v>
      </c>
      <c r="G33" s="71">
        <f>SUMIFS('liste de données'!H:H,'liste de données'!D:D,C33,'liste de données'!C:C,E33)</f>
        <v>953.86</v>
      </c>
      <c r="H33" s="71">
        <f>SUMIFS('liste de données'!I:I,'liste de données'!D:D,C33,'liste de données'!C:C,E33)</f>
        <v>0</v>
      </c>
      <c r="I33" s="71">
        <f>SUMIFS('liste de données'!J:J,'liste de données'!D:D,C33,'liste de données'!C:C,E33)</f>
        <v>118.14</v>
      </c>
      <c r="J33" s="35"/>
      <c r="K33" s="69">
        <f>SUMIFS('liste de données'!$G:$G,'liste de données'!$D:$D,$C33,'liste de données'!$C:$C,$E33,'liste de données'!$F:$F,"&gt;=01/01/2018",'liste de données'!$F:$F,"&lt;=31/01/2018")</f>
        <v>596.54999999999995</v>
      </c>
      <c r="L33" s="69">
        <f>SUMIFS('liste de données'!$G:$G,'liste de données'!$D:$D,$C33,'liste de données'!$C:$C,$E33,'liste de données'!$F:$F,"&gt;=01/02/2018",'liste de données'!$F:$F,"&lt;=28/02/2018")</f>
        <v>296.60000000000002</v>
      </c>
      <c r="M33" s="69">
        <f>SUMIFS('liste de données'!$G:$G,'liste de données'!$D:$D,$C33,'liste de données'!$C:$C,$E33,'liste de données'!$F:$F,"&gt;=01/03/2018",'liste de données'!$F:$F,"&lt;=31/03/2018")</f>
        <v>178.85</v>
      </c>
      <c r="N33" s="69">
        <f>SUMIFS('liste de données'!$G:$G,'liste de données'!$D:$D,$C33,'liste de données'!$C:$C,$E33,'liste de données'!$F:$F,"&gt;=01/04/2018",'liste de données'!$F:$F,"&lt;=30/04/2018")</f>
        <v>0</v>
      </c>
      <c r="O33" s="69">
        <f>SUMIFS('liste de données'!$G:$G,'liste de données'!$D:$D,$C33,'liste de données'!$C:$C,$E33,'liste de données'!$F:$F,"&gt;=01/05/2018",'liste de données'!$F:$F,"&lt;=30/05/2018")</f>
        <v>0</v>
      </c>
      <c r="P33" s="69">
        <f>SUMIFS('liste de données'!$G:$G,'liste de données'!$D:$D,$C33,'liste de données'!$C:$C,$E33,'liste de données'!$F:$F,"&gt;=01/06/2018",'liste de données'!$F:$F,"&lt;=31/06/2018")</f>
        <v>0</v>
      </c>
      <c r="Q33" s="69">
        <f>SUMIFS('liste de données'!$G:$G,'liste de données'!$D:$D,$C33,'liste de données'!$C:$C,$E33,'liste de données'!$F:$F,"&gt;=01/07/2018",'liste de données'!$F:$F,"&lt;=31/07/2018")</f>
        <v>0</v>
      </c>
      <c r="R33" s="69">
        <f>SUMIFS('liste de données'!$G:$G,'liste de données'!$D:$D,$C33,'liste de données'!$C:$C,$E33,'liste de données'!$F:$F,"&gt;=01/08/2018",'liste de données'!$F:$F,"&lt;=31/08/2018")</f>
        <v>0</v>
      </c>
      <c r="S33" s="69">
        <f>SUMIFS('liste de données'!$G:$G,'liste de données'!$D:$D,$C33,'liste de données'!$C:$C,$E33,'liste de données'!$F:$F,"&gt;=01/09/2018",'liste de données'!$F:$F,"&lt;=30/09/2018")</f>
        <v>0</v>
      </c>
      <c r="T33" s="69">
        <f>SUMIFS('liste de données'!$G:$G,'liste de données'!$D:$D,$C33,'liste de données'!$C:$C,$E33,'liste de données'!$F:$F,"&gt;=01/10/2018",'liste de données'!$F:$F,"&lt;=31/10/2018")</f>
        <v>0</v>
      </c>
      <c r="U33" s="69">
        <f>SUMIFS('liste de données'!$G:$G,'liste de données'!$D:$D,$C33,'liste de données'!$C:$C,$E33,'liste de données'!$F:$F,"&gt;=01/11/2018",'liste de données'!$F:$F,"&lt;=30/11/2018")</f>
        <v>0</v>
      </c>
      <c r="V33" s="69">
        <f>SUMIFS('liste de données'!$G:$G,'liste de données'!$D:$D,$C33,'liste de données'!$C:$C,$E33,'liste de données'!$F:$F,"&gt;=01/12/2018",'liste de données'!$F:$F,"&lt;=31/12/2018")</f>
        <v>0</v>
      </c>
      <c r="W33" s="72">
        <f>SUM(K33:V33)</f>
        <v>1072</v>
      </c>
    </row>
    <row r="34" spans="1:23">
      <c r="A34" s="21"/>
      <c r="B34" s="113"/>
      <c r="C34" s="113"/>
      <c r="D34" s="29"/>
      <c r="E34" s="43" t="s">
        <v>14</v>
      </c>
      <c r="F34" s="70">
        <f>SUMIFS('liste de données'!G:G,'liste de données'!D:D,C33,'liste de données'!C:C,E34)</f>
        <v>357.69</v>
      </c>
      <c r="G34" s="70">
        <f>SUMIFS('liste de données'!H:H,'liste de données'!D:D,C33,'liste de données'!C:C,E34)</f>
        <v>357.69</v>
      </c>
      <c r="H34" s="70">
        <f>SUMIFS('liste de données'!I:I,'liste de données'!D:D,C33,'liste de données'!C:C,E34)</f>
        <v>0</v>
      </c>
      <c r="I34" s="70">
        <f>SUMIFS('liste de données'!J:J,'liste de données'!D:D,C33,'liste de données'!C:C,E34)</f>
        <v>0</v>
      </c>
      <c r="J34" s="37"/>
      <c r="K34" s="70">
        <f>SUMIFS('liste de données'!$G:$G,'liste de données'!$D:$D,$C33,'liste de données'!$C:$C,$E34,'liste de données'!$F:$F,"&gt;=01/01/2018",'liste de données'!$F:$F,"&lt;=31/01/2018")</f>
        <v>0</v>
      </c>
      <c r="L34" s="70">
        <f>SUMIFS('liste de données'!$G:$G,'liste de données'!$D:$D,$C33,'liste de données'!$C:$C,$E34,'liste de données'!$F:$F,"&gt;=01/02/2018",'liste de données'!$F:$F,"&lt;=28/02/2018")</f>
        <v>357.69</v>
      </c>
      <c r="M34" s="70">
        <f>SUMIFS('liste de données'!$G:$G,'liste de données'!$D:$D,$C33,'liste de données'!$C:$C,$E34,'liste de données'!$F:$F,"&gt;=01/03/2018",'liste de données'!$F:$F,"&lt;=31/03/2018")</f>
        <v>0</v>
      </c>
      <c r="N34" s="70">
        <f>SUMIFS('liste de données'!$G:$G,'liste de données'!$D:$D,$C33,'liste de données'!$C:$C,$E34,'liste de données'!$F:$F,"&gt;=01/04/2018",'liste de données'!$F:$F,"&lt;=30/04/2018")</f>
        <v>0</v>
      </c>
      <c r="O34" s="70">
        <f>SUMIFS('liste de données'!$G:$G,'liste de données'!$D:$D,$C33,'liste de données'!$C:$C,$E34,'liste de données'!$F:$F,"&gt;=01/05/2018",'liste de données'!$F:$F,"&lt;=31/05/2018")</f>
        <v>0</v>
      </c>
      <c r="P34" s="70">
        <f>SUMIFS('liste de données'!$G:$G,'liste de données'!$D:$D,$C33,'liste de données'!$C:$C,$E34,'liste de données'!$F:$F,"&gt;=01/06/2018",'liste de données'!$F:$F,"&lt;=30/06/2018")</f>
        <v>0</v>
      </c>
      <c r="Q34" s="70">
        <f>SUMIFS('liste de données'!$G:$G,'liste de données'!$D:$D,$C33,'liste de données'!$C:$C,$E34,'liste de données'!$F:$F,"&gt;=01/07/2018",'liste de données'!$F:$F,"&lt;=31/07/2018")</f>
        <v>0</v>
      </c>
      <c r="R34" s="70">
        <f>SUMIFS('liste de données'!$G:$G,'liste de données'!$D:$D,$C33,'liste de données'!$C:$C,$E34,'liste de données'!$F:$F,"&gt;=01/08/2018",'liste de données'!$F:$F,"&lt;=31/08/2018")</f>
        <v>0</v>
      </c>
      <c r="S34" s="70">
        <f>SUMIFS('liste de données'!$G:$G,'liste de données'!$D:$D,$C33,'liste de données'!$C:$C,$E34,'liste de données'!$F:$F,"&gt;=01/09/2018",'liste de données'!$F:$F,"&lt;=30/09/2018")</f>
        <v>0</v>
      </c>
      <c r="T34" s="70">
        <f>SUMIFS('liste de données'!$G:$G,'liste de données'!$D:$D,$C33,'liste de données'!$C:$C,$E34,'liste de données'!$F:$F,"&gt;=01/10/2018",'liste de données'!$F:$F,"&lt;=31/10/2018")</f>
        <v>0</v>
      </c>
      <c r="U34" s="70">
        <f>SUMIFS('liste de données'!$G:$G,'liste de données'!$D:$D,$C33,'liste de données'!$C:$C,$E34,'liste de données'!$F:$F,"&gt;=01/11/2018",'liste de données'!$F:$F,"&lt;=30/11/2018")</f>
        <v>0</v>
      </c>
      <c r="V34" s="70">
        <f>SUMIFS('liste de données'!$G:$G,'liste de données'!$D:$D,$C33,'liste de données'!$C:$C,$E34,'liste de données'!$F:$F,"&gt;=01/12/2018",'liste de données'!$F:$F,"&lt;=31/12/2018")</f>
        <v>0</v>
      </c>
      <c r="W34" s="72">
        <f>SUM(K34:V34)</f>
        <v>357.69</v>
      </c>
    </row>
    <row r="35" spans="1:23">
      <c r="B35" s="108"/>
      <c r="C35" s="108"/>
      <c r="D35" s="19"/>
      <c r="E35" s="44" t="s">
        <v>791</v>
      </c>
      <c r="F35" s="78">
        <f>SUM(F33:F34)</f>
        <v>1429.69</v>
      </c>
      <c r="G35" s="78">
        <f t="shared" ref="G35:I35" si="5">SUM(G33:G34)</f>
        <v>1311.55</v>
      </c>
      <c r="H35" s="78">
        <f t="shared" si="5"/>
        <v>0</v>
      </c>
      <c r="I35" s="78">
        <f t="shared" si="5"/>
        <v>118.14</v>
      </c>
      <c r="J35" s="35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</row>
    <row r="36" spans="1:23">
      <c r="E36" s="35"/>
      <c r="F36" s="93"/>
      <c r="G36" s="93"/>
      <c r="H36" s="93"/>
      <c r="I36" s="93"/>
      <c r="J36" s="35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</row>
    <row r="37" spans="1:23">
      <c r="E37" s="35"/>
      <c r="F37" s="93"/>
      <c r="G37" s="93"/>
      <c r="H37" s="93"/>
      <c r="I37" s="93"/>
      <c r="J37" s="35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</row>
    <row r="38" spans="1:23" ht="38.25">
      <c r="B38" s="17" t="s">
        <v>776</v>
      </c>
      <c r="C38" s="17" t="s">
        <v>778</v>
      </c>
      <c r="D38" s="17" t="s">
        <v>779</v>
      </c>
      <c r="E38" s="38" t="s">
        <v>777</v>
      </c>
      <c r="F38" s="88" t="s">
        <v>781</v>
      </c>
      <c r="G38" s="88" t="s">
        <v>782</v>
      </c>
      <c r="H38" s="88" t="s">
        <v>783</v>
      </c>
      <c r="I38" s="88" t="s">
        <v>784</v>
      </c>
      <c r="J38" s="3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</row>
    <row r="39" spans="1:23">
      <c r="B39" s="106">
        <v>955425</v>
      </c>
      <c r="C39" s="106" t="s">
        <v>118</v>
      </c>
      <c r="D39" s="18" t="s">
        <v>119</v>
      </c>
      <c r="E39" s="42" t="s">
        <v>1</v>
      </c>
      <c r="F39" s="71">
        <f>SUMIFS('liste de données'!G:G,'liste de données'!D:D,C39,'liste de données'!C:C,E39)</f>
        <v>0</v>
      </c>
      <c r="G39" s="71">
        <f>SUMIFS('liste de données'!H:H,'liste de données'!D:D,C39,'liste de données'!C:C,E39)</f>
        <v>0</v>
      </c>
      <c r="H39" s="71">
        <f>SUMIFS('liste de données'!I:I,'liste de données'!D:D,C39,'liste de données'!C:C,E39)</f>
        <v>0</v>
      </c>
      <c r="I39" s="71">
        <f>SUMIFS('liste de données'!J:J,'liste de données'!D:D,C39,'liste de données'!C:C,E39)</f>
        <v>0</v>
      </c>
      <c r="J39" s="35"/>
      <c r="K39" s="69">
        <f>SUMIFS('liste de données'!$G:$G,'liste de données'!$D:$D,$C39,'liste de données'!$C:$C,$E39,'liste de données'!$F:$F,"&gt;=01/01/2018",'liste de données'!$F:$F,"&lt;=31/01/2018")</f>
        <v>0</v>
      </c>
      <c r="L39" s="69">
        <f>SUMIFS('liste de données'!$G:$G,'liste de données'!$D:$D,$C39,'liste de données'!$C:$C,$E39,'liste de données'!$F:$F,"&gt;=01/02/2018",'liste de données'!$F:$F,"&lt;=28/02/2018")</f>
        <v>0</v>
      </c>
      <c r="M39" s="69">
        <f>SUMIFS('liste de données'!$G:$G,'liste de données'!$D:$D,$C39,'liste de données'!$C:$C,$E39,'liste de données'!$F:$F,"&gt;=01/03/2018",'liste de données'!$F:$F,"&lt;=31/03/2018")</f>
        <v>0</v>
      </c>
      <c r="N39" s="69">
        <f>SUMIFS('liste de données'!$G:$G,'liste de données'!$D:$D,$C39,'liste de données'!$C:$C,$E39,'liste de données'!$F:$F,"&gt;=01/04/2018",'liste de données'!$F:$F,"&lt;=30/04/2018")</f>
        <v>0</v>
      </c>
      <c r="O39" s="69">
        <f>SUMIFS('liste de données'!$G:$G,'liste de données'!$D:$D,$C39,'liste de données'!$C:$C,$E39,'liste de données'!$F:$F,"&gt;=01/05/2018",'liste de données'!$F:$F,"&lt;=30/05/2018")</f>
        <v>0</v>
      </c>
      <c r="P39" s="69">
        <f>SUMIFS('liste de données'!$G:$G,'liste de données'!$D:$D,$C39,'liste de données'!$C:$C,$E39,'liste de données'!$F:$F,"&gt;=01/06/2018",'liste de données'!$F:$F,"&lt;=31/06/2018")</f>
        <v>0</v>
      </c>
      <c r="Q39" s="69">
        <f>SUMIFS('liste de données'!$G:$G,'liste de données'!$D:$D,$C39,'liste de données'!$C:$C,$E39,'liste de données'!$F:$F,"&gt;=01/07/2018",'liste de données'!$F:$F,"&lt;=31/07/2018")</f>
        <v>0</v>
      </c>
      <c r="R39" s="69">
        <f>SUMIFS('liste de données'!$G:$G,'liste de données'!$D:$D,$C39,'liste de données'!$C:$C,$E39,'liste de données'!$F:$F,"&gt;=01/08/2018",'liste de données'!$F:$F,"&lt;=31/08/2018")</f>
        <v>0</v>
      </c>
      <c r="S39" s="69">
        <f>SUMIFS('liste de données'!$G:$G,'liste de données'!$D:$D,$C39,'liste de données'!$C:$C,$E39,'liste de données'!$F:$F,"&gt;=01/09/2018",'liste de données'!$F:$F,"&lt;=30/09/2018")</f>
        <v>0</v>
      </c>
      <c r="T39" s="69">
        <f>SUMIFS('liste de données'!$G:$G,'liste de données'!$D:$D,$C39,'liste de données'!$C:$C,$E39,'liste de données'!$F:$F,"&gt;=01/10/2018",'liste de données'!$F:$F,"&lt;=31/10/2018")</f>
        <v>0</v>
      </c>
      <c r="U39" s="69">
        <f>SUMIFS('liste de données'!$G:$G,'liste de données'!$D:$D,$C39,'liste de données'!$C:$C,$E39,'liste de données'!$F:$F,"&gt;=01/11/2018",'liste de données'!$F:$F,"&lt;=30/11/2018")</f>
        <v>0</v>
      </c>
      <c r="V39" s="69">
        <f>SUMIFS('liste de données'!$G:$G,'liste de données'!$D:$D,$C39,'liste de données'!$C:$C,$E39,'liste de données'!$F:$F,"&gt;=01/12/2018",'liste de données'!$F:$F,"&lt;=31/12/2018")</f>
        <v>0</v>
      </c>
      <c r="W39" s="72">
        <f>SUM(K39:V39)</f>
        <v>0</v>
      </c>
    </row>
    <row r="40" spans="1:23">
      <c r="A40" s="21"/>
      <c r="B40" s="113"/>
      <c r="C40" s="113"/>
      <c r="D40" s="29"/>
      <c r="E40" s="43" t="s">
        <v>14</v>
      </c>
      <c r="F40" s="70">
        <f>SUMIFS('liste de données'!G:G,'liste de données'!D:D,C39,'liste de données'!C:C,E40)</f>
        <v>300.85000000000002</v>
      </c>
      <c r="G40" s="70">
        <f>SUMIFS('liste de données'!H:H,'liste de données'!D:D,C39,'liste de données'!C:C,E40)</f>
        <v>268.27</v>
      </c>
      <c r="H40" s="70">
        <f>SUMIFS('liste de données'!I:I,'liste de données'!D:D,C39,'liste de données'!C:C,E40)</f>
        <v>0</v>
      </c>
      <c r="I40" s="70">
        <f>SUMIFS('liste de données'!J:J,'liste de données'!D:D,C39,'liste de données'!C:C,E40)</f>
        <v>32.58</v>
      </c>
      <c r="J40" s="37"/>
      <c r="K40" s="70">
        <f>SUMIFS('liste de données'!$G:$G,'liste de données'!$D:$D,$C39,'liste de données'!$C:$C,$E40,'liste de données'!$F:$F,"&gt;=01/01/2018",'liste de données'!$F:$F,"&lt;=31/01/2018")</f>
        <v>0</v>
      </c>
      <c r="L40" s="70">
        <f>SUMIFS('liste de données'!$G:$G,'liste de données'!$D:$D,$C39,'liste de données'!$C:$C,$E40,'liste de données'!$F:$F,"&gt;=01/02/2018",'liste de données'!$F:$F,"&lt;=28/02/2018")</f>
        <v>0</v>
      </c>
      <c r="M40" s="70">
        <f>SUMIFS('liste de données'!$G:$G,'liste de données'!$D:$D,$C39,'liste de données'!$C:$C,$E40,'liste de données'!$F:$F,"&gt;=01/03/2018",'liste de données'!$F:$F,"&lt;=31/03/2018")</f>
        <v>300.85000000000002</v>
      </c>
      <c r="N40" s="70">
        <f>SUMIFS('liste de données'!$G:$G,'liste de données'!$D:$D,$C39,'liste de données'!$C:$C,$E40,'liste de données'!$F:$F,"&gt;=01/04/2018",'liste de données'!$F:$F,"&lt;=30/04/2018")</f>
        <v>0</v>
      </c>
      <c r="O40" s="70">
        <f>SUMIFS('liste de données'!$G:$G,'liste de données'!$D:$D,$C39,'liste de données'!$C:$C,$E40,'liste de données'!$F:$F,"&gt;=01/05/2018",'liste de données'!$F:$F,"&lt;=31/05/2018")</f>
        <v>0</v>
      </c>
      <c r="P40" s="70">
        <f>SUMIFS('liste de données'!$G:$G,'liste de données'!$D:$D,$C39,'liste de données'!$C:$C,$E40,'liste de données'!$F:$F,"&gt;=01/06/2018",'liste de données'!$F:$F,"&lt;=30/06/2018")</f>
        <v>0</v>
      </c>
      <c r="Q40" s="70">
        <f>SUMIFS('liste de données'!$G:$G,'liste de données'!$D:$D,$C39,'liste de données'!$C:$C,$E40,'liste de données'!$F:$F,"&gt;=01/07/2018",'liste de données'!$F:$F,"&lt;=31/07/2018")</f>
        <v>0</v>
      </c>
      <c r="R40" s="70">
        <f>SUMIFS('liste de données'!$G:$G,'liste de données'!$D:$D,$C39,'liste de données'!$C:$C,$E40,'liste de données'!$F:$F,"&gt;=01/08/2018",'liste de données'!$F:$F,"&lt;=31/08/2018")</f>
        <v>0</v>
      </c>
      <c r="S40" s="70">
        <f>SUMIFS('liste de données'!$G:$G,'liste de données'!$D:$D,$C39,'liste de données'!$C:$C,$E40,'liste de données'!$F:$F,"&gt;=01/09/2018",'liste de données'!$F:$F,"&lt;=30/09/2018")</f>
        <v>0</v>
      </c>
      <c r="T40" s="70">
        <f>SUMIFS('liste de données'!$G:$G,'liste de données'!$D:$D,$C39,'liste de données'!$C:$C,$E40,'liste de données'!$F:$F,"&gt;=01/10/2018",'liste de données'!$F:$F,"&lt;=31/10/2018")</f>
        <v>0</v>
      </c>
      <c r="U40" s="70">
        <f>SUMIFS('liste de données'!$G:$G,'liste de données'!$D:$D,$C39,'liste de données'!$C:$C,$E40,'liste de données'!$F:$F,"&gt;=01/11/2018",'liste de données'!$F:$F,"&lt;=30/11/2018")</f>
        <v>0</v>
      </c>
      <c r="V40" s="70">
        <f>SUMIFS('liste de données'!$G:$G,'liste de données'!$D:$D,$C39,'liste de données'!$C:$C,$E40,'liste de données'!$F:$F,"&gt;=01/12/2018",'liste de données'!$F:$F,"&lt;=31/12/2018")</f>
        <v>0</v>
      </c>
      <c r="W40" s="72">
        <f>SUM(K40:V40)</f>
        <v>300.85000000000002</v>
      </c>
    </row>
    <row r="41" spans="1:23">
      <c r="B41" s="108"/>
      <c r="C41" s="108"/>
      <c r="D41" s="19"/>
      <c r="E41" s="44" t="s">
        <v>791</v>
      </c>
      <c r="F41" s="78">
        <f>SUM(F39:F40)</f>
        <v>300.85000000000002</v>
      </c>
      <c r="G41" s="78">
        <f t="shared" ref="G41:I41" si="6">SUM(G39:G40)</f>
        <v>268.27</v>
      </c>
      <c r="H41" s="78">
        <f t="shared" si="6"/>
        <v>0</v>
      </c>
      <c r="I41" s="78">
        <f t="shared" si="6"/>
        <v>32.58</v>
      </c>
      <c r="J41" s="35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</row>
    <row r="42" spans="1:23">
      <c r="E42" s="35"/>
      <c r="F42" s="93"/>
      <c r="G42" s="93"/>
      <c r="H42" s="93"/>
      <c r="I42" s="93"/>
      <c r="J42" s="35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</row>
    <row r="43" spans="1:23">
      <c r="E43" s="35"/>
      <c r="F43" s="93"/>
      <c r="G43" s="93"/>
      <c r="H43" s="93"/>
      <c r="I43" s="93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</row>
    <row r="44" spans="1:23" ht="38.25">
      <c r="B44" s="17" t="s">
        <v>776</v>
      </c>
      <c r="C44" s="17" t="s">
        <v>778</v>
      </c>
      <c r="D44" s="17" t="s">
        <v>779</v>
      </c>
      <c r="E44" s="38" t="s">
        <v>777</v>
      </c>
      <c r="F44" s="88" t="s">
        <v>781</v>
      </c>
      <c r="G44" s="88" t="s">
        <v>782</v>
      </c>
      <c r="H44" s="88" t="s">
        <v>783</v>
      </c>
      <c r="I44" s="88" t="s">
        <v>784</v>
      </c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</row>
    <row r="45" spans="1:23">
      <c r="B45" s="106">
        <v>955425</v>
      </c>
      <c r="C45" s="106" t="s">
        <v>260</v>
      </c>
      <c r="D45" s="18" t="s">
        <v>261</v>
      </c>
      <c r="E45" s="42" t="s">
        <v>1</v>
      </c>
      <c r="F45" s="71">
        <f>SUMIFS('liste de données'!G:G,'liste de données'!D:D,C45,'liste de données'!C:C,E45)</f>
        <v>0</v>
      </c>
      <c r="G45" s="71">
        <f>SUMIFS('liste de données'!H:H,'liste de données'!D:D,C45,'liste de données'!C:C,E45)</f>
        <v>0</v>
      </c>
      <c r="H45" s="71">
        <f>SUMIFS('liste de données'!I:I,'liste de données'!D:D,C45,'liste de données'!C:C,E45)</f>
        <v>0</v>
      </c>
      <c r="I45" s="71">
        <f>SUMIFS('liste de données'!J:J,'liste de données'!D:D,C45,'liste de données'!C:C,E45)</f>
        <v>0</v>
      </c>
      <c r="K45" s="69">
        <f>SUMIFS('liste de données'!$G:$G,'liste de données'!$D:$D,$C45,'liste de données'!$C:$C,$E45,'liste de données'!$F:$F,"&gt;=01/01/2018",'liste de données'!$F:$F,"&lt;=31/01/2018")</f>
        <v>0</v>
      </c>
      <c r="L45" s="69">
        <f>SUMIFS('liste de données'!$G:$G,'liste de données'!$D:$D,$C45,'liste de données'!$C:$C,$E45,'liste de données'!$F:$F,"&gt;=01/02/2018",'liste de données'!$F:$F,"&lt;=28/02/2018")</f>
        <v>0</v>
      </c>
      <c r="M45" s="69">
        <f>SUMIFS('liste de données'!$G:$G,'liste de données'!$D:$D,$C45,'liste de données'!$C:$C,$E45,'liste de données'!$F:$F,"&gt;=01/03/2018",'liste de données'!$F:$F,"&lt;=31/03/2018")</f>
        <v>0</v>
      </c>
      <c r="N45" s="69">
        <f>SUMIFS('liste de données'!$G:$G,'liste de données'!$D:$D,$C45,'liste de données'!$C:$C,$E45,'liste de données'!$F:$F,"&gt;=01/04/2018",'liste de données'!$F:$F,"&lt;=30/04/2018")</f>
        <v>0</v>
      </c>
      <c r="O45" s="69">
        <f>SUMIFS('liste de données'!$G:$G,'liste de données'!$D:$D,$C45,'liste de données'!$C:$C,$E45,'liste de données'!$F:$F,"&gt;=01/05/2018",'liste de données'!$F:$F,"&lt;=30/05/2018")</f>
        <v>0</v>
      </c>
      <c r="P45" s="69">
        <f>SUMIFS('liste de données'!$G:$G,'liste de données'!$D:$D,$C45,'liste de données'!$C:$C,$E45,'liste de données'!$F:$F,"&gt;=01/06/2018",'liste de données'!$F:$F,"&lt;=31/06/2018")</f>
        <v>0</v>
      </c>
      <c r="Q45" s="69">
        <f>SUMIFS('liste de données'!$G:$G,'liste de données'!$D:$D,$C45,'liste de données'!$C:$C,$E45,'liste de données'!$F:$F,"&gt;=01/07/2018",'liste de données'!$F:$F,"&lt;=31/07/2018")</f>
        <v>0</v>
      </c>
      <c r="R45" s="69">
        <f>SUMIFS('liste de données'!$G:$G,'liste de données'!$D:$D,$C45,'liste de données'!$C:$C,$E45,'liste de données'!$F:$F,"&gt;=01/08/2018",'liste de données'!$F:$F,"&lt;=31/08/2018")</f>
        <v>0</v>
      </c>
      <c r="S45" s="69">
        <f>SUMIFS('liste de données'!$G:$G,'liste de données'!$D:$D,$C45,'liste de données'!$C:$C,$E45,'liste de données'!$F:$F,"&gt;=01/09/2018",'liste de données'!$F:$F,"&lt;=30/09/2018")</f>
        <v>0</v>
      </c>
      <c r="T45" s="69">
        <f>SUMIFS('liste de données'!$G:$G,'liste de données'!$D:$D,$C45,'liste de données'!$C:$C,$E45,'liste de données'!$F:$F,"&gt;=01/10/2018",'liste de données'!$F:$F,"&lt;=31/10/2018")</f>
        <v>0</v>
      </c>
      <c r="U45" s="69">
        <f>SUMIFS('liste de données'!$G:$G,'liste de données'!$D:$D,$C45,'liste de données'!$C:$C,$E45,'liste de données'!$F:$F,"&gt;=01/11/2018",'liste de données'!$F:$F,"&lt;=30/11/2018")</f>
        <v>0</v>
      </c>
      <c r="V45" s="69">
        <f>SUMIFS('liste de données'!$G:$G,'liste de données'!$D:$D,$C45,'liste de données'!$C:$C,$E45,'liste de données'!$F:$F,"&gt;=01/12/2018",'liste de données'!$F:$F,"&lt;=31/12/2018")</f>
        <v>0</v>
      </c>
      <c r="W45" s="72">
        <f>SUM(K45:V45)</f>
        <v>0</v>
      </c>
    </row>
    <row r="46" spans="1:23">
      <c r="A46" s="21"/>
      <c r="B46" s="113"/>
      <c r="C46" s="113"/>
      <c r="D46" s="29"/>
      <c r="E46" s="43" t="s">
        <v>14</v>
      </c>
      <c r="F46" s="70">
        <f>SUMIFS('liste de données'!G:G,'liste de données'!D:D,C45,'liste de données'!C:C,E46)</f>
        <v>0</v>
      </c>
      <c r="G46" s="70">
        <f>SUMIFS('liste de données'!H:H,'liste de données'!D:D,C45,'liste de données'!C:C,E46)</f>
        <v>0</v>
      </c>
      <c r="H46" s="70">
        <f>SUMIFS('liste de données'!I:I,'liste de données'!D:D,C45,'liste de données'!C:C,E46)</f>
        <v>0</v>
      </c>
      <c r="I46" s="70">
        <f>SUMIFS('liste de données'!J:J,'liste de données'!D:D,C45,'liste de données'!C:C,E46)</f>
        <v>0</v>
      </c>
      <c r="K46" s="70">
        <f>SUMIFS('liste de données'!$G:$G,'liste de données'!$D:$D,$C45,'liste de données'!$C:$C,$E46,'liste de données'!$F:$F,"&gt;=01/01/2018",'liste de données'!$F:$F,"&lt;=31/01/2018")</f>
        <v>0</v>
      </c>
      <c r="L46" s="70">
        <f>SUMIFS('liste de données'!$G:$G,'liste de données'!$D:$D,$C45,'liste de données'!$C:$C,$E46,'liste de données'!$F:$F,"&gt;=01/02/2018",'liste de données'!$F:$F,"&lt;=28/02/2018")</f>
        <v>0</v>
      </c>
      <c r="M46" s="70">
        <f>SUMIFS('liste de données'!$G:$G,'liste de données'!$D:$D,$C45,'liste de données'!$C:$C,$E46,'liste de données'!$F:$F,"&gt;=01/03/2018",'liste de données'!$F:$F,"&lt;=31/03/2018")</f>
        <v>0</v>
      </c>
      <c r="N46" s="70">
        <f>SUMIFS('liste de données'!$G:$G,'liste de données'!$D:$D,$C45,'liste de données'!$C:$C,$E46,'liste de données'!$F:$F,"&gt;=01/04/2018",'liste de données'!$F:$F,"&lt;=30/04/2018")</f>
        <v>0</v>
      </c>
      <c r="O46" s="70">
        <f>SUMIFS('liste de données'!$G:$G,'liste de données'!$D:$D,$C45,'liste de données'!$C:$C,$E46,'liste de données'!$F:$F,"&gt;=01/05/2018",'liste de données'!$F:$F,"&lt;=31/05/2018")</f>
        <v>0</v>
      </c>
      <c r="P46" s="70">
        <f>SUMIFS('liste de données'!$G:$G,'liste de données'!$D:$D,$C45,'liste de données'!$C:$C,$E46,'liste de données'!$F:$F,"&gt;=01/06/2018",'liste de données'!$F:$F,"&lt;=30/06/2018")</f>
        <v>0</v>
      </c>
      <c r="Q46" s="70">
        <f>SUMIFS('liste de données'!$G:$G,'liste de données'!$D:$D,$C45,'liste de données'!$C:$C,$E46,'liste de données'!$F:$F,"&gt;=01/07/2018",'liste de données'!$F:$F,"&lt;=31/07/2018")</f>
        <v>0</v>
      </c>
      <c r="R46" s="70">
        <f>SUMIFS('liste de données'!$G:$G,'liste de données'!$D:$D,$C45,'liste de données'!$C:$C,$E46,'liste de données'!$F:$F,"&gt;=01/08/2018",'liste de données'!$F:$F,"&lt;=31/08/2018")</f>
        <v>0</v>
      </c>
      <c r="S46" s="70">
        <f>SUMIFS('liste de données'!$G:$G,'liste de données'!$D:$D,$C45,'liste de données'!$C:$C,$E46,'liste de données'!$F:$F,"&gt;=01/09/2018",'liste de données'!$F:$F,"&lt;=30/09/2018")</f>
        <v>0</v>
      </c>
      <c r="T46" s="70">
        <f>SUMIFS('liste de données'!$G:$G,'liste de données'!$D:$D,$C45,'liste de données'!$C:$C,$E46,'liste de données'!$F:$F,"&gt;=01/10/2018",'liste de données'!$F:$F,"&lt;=31/10/2018")</f>
        <v>0</v>
      </c>
      <c r="U46" s="70">
        <f>SUMIFS('liste de données'!$G:$G,'liste de données'!$D:$D,$C45,'liste de données'!$C:$C,$E46,'liste de données'!$F:$F,"&gt;=01/11/2018",'liste de données'!$F:$F,"&lt;=30/11/2018")</f>
        <v>0</v>
      </c>
      <c r="V46" s="70">
        <f>SUMIFS('liste de données'!$G:$G,'liste de données'!$D:$D,$C45,'liste de données'!$C:$C,$E46,'liste de données'!$F:$F,"&gt;=01/12/2018",'liste de données'!$F:$F,"&lt;=31/12/2018")</f>
        <v>0</v>
      </c>
      <c r="W46" s="72">
        <f>SUM(K46:V46)</f>
        <v>0</v>
      </c>
    </row>
    <row r="47" spans="1:23">
      <c r="B47" s="108"/>
      <c r="C47" s="108"/>
      <c r="D47" s="19"/>
      <c r="E47" s="44" t="s">
        <v>791</v>
      </c>
      <c r="F47" s="78">
        <f>SUM(F45:F46)</f>
        <v>0</v>
      </c>
      <c r="G47" s="78">
        <f t="shared" ref="G47:I47" si="7">SUM(G45:G46)</f>
        <v>0</v>
      </c>
      <c r="H47" s="78">
        <f t="shared" si="7"/>
        <v>0</v>
      </c>
      <c r="I47" s="78">
        <f t="shared" si="7"/>
        <v>0</v>
      </c>
      <c r="J47" s="35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</row>
    <row r="48" spans="1:23">
      <c r="E48" s="35"/>
      <c r="F48" s="93"/>
      <c r="G48" s="93"/>
      <c r="H48" s="93"/>
      <c r="I48" s="93"/>
      <c r="J48" s="35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</row>
    <row r="49" spans="1:23">
      <c r="E49" s="35"/>
      <c r="F49" s="93"/>
      <c r="G49" s="93"/>
      <c r="H49" s="93"/>
      <c r="I49" s="93"/>
      <c r="J49" s="35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</row>
    <row r="50" spans="1:23" ht="38.25">
      <c r="B50" s="17" t="s">
        <v>776</v>
      </c>
      <c r="C50" s="17" t="s">
        <v>778</v>
      </c>
      <c r="D50" s="17" t="s">
        <v>779</v>
      </c>
      <c r="E50" s="38" t="s">
        <v>777</v>
      </c>
      <c r="F50" s="88" t="s">
        <v>781</v>
      </c>
      <c r="G50" s="88" t="s">
        <v>782</v>
      </c>
      <c r="H50" s="88" t="s">
        <v>783</v>
      </c>
      <c r="I50" s="88" t="s">
        <v>784</v>
      </c>
      <c r="J50" s="3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</row>
    <row r="51" spans="1:23">
      <c r="B51" s="106">
        <v>955425</v>
      </c>
      <c r="C51" s="106" t="s">
        <v>374</v>
      </c>
      <c r="D51" s="18" t="s">
        <v>375</v>
      </c>
      <c r="E51" s="42" t="s">
        <v>1</v>
      </c>
      <c r="F51" s="71">
        <f>SUMIFS('liste de données'!G:G,'liste de données'!D:D,C51,'liste de données'!C:C,E51)</f>
        <v>0</v>
      </c>
      <c r="G51" s="71">
        <f>SUMIFS('liste de données'!H:H,'liste de données'!D:D,C51,'liste de données'!C:C,E51)</f>
        <v>0</v>
      </c>
      <c r="H51" s="71">
        <f>SUMIFS('liste de données'!I:I,'liste de données'!D:D,C51,'liste de données'!C:C,E51)</f>
        <v>0</v>
      </c>
      <c r="I51" s="71">
        <f>SUMIFS('liste de données'!J:J,'liste de données'!D:D,C51,'liste de données'!C:C,E51)</f>
        <v>0</v>
      </c>
      <c r="J51" s="35"/>
      <c r="K51" s="69">
        <f>SUMIFS('liste de données'!$G:$G,'liste de données'!$D:$D,$C51,'liste de données'!$C:$C,$E51,'liste de données'!$F:$F,"&gt;=01/01/2018",'liste de données'!$F:$F,"&lt;=31/01/2018")</f>
        <v>0</v>
      </c>
      <c r="L51" s="69">
        <f>SUMIFS('liste de données'!$G:$G,'liste de données'!$D:$D,$C51,'liste de données'!$C:$C,$E51,'liste de données'!$F:$F,"&gt;=01/02/2018",'liste de données'!$F:$F,"&lt;=28/02/2018")</f>
        <v>0</v>
      </c>
      <c r="M51" s="69">
        <f>SUMIFS('liste de données'!$G:$G,'liste de données'!$D:$D,$C51,'liste de données'!$C:$C,$E51,'liste de données'!$F:$F,"&gt;=01/03/2018",'liste de données'!$F:$F,"&lt;=31/03/2018")</f>
        <v>0</v>
      </c>
      <c r="N51" s="69">
        <f>SUMIFS('liste de données'!$G:$G,'liste de données'!$D:$D,$C51,'liste de données'!$C:$C,$E51,'liste de données'!$F:$F,"&gt;=01/04/2018",'liste de données'!$F:$F,"&lt;=30/04/2018")</f>
        <v>0</v>
      </c>
      <c r="O51" s="69">
        <f>SUMIFS('liste de données'!$G:$G,'liste de données'!$D:$D,$C51,'liste de données'!$C:$C,$E51,'liste de données'!$F:$F,"&gt;=01/05/2018",'liste de données'!$F:$F,"&lt;=30/05/2018")</f>
        <v>0</v>
      </c>
      <c r="P51" s="69">
        <f>SUMIFS('liste de données'!$G:$G,'liste de données'!$D:$D,$C51,'liste de données'!$C:$C,$E51,'liste de données'!$F:$F,"&gt;=01/06/2018",'liste de données'!$F:$F,"&lt;=31/06/2018")</f>
        <v>0</v>
      </c>
      <c r="Q51" s="69">
        <f>SUMIFS('liste de données'!$G:$G,'liste de données'!$D:$D,$C51,'liste de données'!$C:$C,$E51,'liste de données'!$F:$F,"&gt;=01/07/2018",'liste de données'!$F:$F,"&lt;=31/07/2018")</f>
        <v>0</v>
      </c>
      <c r="R51" s="69">
        <f>SUMIFS('liste de données'!$G:$G,'liste de données'!$D:$D,$C51,'liste de données'!$C:$C,$E51,'liste de données'!$F:$F,"&gt;=01/08/2018",'liste de données'!$F:$F,"&lt;=31/08/2018")</f>
        <v>0</v>
      </c>
      <c r="S51" s="69">
        <f>SUMIFS('liste de données'!$G:$G,'liste de données'!$D:$D,$C51,'liste de données'!$C:$C,$E51,'liste de données'!$F:$F,"&gt;=01/09/2018",'liste de données'!$F:$F,"&lt;=30/09/2018")</f>
        <v>0</v>
      </c>
      <c r="T51" s="69">
        <f>SUMIFS('liste de données'!$G:$G,'liste de données'!$D:$D,$C51,'liste de données'!$C:$C,$E51,'liste de données'!$F:$F,"&gt;=01/10/2018",'liste de données'!$F:$F,"&lt;=31/10/2018")</f>
        <v>0</v>
      </c>
      <c r="U51" s="69">
        <f>SUMIFS('liste de données'!$G:$G,'liste de données'!$D:$D,$C51,'liste de données'!$C:$C,$E51,'liste de données'!$F:$F,"&gt;=01/11/2018",'liste de données'!$F:$F,"&lt;=30/11/2018")</f>
        <v>0</v>
      </c>
      <c r="V51" s="69">
        <f>SUMIFS('liste de données'!$G:$G,'liste de données'!$D:$D,$C51,'liste de données'!$C:$C,$E51,'liste de données'!$F:$F,"&gt;=01/12/2018",'liste de données'!$F:$F,"&lt;=31/12/2018")</f>
        <v>0</v>
      </c>
      <c r="W51" s="72">
        <f>SUM(K51:V51)</f>
        <v>0</v>
      </c>
    </row>
    <row r="52" spans="1:23">
      <c r="A52" s="21"/>
      <c r="B52" s="113"/>
      <c r="C52" s="113"/>
      <c r="D52" s="29"/>
      <c r="E52" s="43" t="s">
        <v>14</v>
      </c>
      <c r="F52" s="70">
        <f>SUMIFS('liste de données'!G:G,'liste de données'!D:D,C51,'liste de données'!C:C,E52)</f>
        <v>824.38</v>
      </c>
      <c r="G52" s="70">
        <f>SUMIFS('liste de données'!H:H,'liste de données'!D:D,C51,'liste de données'!C:C,E52)</f>
        <v>775</v>
      </c>
      <c r="H52" s="70">
        <f>SUMIFS('liste de données'!I:I,'liste de données'!D:D,C51,'liste de données'!C:C,E52)</f>
        <v>0</v>
      </c>
      <c r="I52" s="70">
        <f>SUMIFS('liste de données'!J:J,'liste de données'!D:D,C51,'liste de données'!C:C,E52)</f>
        <v>49.38</v>
      </c>
      <c r="J52" s="37"/>
      <c r="K52" s="70">
        <f>SUMIFS('liste de données'!$G:$G,'liste de données'!$D:$D,$C51,'liste de données'!$C:$C,$E52,'liste de données'!$F:$F,"&gt;=01/01/2018",'liste de données'!$F:$F,"&lt;=31/01/2018")</f>
        <v>0</v>
      </c>
      <c r="L52" s="70">
        <f>SUMIFS('liste de données'!$G:$G,'liste de données'!$D:$D,$C51,'liste de données'!$C:$C,$E52,'liste de données'!$F:$F,"&gt;=01/02/2018",'liste de données'!$F:$F,"&lt;=28/02/2018")</f>
        <v>167.15</v>
      </c>
      <c r="M52" s="70">
        <f>SUMIFS('liste de données'!$G:$G,'liste de données'!$D:$D,$C51,'liste de données'!$C:$C,$E52,'liste de données'!$F:$F,"&gt;=01/03/2018",'liste de données'!$F:$F,"&lt;=31/03/2018")</f>
        <v>657.23</v>
      </c>
      <c r="N52" s="70">
        <f>SUMIFS('liste de données'!$G:$G,'liste de données'!$D:$D,$C51,'liste de données'!$C:$C,$E52,'liste de données'!$F:$F,"&gt;=01/04/2018",'liste de données'!$F:$F,"&lt;=30/04/2018")</f>
        <v>0</v>
      </c>
      <c r="O52" s="70">
        <f>SUMIFS('liste de données'!$G:$G,'liste de données'!$D:$D,$C51,'liste de données'!$C:$C,$E52,'liste de données'!$F:$F,"&gt;=01/05/2018",'liste de données'!$F:$F,"&lt;=31/05/2018")</f>
        <v>0</v>
      </c>
      <c r="P52" s="70">
        <f>SUMIFS('liste de données'!$G:$G,'liste de données'!$D:$D,$C51,'liste de données'!$C:$C,$E52,'liste de données'!$F:$F,"&gt;=01/06/2018",'liste de données'!$F:$F,"&lt;=30/06/2018")</f>
        <v>0</v>
      </c>
      <c r="Q52" s="70">
        <f>SUMIFS('liste de données'!$G:$G,'liste de données'!$D:$D,$C51,'liste de données'!$C:$C,$E52,'liste de données'!$F:$F,"&gt;=01/07/2018",'liste de données'!$F:$F,"&lt;=31/07/2018")</f>
        <v>0</v>
      </c>
      <c r="R52" s="70">
        <f>SUMIFS('liste de données'!$G:$G,'liste de données'!$D:$D,$C51,'liste de données'!$C:$C,$E52,'liste de données'!$F:$F,"&gt;=01/08/2018",'liste de données'!$F:$F,"&lt;=31/08/2018")</f>
        <v>0</v>
      </c>
      <c r="S52" s="70">
        <f>SUMIFS('liste de données'!$G:$G,'liste de données'!$D:$D,$C51,'liste de données'!$C:$C,$E52,'liste de données'!$F:$F,"&gt;=01/09/2018",'liste de données'!$F:$F,"&lt;=30/09/2018")</f>
        <v>0</v>
      </c>
      <c r="T52" s="70">
        <f>SUMIFS('liste de données'!$G:$G,'liste de données'!$D:$D,$C51,'liste de données'!$C:$C,$E52,'liste de données'!$F:$F,"&gt;=01/10/2018",'liste de données'!$F:$F,"&lt;=31/10/2018")</f>
        <v>0</v>
      </c>
      <c r="U52" s="70">
        <f>SUMIFS('liste de données'!$G:$G,'liste de données'!$D:$D,$C51,'liste de données'!$C:$C,$E52,'liste de données'!$F:$F,"&gt;=01/11/2018",'liste de données'!$F:$F,"&lt;=30/11/2018")</f>
        <v>0</v>
      </c>
      <c r="V52" s="70">
        <f>SUMIFS('liste de données'!$G:$G,'liste de données'!$D:$D,$C51,'liste de données'!$C:$C,$E52,'liste de données'!$F:$F,"&gt;=01/12/2018",'liste de données'!$F:$F,"&lt;=31/12/2018")</f>
        <v>0</v>
      </c>
      <c r="W52" s="72">
        <f>SUM(K52:V52)</f>
        <v>824.38</v>
      </c>
    </row>
    <row r="53" spans="1:23">
      <c r="B53" s="108"/>
      <c r="C53" s="108"/>
      <c r="D53" s="19"/>
      <c r="E53" s="44" t="s">
        <v>791</v>
      </c>
      <c r="F53" s="78">
        <f>SUM(F51:F52)</f>
        <v>824.38</v>
      </c>
      <c r="G53" s="78">
        <f t="shared" ref="G53:I53" si="8">SUM(G51:G52)</f>
        <v>775</v>
      </c>
      <c r="H53" s="78">
        <f t="shared" si="8"/>
        <v>0</v>
      </c>
      <c r="I53" s="78">
        <f t="shared" si="8"/>
        <v>49.38</v>
      </c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</row>
    <row r="54" spans="1:23">
      <c r="E54" s="35"/>
      <c r="F54" s="93"/>
      <c r="G54" s="93"/>
      <c r="H54" s="93"/>
      <c r="I54" s="93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</row>
    <row r="55" spans="1:23">
      <c r="E55" s="35"/>
      <c r="F55" s="93"/>
      <c r="G55" s="93"/>
      <c r="H55" s="93"/>
      <c r="I55" s="93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</row>
    <row r="56" spans="1:23" ht="38.25">
      <c r="B56" s="17" t="s">
        <v>776</v>
      </c>
      <c r="C56" s="17" t="s">
        <v>778</v>
      </c>
      <c r="D56" s="17" t="s">
        <v>779</v>
      </c>
      <c r="E56" s="38" t="s">
        <v>777</v>
      </c>
      <c r="F56" s="88" t="s">
        <v>781</v>
      </c>
      <c r="G56" s="88" t="s">
        <v>782</v>
      </c>
      <c r="H56" s="88" t="s">
        <v>783</v>
      </c>
      <c r="I56" s="88" t="s">
        <v>784</v>
      </c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</row>
    <row r="57" spans="1:23">
      <c r="B57" s="106">
        <v>955425</v>
      </c>
      <c r="C57" s="106" t="s">
        <v>113</v>
      </c>
      <c r="D57" s="18" t="s">
        <v>114</v>
      </c>
      <c r="E57" s="42" t="s">
        <v>1</v>
      </c>
      <c r="F57" s="71">
        <f>SUMIFS('liste de données'!G:G,'liste de données'!D:D,C57,'liste de données'!C:C,E57)</f>
        <v>428.17</v>
      </c>
      <c r="G57" s="71">
        <f>SUMIFS('liste de données'!H:H,'liste de données'!D:D,C57,'liste de données'!C:C,E57)</f>
        <v>178.85</v>
      </c>
      <c r="H57" s="71">
        <f>SUMIFS('liste de données'!I:I,'liste de données'!D:D,C57,'liste de données'!C:C,E57)</f>
        <v>0</v>
      </c>
      <c r="I57" s="71">
        <f>SUMIFS('liste de données'!J:J,'liste de données'!D:D,C57,'liste de données'!C:C,E57)</f>
        <v>249.32</v>
      </c>
      <c r="K57" s="69">
        <f>SUMIFS('liste de données'!$G:$G,'liste de données'!$D:$D,$C57,'liste de données'!$C:$C,$E57,'liste de données'!$F:$F,"&gt;=01/01/2018",'liste de données'!$F:$F,"&lt;=31/01/2018")</f>
        <v>0</v>
      </c>
      <c r="L57" s="69">
        <f>SUMIFS('liste de données'!$G:$G,'liste de données'!$D:$D,$C57,'liste de données'!$C:$C,$E57,'liste de données'!$F:$F,"&gt;=01/02/2018",'liste de données'!$F:$F,"&lt;=28/02/2018")</f>
        <v>428.17</v>
      </c>
      <c r="M57" s="69">
        <f>SUMIFS('liste de données'!$G:$G,'liste de données'!$D:$D,$C57,'liste de données'!$C:$C,$E57,'liste de données'!$F:$F,"&gt;=01/03/2018",'liste de données'!$F:$F,"&lt;=31/03/2018")</f>
        <v>0</v>
      </c>
      <c r="N57" s="69">
        <f>SUMIFS('liste de données'!$G:$G,'liste de données'!$D:$D,$C57,'liste de données'!$C:$C,$E57,'liste de données'!$F:$F,"&gt;=01/04/2018",'liste de données'!$F:$F,"&lt;=30/04/2018")</f>
        <v>0</v>
      </c>
      <c r="O57" s="69">
        <f>SUMIFS('liste de données'!$G:$G,'liste de données'!$D:$D,$C57,'liste de données'!$C:$C,$E57,'liste de données'!$F:$F,"&gt;=01/05/2018",'liste de données'!$F:$F,"&lt;=30/05/2018")</f>
        <v>0</v>
      </c>
      <c r="P57" s="69">
        <f>SUMIFS('liste de données'!$G:$G,'liste de données'!$D:$D,$C57,'liste de données'!$C:$C,$E57,'liste de données'!$F:$F,"&gt;=01/06/2018",'liste de données'!$F:$F,"&lt;=31/06/2018")</f>
        <v>0</v>
      </c>
      <c r="Q57" s="69">
        <f>SUMIFS('liste de données'!$G:$G,'liste de données'!$D:$D,$C57,'liste de données'!$C:$C,$E57,'liste de données'!$F:$F,"&gt;=01/07/2018",'liste de données'!$F:$F,"&lt;=31/07/2018")</f>
        <v>0</v>
      </c>
      <c r="R57" s="69">
        <f>SUMIFS('liste de données'!$G:$G,'liste de données'!$D:$D,$C57,'liste de données'!$C:$C,$E57,'liste de données'!$F:$F,"&gt;=01/08/2018",'liste de données'!$F:$F,"&lt;=31/08/2018")</f>
        <v>0</v>
      </c>
      <c r="S57" s="69">
        <f>SUMIFS('liste de données'!$G:$G,'liste de données'!$D:$D,$C57,'liste de données'!$C:$C,$E57,'liste de données'!$F:$F,"&gt;=01/09/2018",'liste de données'!$F:$F,"&lt;=30/09/2018")</f>
        <v>0</v>
      </c>
      <c r="T57" s="69">
        <f>SUMIFS('liste de données'!$G:$G,'liste de données'!$D:$D,$C57,'liste de données'!$C:$C,$E57,'liste de données'!$F:$F,"&gt;=01/10/2018",'liste de données'!$F:$F,"&lt;=31/10/2018")</f>
        <v>0</v>
      </c>
      <c r="U57" s="69">
        <f>SUMIFS('liste de données'!$G:$G,'liste de données'!$D:$D,$C57,'liste de données'!$C:$C,$E57,'liste de données'!$F:$F,"&gt;=01/11/2018",'liste de données'!$F:$F,"&lt;=30/11/2018")</f>
        <v>0</v>
      </c>
      <c r="V57" s="69">
        <f>SUMIFS('liste de données'!$G:$G,'liste de données'!$D:$D,$C57,'liste de données'!$C:$C,$E57,'liste de données'!$F:$F,"&gt;=01/12/2018",'liste de données'!$F:$F,"&lt;=31/12/2018")</f>
        <v>0</v>
      </c>
      <c r="W57" s="72">
        <f>SUM(K57:V57)</f>
        <v>428.17</v>
      </c>
    </row>
    <row r="58" spans="1:23">
      <c r="A58" s="21"/>
      <c r="B58" s="113"/>
      <c r="C58" s="113"/>
      <c r="D58" s="29"/>
      <c r="E58" s="43" t="s">
        <v>14</v>
      </c>
      <c r="F58" s="70">
        <f>SUMIFS('liste de données'!G:G,'liste de données'!D:D,C57,'liste de données'!C:C,E58)</f>
        <v>6668.1399999999994</v>
      </c>
      <c r="G58" s="70">
        <f>SUMIFS('liste de données'!H:H,'liste de données'!D:D,C57,'liste de données'!C:C,E58)</f>
        <v>2950.96</v>
      </c>
      <c r="H58" s="70">
        <f>SUMIFS('liste de données'!I:I,'liste de données'!D:D,C57,'liste de données'!C:C,E58)</f>
        <v>211.8</v>
      </c>
      <c r="I58" s="70">
        <f>SUMIFS('liste de données'!J:J,'liste de données'!D:D,C57,'liste de données'!C:C,E58)</f>
        <v>3505.38</v>
      </c>
      <c r="K58" s="70">
        <f>SUMIFS('liste de données'!$G:$G,'liste de données'!$D:$D,$C57,'liste de données'!$C:$C,$E58,'liste de données'!$F:$F,"&gt;=01/01/2018",'liste de données'!$F:$F,"&lt;=31/01/2018")</f>
        <v>506.73</v>
      </c>
      <c r="L58" s="70">
        <f>SUMIFS('liste de données'!$G:$G,'liste de données'!$D:$D,$C57,'liste de données'!$C:$C,$E58,'liste de données'!$F:$F,"&gt;=01/02/2018",'liste de données'!$F:$F,"&lt;=28/02/2018")</f>
        <v>1812.67</v>
      </c>
      <c r="M58" s="70">
        <f>SUMIFS('liste de données'!$G:$G,'liste de données'!$D:$D,$C57,'liste de données'!$C:$C,$E58,'liste de données'!$F:$F,"&gt;=01/03/2018",'liste de données'!$F:$F,"&lt;=31/03/2018")</f>
        <v>4348.74</v>
      </c>
      <c r="N58" s="70">
        <f>SUMIFS('liste de données'!$G:$G,'liste de données'!$D:$D,$C57,'liste de données'!$C:$C,$E58,'liste de données'!$F:$F,"&gt;=01/04/2018",'liste de données'!$F:$F,"&lt;=30/04/2018")</f>
        <v>0</v>
      </c>
      <c r="O58" s="70">
        <f>SUMIFS('liste de données'!$G:$G,'liste de données'!$D:$D,$C57,'liste de données'!$C:$C,$E58,'liste de données'!$F:$F,"&gt;=01/05/2018",'liste de données'!$F:$F,"&lt;=31/05/2018")</f>
        <v>0</v>
      </c>
      <c r="P58" s="70">
        <f>SUMIFS('liste de données'!$G:$G,'liste de données'!$D:$D,$C57,'liste de données'!$C:$C,$E58,'liste de données'!$F:$F,"&gt;=01/06/2018",'liste de données'!$F:$F,"&lt;=30/06/2018")</f>
        <v>0</v>
      </c>
      <c r="Q58" s="70">
        <f>SUMIFS('liste de données'!$G:$G,'liste de données'!$D:$D,$C57,'liste de données'!$C:$C,$E58,'liste de données'!$F:$F,"&gt;=01/07/2018",'liste de données'!$F:$F,"&lt;=31/07/2018")</f>
        <v>0</v>
      </c>
      <c r="R58" s="70">
        <f>SUMIFS('liste de données'!$G:$G,'liste de données'!$D:$D,$C57,'liste de données'!$C:$C,$E58,'liste de données'!$F:$F,"&gt;=01/08/2018",'liste de données'!$F:$F,"&lt;=31/08/2018")</f>
        <v>0</v>
      </c>
      <c r="S58" s="70">
        <f>SUMIFS('liste de données'!$G:$G,'liste de données'!$D:$D,$C57,'liste de données'!$C:$C,$E58,'liste de données'!$F:$F,"&gt;=01/09/2018",'liste de données'!$F:$F,"&lt;=30/09/2018")</f>
        <v>0</v>
      </c>
      <c r="T58" s="70">
        <f>SUMIFS('liste de données'!$G:$G,'liste de données'!$D:$D,$C57,'liste de données'!$C:$C,$E58,'liste de données'!$F:$F,"&gt;=01/10/2018",'liste de données'!$F:$F,"&lt;=31/10/2018")</f>
        <v>0</v>
      </c>
      <c r="U58" s="70">
        <f>SUMIFS('liste de données'!$G:$G,'liste de données'!$D:$D,$C57,'liste de données'!$C:$C,$E58,'liste de données'!$F:$F,"&gt;=01/11/2018",'liste de données'!$F:$F,"&lt;=30/11/2018")</f>
        <v>0</v>
      </c>
      <c r="V58" s="70">
        <f>SUMIFS('liste de données'!$G:$G,'liste de données'!$D:$D,$C57,'liste de données'!$C:$C,$E58,'liste de données'!$F:$F,"&gt;=01/12/2018",'liste de données'!$F:$F,"&lt;=31/12/2018")</f>
        <v>0</v>
      </c>
      <c r="W58" s="72">
        <f>SUM(K58:V58)</f>
        <v>6668.1399999999994</v>
      </c>
    </row>
    <row r="59" spans="1:23">
      <c r="B59" s="108"/>
      <c r="C59" s="108"/>
      <c r="D59" s="19"/>
      <c r="E59" s="44" t="s">
        <v>791</v>
      </c>
      <c r="F59" s="78">
        <f>SUM(F57:F58)</f>
        <v>7096.3099999999995</v>
      </c>
      <c r="G59" s="78">
        <f t="shared" ref="G59:I59" si="9">SUM(G57:G58)</f>
        <v>3129.81</v>
      </c>
      <c r="H59" s="78">
        <f t="shared" si="9"/>
        <v>211.8</v>
      </c>
      <c r="I59" s="78">
        <f t="shared" si="9"/>
        <v>3754.7000000000003</v>
      </c>
      <c r="J59" s="35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</row>
    <row r="60" spans="1:23">
      <c r="B60" s="30"/>
      <c r="C60" s="30"/>
      <c r="D60" s="31"/>
      <c r="E60" s="52"/>
      <c r="F60" s="94"/>
      <c r="G60" s="94"/>
      <c r="H60" s="94"/>
      <c r="I60" s="94"/>
      <c r="J60" s="35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</row>
    <row r="61" spans="1:23">
      <c r="E61" s="35"/>
      <c r="F61" s="93"/>
      <c r="G61" s="93"/>
      <c r="H61" s="93"/>
      <c r="I61" s="93"/>
      <c r="J61" s="35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</row>
    <row r="62" spans="1:23" ht="38.25">
      <c r="B62" s="17" t="s">
        <v>776</v>
      </c>
      <c r="C62" s="17" t="s">
        <v>778</v>
      </c>
      <c r="D62" s="17" t="s">
        <v>779</v>
      </c>
      <c r="E62" s="38" t="s">
        <v>777</v>
      </c>
      <c r="F62" s="88" t="s">
        <v>781</v>
      </c>
      <c r="G62" s="88" t="s">
        <v>782</v>
      </c>
      <c r="H62" s="88" t="s">
        <v>783</v>
      </c>
      <c r="I62" s="88" t="s">
        <v>784</v>
      </c>
      <c r="J62" s="3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</row>
    <row r="63" spans="1:23">
      <c r="B63" s="106">
        <v>955425</v>
      </c>
      <c r="C63" s="106" t="s">
        <v>297</v>
      </c>
      <c r="D63" s="18" t="s">
        <v>298</v>
      </c>
      <c r="E63" s="42" t="s">
        <v>1</v>
      </c>
      <c r="F63" s="71">
        <f>SUMIFS('liste de données'!G:G,'liste de données'!D:D,C63,'liste de données'!C:C,E63)</f>
        <v>1541.9299999999998</v>
      </c>
      <c r="G63" s="71">
        <f>SUMIFS('liste de données'!H:H,'liste de données'!D:D,C63,'liste de données'!C:C,E63)</f>
        <v>1417.1100000000001</v>
      </c>
      <c r="H63" s="71">
        <f>SUMIFS('liste de données'!I:I,'liste de données'!D:D,C63,'liste de données'!C:C,E63)</f>
        <v>34.200000000000003</v>
      </c>
      <c r="I63" s="71">
        <f>SUMIFS('liste de données'!J:J,'liste de données'!D:D,C63,'liste de données'!C:C,E63)</f>
        <v>90.62</v>
      </c>
      <c r="J63" s="35"/>
      <c r="K63" s="69">
        <f>SUMIFS('liste de données'!$G:$G,'liste de données'!$D:$D,$C63,'liste de données'!$C:$C,$E63,'liste de données'!$F:$F,"&gt;=01/01/2018",'liste de données'!$F:$F,"&lt;=31/01/2018")</f>
        <v>1294.79</v>
      </c>
      <c r="L63" s="69">
        <f>SUMIFS('liste de données'!$G:$G,'liste de données'!$D:$D,$C63,'liste de données'!$C:$C,$E63,'liste de données'!$F:$F,"&gt;=01/02/2018",'liste de données'!$F:$F,"&lt;=28/02/2018")</f>
        <v>0</v>
      </c>
      <c r="M63" s="69">
        <f>SUMIFS('liste de données'!$G:$G,'liste de données'!$D:$D,$C63,'liste de données'!$C:$C,$E63,'liste de données'!$F:$F,"&gt;=01/03/2018",'liste de données'!$F:$F,"&lt;=31/03/2018")</f>
        <v>247.14</v>
      </c>
      <c r="N63" s="69">
        <f>SUMIFS('liste de données'!$G:$G,'liste de données'!$D:$D,$C63,'liste de données'!$C:$C,$E63,'liste de données'!$F:$F,"&gt;=01/04/2018",'liste de données'!$F:$F,"&lt;=30/04/2018")</f>
        <v>0</v>
      </c>
      <c r="O63" s="69">
        <f>SUMIFS('liste de données'!$G:$G,'liste de données'!$D:$D,$C63,'liste de données'!$C:$C,$E63,'liste de données'!$F:$F,"&gt;=01/05/2018",'liste de données'!$F:$F,"&lt;=30/05/2018")</f>
        <v>0</v>
      </c>
      <c r="P63" s="69">
        <f>SUMIFS('liste de données'!$G:$G,'liste de données'!$D:$D,$C63,'liste de données'!$C:$C,$E63,'liste de données'!$F:$F,"&gt;=01/06/2018",'liste de données'!$F:$F,"&lt;=31/06/2018")</f>
        <v>0</v>
      </c>
      <c r="Q63" s="69">
        <f>SUMIFS('liste de données'!$G:$G,'liste de données'!$D:$D,$C63,'liste de données'!$C:$C,$E63,'liste de données'!$F:$F,"&gt;=01/07/2018",'liste de données'!$F:$F,"&lt;=31/07/2018")</f>
        <v>0</v>
      </c>
      <c r="R63" s="69">
        <f>SUMIFS('liste de données'!$G:$G,'liste de données'!$D:$D,$C63,'liste de données'!$C:$C,$E63,'liste de données'!$F:$F,"&gt;=01/08/2018",'liste de données'!$F:$F,"&lt;=31/08/2018")</f>
        <v>0</v>
      </c>
      <c r="S63" s="69">
        <f>SUMIFS('liste de données'!$G:$G,'liste de données'!$D:$D,$C63,'liste de données'!$C:$C,$E63,'liste de données'!$F:$F,"&gt;=01/09/2018",'liste de données'!$F:$F,"&lt;=30/09/2018")</f>
        <v>0</v>
      </c>
      <c r="T63" s="69">
        <f>SUMIFS('liste de données'!$G:$G,'liste de données'!$D:$D,$C63,'liste de données'!$C:$C,$E63,'liste de données'!$F:$F,"&gt;=01/10/2018",'liste de données'!$F:$F,"&lt;=31/10/2018")</f>
        <v>0</v>
      </c>
      <c r="U63" s="69">
        <f>SUMIFS('liste de données'!$G:$G,'liste de données'!$D:$D,$C63,'liste de données'!$C:$C,$E63,'liste de données'!$F:$F,"&gt;=01/11/2018",'liste de données'!$F:$F,"&lt;=30/11/2018")</f>
        <v>0</v>
      </c>
      <c r="V63" s="69">
        <f>SUMIFS('liste de données'!$G:$G,'liste de données'!$D:$D,$C63,'liste de données'!$C:$C,$E63,'liste de données'!$F:$F,"&gt;=01/12/2018",'liste de données'!$F:$F,"&lt;=31/12/2018")</f>
        <v>0</v>
      </c>
      <c r="W63" s="72">
        <f>SUM(K63:V63)</f>
        <v>1541.9299999999998</v>
      </c>
    </row>
    <row r="64" spans="1:23">
      <c r="A64" s="21"/>
      <c r="B64" s="113"/>
      <c r="C64" s="113"/>
      <c r="D64" s="29"/>
      <c r="E64" s="43" t="s">
        <v>14</v>
      </c>
      <c r="F64" s="70">
        <f>SUMIFS('liste de données'!G:G,'liste de données'!D:D,C63,'liste de données'!C:C,E64)</f>
        <v>0</v>
      </c>
      <c r="G64" s="70">
        <f>SUMIFS('liste de données'!H:H,'liste de données'!D:D,C63,'liste de données'!C:C,E64)</f>
        <v>0</v>
      </c>
      <c r="H64" s="70">
        <f>SUMIFS('liste de données'!I:I,'liste de données'!D:D,C63,'liste de données'!C:C,E64)</f>
        <v>0</v>
      </c>
      <c r="I64" s="70">
        <f>SUMIFS('liste de données'!J:J,'liste de données'!D:D,C63,'liste de données'!C:C,E64)</f>
        <v>0</v>
      </c>
      <c r="K64" s="70">
        <f>SUMIFS('liste de données'!$G:$G,'liste de données'!$D:$D,$C63,'liste de données'!$C:$C,$E64,'liste de données'!$F:$F,"&gt;=01/01/2018",'liste de données'!$F:$F,"&lt;=31/01/2018")</f>
        <v>0</v>
      </c>
      <c r="L64" s="70">
        <f>SUMIFS('liste de données'!$G:$G,'liste de données'!$D:$D,$C63,'liste de données'!$C:$C,$E64,'liste de données'!$F:$F,"&gt;=01/02/2018",'liste de données'!$F:$F,"&lt;=28/02/2018")</f>
        <v>0</v>
      </c>
      <c r="M64" s="70">
        <f>SUMIFS('liste de données'!$G:$G,'liste de données'!$D:$D,$C63,'liste de données'!$C:$C,$E64,'liste de données'!$F:$F,"&gt;=01/03/2018",'liste de données'!$F:$F,"&lt;=31/03/2018")</f>
        <v>0</v>
      </c>
      <c r="N64" s="70">
        <f>SUMIFS('liste de données'!$G:$G,'liste de données'!$D:$D,$C63,'liste de données'!$C:$C,$E64,'liste de données'!$F:$F,"&gt;=01/04/2018",'liste de données'!$F:$F,"&lt;=30/04/2018")</f>
        <v>0</v>
      </c>
      <c r="O64" s="70">
        <f>SUMIFS('liste de données'!$G:$G,'liste de données'!$D:$D,$C63,'liste de données'!$C:$C,$E64,'liste de données'!$F:$F,"&gt;=01/05/2018",'liste de données'!$F:$F,"&lt;=31/05/2018")</f>
        <v>0</v>
      </c>
      <c r="P64" s="70">
        <f>SUMIFS('liste de données'!$G:$G,'liste de données'!$D:$D,$C63,'liste de données'!$C:$C,$E64,'liste de données'!$F:$F,"&gt;=01/06/2018",'liste de données'!$F:$F,"&lt;=30/06/2018")</f>
        <v>0</v>
      </c>
      <c r="Q64" s="70">
        <f>SUMIFS('liste de données'!$G:$G,'liste de données'!$D:$D,$C63,'liste de données'!$C:$C,$E64,'liste de données'!$F:$F,"&gt;=01/07/2018",'liste de données'!$F:$F,"&lt;=31/07/2018")</f>
        <v>0</v>
      </c>
      <c r="R64" s="70">
        <f>SUMIFS('liste de données'!$G:$G,'liste de données'!$D:$D,$C63,'liste de données'!$C:$C,$E64,'liste de données'!$F:$F,"&gt;=01/08/2018",'liste de données'!$F:$F,"&lt;=31/08/2018")</f>
        <v>0</v>
      </c>
      <c r="S64" s="70">
        <f>SUMIFS('liste de données'!$G:$G,'liste de données'!$D:$D,$C63,'liste de données'!$C:$C,$E64,'liste de données'!$F:$F,"&gt;=01/09/2018",'liste de données'!$F:$F,"&lt;=30/09/2018")</f>
        <v>0</v>
      </c>
      <c r="T64" s="70">
        <f>SUMIFS('liste de données'!$G:$G,'liste de données'!$D:$D,$C63,'liste de données'!$C:$C,$E64,'liste de données'!$F:$F,"&gt;=01/10/2018",'liste de données'!$F:$F,"&lt;=31/10/2018")</f>
        <v>0</v>
      </c>
      <c r="U64" s="70">
        <f>SUMIFS('liste de données'!$G:$G,'liste de données'!$D:$D,$C63,'liste de données'!$C:$C,$E64,'liste de données'!$F:$F,"&gt;=01/11/2018",'liste de données'!$F:$F,"&lt;=30/11/2018")</f>
        <v>0</v>
      </c>
      <c r="V64" s="70">
        <f>SUMIFS('liste de données'!$G:$G,'liste de données'!$D:$D,$C63,'liste de données'!$C:$C,$E64,'liste de données'!$F:$F,"&gt;=01/12/2018",'liste de données'!$F:$F,"&lt;=31/12/2018")</f>
        <v>0</v>
      </c>
      <c r="W64" s="72">
        <f>SUM(K64:V64)</f>
        <v>0</v>
      </c>
    </row>
    <row r="65" spans="1:23">
      <c r="B65" s="108"/>
      <c r="C65" s="108"/>
      <c r="D65" s="19"/>
      <c r="E65" s="44" t="s">
        <v>791</v>
      </c>
      <c r="F65" s="78">
        <f>SUM(F63:F64)</f>
        <v>1541.9299999999998</v>
      </c>
      <c r="G65" s="78">
        <f t="shared" ref="G65:I65" si="10">SUM(G63:G64)</f>
        <v>1417.1100000000001</v>
      </c>
      <c r="H65" s="78">
        <f t="shared" si="10"/>
        <v>34.200000000000003</v>
      </c>
      <c r="I65" s="78">
        <f t="shared" si="10"/>
        <v>90.62</v>
      </c>
    </row>
    <row r="66" spans="1:23">
      <c r="E66" s="35"/>
      <c r="F66" s="93"/>
      <c r="G66" s="93"/>
      <c r="H66" s="93"/>
      <c r="I66" s="93"/>
    </row>
    <row r="67" spans="1:23">
      <c r="E67" s="35"/>
      <c r="F67" s="93"/>
      <c r="G67" s="93"/>
      <c r="H67" s="93"/>
      <c r="I67" s="93"/>
      <c r="J67" s="35"/>
      <c r="K67" s="35"/>
    </row>
    <row r="68" spans="1:23">
      <c r="E68" s="35"/>
      <c r="F68" s="93"/>
      <c r="G68" s="117" t="s">
        <v>803</v>
      </c>
      <c r="H68" s="117"/>
      <c r="I68" s="93"/>
      <c r="J68" s="10"/>
      <c r="K68" s="73">
        <v>43101</v>
      </c>
      <c r="L68" s="73">
        <v>43132</v>
      </c>
      <c r="M68" s="73">
        <v>43160</v>
      </c>
      <c r="N68" s="73">
        <v>43191</v>
      </c>
      <c r="O68" s="73">
        <v>43221</v>
      </c>
      <c r="P68" s="73">
        <v>43252</v>
      </c>
      <c r="Q68" s="73">
        <v>43282</v>
      </c>
      <c r="R68" s="73">
        <v>43313</v>
      </c>
      <c r="S68" s="73">
        <v>43344</v>
      </c>
      <c r="T68" s="73">
        <v>43374</v>
      </c>
      <c r="U68" s="73">
        <v>43405</v>
      </c>
      <c r="V68" s="73">
        <v>43435</v>
      </c>
      <c r="W68" s="63" t="s">
        <v>2685</v>
      </c>
    </row>
    <row r="69" spans="1:23">
      <c r="E69" s="35"/>
      <c r="F69" s="93"/>
      <c r="G69" s="117"/>
      <c r="H69" s="117"/>
      <c r="I69" s="93"/>
      <c r="J69" s="67" t="s">
        <v>2714</v>
      </c>
      <c r="K69" s="79">
        <f>SUM(K3,K9,K15,K21,K27,K33,K39,K45,K51,K57,K63)</f>
        <v>3771.51</v>
      </c>
      <c r="L69" s="79">
        <f t="shared" ref="L69:V69" si="11">SUM(L3,L9,L15,L21,L27,L33,L39,L45,L51,L57,L63)</f>
        <v>2072.77</v>
      </c>
      <c r="M69" s="79">
        <f t="shared" si="11"/>
        <v>1773.7999999999997</v>
      </c>
      <c r="N69" s="79">
        <f t="shared" si="11"/>
        <v>0</v>
      </c>
      <c r="O69" s="79">
        <f t="shared" si="11"/>
        <v>0</v>
      </c>
      <c r="P69" s="79">
        <f t="shared" si="11"/>
        <v>0</v>
      </c>
      <c r="Q69" s="79">
        <f t="shared" si="11"/>
        <v>0</v>
      </c>
      <c r="R69" s="79">
        <f t="shared" si="11"/>
        <v>0</v>
      </c>
      <c r="S69" s="79">
        <f t="shared" si="11"/>
        <v>0</v>
      </c>
      <c r="T69" s="79">
        <f t="shared" si="11"/>
        <v>0</v>
      </c>
      <c r="U69" s="79">
        <f t="shared" si="11"/>
        <v>0</v>
      </c>
      <c r="V69" s="79">
        <f t="shared" si="11"/>
        <v>0</v>
      </c>
      <c r="W69" s="80">
        <f>SUM(K69:V69)</f>
        <v>7618.08</v>
      </c>
    </row>
    <row r="70" spans="1:23">
      <c r="E70" s="35"/>
      <c r="F70" s="93"/>
      <c r="G70" s="91" t="s">
        <v>1</v>
      </c>
      <c r="H70" s="71">
        <f>SUM(F3,F9,F15,F21,F27,F33,F39,F45,F51,F57,F63)</f>
        <v>7618.08</v>
      </c>
      <c r="I70" s="93"/>
      <c r="J70" s="68" t="s">
        <v>2715</v>
      </c>
      <c r="K70" s="81">
        <f>SUM(K4,K10,K16,K22,K28,K34,K40,K46,K52,K58,K64)</f>
        <v>1175.44</v>
      </c>
      <c r="L70" s="81">
        <f t="shared" ref="L70:V70" si="12">SUM(L4,L10,L16,L22,L28,L34,L40,L46,L52,L58,L64)</f>
        <v>2456.7400000000002</v>
      </c>
      <c r="M70" s="81">
        <f t="shared" si="12"/>
        <v>6122.62</v>
      </c>
      <c r="N70" s="81">
        <f t="shared" si="12"/>
        <v>0</v>
      </c>
      <c r="O70" s="81">
        <f t="shared" si="12"/>
        <v>0</v>
      </c>
      <c r="P70" s="81">
        <f t="shared" si="12"/>
        <v>0</v>
      </c>
      <c r="Q70" s="81">
        <f t="shared" si="12"/>
        <v>0</v>
      </c>
      <c r="R70" s="81">
        <f t="shared" si="12"/>
        <v>0</v>
      </c>
      <c r="S70" s="81">
        <f t="shared" si="12"/>
        <v>0</v>
      </c>
      <c r="T70" s="81">
        <f t="shared" si="12"/>
        <v>0</v>
      </c>
      <c r="U70" s="81">
        <f t="shared" si="12"/>
        <v>0</v>
      </c>
      <c r="V70" s="81">
        <f t="shared" si="12"/>
        <v>0</v>
      </c>
      <c r="W70" s="80">
        <f>SUM(K70:V70)</f>
        <v>9754.7999999999993</v>
      </c>
    </row>
    <row r="71" spans="1:23">
      <c r="E71" s="35"/>
      <c r="F71" s="93"/>
      <c r="G71" s="92" t="s">
        <v>14</v>
      </c>
      <c r="H71" s="70">
        <f>SUM(N59,F58,F52,F46,F40,F34,F28,F22,F16,F10,F4)</f>
        <v>9754.7999999999993</v>
      </c>
      <c r="I71" s="93"/>
    </row>
    <row r="72" spans="1:23">
      <c r="E72" s="35"/>
      <c r="F72" s="35"/>
      <c r="G72" s="35"/>
      <c r="H72" s="35"/>
    </row>
    <row r="73" spans="1:23">
      <c r="A73" s="20"/>
      <c r="B73" s="20"/>
      <c r="C73" s="20"/>
      <c r="D73" s="20"/>
      <c r="E73" s="39"/>
      <c r="F73" s="39"/>
      <c r="G73" s="39"/>
      <c r="H73" s="39"/>
    </row>
    <row r="74" spans="1:23">
      <c r="A74" s="21"/>
      <c r="B74" s="21"/>
      <c r="C74" s="21"/>
      <c r="D74" s="21"/>
      <c r="E74" s="37"/>
      <c r="F74" s="37"/>
      <c r="G74" s="37"/>
      <c r="H74" s="37"/>
    </row>
    <row r="75" spans="1:23">
      <c r="B75" s="27"/>
      <c r="E75" s="35"/>
      <c r="F75" s="35"/>
      <c r="G75" s="35"/>
      <c r="H75" s="35"/>
      <c r="I75" s="35"/>
      <c r="J75" s="35"/>
    </row>
    <row r="76" spans="1:23">
      <c r="E76" s="35"/>
      <c r="F76" s="35"/>
      <c r="G76" s="35"/>
      <c r="H76" s="35"/>
      <c r="I76" s="35"/>
      <c r="J76" s="35"/>
    </row>
  </sheetData>
  <mergeCells count="24">
    <mergeCell ref="X2:Y2"/>
    <mergeCell ref="B15:B17"/>
    <mergeCell ref="C15:C17"/>
    <mergeCell ref="B21:B23"/>
    <mergeCell ref="C21:C23"/>
    <mergeCell ref="B3:B5"/>
    <mergeCell ref="C3:C5"/>
    <mergeCell ref="B9:B11"/>
    <mergeCell ref="C9:C11"/>
    <mergeCell ref="B39:B41"/>
    <mergeCell ref="C39:C41"/>
    <mergeCell ref="B45:B47"/>
    <mergeCell ref="C45:C47"/>
    <mergeCell ref="B27:B29"/>
    <mergeCell ref="C27:C29"/>
    <mergeCell ref="B33:B35"/>
    <mergeCell ref="C33:C35"/>
    <mergeCell ref="G68:H69"/>
    <mergeCell ref="B63:B65"/>
    <mergeCell ref="C63:C65"/>
    <mergeCell ref="B51:B53"/>
    <mergeCell ref="C51:C53"/>
    <mergeCell ref="B57:B59"/>
    <mergeCell ref="C57:C59"/>
  </mergeCells>
  <pageMargins left="0.7" right="0.7" top="0.75" bottom="0.75" header="0.3" footer="0.3"/>
  <customProperties>
    <customPr name="EpmWorksheetKeyString_GUID" r:id="rId1"/>
  </customPropertie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66"/>
  <sheetViews>
    <sheetView showGridLines="0" topLeftCell="H53" zoomScaleNormal="100" workbookViewId="0">
      <selection activeCell="G56" sqref="G56:H57"/>
    </sheetView>
  </sheetViews>
  <sheetFormatPr baseColWidth="10" defaultRowHeight="12.75"/>
  <cols>
    <col min="3" max="3" width="11.85546875" customWidth="1"/>
    <col min="4" max="4" width="54.28515625" customWidth="1"/>
    <col min="10" max="10" width="17.140625" bestFit="1" customWidth="1"/>
    <col min="23" max="23" width="16.28515625" bestFit="1" customWidth="1"/>
  </cols>
  <sheetData>
    <row r="2" spans="1:25" ht="38.25">
      <c r="B2" s="17" t="s">
        <v>776</v>
      </c>
      <c r="C2" s="17" t="s">
        <v>778</v>
      </c>
      <c r="D2" s="17" t="s">
        <v>779</v>
      </c>
      <c r="E2" s="38" t="s">
        <v>777</v>
      </c>
      <c r="F2" s="38" t="s">
        <v>781</v>
      </c>
      <c r="G2" s="38" t="s">
        <v>782</v>
      </c>
      <c r="H2" s="38" t="s">
        <v>783</v>
      </c>
      <c r="I2" s="38" t="s">
        <v>784</v>
      </c>
      <c r="K2" s="65">
        <v>43101</v>
      </c>
      <c r="L2" s="65">
        <v>43132</v>
      </c>
      <c r="M2" s="65">
        <v>43160</v>
      </c>
      <c r="N2" s="65">
        <v>43191</v>
      </c>
      <c r="O2" s="65">
        <v>43221</v>
      </c>
      <c r="P2" s="65">
        <v>43252</v>
      </c>
      <c r="Q2" s="65">
        <v>43282</v>
      </c>
      <c r="R2" s="65">
        <v>43313</v>
      </c>
      <c r="S2" s="65">
        <v>43344</v>
      </c>
      <c r="T2" s="65">
        <v>43374</v>
      </c>
      <c r="U2" s="65">
        <v>43405</v>
      </c>
      <c r="V2" s="65">
        <v>43435</v>
      </c>
      <c r="W2" s="64" t="s">
        <v>2691</v>
      </c>
      <c r="X2" s="122" t="s">
        <v>2720</v>
      </c>
      <c r="Y2" s="123"/>
    </row>
    <row r="3" spans="1:25">
      <c r="B3" s="106">
        <v>955425</v>
      </c>
      <c r="C3" s="106" t="s">
        <v>124</v>
      </c>
      <c r="D3" s="18" t="s">
        <v>125</v>
      </c>
      <c r="E3" s="42" t="s">
        <v>1</v>
      </c>
      <c r="F3" s="71">
        <f>SUMIFS('liste de données'!G:G,'liste de données'!D:D,C3,'liste de données'!C:C,E3)</f>
        <v>180.94</v>
      </c>
      <c r="G3" s="71">
        <f>SUMIFS('liste de données'!H:H,'liste de données'!D:D,C3,'liste de données'!C:C,E3)</f>
        <v>178.85</v>
      </c>
      <c r="H3" s="71">
        <f>SUMIFS('liste de données'!I:I,'liste de données'!D:D,C3,'liste de données'!C:C,E3)</f>
        <v>0</v>
      </c>
      <c r="I3" s="71">
        <f>SUMIFS('liste de données'!J:J,'liste de données'!D:D,C3,'liste de données'!C:C,E3)</f>
        <v>2.09</v>
      </c>
      <c r="J3" s="35"/>
      <c r="K3" s="69">
        <f>SUMIFS('liste de données'!$G:$G,'liste de données'!$D:$D,$C3,'liste de données'!$C:$C,$E3,'liste de données'!$F:$F,"&gt;=01/01/2018",'liste de données'!$F:$F,"&lt;=31/01/2018")</f>
        <v>0</v>
      </c>
      <c r="L3" s="69">
        <f>SUMIFS('liste de données'!$G:$G,'liste de données'!$D:$D,$C3,'liste de données'!$C:$C,$E3,'liste de données'!$F:$F,"&gt;=01/02/2018",'liste de données'!$F:$F,"&lt;=28/02/2018")</f>
        <v>0</v>
      </c>
      <c r="M3" s="69">
        <f>SUMIFS('liste de données'!$G:$G,'liste de données'!$D:$D,$C3,'liste de données'!$C:$C,$E3,'liste de données'!$F:$F,"&gt;=01/03/2018",'liste de données'!$F:$F,"&lt;=31/03/2018")</f>
        <v>180.94</v>
      </c>
      <c r="N3" s="69">
        <f>SUMIFS('liste de données'!$G:$G,'liste de données'!$D:$D,$C3,'liste de données'!$C:$C,$E3,'liste de données'!$F:$F,"&gt;=01/04/2018",'liste de données'!$F:$F,"&lt;=30/04/2018")</f>
        <v>0</v>
      </c>
      <c r="O3" s="69">
        <f>SUMIFS('liste de données'!$G:$G,'liste de données'!$D:$D,$C3,'liste de données'!$C:$C,$E3,'liste de données'!$F:$F,"&gt;=01/05/2018",'liste de données'!$F:$F,"&lt;=30/05/2018")</f>
        <v>0</v>
      </c>
      <c r="P3" s="69">
        <f>SUMIFS('liste de données'!$G:$G,'liste de données'!$D:$D,$C3,'liste de données'!$C:$C,$E3,'liste de données'!$F:$F,"&gt;=01/06/2018",'liste de données'!$F:$F,"&lt;=31/06/2018")</f>
        <v>0</v>
      </c>
      <c r="Q3" s="69">
        <f>SUMIFS('liste de données'!$G:$G,'liste de données'!$D:$D,$C3,'liste de données'!$C:$C,$E3,'liste de données'!$F:$F,"&gt;=01/07/2018",'liste de données'!$F:$F,"&lt;=31/07/2018")</f>
        <v>0</v>
      </c>
      <c r="R3" s="69">
        <f>SUMIFS('liste de données'!$G:$G,'liste de données'!$D:$D,$C3,'liste de données'!$C:$C,$E3,'liste de données'!$F:$F,"&gt;=01/08/2018",'liste de données'!$F:$F,"&lt;=31/08/2018")</f>
        <v>0</v>
      </c>
      <c r="S3" s="69">
        <f>SUMIFS('liste de données'!$G:$G,'liste de données'!$D:$D,$C3,'liste de données'!$C:$C,$E3,'liste de données'!$F:$F,"&gt;=01/09/2018",'liste de données'!$F:$F,"&lt;=30/09/2018")</f>
        <v>0</v>
      </c>
      <c r="T3" s="69">
        <f>SUMIFS('liste de données'!$G:$G,'liste de données'!$D:$D,$C3,'liste de données'!$C:$C,$E3,'liste de données'!$F:$F,"&gt;=01/10/2018",'liste de données'!$F:$F,"&lt;=31/10/2018")</f>
        <v>0</v>
      </c>
      <c r="U3" s="69">
        <f>SUMIFS('liste de données'!$G:$G,'liste de données'!$D:$D,$C3,'liste de données'!$C:$C,$E3,'liste de données'!$F:$F,"&gt;=01/11/2018",'liste de données'!$F:$F,"&lt;=30/11/2018")</f>
        <v>0</v>
      </c>
      <c r="V3" s="69">
        <f>SUMIFS('liste de données'!$G:$G,'liste de données'!$D:$D,$C3,'liste de données'!$C:$C,$E3,'liste de données'!$F:$F,"&gt;=01/12/2018",'liste de données'!$F:$F,"&lt;=31/12/2018")</f>
        <v>0</v>
      </c>
      <c r="W3" s="72">
        <f>SUM(K3:V3)</f>
        <v>180.94</v>
      </c>
      <c r="X3" s="120" t="s">
        <v>1</v>
      </c>
      <c r="Y3" s="118"/>
    </row>
    <row r="4" spans="1:25">
      <c r="A4" s="21"/>
      <c r="B4" s="113"/>
      <c r="C4" s="113"/>
      <c r="D4" s="29"/>
      <c r="E4" s="43" t="s">
        <v>14</v>
      </c>
      <c r="F4" s="70">
        <f>SUMIFS('liste de données'!G:G,'liste de données'!D:D,C3,'liste de données'!C:C,E4)</f>
        <v>748.56000000000006</v>
      </c>
      <c r="G4" s="70">
        <f>SUMIFS('liste de données'!H:H,'liste de données'!D:D,C3,'liste de données'!C:C,E4)</f>
        <v>596.16</v>
      </c>
      <c r="H4" s="70">
        <f>SUMIFS('liste de données'!I:I,'liste de données'!D:D,C3,'liste de données'!C:C,E4)</f>
        <v>0</v>
      </c>
      <c r="I4" s="70">
        <f>SUMIFS('liste de données'!J:J,'liste de données'!D:D,C3,'liste de données'!C:C,E4)</f>
        <v>152.4</v>
      </c>
      <c r="J4" s="35"/>
      <c r="K4" s="70">
        <f>SUMIFS('liste de données'!$G:$G,'liste de données'!$D:$D,$C3,'liste de données'!$C:$C,$E4,'liste de données'!$F:$F,"&gt;=01/01/2018",'liste de données'!$F:$F,"&lt;=31/01/2018")</f>
        <v>0</v>
      </c>
      <c r="L4" s="70">
        <f>SUMIFS('liste de données'!$G:$G,'liste de données'!$D:$D,$C3,'liste de données'!$C:$C,$E4,'liste de données'!$F:$F,"&gt;=01/02/2018",'liste de données'!$F:$F,"&lt;=28/02/2018")</f>
        <v>510.1</v>
      </c>
      <c r="M4" s="70">
        <f>SUMIFS('liste de données'!$G:$G,'liste de données'!$D:$D,$C3,'liste de données'!$C:$C,$E4,'liste de données'!$F:$F,"&gt;=01/03/2018",'liste de données'!$F:$F,"&lt;=31/03/2018")</f>
        <v>238.46</v>
      </c>
      <c r="N4" s="70">
        <f>SUMIFS('liste de données'!$G:$G,'liste de données'!$D:$D,$C3,'liste de données'!$C:$C,$E4,'liste de données'!$F:$F,"&gt;=01/04/2018",'liste de données'!$F:$F,"&lt;=30/04/2018")</f>
        <v>0</v>
      </c>
      <c r="O4" s="70">
        <f>SUMIFS('liste de données'!$G:$G,'liste de données'!$D:$D,$C3,'liste de données'!$C:$C,$E4,'liste de données'!$F:$F,"&gt;=01/05/2018",'liste de données'!$F:$F,"&lt;=31/05/2018")</f>
        <v>0</v>
      </c>
      <c r="P4" s="70">
        <f>SUMIFS('liste de données'!$G:$G,'liste de données'!$D:$D,$C3,'liste de données'!$C:$C,$E4,'liste de données'!$F:$F,"&gt;=01/06/2018",'liste de données'!$F:$F,"&lt;=30/06/2018")</f>
        <v>0</v>
      </c>
      <c r="Q4" s="70">
        <f>SUMIFS('liste de données'!$G:$G,'liste de données'!$D:$D,$C3,'liste de données'!$C:$C,$E4,'liste de données'!$F:$F,"&gt;=01/07/2018",'liste de données'!$F:$F,"&lt;=31/07/2018")</f>
        <v>0</v>
      </c>
      <c r="R4" s="70">
        <f>SUMIFS('liste de données'!$G:$G,'liste de données'!$D:$D,$C3,'liste de données'!$C:$C,$E4,'liste de données'!$F:$F,"&gt;=01/08/2018",'liste de données'!$F:$F,"&lt;=31/08/2018")</f>
        <v>0</v>
      </c>
      <c r="S4" s="70">
        <f>SUMIFS('liste de données'!$G:$G,'liste de données'!$D:$D,$C3,'liste de données'!$C:$C,$E4,'liste de données'!$F:$F,"&gt;=01/09/2018",'liste de données'!$F:$F,"&lt;=30/09/2018")</f>
        <v>0</v>
      </c>
      <c r="T4" s="70">
        <f>SUMIFS('liste de données'!$G:$G,'liste de données'!$D:$D,$C3,'liste de données'!$C:$C,$E4,'liste de données'!$F:$F,"&gt;=01/10/2018",'liste de données'!$F:$F,"&lt;=31/10/2018")</f>
        <v>0</v>
      </c>
      <c r="U4" s="70">
        <f>SUMIFS('liste de données'!$G:$G,'liste de données'!$D:$D,$C3,'liste de données'!$C:$C,$E4,'liste de données'!$F:$F,"&gt;=01/11/2018",'liste de données'!$F:$F,"&lt;=30/11/2018")</f>
        <v>0</v>
      </c>
      <c r="V4" s="70">
        <f>SUMIFS('liste de données'!$G:$G,'liste de données'!$D:$D,$C3,'liste de données'!$C:$C,$E4,'liste de données'!$F:$F,"&gt;=01/12/2018",'liste de données'!$F:$F,"&lt;=31/12/2018")</f>
        <v>0</v>
      </c>
      <c r="W4" s="72">
        <f>SUM(K4:V4)</f>
        <v>748.56000000000006</v>
      </c>
      <c r="X4" s="121" t="s">
        <v>14</v>
      </c>
      <c r="Y4" s="119"/>
    </row>
    <row r="5" spans="1:25">
      <c r="B5" s="108"/>
      <c r="C5" s="108"/>
      <c r="D5" s="19"/>
      <c r="E5" s="44" t="s">
        <v>791</v>
      </c>
      <c r="F5" s="78">
        <f>SUM(F3:F4)</f>
        <v>929.5</v>
      </c>
      <c r="G5" s="78">
        <f t="shared" ref="G5:I5" si="0">SUM(G3:G4)</f>
        <v>775.01</v>
      </c>
      <c r="H5" s="78">
        <f t="shared" si="0"/>
        <v>0</v>
      </c>
      <c r="I5" s="78">
        <f t="shared" si="0"/>
        <v>154.49</v>
      </c>
      <c r="J5" s="35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</row>
    <row r="6" spans="1:25">
      <c r="E6" s="35"/>
      <c r="F6" s="93"/>
      <c r="G6" s="93"/>
      <c r="H6" s="93"/>
      <c r="I6" s="93"/>
      <c r="J6" s="35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</row>
    <row r="7" spans="1:25">
      <c r="E7" s="35"/>
      <c r="F7" s="93"/>
      <c r="G7" s="93"/>
      <c r="H7" s="93"/>
      <c r="I7" s="93"/>
      <c r="J7" s="35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</row>
    <row r="8" spans="1:25" ht="38.25">
      <c r="B8" s="17" t="s">
        <v>776</v>
      </c>
      <c r="C8" s="17" t="s">
        <v>778</v>
      </c>
      <c r="D8" s="17" t="s">
        <v>779</v>
      </c>
      <c r="E8" s="38" t="s">
        <v>777</v>
      </c>
      <c r="F8" s="88" t="s">
        <v>781</v>
      </c>
      <c r="G8" s="88" t="s">
        <v>782</v>
      </c>
      <c r="H8" s="88" t="s">
        <v>783</v>
      </c>
      <c r="I8" s="88" t="s">
        <v>784</v>
      </c>
      <c r="J8" s="3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</row>
    <row r="9" spans="1:25">
      <c r="B9" s="106">
        <v>955425</v>
      </c>
      <c r="C9" s="106" t="s">
        <v>109</v>
      </c>
      <c r="D9" s="32" t="s">
        <v>110</v>
      </c>
      <c r="E9" s="42" t="s">
        <v>1</v>
      </c>
      <c r="F9" s="71">
        <f>SUMIFS('liste de données'!G:G,'liste de données'!D:D,C9,'liste de données'!C:C,E9)</f>
        <v>0</v>
      </c>
      <c r="G9" s="71">
        <f>SUMIFS('liste de données'!H:H,'liste de données'!D:D,C9,'liste de données'!C:C,E9)</f>
        <v>0</v>
      </c>
      <c r="H9" s="71">
        <f>SUMIFS('liste de données'!I:I,'liste de données'!D:D,C9,'liste de données'!C:C,E9)</f>
        <v>0</v>
      </c>
      <c r="I9" s="71">
        <f>SUMIFS('liste de données'!J:J,'liste de données'!D:D,C9,'liste de données'!C:C,E9)</f>
        <v>0</v>
      </c>
      <c r="J9" s="35"/>
      <c r="K9" s="69">
        <f>SUMIFS('liste de données'!$G:$G,'liste de données'!$D:$D,$C9,'liste de données'!$C:$C,$E9,'liste de données'!$F:$F,"&gt;=01/01/2018",'liste de données'!$F:$F,"&lt;=31/01/2018")</f>
        <v>0</v>
      </c>
      <c r="L9" s="69">
        <f>SUMIFS('liste de données'!$G:$G,'liste de données'!$D:$D,$C9,'liste de données'!$C:$C,$E9,'liste de données'!$F:$F,"&gt;=01/02/2018",'liste de données'!$F:$F,"&lt;=28/02/2018")</f>
        <v>0</v>
      </c>
      <c r="M9" s="69">
        <f>SUMIFS('liste de données'!$G:$G,'liste de données'!$D:$D,$C9,'liste de données'!$C:$C,$E9,'liste de données'!$F:$F,"&gt;=01/03/2018",'liste de données'!$F:$F,"&lt;=31/03/2018")</f>
        <v>0</v>
      </c>
      <c r="N9" s="69">
        <f>SUMIFS('liste de données'!$G:$G,'liste de données'!$D:$D,$C9,'liste de données'!$C:$C,$E9,'liste de données'!$F:$F,"&gt;=01/04/2018",'liste de données'!$F:$F,"&lt;=30/04/2018")</f>
        <v>0</v>
      </c>
      <c r="O9" s="69">
        <f>SUMIFS('liste de données'!$G:$G,'liste de données'!$D:$D,$C9,'liste de données'!$C:$C,$E9,'liste de données'!$F:$F,"&gt;=01/05/2018",'liste de données'!$F:$F,"&lt;=30/05/2018")</f>
        <v>0</v>
      </c>
      <c r="P9" s="69">
        <f>SUMIFS('liste de données'!$G:$G,'liste de données'!$D:$D,$C9,'liste de données'!$C:$C,$E9,'liste de données'!$F:$F,"&gt;=01/06/2018",'liste de données'!$F:$F,"&lt;=31/06/2018")</f>
        <v>0</v>
      </c>
      <c r="Q9" s="69">
        <f>SUMIFS('liste de données'!$G:$G,'liste de données'!$D:$D,$C9,'liste de données'!$C:$C,$E9,'liste de données'!$F:$F,"&gt;=01/07/2018",'liste de données'!$F:$F,"&lt;=31/07/2018")</f>
        <v>0</v>
      </c>
      <c r="R9" s="69">
        <f>SUMIFS('liste de données'!$G:$G,'liste de données'!$D:$D,$C9,'liste de données'!$C:$C,$E9,'liste de données'!$F:$F,"&gt;=01/08/2018",'liste de données'!$F:$F,"&lt;=31/08/2018")</f>
        <v>0</v>
      </c>
      <c r="S9" s="69">
        <f>SUMIFS('liste de données'!$G:$G,'liste de données'!$D:$D,$C9,'liste de données'!$C:$C,$E9,'liste de données'!$F:$F,"&gt;=01/09/2018",'liste de données'!$F:$F,"&lt;=30/09/2018")</f>
        <v>0</v>
      </c>
      <c r="T9" s="69">
        <f>SUMIFS('liste de données'!$G:$G,'liste de données'!$D:$D,$C9,'liste de données'!$C:$C,$E9,'liste de données'!$F:$F,"&gt;=01/10/2018",'liste de données'!$F:$F,"&lt;=31/10/2018")</f>
        <v>0</v>
      </c>
      <c r="U9" s="69">
        <f>SUMIFS('liste de données'!$G:$G,'liste de données'!$D:$D,$C9,'liste de données'!$C:$C,$E9,'liste de données'!$F:$F,"&gt;=01/11/2018",'liste de données'!$F:$F,"&lt;=30/11/2018")</f>
        <v>0</v>
      </c>
      <c r="V9" s="69">
        <f>SUMIFS('liste de données'!$G:$G,'liste de données'!$D:$D,$C9,'liste de données'!$C:$C,$E9,'liste de données'!$F:$F,"&gt;=01/12/2018",'liste de données'!$F:$F,"&lt;=31/12/2018")</f>
        <v>0</v>
      </c>
      <c r="W9" s="72">
        <f>SUM(K9:V9)</f>
        <v>0</v>
      </c>
    </row>
    <row r="10" spans="1:25">
      <c r="A10" s="21"/>
      <c r="B10" s="113"/>
      <c r="C10" s="113"/>
      <c r="D10" s="29"/>
      <c r="E10" s="43" t="s">
        <v>14</v>
      </c>
      <c r="F10" s="70">
        <f>SUMIFS('liste de données'!G:G,'liste de données'!D:D,C9,'liste de données'!C:C,E10)</f>
        <v>127.33</v>
      </c>
      <c r="G10" s="70">
        <f>SUMIFS('liste de données'!H:H,'liste de données'!D:D,C9,'liste de données'!C:C,E10)</f>
        <v>119.23</v>
      </c>
      <c r="H10" s="70">
        <f>SUMIFS('liste de données'!I:I,'liste de données'!D:D,C9,'liste de données'!C:C,E10)</f>
        <v>0</v>
      </c>
      <c r="I10" s="70">
        <f>SUMIFS('liste de données'!J:J,'liste de données'!D:D,C9,'liste de données'!C:C,E10)</f>
        <v>8.1</v>
      </c>
      <c r="J10" s="35"/>
      <c r="K10" s="70">
        <f>SUMIFS('liste de données'!$G:$G,'liste de données'!$D:$D,$C9,'liste de données'!$C:$C,$E10,'liste de données'!$F:$F,"&gt;=01/01/2018",'liste de données'!$F:$F,"&lt;=31/01/2018")</f>
        <v>127.33</v>
      </c>
      <c r="L10" s="70">
        <f>SUMIFS('liste de données'!$G:$G,'liste de données'!$D:$D,$C9,'liste de données'!$C:$C,$E10,'liste de données'!$F:$F,"&gt;=01/02/2018",'liste de données'!$F:$F,"&lt;=28/02/2018")</f>
        <v>0</v>
      </c>
      <c r="M10" s="70">
        <f>SUMIFS('liste de données'!$G:$G,'liste de données'!$D:$D,$C9,'liste de données'!$C:$C,$E10,'liste de données'!$F:$F,"&gt;=01/03/2018",'liste de données'!$F:$F,"&lt;=31/03/2018")</f>
        <v>0</v>
      </c>
      <c r="N10" s="70">
        <f>SUMIFS('liste de données'!$G:$G,'liste de données'!$D:$D,$C9,'liste de données'!$C:$C,$E10,'liste de données'!$F:$F,"&gt;=01/04/2018",'liste de données'!$F:$F,"&lt;=30/04/2018")</f>
        <v>0</v>
      </c>
      <c r="O10" s="70">
        <f>SUMIFS('liste de données'!$G:$G,'liste de données'!$D:$D,$C9,'liste de données'!$C:$C,$E10,'liste de données'!$F:$F,"&gt;=01/05/2018",'liste de données'!$F:$F,"&lt;=31/05/2018")</f>
        <v>0</v>
      </c>
      <c r="P10" s="70">
        <f>SUMIFS('liste de données'!$G:$G,'liste de données'!$D:$D,$C9,'liste de données'!$C:$C,$E10,'liste de données'!$F:$F,"&gt;=01/06/2018",'liste de données'!$F:$F,"&lt;=30/06/2018")</f>
        <v>0</v>
      </c>
      <c r="Q10" s="70">
        <f>SUMIFS('liste de données'!$G:$G,'liste de données'!$D:$D,$C9,'liste de données'!$C:$C,$E10,'liste de données'!$F:$F,"&gt;=01/07/2018",'liste de données'!$F:$F,"&lt;=31/07/2018")</f>
        <v>0</v>
      </c>
      <c r="R10" s="70">
        <f>SUMIFS('liste de données'!$G:$G,'liste de données'!$D:$D,$C9,'liste de données'!$C:$C,$E10,'liste de données'!$F:$F,"&gt;=01/08/2018",'liste de données'!$F:$F,"&lt;=31/08/2018")</f>
        <v>0</v>
      </c>
      <c r="S10" s="70">
        <f>SUMIFS('liste de données'!$G:$G,'liste de données'!$D:$D,$C9,'liste de données'!$C:$C,$E10,'liste de données'!$F:$F,"&gt;=01/09/2018",'liste de données'!$F:$F,"&lt;=30/09/2018")</f>
        <v>0</v>
      </c>
      <c r="T10" s="70">
        <f>SUMIFS('liste de données'!$G:$G,'liste de données'!$D:$D,$C9,'liste de données'!$C:$C,$E10,'liste de données'!$F:$F,"&gt;=01/10/2018",'liste de données'!$F:$F,"&lt;=31/10/2018")</f>
        <v>0</v>
      </c>
      <c r="U10" s="70">
        <f>SUMIFS('liste de données'!$G:$G,'liste de données'!$D:$D,$C9,'liste de données'!$C:$C,$E10,'liste de données'!$F:$F,"&gt;=01/11/2018",'liste de données'!$F:$F,"&lt;=30/11/2018")</f>
        <v>0</v>
      </c>
      <c r="V10" s="70">
        <f>SUMIFS('liste de données'!$G:$G,'liste de données'!$D:$D,$C9,'liste de données'!$C:$C,$E10,'liste de données'!$F:$F,"&gt;=01/12/2018",'liste de données'!$F:$F,"&lt;=31/12/2018")</f>
        <v>0</v>
      </c>
      <c r="W10" s="72">
        <f>SUM(K10:V10)</f>
        <v>127.33</v>
      </c>
    </row>
    <row r="11" spans="1:25">
      <c r="B11" s="108"/>
      <c r="C11" s="108"/>
      <c r="D11" s="19"/>
      <c r="E11" s="44" t="s">
        <v>791</v>
      </c>
      <c r="F11" s="78">
        <f>SUM(F9:F10)</f>
        <v>127.33</v>
      </c>
      <c r="G11" s="78">
        <f t="shared" ref="G11:I11" si="1">SUM(G9:G10)</f>
        <v>119.23</v>
      </c>
      <c r="H11" s="78">
        <f t="shared" si="1"/>
        <v>0</v>
      </c>
      <c r="I11" s="78">
        <f t="shared" si="1"/>
        <v>8.1</v>
      </c>
      <c r="J11" s="35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</row>
    <row r="12" spans="1:25">
      <c r="E12" s="35"/>
      <c r="F12" s="93"/>
      <c r="G12" s="93"/>
      <c r="H12" s="93"/>
      <c r="I12" s="93"/>
      <c r="J12" s="35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</row>
    <row r="13" spans="1:25">
      <c r="E13" s="35"/>
      <c r="F13" s="93"/>
      <c r="G13" s="93"/>
      <c r="H13" s="93"/>
      <c r="I13" s="93"/>
      <c r="J13" s="35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</row>
    <row r="14" spans="1:25" ht="38.25">
      <c r="B14" s="17" t="s">
        <v>776</v>
      </c>
      <c r="C14" s="17" t="s">
        <v>778</v>
      </c>
      <c r="D14" s="17" t="s">
        <v>779</v>
      </c>
      <c r="E14" s="38" t="s">
        <v>777</v>
      </c>
      <c r="F14" s="88" t="s">
        <v>781</v>
      </c>
      <c r="G14" s="88" t="s">
        <v>782</v>
      </c>
      <c r="H14" s="88" t="s">
        <v>783</v>
      </c>
      <c r="I14" s="88" t="s">
        <v>784</v>
      </c>
      <c r="J14" s="3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</row>
    <row r="15" spans="1:25">
      <c r="B15" s="106">
        <v>955425</v>
      </c>
      <c r="C15" s="106" t="s">
        <v>211</v>
      </c>
      <c r="D15" s="18" t="s">
        <v>212</v>
      </c>
      <c r="E15" s="42" t="s">
        <v>1</v>
      </c>
      <c r="F15" s="71">
        <f>SUMIFS('liste de données'!G:G,'liste de données'!D:D,C15,'liste de données'!C:C,E15)</f>
        <v>257.47000000000003</v>
      </c>
      <c r="G15" s="71">
        <f>SUMIFS('liste de données'!H:H,'liste de données'!D:D,C15,'liste de données'!C:C,E15)</f>
        <v>238.46</v>
      </c>
      <c r="H15" s="71">
        <f>SUMIFS('liste de données'!I:I,'liste de données'!D:D,C15,'liste de données'!C:C,E15)</f>
        <v>0</v>
      </c>
      <c r="I15" s="71">
        <f>SUMIFS('liste de données'!J:J,'liste de données'!D:D,C15,'liste de données'!C:C,E15)</f>
        <v>19.010000000000002</v>
      </c>
      <c r="J15" s="35"/>
      <c r="K15" s="69">
        <f>SUMIFS('liste de données'!$G:$G,'liste de données'!$D:$D,$C15,'liste de données'!$C:$C,$E15,'liste de données'!$F:$F,"&gt;=01/01/2018",'liste de données'!$F:$F,"&lt;=31/01/2018")</f>
        <v>0</v>
      </c>
      <c r="L15" s="69">
        <f>SUMIFS('liste de données'!$G:$G,'liste de données'!$D:$D,$C15,'liste de données'!$C:$C,$E15,'liste de données'!$F:$F,"&gt;=01/02/2018",'liste de données'!$F:$F,"&lt;=28/02/2018")</f>
        <v>257.47000000000003</v>
      </c>
      <c r="M15" s="69">
        <f>SUMIFS('liste de données'!$G:$G,'liste de données'!$D:$D,$C15,'liste de données'!$C:$C,$E15,'liste de données'!$F:$F,"&gt;=01/03/2018",'liste de données'!$F:$F,"&lt;=31/03/2018")</f>
        <v>0</v>
      </c>
      <c r="N15" s="69">
        <f>SUMIFS('liste de données'!$G:$G,'liste de données'!$D:$D,$C15,'liste de données'!$C:$C,$E15,'liste de données'!$F:$F,"&gt;=01/04/2018",'liste de données'!$F:$F,"&lt;=30/04/2018")</f>
        <v>0</v>
      </c>
      <c r="O15" s="69">
        <f>SUMIFS('liste de données'!$G:$G,'liste de données'!$D:$D,$C15,'liste de données'!$C:$C,$E15,'liste de données'!$F:$F,"&gt;=01/05/2018",'liste de données'!$F:$F,"&lt;=30/05/2018")</f>
        <v>0</v>
      </c>
      <c r="P15" s="69">
        <f>SUMIFS('liste de données'!$G:$G,'liste de données'!$D:$D,$C15,'liste de données'!$C:$C,$E15,'liste de données'!$F:$F,"&gt;=01/06/2018",'liste de données'!$F:$F,"&lt;=31/06/2018")</f>
        <v>0</v>
      </c>
      <c r="Q15" s="69">
        <f>SUMIFS('liste de données'!$G:$G,'liste de données'!$D:$D,$C15,'liste de données'!$C:$C,$E15,'liste de données'!$F:$F,"&gt;=01/07/2018",'liste de données'!$F:$F,"&lt;=31/07/2018")</f>
        <v>0</v>
      </c>
      <c r="R15" s="69">
        <f>SUMIFS('liste de données'!$G:$G,'liste de données'!$D:$D,$C15,'liste de données'!$C:$C,$E15,'liste de données'!$F:$F,"&gt;=01/08/2018",'liste de données'!$F:$F,"&lt;=31/08/2018")</f>
        <v>0</v>
      </c>
      <c r="S15" s="69">
        <f>SUMIFS('liste de données'!$G:$G,'liste de données'!$D:$D,$C15,'liste de données'!$C:$C,$E15,'liste de données'!$F:$F,"&gt;=01/09/2018",'liste de données'!$F:$F,"&lt;=30/09/2018")</f>
        <v>0</v>
      </c>
      <c r="T15" s="69">
        <f>SUMIFS('liste de données'!$G:$G,'liste de données'!$D:$D,$C15,'liste de données'!$C:$C,$E15,'liste de données'!$F:$F,"&gt;=01/10/2018",'liste de données'!$F:$F,"&lt;=31/10/2018")</f>
        <v>0</v>
      </c>
      <c r="U15" s="69">
        <f>SUMIFS('liste de données'!$G:$G,'liste de données'!$D:$D,$C15,'liste de données'!$C:$C,$E15,'liste de données'!$F:$F,"&gt;=01/11/2018",'liste de données'!$F:$F,"&lt;=30/11/2018")</f>
        <v>0</v>
      </c>
      <c r="V15" s="69">
        <f>SUMIFS('liste de données'!$G:$G,'liste de données'!$D:$D,$C15,'liste de données'!$C:$C,$E15,'liste de données'!$F:$F,"&gt;=01/12/2018",'liste de données'!$F:$F,"&lt;=31/12/2018")</f>
        <v>0</v>
      </c>
      <c r="W15" s="72">
        <f>SUM(K15:V15)</f>
        <v>257.47000000000003</v>
      </c>
    </row>
    <row r="16" spans="1:25">
      <c r="A16" s="21"/>
      <c r="B16" s="113"/>
      <c r="C16" s="113"/>
      <c r="D16" s="29"/>
      <c r="E16" s="43" t="s">
        <v>14</v>
      </c>
      <c r="F16" s="70">
        <f>SUMIFS('liste de données'!G:G,'liste de données'!D:D,C15,'liste de données'!C:C,E16)</f>
        <v>184.75</v>
      </c>
      <c r="G16" s="70">
        <f>SUMIFS('liste de données'!H:H,'liste de données'!D:D,C15,'liste de données'!C:C,E16)</f>
        <v>178.85</v>
      </c>
      <c r="H16" s="70">
        <f>SUMIFS('liste de données'!I:I,'liste de données'!D:D,C15,'liste de données'!C:C,E16)</f>
        <v>0</v>
      </c>
      <c r="I16" s="70">
        <f>SUMIFS('liste de données'!J:J,'liste de données'!D:D,C15,'liste de données'!C:C,E16)</f>
        <v>5.9</v>
      </c>
      <c r="J16" s="37"/>
      <c r="K16" s="70">
        <f>SUMIFS('liste de données'!$G:$G,'liste de données'!$D:$D,$C15,'liste de données'!$C:$C,$E16,'liste de données'!$F:$F,"&gt;=01/01/2018",'liste de données'!$F:$F,"&lt;=31/01/2018")</f>
        <v>0</v>
      </c>
      <c r="L16" s="70">
        <f>SUMIFS('liste de données'!$G:$G,'liste de données'!$D:$D,$C15,'liste de données'!$C:$C,$E16,'liste de données'!$F:$F,"&gt;=01/02/2018",'liste de données'!$F:$F,"&lt;=28/02/2018")</f>
        <v>0</v>
      </c>
      <c r="M16" s="70">
        <f>SUMIFS('liste de données'!$G:$G,'liste de données'!$D:$D,$C15,'liste de données'!$C:$C,$E16,'liste de données'!$F:$F,"&gt;=01/03/2018",'liste de données'!$F:$F,"&lt;=31/03/2018")</f>
        <v>184.75</v>
      </c>
      <c r="N16" s="70">
        <f>SUMIFS('liste de données'!$G:$G,'liste de données'!$D:$D,$C15,'liste de données'!$C:$C,$E16,'liste de données'!$F:$F,"&gt;=01/04/2018",'liste de données'!$F:$F,"&lt;=30/04/2018")</f>
        <v>0</v>
      </c>
      <c r="O16" s="70">
        <f>SUMIFS('liste de données'!$G:$G,'liste de données'!$D:$D,$C15,'liste de données'!$C:$C,$E16,'liste de données'!$F:$F,"&gt;=01/05/2018",'liste de données'!$F:$F,"&lt;=31/05/2018")</f>
        <v>0</v>
      </c>
      <c r="P16" s="70">
        <f>SUMIFS('liste de données'!$G:$G,'liste de données'!$D:$D,$C15,'liste de données'!$C:$C,$E16,'liste de données'!$F:$F,"&gt;=01/06/2018",'liste de données'!$F:$F,"&lt;=30/06/2018")</f>
        <v>0</v>
      </c>
      <c r="Q16" s="70">
        <f>SUMIFS('liste de données'!$G:$G,'liste de données'!$D:$D,$C15,'liste de données'!$C:$C,$E16,'liste de données'!$F:$F,"&gt;=01/07/2018",'liste de données'!$F:$F,"&lt;=31/07/2018")</f>
        <v>0</v>
      </c>
      <c r="R16" s="70">
        <f>SUMIFS('liste de données'!$G:$G,'liste de données'!$D:$D,$C15,'liste de données'!$C:$C,$E16,'liste de données'!$F:$F,"&gt;=01/08/2018",'liste de données'!$F:$F,"&lt;=31/08/2018")</f>
        <v>0</v>
      </c>
      <c r="S16" s="70">
        <f>SUMIFS('liste de données'!$G:$G,'liste de données'!$D:$D,$C15,'liste de données'!$C:$C,$E16,'liste de données'!$F:$F,"&gt;=01/09/2018",'liste de données'!$F:$F,"&lt;=30/09/2018")</f>
        <v>0</v>
      </c>
      <c r="T16" s="70">
        <f>SUMIFS('liste de données'!$G:$G,'liste de données'!$D:$D,$C15,'liste de données'!$C:$C,$E16,'liste de données'!$F:$F,"&gt;=01/10/2018",'liste de données'!$F:$F,"&lt;=31/10/2018")</f>
        <v>0</v>
      </c>
      <c r="U16" s="70">
        <f>SUMIFS('liste de données'!$G:$G,'liste de données'!$D:$D,$C15,'liste de données'!$C:$C,$E16,'liste de données'!$F:$F,"&gt;=01/11/2018",'liste de données'!$F:$F,"&lt;=30/11/2018")</f>
        <v>0</v>
      </c>
      <c r="V16" s="70">
        <f>SUMIFS('liste de données'!$G:$G,'liste de données'!$D:$D,$C15,'liste de données'!$C:$C,$E16,'liste de données'!$F:$F,"&gt;=01/12/2018",'liste de données'!$F:$F,"&lt;=31/12/2018")</f>
        <v>0</v>
      </c>
      <c r="W16" s="72">
        <f>SUM(K16:V16)</f>
        <v>184.75</v>
      </c>
    </row>
    <row r="17" spans="1:23">
      <c r="B17" s="108"/>
      <c r="C17" s="108"/>
      <c r="D17" s="19"/>
      <c r="E17" s="44" t="s">
        <v>791</v>
      </c>
      <c r="F17" s="78">
        <f>SUM(F15:F16)</f>
        <v>442.22</v>
      </c>
      <c r="G17" s="78">
        <f t="shared" ref="G17:I17" si="2">SUM(G15:G16)</f>
        <v>417.31</v>
      </c>
      <c r="H17" s="78">
        <f t="shared" si="2"/>
        <v>0</v>
      </c>
      <c r="I17" s="78">
        <f t="shared" si="2"/>
        <v>24.910000000000004</v>
      </c>
      <c r="J17" s="35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</row>
    <row r="18" spans="1:23">
      <c r="E18" s="35"/>
      <c r="F18" s="93"/>
      <c r="G18" s="93"/>
      <c r="H18" s="93"/>
      <c r="I18" s="93"/>
      <c r="J18" s="35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</row>
    <row r="19" spans="1:23">
      <c r="E19" s="35"/>
      <c r="F19" s="93"/>
      <c r="G19" s="93"/>
      <c r="H19" s="93"/>
      <c r="I19" s="93"/>
      <c r="J19" s="35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</row>
    <row r="20" spans="1:23" ht="38.25">
      <c r="B20" s="17" t="s">
        <v>776</v>
      </c>
      <c r="C20" s="17" t="s">
        <v>778</v>
      </c>
      <c r="D20" s="17" t="s">
        <v>779</v>
      </c>
      <c r="E20" s="38" t="s">
        <v>777</v>
      </c>
      <c r="F20" s="88" t="s">
        <v>781</v>
      </c>
      <c r="G20" s="88" t="s">
        <v>782</v>
      </c>
      <c r="H20" s="88" t="s">
        <v>783</v>
      </c>
      <c r="I20" s="88" t="s">
        <v>784</v>
      </c>
      <c r="J20" s="35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</row>
    <row r="21" spans="1:23">
      <c r="B21" s="106">
        <v>955425</v>
      </c>
      <c r="C21" s="106" t="s">
        <v>149</v>
      </c>
      <c r="D21" s="32" t="s">
        <v>150</v>
      </c>
      <c r="E21" s="42" t="s">
        <v>1</v>
      </c>
      <c r="F21" s="71">
        <f>SUMIFS('liste de données'!G:G,'liste de données'!D:D,C21,'liste de données'!C:C,E21)</f>
        <v>0</v>
      </c>
      <c r="G21" s="71">
        <f>SUMIFS('liste de données'!H:H,'liste de données'!D:D,C21,'liste de données'!C:C,E21)</f>
        <v>0</v>
      </c>
      <c r="H21" s="71">
        <f>SUMIFS('liste de données'!I:I,'liste de données'!D:D,C21,'liste de données'!C:C,E21)</f>
        <v>0</v>
      </c>
      <c r="I21" s="71">
        <f>SUMIFS('liste de données'!J:J,'liste de données'!D:D,C21,'liste de données'!C:C,E21)</f>
        <v>0</v>
      </c>
      <c r="J21" s="35"/>
      <c r="K21" s="69">
        <f>SUMIFS('liste de données'!$G:$G,'liste de données'!$D:$D,$C21,'liste de données'!$C:$C,$E21,'liste de données'!$F:$F,"&gt;=01/01/2018",'liste de données'!$F:$F,"&lt;=31/01/2018")</f>
        <v>0</v>
      </c>
      <c r="L21" s="69">
        <f>SUMIFS('liste de données'!$G:$G,'liste de données'!$D:$D,$C21,'liste de données'!$C:$C,$E21,'liste de données'!$F:$F,"&gt;=01/02/2018",'liste de données'!$F:$F,"&lt;=28/02/2018")</f>
        <v>0</v>
      </c>
      <c r="M21" s="69">
        <f>SUMIFS('liste de données'!$G:$G,'liste de données'!$D:$D,$C21,'liste de données'!$C:$C,$E21,'liste de données'!$F:$F,"&gt;=01/03/2018",'liste de données'!$F:$F,"&lt;=31/03/2018")</f>
        <v>0</v>
      </c>
      <c r="N21" s="69">
        <f>SUMIFS('liste de données'!$G:$G,'liste de données'!$D:$D,$C21,'liste de données'!$C:$C,$E21,'liste de données'!$F:$F,"&gt;=01/04/2018",'liste de données'!$F:$F,"&lt;=30/04/2018")</f>
        <v>0</v>
      </c>
      <c r="O21" s="69">
        <f>SUMIFS('liste de données'!$G:$G,'liste de données'!$D:$D,$C21,'liste de données'!$C:$C,$E21,'liste de données'!$F:$F,"&gt;=01/05/2018",'liste de données'!$F:$F,"&lt;=30/05/2018")</f>
        <v>0</v>
      </c>
      <c r="P21" s="69">
        <f>SUMIFS('liste de données'!$G:$G,'liste de données'!$D:$D,$C21,'liste de données'!$C:$C,$E21,'liste de données'!$F:$F,"&gt;=01/06/2018",'liste de données'!$F:$F,"&lt;=31/06/2018")</f>
        <v>0</v>
      </c>
      <c r="Q21" s="69">
        <f>SUMIFS('liste de données'!$G:$G,'liste de données'!$D:$D,$C21,'liste de données'!$C:$C,$E21,'liste de données'!$F:$F,"&gt;=01/07/2018",'liste de données'!$F:$F,"&lt;=31/07/2018")</f>
        <v>0</v>
      </c>
      <c r="R21" s="69">
        <f>SUMIFS('liste de données'!$G:$G,'liste de données'!$D:$D,$C21,'liste de données'!$C:$C,$E21,'liste de données'!$F:$F,"&gt;=01/08/2018",'liste de données'!$F:$F,"&lt;=31/08/2018")</f>
        <v>0</v>
      </c>
      <c r="S21" s="69">
        <f>SUMIFS('liste de données'!$G:$G,'liste de données'!$D:$D,$C21,'liste de données'!$C:$C,$E21,'liste de données'!$F:$F,"&gt;=01/09/2018",'liste de données'!$F:$F,"&lt;=30/09/2018")</f>
        <v>0</v>
      </c>
      <c r="T21" s="69">
        <f>SUMIFS('liste de données'!$G:$G,'liste de données'!$D:$D,$C21,'liste de données'!$C:$C,$E21,'liste de données'!$F:$F,"&gt;=01/10/2018",'liste de données'!$F:$F,"&lt;=31/10/2018")</f>
        <v>0</v>
      </c>
      <c r="U21" s="69">
        <f>SUMIFS('liste de données'!$G:$G,'liste de données'!$D:$D,$C21,'liste de données'!$C:$C,$E21,'liste de données'!$F:$F,"&gt;=01/11/2018",'liste de données'!$F:$F,"&lt;=30/11/2018")</f>
        <v>0</v>
      </c>
      <c r="V21" s="69">
        <f>SUMIFS('liste de données'!$G:$G,'liste de données'!$D:$D,$C21,'liste de données'!$C:$C,$E21,'liste de données'!$F:$F,"&gt;=01/12/2018",'liste de données'!$F:$F,"&lt;=31/12/2018")</f>
        <v>0</v>
      </c>
      <c r="W21" s="72">
        <f>SUM(K21:V21)</f>
        <v>0</v>
      </c>
    </row>
    <row r="22" spans="1:23">
      <c r="A22" s="21"/>
      <c r="B22" s="113"/>
      <c r="C22" s="113"/>
      <c r="D22" s="29"/>
      <c r="E22" s="43" t="s">
        <v>14</v>
      </c>
      <c r="F22" s="70">
        <f>SUMIFS('liste de données'!G:G,'liste de données'!D:D,C21,'liste de données'!C:C,E22)</f>
        <v>387.51</v>
      </c>
      <c r="G22" s="70">
        <f>SUMIFS('liste de données'!H:H,'liste de données'!D:D,C21,'liste de données'!C:C,E22)</f>
        <v>387.51</v>
      </c>
      <c r="H22" s="70">
        <f>SUMIFS('liste de données'!I:I,'liste de données'!D:D,C21,'liste de données'!C:C,E22)</f>
        <v>0</v>
      </c>
      <c r="I22" s="70">
        <f>SUMIFS('liste de données'!J:J,'liste de données'!D:D,C21,'liste de données'!C:C,E22)</f>
        <v>0</v>
      </c>
      <c r="J22" s="37"/>
      <c r="K22" s="70">
        <f>SUMIFS('liste de données'!$G:$G,'liste de données'!$D:$D,$C21,'liste de données'!$C:$C,$E22,'liste de données'!$F:$F,"&gt;=01/01/2018",'liste de données'!$F:$F,"&lt;=31/01/2018")</f>
        <v>0</v>
      </c>
      <c r="L22" s="70">
        <f>SUMIFS('liste de données'!$G:$G,'liste de données'!$D:$D,$C21,'liste de données'!$C:$C,$E22,'liste de données'!$F:$F,"&gt;=01/02/2018",'liste de données'!$F:$F,"&lt;=28/02/2018")</f>
        <v>327.89</v>
      </c>
      <c r="M22" s="70">
        <f>SUMIFS('liste de données'!$G:$G,'liste de données'!$D:$D,$C21,'liste de données'!$C:$C,$E22,'liste de données'!$F:$F,"&gt;=01/03/2018",'liste de données'!$F:$F,"&lt;=31/03/2018")</f>
        <v>59.62</v>
      </c>
      <c r="N22" s="70">
        <f>SUMIFS('liste de données'!$G:$G,'liste de données'!$D:$D,$C21,'liste de données'!$C:$C,$E22,'liste de données'!$F:$F,"&gt;=01/04/2018",'liste de données'!$F:$F,"&lt;=30/04/2018")</f>
        <v>0</v>
      </c>
      <c r="O22" s="70">
        <f>SUMIFS('liste de données'!$G:$G,'liste de données'!$D:$D,$C21,'liste de données'!$C:$C,$E22,'liste de données'!$F:$F,"&gt;=01/05/2018",'liste de données'!$F:$F,"&lt;=31/05/2018")</f>
        <v>0</v>
      </c>
      <c r="P22" s="70">
        <f>SUMIFS('liste de données'!$G:$G,'liste de données'!$D:$D,$C21,'liste de données'!$C:$C,$E22,'liste de données'!$F:$F,"&gt;=01/06/2018",'liste de données'!$F:$F,"&lt;=30/06/2018")</f>
        <v>0</v>
      </c>
      <c r="Q22" s="70">
        <f>SUMIFS('liste de données'!$G:$G,'liste de données'!$D:$D,$C21,'liste de données'!$C:$C,$E22,'liste de données'!$F:$F,"&gt;=01/07/2018",'liste de données'!$F:$F,"&lt;=31/07/2018")</f>
        <v>0</v>
      </c>
      <c r="R22" s="70">
        <f>SUMIFS('liste de données'!$G:$G,'liste de données'!$D:$D,$C21,'liste de données'!$C:$C,$E22,'liste de données'!$F:$F,"&gt;=01/08/2018",'liste de données'!$F:$F,"&lt;=31/08/2018")</f>
        <v>0</v>
      </c>
      <c r="S22" s="70">
        <f>SUMIFS('liste de données'!$G:$G,'liste de données'!$D:$D,$C21,'liste de données'!$C:$C,$E22,'liste de données'!$F:$F,"&gt;=01/09/2018",'liste de données'!$F:$F,"&lt;=30/09/2018")</f>
        <v>0</v>
      </c>
      <c r="T22" s="70">
        <f>SUMIFS('liste de données'!$G:$G,'liste de données'!$D:$D,$C21,'liste de données'!$C:$C,$E22,'liste de données'!$F:$F,"&gt;=01/10/2018",'liste de données'!$F:$F,"&lt;=31/10/2018")</f>
        <v>0</v>
      </c>
      <c r="U22" s="70">
        <f>SUMIFS('liste de données'!$G:$G,'liste de données'!$D:$D,$C21,'liste de données'!$C:$C,$E22,'liste de données'!$F:$F,"&gt;=01/11/2018",'liste de données'!$F:$F,"&lt;=30/11/2018")</f>
        <v>0</v>
      </c>
      <c r="V22" s="70">
        <f>SUMIFS('liste de données'!$G:$G,'liste de données'!$D:$D,$C21,'liste de données'!$C:$C,$E22,'liste de données'!$F:$F,"&gt;=01/12/2018",'liste de données'!$F:$F,"&lt;=31/12/2018")</f>
        <v>0</v>
      </c>
      <c r="W22" s="72">
        <f>SUM(K22:V22)</f>
        <v>387.51</v>
      </c>
    </row>
    <row r="23" spans="1:23">
      <c r="B23" s="108"/>
      <c r="C23" s="108"/>
      <c r="D23" s="19"/>
      <c r="E23" s="44" t="s">
        <v>791</v>
      </c>
      <c r="F23" s="78">
        <f>SUM(F21:F22)</f>
        <v>387.51</v>
      </c>
      <c r="G23" s="78">
        <f t="shared" ref="G23:I23" si="3">SUM(G21:G22)</f>
        <v>387.51</v>
      </c>
      <c r="H23" s="78">
        <f t="shared" si="3"/>
        <v>0</v>
      </c>
      <c r="I23" s="78">
        <f t="shared" si="3"/>
        <v>0</v>
      </c>
      <c r="J23" s="35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</row>
    <row r="24" spans="1:23">
      <c r="E24" s="35"/>
      <c r="F24" s="93"/>
      <c r="G24" s="93"/>
      <c r="H24" s="93"/>
      <c r="I24" s="93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</row>
    <row r="25" spans="1:23">
      <c r="E25" s="35"/>
      <c r="F25" s="93"/>
      <c r="G25" s="93"/>
      <c r="H25" s="93"/>
      <c r="I25" s="93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</row>
    <row r="26" spans="1:23" ht="38.25">
      <c r="B26" s="17" t="s">
        <v>776</v>
      </c>
      <c r="C26" s="17" t="s">
        <v>778</v>
      </c>
      <c r="D26" s="17" t="s">
        <v>779</v>
      </c>
      <c r="E26" s="38" t="s">
        <v>777</v>
      </c>
      <c r="F26" s="88" t="s">
        <v>781</v>
      </c>
      <c r="G26" s="88" t="s">
        <v>782</v>
      </c>
      <c r="H26" s="88" t="s">
        <v>783</v>
      </c>
      <c r="I26" s="88" t="s">
        <v>784</v>
      </c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</row>
    <row r="27" spans="1:23">
      <c r="B27" s="106">
        <v>955425</v>
      </c>
      <c r="C27" s="106" t="s">
        <v>111</v>
      </c>
      <c r="D27" s="18" t="s">
        <v>112</v>
      </c>
      <c r="E27" s="42" t="s">
        <v>1</v>
      </c>
      <c r="F27" s="71">
        <f>SUMIFS('liste de données'!G:G,'liste de données'!D:D,C27,'liste de données'!C:C,E27)</f>
        <v>418.44</v>
      </c>
      <c r="G27" s="71">
        <f>SUMIFS('liste de données'!H:H,'liste de données'!D:D,C27,'liste de données'!C:C,E27)</f>
        <v>417.31</v>
      </c>
      <c r="H27" s="71">
        <f>SUMIFS('liste de données'!I:I,'liste de données'!D:D,C27,'liste de données'!C:C,E27)</f>
        <v>0</v>
      </c>
      <c r="I27" s="71">
        <f>SUMIFS('liste de données'!J:J,'liste de données'!D:D,C27,'liste de données'!C:C,E27)</f>
        <v>1.1299999999999999</v>
      </c>
      <c r="K27" s="69">
        <f>SUMIFS('liste de données'!$G:$G,'liste de données'!$D:$D,$C27,'liste de données'!$C:$C,$E27,'liste de données'!$F:$F,"&gt;=01/01/2018",'liste de données'!$F:$F,"&lt;=31/01/2018")</f>
        <v>0</v>
      </c>
      <c r="L27" s="69">
        <f>SUMIFS('liste de données'!$G:$G,'liste de données'!$D:$D,$C27,'liste de données'!$C:$C,$E27,'liste de données'!$F:$F,"&gt;=01/02/2018",'liste de données'!$F:$F,"&lt;=28/02/2018")</f>
        <v>238.46</v>
      </c>
      <c r="M27" s="69">
        <f>SUMIFS('liste de données'!$G:$G,'liste de données'!$D:$D,$C27,'liste de données'!$C:$C,$E27,'liste de données'!$F:$F,"&gt;=01/03/2018",'liste de données'!$F:$F,"&lt;=31/03/2018")</f>
        <v>179.98</v>
      </c>
      <c r="N27" s="69">
        <f>SUMIFS('liste de données'!$G:$G,'liste de données'!$D:$D,$C27,'liste de données'!$C:$C,$E27,'liste de données'!$F:$F,"&gt;=01/04/2018",'liste de données'!$F:$F,"&lt;=30/04/2018")</f>
        <v>0</v>
      </c>
      <c r="O27" s="69">
        <f>SUMIFS('liste de données'!$G:$G,'liste de données'!$D:$D,$C27,'liste de données'!$C:$C,$E27,'liste de données'!$F:$F,"&gt;=01/05/2018",'liste de données'!$F:$F,"&lt;=30/05/2018")</f>
        <v>0</v>
      </c>
      <c r="P27" s="69">
        <f>SUMIFS('liste de données'!$G:$G,'liste de données'!$D:$D,$C27,'liste de données'!$C:$C,$E27,'liste de données'!$F:$F,"&gt;=01/06/2018",'liste de données'!$F:$F,"&lt;=31/06/2018")</f>
        <v>0</v>
      </c>
      <c r="Q27" s="69">
        <f>SUMIFS('liste de données'!$G:$G,'liste de données'!$D:$D,$C27,'liste de données'!$C:$C,$E27,'liste de données'!$F:$F,"&gt;=01/07/2018",'liste de données'!$F:$F,"&lt;=31/07/2018")</f>
        <v>0</v>
      </c>
      <c r="R27" s="69">
        <f>SUMIFS('liste de données'!$G:$G,'liste de données'!$D:$D,$C27,'liste de données'!$C:$C,$E27,'liste de données'!$F:$F,"&gt;=01/08/2018",'liste de données'!$F:$F,"&lt;=31/08/2018")</f>
        <v>0</v>
      </c>
      <c r="S27" s="69">
        <f>SUMIFS('liste de données'!$G:$G,'liste de données'!$D:$D,$C27,'liste de données'!$C:$C,$E27,'liste de données'!$F:$F,"&gt;=01/09/2018",'liste de données'!$F:$F,"&lt;=30/09/2018")</f>
        <v>0</v>
      </c>
      <c r="T27" s="69">
        <f>SUMIFS('liste de données'!$G:$G,'liste de données'!$D:$D,$C27,'liste de données'!$C:$C,$E27,'liste de données'!$F:$F,"&gt;=01/10/2018",'liste de données'!$F:$F,"&lt;=31/10/2018")</f>
        <v>0</v>
      </c>
      <c r="U27" s="69">
        <f>SUMIFS('liste de données'!$G:$G,'liste de données'!$D:$D,$C27,'liste de données'!$C:$C,$E27,'liste de données'!$F:$F,"&gt;=01/11/2018",'liste de données'!$F:$F,"&lt;=30/11/2018")</f>
        <v>0</v>
      </c>
      <c r="V27" s="69">
        <f>SUMIFS('liste de données'!$G:$G,'liste de données'!$D:$D,$C27,'liste de données'!$C:$C,$E27,'liste de données'!$F:$F,"&gt;=01/12/2018",'liste de données'!$F:$F,"&lt;=31/12/2018")</f>
        <v>0</v>
      </c>
      <c r="W27" s="72">
        <f>SUM(K27:V27)</f>
        <v>418.44</v>
      </c>
    </row>
    <row r="28" spans="1:23">
      <c r="A28" s="21"/>
      <c r="B28" s="113"/>
      <c r="C28" s="113"/>
      <c r="D28" s="29"/>
      <c r="E28" s="43" t="s">
        <v>14</v>
      </c>
      <c r="F28" s="70">
        <f>SUMIFS('liste de données'!G:G,'liste de données'!D:D,C27,'liste de données'!C:C,E28)</f>
        <v>724.87</v>
      </c>
      <c r="G28" s="70">
        <f>SUMIFS('liste de données'!H:H,'liste de données'!D:D,C27,'liste de données'!C:C,E28)</f>
        <v>566.34</v>
      </c>
      <c r="H28" s="70">
        <f>SUMIFS('liste de données'!I:I,'liste de données'!D:D,C27,'liste de données'!C:C,E28)</f>
        <v>0</v>
      </c>
      <c r="I28" s="70">
        <f>SUMIFS('liste de données'!J:J,'liste de données'!D:D,C27,'liste de données'!C:C,E28)</f>
        <v>158.53</v>
      </c>
      <c r="J28" s="21"/>
      <c r="K28" s="70">
        <f>SUMIFS('liste de données'!$G:$G,'liste de données'!$D:$D,$C27,'liste de données'!$C:$C,$E28,'liste de données'!$F:$F,"&gt;=01/01/2018",'liste de données'!$F:$F,"&lt;=31/01/2018")</f>
        <v>89.42</v>
      </c>
      <c r="L28" s="70">
        <f>SUMIFS('liste de données'!$G:$G,'liste de données'!$D:$D,$C27,'liste de données'!$C:$C,$E28,'liste de données'!$F:$F,"&gt;=01/02/2018",'liste de données'!$F:$F,"&lt;=28/02/2018")</f>
        <v>635.45000000000005</v>
      </c>
      <c r="M28" s="70">
        <f>SUMIFS('liste de données'!$G:$G,'liste de données'!$D:$D,$C27,'liste de données'!$C:$C,$E28,'liste de données'!$F:$F,"&gt;=01/03/2018",'liste de données'!$F:$F,"&lt;=31/03/2018")</f>
        <v>0</v>
      </c>
      <c r="N28" s="70">
        <f>SUMIFS('liste de données'!$G:$G,'liste de données'!$D:$D,$C27,'liste de données'!$C:$C,$E28,'liste de données'!$F:$F,"&gt;=01/04/2018",'liste de données'!$F:$F,"&lt;=30/04/2018")</f>
        <v>0</v>
      </c>
      <c r="O28" s="70">
        <f>SUMIFS('liste de données'!$G:$G,'liste de données'!$D:$D,$C27,'liste de données'!$C:$C,$E28,'liste de données'!$F:$F,"&gt;=01/05/2018",'liste de données'!$F:$F,"&lt;=31/05/2018")</f>
        <v>0</v>
      </c>
      <c r="P28" s="70">
        <f>SUMIFS('liste de données'!$G:$G,'liste de données'!$D:$D,$C27,'liste de données'!$C:$C,$E28,'liste de données'!$F:$F,"&gt;=01/06/2018",'liste de données'!$F:$F,"&lt;=30/06/2018")</f>
        <v>0</v>
      </c>
      <c r="Q28" s="70">
        <f>SUMIFS('liste de données'!$G:$G,'liste de données'!$D:$D,$C27,'liste de données'!$C:$C,$E28,'liste de données'!$F:$F,"&gt;=01/07/2018",'liste de données'!$F:$F,"&lt;=31/07/2018")</f>
        <v>0</v>
      </c>
      <c r="R28" s="70">
        <f>SUMIFS('liste de données'!$G:$G,'liste de données'!$D:$D,$C27,'liste de données'!$C:$C,$E28,'liste de données'!$F:$F,"&gt;=01/08/2018",'liste de données'!$F:$F,"&lt;=31/08/2018")</f>
        <v>0</v>
      </c>
      <c r="S28" s="70">
        <f>SUMIFS('liste de données'!$G:$G,'liste de données'!$D:$D,$C27,'liste de données'!$C:$C,$E28,'liste de données'!$F:$F,"&gt;=01/09/2018",'liste de données'!$F:$F,"&lt;=30/09/2018")</f>
        <v>0</v>
      </c>
      <c r="T28" s="70">
        <f>SUMIFS('liste de données'!$G:$G,'liste de données'!$D:$D,$C27,'liste de données'!$C:$C,$E28,'liste de données'!$F:$F,"&gt;=01/10/2018",'liste de données'!$F:$F,"&lt;=31/10/2018")</f>
        <v>0</v>
      </c>
      <c r="U28" s="70">
        <f>SUMIFS('liste de données'!$G:$G,'liste de données'!$D:$D,$C27,'liste de données'!$C:$C,$E28,'liste de données'!$F:$F,"&gt;=01/11/2018",'liste de données'!$F:$F,"&lt;=30/11/2018")</f>
        <v>0</v>
      </c>
      <c r="V28" s="70">
        <f>SUMIFS('liste de données'!$G:$G,'liste de données'!$D:$D,$C27,'liste de données'!$C:$C,$E28,'liste de données'!$F:$F,"&gt;=01/12/2018",'liste de données'!$F:$F,"&lt;=31/12/2018")</f>
        <v>0</v>
      </c>
      <c r="W28" s="72">
        <f>SUM(K28:V28)</f>
        <v>724.87</v>
      </c>
    </row>
    <row r="29" spans="1:23">
      <c r="B29" s="108"/>
      <c r="C29" s="108"/>
      <c r="D29" s="19"/>
      <c r="E29" s="44" t="s">
        <v>791</v>
      </c>
      <c r="F29" s="78">
        <f>SUM(F27:F28)</f>
        <v>1143.31</v>
      </c>
      <c r="G29" s="78">
        <f t="shared" ref="G29:I29" si="4">SUM(G27:G28)</f>
        <v>983.65000000000009</v>
      </c>
      <c r="H29" s="78">
        <f t="shared" si="4"/>
        <v>0</v>
      </c>
      <c r="I29" s="78">
        <f t="shared" si="4"/>
        <v>159.66</v>
      </c>
      <c r="J29" s="35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</row>
    <row r="30" spans="1:23">
      <c r="E30" s="35"/>
      <c r="F30" s="93"/>
      <c r="G30" s="93"/>
      <c r="H30" s="93"/>
      <c r="I30" s="93"/>
      <c r="J30" s="35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</row>
    <row r="31" spans="1:23">
      <c r="E31" s="35"/>
      <c r="F31" s="93"/>
      <c r="G31" s="93"/>
      <c r="H31" s="93"/>
      <c r="I31" s="93"/>
      <c r="J31" s="35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</row>
    <row r="32" spans="1:23" ht="38.25">
      <c r="B32" s="17" t="s">
        <v>776</v>
      </c>
      <c r="C32" s="17" t="s">
        <v>778</v>
      </c>
      <c r="D32" s="17" t="s">
        <v>779</v>
      </c>
      <c r="E32" s="38" t="s">
        <v>777</v>
      </c>
      <c r="F32" s="88" t="s">
        <v>781</v>
      </c>
      <c r="G32" s="88" t="s">
        <v>782</v>
      </c>
      <c r="H32" s="88" t="s">
        <v>783</v>
      </c>
      <c r="I32" s="88" t="s">
        <v>784</v>
      </c>
      <c r="J32" s="3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</row>
    <row r="33" spans="1:23">
      <c r="B33" s="106">
        <v>955425</v>
      </c>
      <c r="C33" s="106" t="s">
        <v>164</v>
      </c>
      <c r="D33" s="33" t="s">
        <v>165</v>
      </c>
      <c r="E33" s="42" t="s">
        <v>1</v>
      </c>
      <c r="F33" s="71">
        <f>SUMIFS('liste de données'!G:G,'liste de données'!D:D,C33,'liste de données'!C:C,E33)</f>
        <v>2128.34</v>
      </c>
      <c r="G33" s="71">
        <f>SUMIFS('liste de données'!H:H,'liste de données'!D:D,C33,'liste de données'!C:C,E33)</f>
        <v>1999.2200000000003</v>
      </c>
      <c r="H33" s="71">
        <f>SUMIFS('liste de données'!I:I,'liste de données'!D:D,C33,'liste de données'!C:C,E33)</f>
        <v>0</v>
      </c>
      <c r="I33" s="71">
        <f>SUMIFS('liste de données'!J:J,'liste de données'!D:D,C33,'liste de données'!C:C,E33)</f>
        <v>129.12</v>
      </c>
      <c r="J33" s="35"/>
      <c r="K33" s="69">
        <f>SUMIFS('liste de données'!$G:$G,'liste de données'!$D:$D,$C33,'liste de données'!$C:$C,$E33,'liste de données'!$F:$F,"&gt;=01/01/2018",'liste de données'!$F:$F,"&lt;=31/01/2018")</f>
        <v>1073.08</v>
      </c>
      <c r="L33" s="69">
        <f>SUMIFS('liste de données'!$G:$G,'liste de données'!$D:$D,$C33,'liste de données'!$C:$C,$E33,'liste de données'!$F:$F,"&gt;=01/02/2018",'liste de données'!$F:$F,"&lt;=28/02/2018")</f>
        <v>209.18</v>
      </c>
      <c r="M33" s="69">
        <f>SUMIFS('liste de données'!$G:$G,'liste de données'!$D:$D,$C33,'liste de données'!$C:$C,$E33,'liste de données'!$F:$F,"&gt;=01/03/2018",'liste de données'!$F:$F,"&lt;=31/03/2018")</f>
        <v>846.07999999999993</v>
      </c>
      <c r="N33" s="69">
        <f>SUMIFS('liste de données'!$G:$G,'liste de données'!$D:$D,$C33,'liste de données'!$C:$C,$E33,'liste de données'!$F:$F,"&gt;=01/04/2018",'liste de données'!$F:$F,"&lt;=30/04/2018")</f>
        <v>0</v>
      </c>
      <c r="O33" s="69">
        <f>SUMIFS('liste de données'!$G:$G,'liste de données'!$D:$D,$C33,'liste de données'!$C:$C,$E33,'liste de données'!$F:$F,"&gt;=01/05/2018",'liste de données'!$F:$F,"&lt;=30/05/2018")</f>
        <v>0</v>
      </c>
      <c r="P33" s="69">
        <f>SUMIFS('liste de données'!$G:$G,'liste de données'!$D:$D,$C33,'liste de données'!$C:$C,$E33,'liste de données'!$F:$F,"&gt;=01/06/2018",'liste de données'!$F:$F,"&lt;=31/06/2018")</f>
        <v>0</v>
      </c>
      <c r="Q33" s="69">
        <f>SUMIFS('liste de données'!$G:$G,'liste de données'!$D:$D,$C33,'liste de données'!$C:$C,$E33,'liste de données'!$F:$F,"&gt;=01/07/2018",'liste de données'!$F:$F,"&lt;=31/07/2018")</f>
        <v>0</v>
      </c>
      <c r="R33" s="69">
        <f>SUMIFS('liste de données'!$G:$G,'liste de données'!$D:$D,$C33,'liste de données'!$C:$C,$E33,'liste de données'!$F:$F,"&gt;=01/08/2018",'liste de données'!$F:$F,"&lt;=31/08/2018")</f>
        <v>0</v>
      </c>
      <c r="S33" s="69">
        <f>SUMIFS('liste de données'!$G:$G,'liste de données'!$D:$D,$C33,'liste de données'!$C:$C,$E33,'liste de données'!$F:$F,"&gt;=01/09/2018",'liste de données'!$F:$F,"&lt;=30/09/2018")</f>
        <v>0</v>
      </c>
      <c r="T33" s="69">
        <f>SUMIFS('liste de données'!$G:$G,'liste de données'!$D:$D,$C33,'liste de données'!$C:$C,$E33,'liste de données'!$F:$F,"&gt;=01/10/2018",'liste de données'!$F:$F,"&lt;=31/10/2018")</f>
        <v>0</v>
      </c>
      <c r="U33" s="69">
        <f>SUMIFS('liste de données'!$G:$G,'liste de données'!$D:$D,$C33,'liste de données'!$C:$C,$E33,'liste de données'!$F:$F,"&gt;=01/11/2018",'liste de données'!$F:$F,"&lt;=30/11/2018")</f>
        <v>0</v>
      </c>
      <c r="V33" s="69">
        <f>SUMIFS('liste de données'!$G:$G,'liste de données'!$D:$D,$C33,'liste de données'!$C:$C,$E33,'liste de données'!$F:$F,"&gt;=01/12/2018",'liste de données'!$F:$F,"&lt;=31/12/2018")</f>
        <v>0</v>
      </c>
      <c r="W33" s="72">
        <f>SUM(K33:V33)</f>
        <v>2128.34</v>
      </c>
    </row>
    <row r="34" spans="1:23">
      <c r="A34" s="21"/>
      <c r="B34" s="113"/>
      <c r="C34" s="113"/>
      <c r="D34" s="29"/>
      <c r="E34" s="43" t="s">
        <v>14</v>
      </c>
      <c r="F34" s="70">
        <f>SUMIFS('liste de données'!G:G,'liste de données'!D:D,C33,'liste de données'!C:C,E34)</f>
        <v>536.54</v>
      </c>
      <c r="G34" s="70">
        <f>SUMIFS('liste de données'!H:H,'liste de données'!D:D,C33,'liste de données'!C:C,E34)</f>
        <v>536.54</v>
      </c>
      <c r="H34" s="70">
        <f>SUMIFS('liste de données'!I:I,'liste de données'!D:D,C33,'liste de données'!C:C,E34)</f>
        <v>0</v>
      </c>
      <c r="I34" s="70">
        <f>SUMIFS('liste de données'!J:J,'liste de données'!D:D,C33,'liste de données'!C:C,E34)</f>
        <v>0</v>
      </c>
      <c r="J34" s="37"/>
      <c r="K34" s="70">
        <f>SUMIFS('liste de données'!$G:$G,'liste de données'!$D:$D,$C33,'liste de données'!$C:$C,$E34,'liste de données'!$F:$F,"&gt;=01/01/2018",'liste de données'!$F:$F,"&lt;=31/01/2018")</f>
        <v>357.69</v>
      </c>
      <c r="L34" s="70">
        <f>SUMIFS('liste de données'!$G:$G,'liste de données'!$D:$D,$C33,'liste de données'!$C:$C,$E34,'liste de données'!$F:$F,"&gt;=01/02/2018",'liste de données'!$F:$F,"&lt;=28/02/2018")</f>
        <v>178.85</v>
      </c>
      <c r="M34" s="70">
        <f>SUMIFS('liste de données'!$G:$G,'liste de données'!$D:$D,$C33,'liste de données'!$C:$C,$E34,'liste de données'!$F:$F,"&gt;=01/03/2018",'liste de données'!$F:$F,"&lt;=31/03/2018")</f>
        <v>0</v>
      </c>
      <c r="N34" s="70">
        <f>SUMIFS('liste de données'!$G:$G,'liste de données'!$D:$D,$C33,'liste de données'!$C:$C,$E34,'liste de données'!$F:$F,"&gt;=01/04/2018",'liste de données'!$F:$F,"&lt;=30/04/2018")</f>
        <v>0</v>
      </c>
      <c r="O34" s="70">
        <f>SUMIFS('liste de données'!$G:$G,'liste de données'!$D:$D,$C33,'liste de données'!$C:$C,$E34,'liste de données'!$F:$F,"&gt;=01/05/2018",'liste de données'!$F:$F,"&lt;=31/05/2018")</f>
        <v>0</v>
      </c>
      <c r="P34" s="70">
        <f>SUMIFS('liste de données'!$G:$G,'liste de données'!$D:$D,$C33,'liste de données'!$C:$C,$E34,'liste de données'!$F:$F,"&gt;=01/06/2018",'liste de données'!$F:$F,"&lt;=30/06/2018")</f>
        <v>0</v>
      </c>
      <c r="Q34" s="70">
        <f>SUMIFS('liste de données'!$G:$G,'liste de données'!$D:$D,$C33,'liste de données'!$C:$C,$E34,'liste de données'!$F:$F,"&gt;=01/07/2018",'liste de données'!$F:$F,"&lt;=31/07/2018")</f>
        <v>0</v>
      </c>
      <c r="R34" s="70">
        <f>SUMIFS('liste de données'!$G:$G,'liste de données'!$D:$D,$C33,'liste de données'!$C:$C,$E34,'liste de données'!$F:$F,"&gt;=01/08/2018",'liste de données'!$F:$F,"&lt;=31/08/2018")</f>
        <v>0</v>
      </c>
      <c r="S34" s="70">
        <f>SUMIFS('liste de données'!$G:$G,'liste de données'!$D:$D,$C33,'liste de données'!$C:$C,$E34,'liste de données'!$F:$F,"&gt;=01/09/2018",'liste de données'!$F:$F,"&lt;=30/09/2018")</f>
        <v>0</v>
      </c>
      <c r="T34" s="70">
        <f>SUMIFS('liste de données'!$G:$G,'liste de données'!$D:$D,$C33,'liste de données'!$C:$C,$E34,'liste de données'!$F:$F,"&gt;=01/10/2018",'liste de données'!$F:$F,"&lt;=31/10/2018")</f>
        <v>0</v>
      </c>
      <c r="U34" s="70">
        <f>SUMIFS('liste de données'!$G:$G,'liste de données'!$D:$D,$C33,'liste de données'!$C:$C,$E34,'liste de données'!$F:$F,"&gt;=01/11/2018",'liste de données'!$F:$F,"&lt;=30/11/2018")</f>
        <v>0</v>
      </c>
      <c r="V34" s="70">
        <f>SUMIFS('liste de données'!$G:$G,'liste de données'!$D:$D,$C33,'liste de données'!$C:$C,$E34,'liste de données'!$F:$F,"&gt;=01/12/2018",'liste de données'!$F:$F,"&lt;=31/12/2018")</f>
        <v>0</v>
      </c>
      <c r="W34" s="72">
        <f>SUM(K34:V34)</f>
        <v>536.54</v>
      </c>
    </row>
    <row r="35" spans="1:23">
      <c r="B35" s="108"/>
      <c r="C35" s="108"/>
      <c r="D35" s="19"/>
      <c r="E35" s="44" t="s">
        <v>791</v>
      </c>
      <c r="F35" s="78">
        <f>SUM(F33:F34)</f>
        <v>2664.88</v>
      </c>
      <c r="G35" s="78">
        <f t="shared" ref="G35:I35" si="5">SUM(G33:G34)</f>
        <v>2535.7600000000002</v>
      </c>
      <c r="H35" s="78">
        <f t="shared" si="5"/>
        <v>0</v>
      </c>
      <c r="I35" s="78">
        <f t="shared" si="5"/>
        <v>129.12</v>
      </c>
      <c r="J35" s="35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</row>
    <row r="36" spans="1:23">
      <c r="E36" s="35"/>
      <c r="F36" s="93"/>
      <c r="G36" s="93"/>
      <c r="H36" s="93"/>
      <c r="I36" s="93"/>
      <c r="J36" s="35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</row>
    <row r="37" spans="1:23">
      <c r="E37" s="35"/>
      <c r="F37" s="93"/>
      <c r="G37" s="93"/>
      <c r="H37" s="93"/>
      <c r="I37" s="93"/>
      <c r="J37" s="35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</row>
    <row r="38" spans="1:23" ht="38.25">
      <c r="B38" s="17" t="s">
        <v>776</v>
      </c>
      <c r="C38" s="17" t="s">
        <v>778</v>
      </c>
      <c r="D38" s="17" t="s">
        <v>779</v>
      </c>
      <c r="E38" s="38" t="s">
        <v>777</v>
      </c>
      <c r="F38" s="88" t="s">
        <v>781</v>
      </c>
      <c r="G38" s="88" t="s">
        <v>782</v>
      </c>
      <c r="H38" s="88" t="s">
        <v>783</v>
      </c>
      <c r="I38" s="88" t="s">
        <v>784</v>
      </c>
      <c r="J38" s="3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</row>
    <row r="39" spans="1:23">
      <c r="B39" s="106">
        <v>955425</v>
      </c>
      <c r="C39" s="106" t="s">
        <v>804</v>
      </c>
      <c r="D39" s="18" t="s">
        <v>805</v>
      </c>
      <c r="E39" s="42" t="s">
        <v>1</v>
      </c>
      <c r="F39" s="71">
        <f>SUMIFS('liste de données'!G:G,'liste de données'!D:D,C39,'liste de données'!C:C,E39)</f>
        <v>0</v>
      </c>
      <c r="G39" s="71">
        <f>SUMIFS('liste de données'!H:H,'liste de données'!D:D,C39,'liste de données'!C:C,E39)</f>
        <v>0</v>
      </c>
      <c r="H39" s="71">
        <f>SUMIFS('liste de données'!I:I,'liste de données'!D:D,C39,'liste de données'!C:C,E39)</f>
        <v>0</v>
      </c>
      <c r="I39" s="71">
        <f>SUMIFS('liste de données'!J:J,'liste de données'!D:D,C39,'liste de données'!C:C,E39)</f>
        <v>0</v>
      </c>
      <c r="J39" s="35"/>
      <c r="K39" s="69">
        <f>SUMIFS('liste de données'!$G:$G,'liste de données'!$D:$D,$C39,'liste de données'!$C:$C,$E39,'liste de données'!$F:$F,"&gt;=01/01/2018",'liste de données'!$F:$F,"&lt;=31/01/2018")</f>
        <v>0</v>
      </c>
      <c r="L39" s="69">
        <f>SUMIFS('liste de données'!$G:$G,'liste de données'!$D:$D,$C39,'liste de données'!$C:$C,$E39,'liste de données'!$F:$F,"&gt;=01/02/2018",'liste de données'!$F:$F,"&lt;=28/02/2018")</f>
        <v>0</v>
      </c>
      <c r="M39" s="69">
        <f>SUMIFS('liste de données'!$G:$G,'liste de données'!$D:$D,$C39,'liste de données'!$C:$C,$E39,'liste de données'!$F:$F,"&gt;=01/03/2018",'liste de données'!$F:$F,"&lt;=31/03/2018")</f>
        <v>0</v>
      </c>
      <c r="N39" s="69">
        <f>SUMIFS('liste de données'!$G:$G,'liste de données'!$D:$D,$C39,'liste de données'!$C:$C,$E39,'liste de données'!$F:$F,"&gt;=01/04/2018",'liste de données'!$F:$F,"&lt;=30/04/2018")</f>
        <v>0</v>
      </c>
      <c r="O39" s="69">
        <f>SUMIFS('liste de données'!$G:$G,'liste de données'!$D:$D,$C39,'liste de données'!$C:$C,$E39,'liste de données'!$F:$F,"&gt;=01/05/2018",'liste de données'!$F:$F,"&lt;=30/05/2018")</f>
        <v>0</v>
      </c>
      <c r="P39" s="69">
        <f>SUMIFS('liste de données'!$G:$G,'liste de données'!$D:$D,$C39,'liste de données'!$C:$C,$E39,'liste de données'!$F:$F,"&gt;=01/06/2018",'liste de données'!$F:$F,"&lt;=31/06/2018")</f>
        <v>0</v>
      </c>
      <c r="Q39" s="69">
        <f>SUMIFS('liste de données'!$G:$G,'liste de données'!$D:$D,$C39,'liste de données'!$C:$C,$E39,'liste de données'!$F:$F,"&gt;=01/07/2018",'liste de données'!$F:$F,"&lt;=31/07/2018")</f>
        <v>0</v>
      </c>
      <c r="R39" s="69">
        <f>SUMIFS('liste de données'!$G:$G,'liste de données'!$D:$D,$C39,'liste de données'!$C:$C,$E39,'liste de données'!$F:$F,"&gt;=01/08/2018",'liste de données'!$F:$F,"&lt;=31/08/2018")</f>
        <v>0</v>
      </c>
      <c r="S39" s="69">
        <f>SUMIFS('liste de données'!$G:$G,'liste de données'!$D:$D,$C39,'liste de données'!$C:$C,$E39,'liste de données'!$F:$F,"&gt;=01/09/2018",'liste de données'!$F:$F,"&lt;=30/09/2018")</f>
        <v>0</v>
      </c>
      <c r="T39" s="69">
        <f>SUMIFS('liste de données'!$G:$G,'liste de données'!$D:$D,$C39,'liste de données'!$C:$C,$E39,'liste de données'!$F:$F,"&gt;=01/10/2018",'liste de données'!$F:$F,"&lt;=31/10/2018")</f>
        <v>0</v>
      </c>
      <c r="U39" s="69">
        <f>SUMIFS('liste de données'!$G:$G,'liste de données'!$D:$D,$C39,'liste de données'!$C:$C,$E39,'liste de données'!$F:$F,"&gt;=01/11/2018",'liste de données'!$F:$F,"&lt;=30/11/2018")</f>
        <v>0</v>
      </c>
      <c r="V39" s="69">
        <f>SUMIFS('liste de données'!$G:$G,'liste de données'!$D:$D,$C39,'liste de données'!$C:$C,$E39,'liste de données'!$F:$F,"&gt;=01/12/2018",'liste de données'!$F:$F,"&lt;=31/12/2018")</f>
        <v>0</v>
      </c>
      <c r="W39" s="72">
        <f>SUM(K39:V39)</f>
        <v>0</v>
      </c>
    </row>
    <row r="40" spans="1:23">
      <c r="A40" s="21"/>
      <c r="B40" s="113"/>
      <c r="C40" s="113"/>
      <c r="D40" s="29"/>
      <c r="E40" s="43" t="s">
        <v>14</v>
      </c>
      <c r="F40" s="70">
        <f>SUMIFS('liste de données'!G:G,'liste de données'!D:D,C39,'liste de données'!C:C,E40)</f>
        <v>0</v>
      </c>
      <c r="G40" s="70">
        <f>SUMIFS('liste de données'!H:H,'liste de données'!D:D,C39,'liste de données'!C:C,E40)</f>
        <v>0</v>
      </c>
      <c r="H40" s="70">
        <f>SUMIFS('liste de données'!I:I,'liste de données'!D:D,C39,'liste de données'!C:C,E40)</f>
        <v>0</v>
      </c>
      <c r="I40" s="70">
        <f>SUMIFS('liste de données'!J:J,'liste de données'!D:D,C39,'liste de données'!C:C,E40)</f>
        <v>0</v>
      </c>
      <c r="J40" s="37"/>
      <c r="K40" s="70">
        <f>SUMIFS('liste de données'!$G:$G,'liste de données'!$D:$D,$C39,'liste de données'!$C:$C,$E40,'liste de données'!$F:$F,"&gt;=01/01/2018",'liste de données'!$F:$F,"&lt;=31/01/2018")</f>
        <v>0</v>
      </c>
      <c r="L40" s="70">
        <f>SUMIFS('liste de données'!$G:$G,'liste de données'!$D:$D,$C39,'liste de données'!$C:$C,$E40,'liste de données'!$F:$F,"&gt;=01/02/2018",'liste de données'!$F:$F,"&lt;=28/02/2018")</f>
        <v>0</v>
      </c>
      <c r="M40" s="70">
        <f>SUMIFS('liste de données'!$G:$G,'liste de données'!$D:$D,$C39,'liste de données'!$C:$C,$E40,'liste de données'!$F:$F,"&gt;=01/03/2018",'liste de données'!$F:$F,"&lt;=31/03/2018")</f>
        <v>0</v>
      </c>
      <c r="N40" s="70">
        <f>SUMIFS('liste de données'!$G:$G,'liste de données'!$D:$D,$C39,'liste de données'!$C:$C,$E40,'liste de données'!$F:$F,"&gt;=01/04/2018",'liste de données'!$F:$F,"&lt;=30/04/2018")</f>
        <v>0</v>
      </c>
      <c r="O40" s="70">
        <f>SUMIFS('liste de données'!$G:$G,'liste de données'!$D:$D,$C39,'liste de données'!$C:$C,$E40,'liste de données'!$F:$F,"&gt;=01/05/2018",'liste de données'!$F:$F,"&lt;=31/05/2018")</f>
        <v>0</v>
      </c>
      <c r="P40" s="70">
        <f>SUMIFS('liste de données'!$G:$G,'liste de données'!$D:$D,$C39,'liste de données'!$C:$C,$E40,'liste de données'!$F:$F,"&gt;=01/06/2018",'liste de données'!$F:$F,"&lt;=30/06/2018")</f>
        <v>0</v>
      </c>
      <c r="Q40" s="70">
        <f>SUMIFS('liste de données'!$G:$G,'liste de données'!$D:$D,$C39,'liste de données'!$C:$C,$E40,'liste de données'!$F:$F,"&gt;=01/07/2018",'liste de données'!$F:$F,"&lt;=31/07/2018")</f>
        <v>0</v>
      </c>
      <c r="R40" s="70">
        <f>SUMIFS('liste de données'!$G:$G,'liste de données'!$D:$D,$C39,'liste de données'!$C:$C,$E40,'liste de données'!$F:$F,"&gt;=01/08/2018",'liste de données'!$F:$F,"&lt;=31/08/2018")</f>
        <v>0</v>
      </c>
      <c r="S40" s="70">
        <f>SUMIFS('liste de données'!$G:$G,'liste de données'!$D:$D,$C39,'liste de données'!$C:$C,$E40,'liste de données'!$F:$F,"&gt;=01/09/2018",'liste de données'!$F:$F,"&lt;=30/09/2018")</f>
        <v>0</v>
      </c>
      <c r="T40" s="70">
        <f>SUMIFS('liste de données'!$G:$G,'liste de données'!$D:$D,$C39,'liste de données'!$C:$C,$E40,'liste de données'!$F:$F,"&gt;=01/10/2018",'liste de données'!$F:$F,"&lt;=31/10/2018")</f>
        <v>0</v>
      </c>
      <c r="U40" s="70">
        <f>SUMIFS('liste de données'!$G:$G,'liste de données'!$D:$D,$C39,'liste de données'!$C:$C,$E40,'liste de données'!$F:$F,"&gt;=01/11/2018",'liste de données'!$F:$F,"&lt;=30/11/2018")</f>
        <v>0</v>
      </c>
      <c r="V40" s="70">
        <f>SUMIFS('liste de données'!$G:$G,'liste de données'!$D:$D,$C39,'liste de données'!$C:$C,$E40,'liste de données'!$F:$F,"&gt;=01/12/2018",'liste de données'!$F:$F,"&lt;=31/12/2018")</f>
        <v>0</v>
      </c>
      <c r="W40" s="72">
        <f>SUM(K40:V40)</f>
        <v>0</v>
      </c>
    </row>
    <row r="41" spans="1:23">
      <c r="B41" s="108"/>
      <c r="C41" s="108"/>
      <c r="D41" s="19"/>
      <c r="E41" s="44" t="s">
        <v>791</v>
      </c>
      <c r="F41" s="78">
        <f>SUM(F39:F40)</f>
        <v>0</v>
      </c>
      <c r="G41" s="78">
        <f t="shared" ref="G41:I41" si="6">SUM(G39:G40)</f>
        <v>0</v>
      </c>
      <c r="H41" s="78">
        <f t="shared" si="6"/>
        <v>0</v>
      </c>
      <c r="I41" s="78">
        <f t="shared" si="6"/>
        <v>0</v>
      </c>
      <c r="J41" s="35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</row>
    <row r="42" spans="1:23">
      <c r="E42" s="35"/>
      <c r="F42" s="93"/>
      <c r="G42" s="93"/>
      <c r="H42" s="93"/>
      <c r="I42" s="93"/>
      <c r="J42" s="35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</row>
    <row r="43" spans="1:23">
      <c r="E43" s="35"/>
      <c r="F43" s="93"/>
      <c r="G43" s="93"/>
      <c r="H43" s="93"/>
      <c r="I43" s="93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</row>
    <row r="44" spans="1:23" ht="38.25">
      <c r="B44" s="17" t="s">
        <v>776</v>
      </c>
      <c r="C44" s="17" t="s">
        <v>778</v>
      </c>
      <c r="D44" s="17" t="s">
        <v>779</v>
      </c>
      <c r="E44" s="38" t="s">
        <v>777</v>
      </c>
      <c r="F44" s="88" t="s">
        <v>781</v>
      </c>
      <c r="G44" s="88" t="s">
        <v>782</v>
      </c>
      <c r="H44" s="88" t="s">
        <v>783</v>
      </c>
      <c r="I44" s="88" t="s">
        <v>784</v>
      </c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</row>
    <row r="45" spans="1:23">
      <c r="B45" s="106">
        <v>955425</v>
      </c>
      <c r="C45" s="106" t="s">
        <v>34</v>
      </c>
      <c r="D45" s="32" t="s">
        <v>35</v>
      </c>
      <c r="E45" s="42" t="s">
        <v>1</v>
      </c>
      <c r="F45" s="71">
        <f>SUMIFS('liste de données'!G:G,'liste de données'!D:D,C45,'liste de données'!C:C,E45)</f>
        <v>6933.83</v>
      </c>
      <c r="G45" s="71">
        <f>SUMIFS('liste de données'!H:H,'liste de données'!D:D,C45,'liste de données'!C:C,E45)</f>
        <v>4415.22</v>
      </c>
      <c r="H45" s="71">
        <f>SUMIFS('liste de données'!I:I,'liste de données'!D:D,C45,'liste de données'!C:C,E45)</f>
        <v>2450.09</v>
      </c>
      <c r="I45" s="71">
        <f>SUMIFS('liste de données'!J:J,'liste de données'!D:D,C45,'liste de données'!C:C,E45)</f>
        <v>68.52</v>
      </c>
      <c r="K45" s="69">
        <f>SUMIFS('liste de données'!$G:$G,'liste de données'!$D:$D,$C45,'liste de données'!$C:$C,$E45,'liste de données'!$F:$F,"&gt;=01/01/2018",'liste de données'!$F:$F,"&lt;=31/01/2018")</f>
        <v>6933.83</v>
      </c>
      <c r="L45" s="69">
        <f>SUMIFS('liste de données'!$G:$G,'liste de données'!$D:$D,$C45,'liste de données'!$C:$C,$E45,'liste de données'!$F:$F,"&gt;=01/02/2018",'liste de données'!$F:$F,"&lt;=28/02/2018")</f>
        <v>0</v>
      </c>
      <c r="M45" s="69">
        <f>SUMIFS('liste de données'!$G:$G,'liste de données'!$D:$D,$C45,'liste de données'!$C:$C,$E45,'liste de données'!$F:$F,"&gt;=01/03/2018",'liste de données'!$F:$F,"&lt;=31/03/2018")</f>
        <v>0</v>
      </c>
      <c r="N45" s="69">
        <f>SUMIFS('liste de données'!$G:$G,'liste de données'!$D:$D,$C45,'liste de données'!$C:$C,$E45,'liste de données'!$F:$F,"&gt;=01/04/2018",'liste de données'!$F:$F,"&lt;=30/04/2018")</f>
        <v>0</v>
      </c>
      <c r="O45" s="69">
        <f>SUMIFS('liste de données'!$G:$G,'liste de données'!$D:$D,$C45,'liste de données'!$C:$C,$E45,'liste de données'!$F:$F,"&gt;=01/05/2018",'liste de données'!$F:$F,"&lt;=30/05/2018")</f>
        <v>0</v>
      </c>
      <c r="P45" s="69">
        <f>SUMIFS('liste de données'!$G:$G,'liste de données'!$D:$D,$C45,'liste de données'!$C:$C,$E45,'liste de données'!$F:$F,"&gt;=01/06/2018",'liste de données'!$F:$F,"&lt;=31/06/2018")</f>
        <v>0</v>
      </c>
      <c r="Q45" s="69">
        <f>SUMIFS('liste de données'!$G:$G,'liste de données'!$D:$D,$C45,'liste de données'!$C:$C,$E45,'liste de données'!$F:$F,"&gt;=01/07/2018",'liste de données'!$F:$F,"&lt;=31/07/2018")</f>
        <v>0</v>
      </c>
      <c r="R45" s="69">
        <f>SUMIFS('liste de données'!$G:$G,'liste de données'!$D:$D,$C45,'liste de données'!$C:$C,$E45,'liste de données'!$F:$F,"&gt;=01/08/2018",'liste de données'!$F:$F,"&lt;=31/08/2018")</f>
        <v>0</v>
      </c>
      <c r="S45" s="69">
        <f>SUMIFS('liste de données'!$G:$G,'liste de données'!$D:$D,$C45,'liste de données'!$C:$C,$E45,'liste de données'!$F:$F,"&gt;=01/09/2018",'liste de données'!$F:$F,"&lt;=30/09/2018")</f>
        <v>0</v>
      </c>
      <c r="T45" s="69">
        <f>SUMIFS('liste de données'!$G:$G,'liste de données'!$D:$D,$C45,'liste de données'!$C:$C,$E45,'liste de données'!$F:$F,"&gt;=01/10/2018",'liste de données'!$F:$F,"&lt;=31/10/2018")</f>
        <v>0</v>
      </c>
      <c r="U45" s="69">
        <f>SUMIFS('liste de données'!$G:$G,'liste de données'!$D:$D,$C45,'liste de données'!$C:$C,$E45,'liste de données'!$F:$F,"&gt;=01/11/2018",'liste de données'!$F:$F,"&lt;=30/11/2018")</f>
        <v>0</v>
      </c>
      <c r="V45" s="69">
        <f>SUMIFS('liste de données'!$G:$G,'liste de données'!$D:$D,$C45,'liste de données'!$C:$C,$E45,'liste de données'!$F:$F,"&gt;=01/12/2018",'liste de données'!$F:$F,"&lt;=31/12/2018")</f>
        <v>0</v>
      </c>
      <c r="W45" s="72">
        <f>SUM(K45:V45)</f>
        <v>6933.83</v>
      </c>
    </row>
    <row r="46" spans="1:23">
      <c r="A46" s="21"/>
      <c r="B46" s="113"/>
      <c r="C46" s="113"/>
      <c r="D46" s="29"/>
      <c r="E46" s="43" t="s">
        <v>14</v>
      </c>
      <c r="F46" s="70">
        <f>SUMIFS('liste de données'!G:G,'liste de données'!D:D,C45,'liste de données'!C:C,E46)</f>
        <v>38198.480000000003</v>
      </c>
      <c r="G46" s="70">
        <f>SUMIFS('liste de données'!H:H,'liste de données'!D:D,C45,'liste de données'!C:C,E46)</f>
        <v>3070.2</v>
      </c>
      <c r="H46" s="70">
        <f>SUMIFS('liste de données'!I:I,'liste de données'!D:D,C45,'liste de données'!C:C,E46)</f>
        <v>29500.35</v>
      </c>
      <c r="I46" s="70">
        <f>SUMIFS('liste de données'!J:J,'liste de données'!D:D,C45,'liste de données'!C:C,E46)</f>
        <v>5627.93</v>
      </c>
      <c r="K46" s="70">
        <f>SUMIFS('liste de données'!$G:$G,'liste de données'!$D:$D,$C45,'liste de données'!$C:$C,$E46,'liste de données'!$F:$F,"&gt;=01/01/2018",'liste de données'!$F:$F,"&lt;=31/01/2018")</f>
        <v>298.08</v>
      </c>
      <c r="L46" s="70">
        <f>SUMIFS('liste de données'!$G:$G,'liste de données'!$D:$D,$C45,'liste de données'!$C:$C,$E46,'liste de données'!$F:$F,"&gt;=01/02/2018",'liste de données'!$F:$F,"&lt;=28/02/2018")</f>
        <v>37222.33</v>
      </c>
      <c r="M46" s="70">
        <f>SUMIFS('liste de données'!$G:$G,'liste de données'!$D:$D,$C45,'liste de données'!$C:$C,$E46,'liste de données'!$F:$F,"&gt;=01/03/2018",'liste de données'!$F:$F,"&lt;=31/03/2018")</f>
        <v>678.07</v>
      </c>
      <c r="N46" s="70">
        <f>SUMIFS('liste de données'!$G:$G,'liste de données'!$D:$D,$C45,'liste de données'!$C:$C,$E46,'liste de données'!$F:$F,"&gt;=01/04/2018",'liste de données'!$F:$F,"&lt;=30/04/2018")</f>
        <v>0</v>
      </c>
      <c r="O46" s="70">
        <f>SUMIFS('liste de données'!$G:$G,'liste de données'!$D:$D,$C45,'liste de données'!$C:$C,$E46,'liste de données'!$F:$F,"&gt;=01/05/2018",'liste de données'!$F:$F,"&lt;=31/05/2018")</f>
        <v>0</v>
      </c>
      <c r="P46" s="70">
        <f>SUMIFS('liste de données'!$G:$G,'liste de données'!$D:$D,$C45,'liste de données'!$C:$C,$E46,'liste de données'!$F:$F,"&gt;=01/06/2018",'liste de données'!$F:$F,"&lt;=30/06/2018")</f>
        <v>0</v>
      </c>
      <c r="Q46" s="70">
        <f>SUMIFS('liste de données'!$G:$G,'liste de données'!$D:$D,$C45,'liste de données'!$C:$C,$E46,'liste de données'!$F:$F,"&gt;=01/07/2018",'liste de données'!$F:$F,"&lt;=31/07/2018")</f>
        <v>0</v>
      </c>
      <c r="R46" s="70">
        <f>SUMIFS('liste de données'!$G:$G,'liste de données'!$D:$D,$C45,'liste de données'!$C:$C,$E46,'liste de données'!$F:$F,"&gt;=01/08/2018",'liste de données'!$F:$F,"&lt;=31/08/2018")</f>
        <v>0</v>
      </c>
      <c r="S46" s="70">
        <f>SUMIFS('liste de données'!$G:$G,'liste de données'!$D:$D,$C45,'liste de données'!$C:$C,$E46,'liste de données'!$F:$F,"&gt;=01/09/2018",'liste de données'!$F:$F,"&lt;=30/09/2018")</f>
        <v>0</v>
      </c>
      <c r="T46" s="70">
        <f>SUMIFS('liste de données'!$G:$G,'liste de données'!$D:$D,$C45,'liste de données'!$C:$C,$E46,'liste de données'!$F:$F,"&gt;=01/10/2018",'liste de données'!$F:$F,"&lt;=31/10/2018")</f>
        <v>0</v>
      </c>
      <c r="U46" s="70">
        <f>SUMIFS('liste de données'!$G:$G,'liste de données'!$D:$D,$C45,'liste de données'!$C:$C,$E46,'liste de données'!$F:$F,"&gt;=01/11/2018",'liste de données'!$F:$F,"&lt;=30/11/2018")</f>
        <v>0</v>
      </c>
      <c r="V46" s="70">
        <f>SUMIFS('liste de données'!$G:$G,'liste de données'!$D:$D,$C45,'liste de données'!$C:$C,$E46,'liste de données'!$F:$F,"&gt;=01/12/2018",'liste de données'!$F:$F,"&lt;=31/12/2018")</f>
        <v>0</v>
      </c>
      <c r="W46" s="72">
        <f>SUM(K46:V46)</f>
        <v>38198.480000000003</v>
      </c>
    </row>
    <row r="47" spans="1:23">
      <c r="B47" s="108"/>
      <c r="C47" s="108"/>
      <c r="D47" s="19"/>
      <c r="E47" s="44" t="s">
        <v>791</v>
      </c>
      <c r="F47" s="78">
        <f>SUM(F45:F46)</f>
        <v>45132.310000000005</v>
      </c>
      <c r="G47" s="78">
        <f t="shared" ref="G47:I47" si="7">SUM(G45:G46)</f>
        <v>7485.42</v>
      </c>
      <c r="H47" s="78">
        <f t="shared" si="7"/>
        <v>31950.44</v>
      </c>
      <c r="I47" s="78">
        <f t="shared" si="7"/>
        <v>5696.4500000000007</v>
      </c>
      <c r="J47" s="35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</row>
    <row r="48" spans="1:23">
      <c r="E48" s="35"/>
      <c r="F48" s="93"/>
      <c r="G48" s="93"/>
      <c r="H48" s="93"/>
      <c r="I48" s="93"/>
      <c r="J48" s="35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</row>
    <row r="49" spans="1:23">
      <c r="E49" s="35"/>
      <c r="F49" s="93"/>
      <c r="G49" s="93"/>
      <c r="H49" s="93"/>
      <c r="I49" s="93"/>
      <c r="J49" s="35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</row>
    <row r="50" spans="1:23" ht="38.25">
      <c r="B50" s="17" t="s">
        <v>776</v>
      </c>
      <c r="C50" s="17" t="s">
        <v>778</v>
      </c>
      <c r="D50" s="17" t="s">
        <v>779</v>
      </c>
      <c r="E50" s="38" t="s">
        <v>777</v>
      </c>
      <c r="F50" s="88" t="s">
        <v>781</v>
      </c>
      <c r="G50" s="88" t="s">
        <v>782</v>
      </c>
      <c r="H50" s="88" t="s">
        <v>783</v>
      </c>
      <c r="I50" s="88" t="s">
        <v>784</v>
      </c>
      <c r="J50" s="3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</row>
    <row r="51" spans="1:23">
      <c r="B51" s="106">
        <v>955425</v>
      </c>
      <c r="C51" s="106" t="s">
        <v>266</v>
      </c>
      <c r="D51" s="18" t="s">
        <v>267</v>
      </c>
      <c r="E51" s="42" t="s">
        <v>1</v>
      </c>
      <c r="F51" s="71">
        <f>SUMIFS('liste de données'!G:G,'liste de données'!D:D,C51,'liste de données'!C:C,E51)</f>
        <v>2929.43</v>
      </c>
      <c r="G51" s="71">
        <f>SUMIFS('liste de données'!H:H,'liste de données'!D:D,C51,'liste de données'!C:C,E51)</f>
        <v>2146.16</v>
      </c>
      <c r="H51" s="71">
        <f>SUMIFS('liste de données'!I:I,'liste de données'!D:D,C51,'liste de données'!C:C,E51)</f>
        <v>0</v>
      </c>
      <c r="I51" s="71">
        <f>SUMIFS('liste de données'!J:J,'liste de données'!D:D,C51,'liste de données'!C:C,E51)</f>
        <v>783.27</v>
      </c>
      <c r="J51" s="35"/>
      <c r="K51" s="69">
        <f>SUMIFS('liste de données'!$G:$G,'liste de données'!$D:$D,$C51,'liste de données'!$C:$C,$E51,'liste de données'!$F:$F,"&gt;=01/01/2018",'liste de données'!$F:$F,"&lt;=31/01/2018")</f>
        <v>0</v>
      </c>
      <c r="L51" s="69">
        <f>SUMIFS('liste de données'!$G:$G,'liste de données'!$D:$D,$C51,'liste de données'!$C:$C,$E51,'liste de données'!$F:$F,"&gt;=01/02/2018",'liste de données'!$F:$F,"&lt;=28/02/2018")</f>
        <v>907.61</v>
      </c>
      <c r="M51" s="69">
        <f>SUMIFS('liste de données'!$G:$G,'liste de données'!$D:$D,$C51,'liste de données'!$C:$C,$E51,'liste de données'!$F:$F,"&gt;=01/03/2018",'liste de données'!$F:$F,"&lt;=31/03/2018")</f>
        <v>2021.82</v>
      </c>
      <c r="N51" s="69">
        <f>SUMIFS('liste de données'!$G:$G,'liste de données'!$D:$D,$C51,'liste de données'!$C:$C,$E51,'liste de données'!$F:$F,"&gt;=01/04/2018",'liste de données'!$F:$F,"&lt;=30/04/2018")</f>
        <v>0</v>
      </c>
      <c r="O51" s="69">
        <f>SUMIFS('liste de données'!$G:$G,'liste de données'!$D:$D,$C51,'liste de données'!$C:$C,$E51,'liste de données'!$F:$F,"&gt;=01/05/2018",'liste de données'!$F:$F,"&lt;=30/05/2018")</f>
        <v>0</v>
      </c>
      <c r="P51" s="69">
        <f>SUMIFS('liste de données'!$G:$G,'liste de données'!$D:$D,$C51,'liste de données'!$C:$C,$E51,'liste de données'!$F:$F,"&gt;=01/06/2018",'liste de données'!$F:$F,"&lt;=31/06/2018")</f>
        <v>0</v>
      </c>
      <c r="Q51" s="69">
        <f>SUMIFS('liste de données'!$G:$G,'liste de données'!$D:$D,$C51,'liste de données'!$C:$C,$E51,'liste de données'!$F:$F,"&gt;=01/07/2018",'liste de données'!$F:$F,"&lt;=31/07/2018")</f>
        <v>0</v>
      </c>
      <c r="R51" s="69">
        <f>SUMIFS('liste de données'!$G:$G,'liste de données'!$D:$D,$C51,'liste de données'!$C:$C,$E51,'liste de données'!$F:$F,"&gt;=01/08/2018",'liste de données'!$F:$F,"&lt;=31/08/2018")</f>
        <v>0</v>
      </c>
      <c r="S51" s="69">
        <f>SUMIFS('liste de données'!$G:$G,'liste de données'!$D:$D,$C51,'liste de données'!$C:$C,$E51,'liste de données'!$F:$F,"&gt;=01/09/2018",'liste de données'!$F:$F,"&lt;=30/09/2018")</f>
        <v>0</v>
      </c>
      <c r="T51" s="69">
        <f>SUMIFS('liste de données'!$G:$G,'liste de données'!$D:$D,$C51,'liste de données'!$C:$C,$E51,'liste de données'!$F:$F,"&gt;=01/10/2018",'liste de données'!$F:$F,"&lt;=31/10/2018")</f>
        <v>0</v>
      </c>
      <c r="U51" s="69">
        <f>SUMIFS('liste de données'!$G:$G,'liste de données'!$D:$D,$C51,'liste de données'!$C:$C,$E51,'liste de données'!$F:$F,"&gt;=01/11/2018",'liste de données'!$F:$F,"&lt;=30/11/2018")</f>
        <v>0</v>
      </c>
      <c r="V51" s="69">
        <f>SUMIFS('liste de données'!$G:$G,'liste de données'!$D:$D,$C51,'liste de données'!$C:$C,$E51,'liste de données'!$F:$F,"&gt;=01/12/2018",'liste de données'!$F:$F,"&lt;=31/12/2018")</f>
        <v>0</v>
      </c>
      <c r="W51" s="72">
        <f>SUM(K51:V51)</f>
        <v>2929.43</v>
      </c>
    </row>
    <row r="52" spans="1:23">
      <c r="A52" s="21"/>
      <c r="B52" s="113"/>
      <c r="C52" s="113"/>
      <c r="D52" s="29"/>
      <c r="E52" s="43" t="s">
        <v>14</v>
      </c>
      <c r="F52" s="70">
        <f>SUMIFS('liste de données'!G:G,'liste de données'!D:D,C51,'liste de données'!C:C,E52)</f>
        <v>4491.32</v>
      </c>
      <c r="G52" s="70">
        <f>SUMIFS('liste de données'!H:H,'liste de données'!D:D,C51,'liste de données'!C:C,E52)</f>
        <v>4411.59</v>
      </c>
      <c r="H52" s="70">
        <f>SUMIFS('liste de données'!I:I,'liste de données'!D:D,C51,'liste de données'!C:C,E52)</f>
        <v>0</v>
      </c>
      <c r="I52" s="70">
        <f>SUMIFS('liste de données'!J:J,'liste de données'!D:D,C51,'liste de données'!C:C,E52)</f>
        <v>79.73</v>
      </c>
      <c r="J52" s="37"/>
      <c r="K52" s="70">
        <f>SUMIFS('liste de données'!$G:$G,'liste de données'!$D:$D,$C51,'liste de données'!$C:$C,$E52,'liste de données'!$F:$F,"&gt;=01/01/2018",'liste de données'!$F:$F,"&lt;=31/01/2018")</f>
        <v>298.08</v>
      </c>
      <c r="L52" s="70">
        <f>SUMIFS('liste de données'!$G:$G,'liste de données'!$D:$D,$C51,'liste de données'!$C:$C,$E52,'liste de données'!$F:$F,"&gt;=01/02/2018",'liste de données'!$F:$F,"&lt;=28/02/2018")</f>
        <v>377.81</v>
      </c>
      <c r="M52" s="70">
        <f>SUMIFS('liste de données'!$G:$G,'liste de données'!$D:$D,$C51,'liste de données'!$C:$C,$E52,'liste de données'!$F:$F,"&gt;=01/03/2018",'liste de données'!$F:$F,"&lt;=31/03/2018")</f>
        <v>3815.43</v>
      </c>
      <c r="N52" s="70">
        <f>SUMIFS('liste de données'!$G:$G,'liste de données'!$D:$D,$C51,'liste de données'!$C:$C,$E52,'liste de données'!$F:$F,"&gt;=01/04/2018",'liste de données'!$F:$F,"&lt;=30/04/2018")</f>
        <v>0</v>
      </c>
      <c r="O52" s="70">
        <f>SUMIFS('liste de données'!$G:$G,'liste de données'!$D:$D,$C51,'liste de données'!$C:$C,$E52,'liste de données'!$F:$F,"&gt;=01/05/2018",'liste de données'!$F:$F,"&lt;=31/05/2018")</f>
        <v>0</v>
      </c>
      <c r="P52" s="70">
        <f>SUMIFS('liste de données'!$G:$G,'liste de données'!$D:$D,$C51,'liste de données'!$C:$C,$E52,'liste de données'!$F:$F,"&gt;=01/06/2018",'liste de données'!$F:$F,"&lt;=30/06/2018")</f>
        <v>0</v>
      </c>
      <c r="Q52" s="70">
        <f>SUMIFS('liste de données'!$G:$G,'liste de données'!$D:$D,$C51,'liste de données'!$C:$C,$E52,'liste de données'!$F:$F,"&gt;=01/07/2018",'liste de données'!$F:$F,"&lt;=31/07/2018")</f>
        <v>0</v>
      </c>
      <c r="R52" s="70">
        <f>SUMIFS('liste de données'!$G:$G,'liste de données'!$D:$D,$C51,'liste de données'!$C:$C,$E52,'liste de données'!$F:$F,"&gt;=01/08/2018",'liste de données'!$F:$F,"&lt;=31/08/2018")</f>
        <v>0</v>
      </c>
      <c r="S52" s="70">
        <f>SUMIFS('liste de données'!$G:$G,'liste de données'!$D:$D,$C51,'liste de données'!$C:$C,$E52,'liste de données'!$F:$F,"&gt;=01/09/2018",'liste de données'!$F:$F,"&lt;=30/09/2018")</f>
        <v>0</v>
      </c>
      <c r="T52" s="70">
        <f>SUMIFS('liste de données'!$G:$G,'liste de données'!$D:$D,$C51,'liste de données'!$C:$C,$E52,'liste de données'!$F:$F,"&gt;=01/10/2018",'liste de données'!$F:$F,"&lt;=31/10/2018")</f>
        <v>0</v>
      </c>
      <c r="U52" s="70">
        <f>SUMIFS('liste de données'!$G:$G,'liste de données'!$D:$D,$C51,'liste de données'!$C:$C,$E52,'liste de données'!$F:$F,"&gt;=01/11/2018",'liste de données'!$F:$F,"&lt;=30/11/2018")</f>
        <v>0</v>
      </c>
      <c r="V52" s="70">
        <f>SUMIFS('liste de données'!$G:$G,'liste de données'!$D:$D,$C51,'liste de données'!$C:$C,$E52,'liste de données'!$F:$F,"&gt;=01/12/2018",'liste de données'!$F:$F,"&lt;=31/12/2018")</f>
        <v>0</v>
      </c>
      <c r="W52" s="72">
        <f>SUM(K52:V52)</f>
        <v>4491.32</v>
      </c>
    </row>
    <row r="53" spans="1:23">
      <c r="B53" s="108"/>
      <c r="C53" s="108"/>
      <c r="D53" s="19"/>
      <c r="E53" s="44" t="s">
        <v>791</v>
      </c>
      <c r="F53" s="78">
        <f>SUM(F51:F52)</f>
        <v>7420.75</v>
      </c>
      <c r="G53" s="78">
        <f t="shared" ref="G53:I53" si="8">SUM(G51:G52)</f>
        <v>6557.75</v>
      </c>
      <c r="H53" s="78">
        <f t="shared" si="8"/>
        <v>0</v>
      </c>
      <c r="I53" s="78">
        <f t="shared" si="8"/>
        <v>863</v>
      </c>
    </row>
    <row r="54" spans="1:23">
      <c r="E54" s="35"/>
      <c r="F54" s="93"/>
      <c r="G54" s="93"/>
      <c r="H54" s="93"/>
      <c r="I54" s="93"/>
    </row>
    <row r="55" spans="1:23">
      <c r="E55" s="35"/>
      <c r="F55" s="93"/>
      <c r="G55" s="93"/>
      <c r="H55" s="93"/>
      <c r="I55" s="93"/>
      <c r="J55" s="35"/>
      <c r="K55" s="35"/>
    </row>
    <row r="56" spans="1:23">
      <c r="E56" s="35"/>
      <c r="F56" s="93"/>
      <c r="G56" s="117" t="s">
        <v>806</v>
      </c>
      <c r="H56" s="117"/>
      <c r="I56" s="93"/>
      <c r="J56" s="10"/>
      <c r="K56" s="73">
        <v>43101</v>
      </c>
      <c r="L56" s="73">
        <v>43132</v>
      </c>
      <c r="M56" s="73">
        <v>43160</v>
      </c>
      <c r="N56" s="73">
        <v>43191</v>
      </c>
      <c r="O56" s="73">
        <v>43221</v>
      </c>
      <c r="P56" s="73">
        <v>43252</v>
      </c>
      <c r="Q56" s="73">
        <v>43282</v>
      </c>
      <c r="R56" s="73">
        <v>43313</v>
      </c>
      <c r="S56" s="73">
        <v>43344</v>
      </c>
      <c r="T56" s="73">
        <v>43374</v>
      </c>
      <c r="U56" s="73">
        <v>43405</v>
      </c>
      <c r="V56" s="73">
        <v>43435</v>
      </c>
      <c r="W56" s="63" t="s">
        <v>2685</v>
      </c>
    </row>
    <row r="57" spans="1:23">
      <c r="E57" s="35"/>
      <c r="F57" s="93"/>
      <c r="G57" s="117"/>
      <c r="H57" s="117"/>
      <c r="I57" s="93"/>
      <c r="J57" s="67" t="s">
        <v>2716</v>
      </c>
      <c r="K57" s="79">
        <f>SUM(K3,K9,K15,K21,K27,K33,K39,K45,K51)</f>
        <v>8006.91</v>
      </c>
      <c r="L57" s="79">
        <f t="shared" ref="L57:V57" si="9">SUM(L3,L9,L15,L21,L27,L33,L39,L45,L51)</f>
        <v>1612.7200000000003</v>
      </c>
      <c r="M57" s="79">
        <f t="shared" si="9"/>
        <v>3228.8199999999997</v>
      </c>
      <c r="N57" s="79">
        <f t="shared" si="9"/>
        <v>0</v>
      </c>
      <c r="O57" s="79">
        <f t="shared" si="9"/>
        <v>0</v>
      </c>
      <c r="P57" s="79">
        <f t="shared" si="9"/>
        <v>0</v>
      </c>
      <c r="Q57" s="79">
        <f t="shared" si="9"/>
        <v>0</v>
      </c>
      <c r="R57" s="79">
        <f t="shared" si="9"/>
        <v>0</v>
      </c>
      <c r="S57" s="79">
        <f t="shared" si="9"/>
        <v>0</v>
      </c>
      <c r="T57" s="79">
        <f t="shared" si="9"/>
        <v>0</v>
      </c>
      <c r="U57" s="79">
        <f t="shared" si="9"/>
        <v>0</v>
      </c>
      <c r="V57" s="79">
        <f t="shared" si="9"/>
        <v>0</v>
      </c>
      <c r="W57" s="80">
        <f>SUM(K57:V57)</f>
        <v>12848.45</v>
      </c>
    </row>
    <row r="58" spans="1:23">
      <c r="E58" s="35"/>
      <c r="F58" s="93"/>
      <c r="G58" s="91" t="s">
        <v>1</v>
      </c>
      <c r="H58" s="71">
        <f>SUM(F3,F9,F15,F21,F27,F33,F39,F45,F51,)</f>
        <v>12848.45</v>
      </c>
      <c r="I58" s="93"/>
      <c r="J58" s="68" t="s">
        <v>2717</v>
      </c>
      <c r="K58" s="81">
        <f>SUM(K4,K10,K16,K22,K28,K34,K40,K46,K52)</f>
        <v>1170.5999999999999</v>
      </c>
      <c r="L58" s="81">
        <f t="shared" ref="L58:V58" si="10">SUM(L4,L10,L16,L22,L28,L34,L40,L46,L52)</f>
        <v>39252.43</v>
      </c>
      <c r="M58" s="81">
        <f t="shared" si="10"/>
        <v>4976.33</v>
      </c>
      <c r="N58" s="81">
        <f t="shared" si="10"/>
        <v>0</v>
      </c>
      <c r="O58" s="81">
        <f t="shared" si="10"/>
        <v>0</v>
      </c>
      <c r="P58" s="81">
        <f t="shared" si="10"/>
        <v>0</v>
      </c>
      <c r="Q58" s="81">
        <f t="shared" si="10"/>
        <v>0</v>
      </c>
      <c r="R58" s="81">
        <f t="shared" si="10"/>
        <v>0</v>
      </c>
      <c r="S58" s="81">
        <f t="shared" si="10"/>
        <v>0</v>
      </c>
      <c r="T58" s="81">
        <f t="shared" si="10"/>
        <v>0</v>
      </c>
      <c r="U58" s="81">
        <f t="shared" si="10"/>
        <v>0</v>
      </c>
      <c r="V58" s="81">
        <f t="shared" si="10"/>
        <v>0</v>
      </c>
      <c r="W58" s="80">
        <f>SUM(K58:V58)</f>
        <v>45399.360000000001</v>
      </c>
    </row>
    <row r="59" spans="1:23">
      <c r="E59" s="35"/>
      <c r="F59" s="93"/>
      <c r="G59" s="92" t="s">
        <v>14</v>
      </c>
      <c r="H59" s="70">
        <f>SUM(F52,F46,F40,F34,F28,F22,F16,F10,F4)</f>
        <v>45399.360000000008</v>
      </c>
      <c r="I59" s="93"/>
    </row>
    <row r="60" spans="1:23">
      <c r="E60" s="35"/>
      <c r="F60" s="35"/>
      <c r="G60" s="35"/>
      <c r="H60" s="35"/>
    </row>
    <row r="61" spans="1:23">
      <c r="A61" s="20"/>
      <c r="B61" s="20"/>
      <c r="C61" s="20"/>
      <c r="D61" s="20"/>
      <c r="E61" s="39"/>
      <c r="F61" s="39"/>
      <c r="G61" s="39"/>
      <c r="H61" s="39"/>
    </row>
    <row r="62" spans="1:23">
      <c r="A62" s="21"/>
      <c r="B62" s="21"/>
      <c r="C62" s="21"/>
      <c r="D62" s="21"/>
      <c r="E62" s="37"/>
      <c r="F62" s="37"/>
      <c r="G62" s="37"/>
      <c r="H62" s="37"/>
    </row>
    <row r="63" spans="1:23">
      <c r="B63" s="27"/>
      <c r="E63" s="35"/>
      <c r="F63" s="35"/>
      <c r="G63" s="35"/>
      <c r="H63" s="35"/>
      <c r="I63" s="35"/>
    </row>
    <row r="64" spans="1:23">
      <c r="E64" s="35"/>
      <c r="F64" s="35"/>
      <c r="G64" s="35"/>
      <c r="H64" s="35"/>
      <c r="I64" s="35"/>
    </row>
    <row r="65" spans="5:9">
      <c r="E65" s="35"/>
      <c r="F65" s="35"/>
      <c r="G65" s="35"/>
      <c r="H65" s="35"/>
      <c r="I65" s="35"/>
    </row>
    <row r="66" spans="5:9">
      <c r="E66" s="35"/>
      <c r="F66" s="35"/>
      <c r="G66" s="35"/>
      <c r="H66" s="35"/>
      <c r="I66" s="35"/>
    </row>
  </sheetData>
  <mergeCells count="20">
    <mergeCell ref="X2:Y2"/>
    <mergeCell ref="G56:H57"/>
    <mergeCell ref="B39:B41"/>
    <mergeCell ref="C39:C41"/>
    <mergeCell ref="B45:B47"/>
    <mergeCell ref="C45:C47"/>
    <mergeCell ref="B51:B53"/>
    <mergeCell ref="C51:C53"/>
    <mergeCell ref="B21:B23"/>
    <mergeCell ref="C21:C23"/>
    <mergeCell ref="B27:B29"/>
    <mergeCell ref="C27:C29"/>
    <mergeCell ref="B33:B35"/>
    <mergeCell ref="C33:C35"/>
    <mergeCell ref="B3:B5"/>
    <mergeCell ref="C3:C5"/>
    <mergeCell ref="B9:B11"/>
    <mergeCell ref="C9:C11"/>
    <mergeCell ref="B15:B17"/>
    <mergeCell ref="C15:C17"/>
  </mergeCells>
  <pageMargins left="0.7" right="0.7" top="0.75" bottom="0.75" header="0.3" footer="0.3"/>
  <pageSetup paperSize="9" orientation="portrait" r:id="rId1"/>
  <customProperties>
    <customPr name="EpmWorksheetKeyString_GUID" r:id="rId2"/>
  </customProperties>
  <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72"/>
  <sheetViews>
    <sheetView showGridLines="0" tabSelected="1" topLeftCell="H38" workbookViewId="0">
      <selection activeCell="Y61" sqref="Y61"/>
    </sheetView>
  </sheetViews>
  <sheetFormatPr baseColWidth="10" defaultRowHeight="12.75"/>
  <cols>
    <col min="3" max="3" width="12.140625" customWidth="1"/>
    <col min="4" max="4" width="43.7109375" customWidth="1"/>
    <col min="10" max="10" width="17.140625" bestFit="1" customWidth="1"/>
    <col min="23" max="23" width="16.28515625" bestFit="1" customWidth="1"/>
  </cols>
  <sheetData>
    <row r="2" spans="1:25" ht="38.25">
      <c r="B2" s="17" t="s">
        <v>776</v>
      </c>
      <c r="C2" s="17" t="s">
        <v>778</v>
      </c>
      <c r="D2" s="17" t="s">
        <v>779</v>
      </c>
      <c r="E2" s="38" t="s">
        <v>777</v>
      </c>
      <c r="F2" s="38" t="s">
        <v>781</v>
      </c>
      <c r="G2" s="38" t="s">
        <v>782</v>
      </c>
      <c r="H2" s="38" t="s">
        <v>783</v>
      </c>
      <c r="I2" s="38" t="s">
        <v>784</v>
      </c>
      <c r="K2" s="65">
        <v>43101</v>
      </c>
      <c r="L2" s="65">
        <v>43132</v>
      </c>
      <c r="M2" s="65">
        <v>43160</v>
      </c>
      <c r="N2" s="65">
        <v>43191</v>
      </c>
      <c r="O2" s="65">
        <v>43221</v>
      </c>
      <c r="P2" s="65">
        <v>43252</v>
      </c>
      <c r="Q2" s="65">
        <v>43282</v>
      </c>
      <c r="R2" s="65">
        <v>43313</v>
      </c>
      <c r="S2" s="65">
        <v>43344</v>
      </c>
      <c r="T2" s="65">
        <v>43374</v>
      </c>
      <c r="U2" s="65">
        <v>43405</v>
      </c>
      <c r="V2" s="65">
        <v>43435</v>
      </c>
      <c r="W2" s="64" t="s">
        <v>2691</v>
      </c>
      <c r="X2" s="122" t="s">
        <v>2720</v>
      </c>
      <c r="Y2" s="123"/>
    </row>
    <row r="3" spans="1:25">
      <c r="B3" s="106">
        <v>955425</v>
      </c>
      <c r="C3" s="106" t="s">
        <v>82</v>
      </c>
      <c r="D3" s="18" t="s">
        <v>83</v>
      </c>
      <c r="E3" s="42" t="s">
        <v>1</v>
      </c>
      <c r="F3" s="71">
        <f>SUMIFS('liste de données'!G:G,'liste de données'!D:D,C3,'liste de données'!C:C,E3)</f>
        <v>3778.15</v>
      </c>
      <c r="G3" s="71">
        <f>SUMIFS('liste de données'!H:H,'liste de données'!D:D,C3,'liste de données'!C:C,E3)</f>
        <v>2086.54</v>
      </c>
      <c r="H3" s="71">
        <f>SUMIFS('liste de données'!I:I,'liste de données'!D:D,C3,'liste de données'!C:C,E3)</f>
        <v>0</v>
      </c>
      <c r="I3" s="71">
        <f>SUMIFS('liste de données'!J:J,'liste de données'!D:D,C3,'liste de données'!C:C,E3)</f>
        <v>1691.6100000000001</v>
      </c>
      <c r="J3" s="35"/>
      <c r="K3" s="69">
        <f>SUMIFS('liste de données'!$G:$G,'liste de données'!$D:$D,$C3,'liste de données'!$C:$C,$E3,'liste de données'!$F:$F,"&gt;=01/01/2018",'liste de données'!$F:$F,"&lt;=31/01/2018")</f>
        <v>3027.21</v>
      </c>
      <c r="L3" s="69">
        <f>SUMIFS('liste de données'!$G:$G,'liste de données'!$D:$D,$C3,'liste de données'!$C:$C,$E3,'liste de données'!$F:$F,"&gt;=01/02/2018",'liste de données'!$F:$F,"&lt;=28/02/2018")</f>
        <v>750.94</v>
      </c>
      <c r="M3" s="69">
        <f>SUMIFS('liste de données'!$G:$G,'liste de données'!$D:$D,$C3,'liste de données'!$C:$C,$E3,'liste de données'!$F:$F,"&gt;=01/03/2018",'liste de données'!$F:$F,"&lt;=31/03/2018")</f>
        <v>0</v>
      </c>
      <c r="N3" s="69">
        <f>SUMIFS('liste de données'!$G:$G,'liste de données'!$D:$D,$C3,'liste de données'!$C:$C,$E3,'liste de données'!$F:$F,"&gt;=01/04/2018",'liste de données'!$F:$F,"&lt;=30/04/2018")</f>
        <v>0</v>
      </c>
      <c r="O3" s="69">
        <f>SUMIFS('liste de données'!$G:$G,'liste de données'!$D:$D,$C3,'liste de données'!$C:$C,$E3,'liste de données'!$F:$F,"&gt;=01/05/2018",'liste de données'!$F:$F,"&lt;=30/05/2018")</f>
        <v>0</v>
      </c>
      <c r="P3" s="69">
        <f>SUMIFS('liste de données'!$G:$G,'liste de données'!$D:$D,$C3,'liste de données'!$C:$C,$E3,'liste de données'!$F:$F,"&gt;=01/06/2018",'liste de données'!$F:$F,"&lt;=31/06/2018")</f>
        <v>0</v>
      </c>
      <c r="Q3" s="69">
        <f>SUMIFS('liste de données'!$G:$G,'liste de données'!$D:$D,$C3,'liste de données'!$C:$C,$E3,'liste de données'!$F:$F,"&gt;=01/07/2018",'liste de données'!$F:$F,"&lt;=31/07/2018")</f>
        <v>0</v>
      </c>
      <c r="R3" s="69">
        <f>SUMIFS('liste de données'!$G:$G,'liste de données'!$D:$D,$C3,'liste de données'!$C:$C,$E3,'liste de données'!$F:$F,"&gt;=01/08/2018",'liste de données'!$F:$F,"&lt;=31/08/2018")</f>
        <v>0</v>
      </c>
      <c r="S3" s="69">
        <f>SUMIFS('liste de données'!$G:$G,'liste de données'!$D:$D,$C3,'liste de données'!$C:$C,$E3,'liste de données'!$F:$F,"&gt;=01/09/2018",'liste de données'!$F:$F,"&lt;=30/09/2018")</f>
        <v>0</v>
      </c>
      <c r="T3" s="69">
        <f>SUMIFS('liste de données'!$G:$G,'liste de données'!$D:$D,$C3,'liste de données'!$C:$C,$E3,'liste de données'!$F:$F,"&gt;=01/10/2018",'liste de données'!$F:$F,"&lt;=31/10/2018")</f>
        <v>0</v>
      </c>
      <c r="U3" s="69">
        <f>SUMIFS('liste de données'!$G:$G,'liste de données'!$D:$D,$C3,'liste de données'!$C:$C,$E3,'liste de données'!$F:$F,"&gt;=01/11/2018",'liste de données'!$F:$F,"&lt;=30/11/2018")</f>
        <v>0</v>
      </c>
      <c r="V3" s="69">
        <f>SUMIFS('liste de données'!$G:$G,'liste de données'!$D:$D,$C3,'liste de données'!$C:$C,$E3,'liste de données'!$F:$F,"&gt;=01/12/2018",'liste de données'!$F:$F,"&lt;=31/12/2018")</f>
        <v>0</v>
      </c>
      <c r="W3" s="72">
        <f>SUM(K3:V3)</f>
        <v>3778.15</v>
      </c>
      <c r="X3" s="120" t="s">
        <v>1</v>
      </c>
      <c r="Y3" s="118"/>
    </row>
    <row r="4" spans="1:25">
      <c r="A4" s="21"/>
      <c r="B4" s="113"/>
      <c r="C4" s="113"/>
      <c r="D4" s="29"/>
      <c r="E4" s="43" t="s">
        <v>14</v>
      </c>
      <c r="F4" s="70">
        <f>SUMIFS('liste de données'!G:G,'liste de données'!D:D,C3,'liste de données'!C:C,E4)</f>
        <v>487.14000000000004</v>
      </c>
      <c r="G4" s="70">
        <f>SUMIFS('liste de données'!H:H,'liste de données'!D:D,C3,'liste de données'!C:C,E4)</f>
        <v>447.11</v>
      </c>
      <c r="H4" s="70">
        <f>SUMIFS('liste de données'!I:I,'liste de données'!D:D,C3,'liste de données'!C:C,E4)</f>
        <v>0</v>
      </c>
      <c r="I4" s="70">
        <f>SUMIFS('liste de données'!J:J,'liste de données'!D:D,C3,'liste de données'!C:C,E4)</f>
        <v>40.03</v>
      </c>
      <c r="J4" s="35"/>
      <c r="K4" s="70">
        <f>SUMIFS('liste de données'!$G:$G,'liste de données'!$D:$D,$C3,'liste de données'!$C:$C,$E4,'liste de données'!$F:$F,"&gt;=01/01/2018",'liste de données'!$F:$F,"&lt;=31/01/2018")</f>
        <v>119.23</v>
      </c>
      <c r="L4" s="70">
        <f>SUMIFS('liste de données'!$G:$G,'liste de données'!$D:$D,$C3,'liste de données'!$C:$C,$E4,'liste de données'!$F:$F,"&gt;=01/02/2018",'liste de données'!$F:$F,"&lt;=28/02/2018")</f>
        <v>0</v>
      </c>
      <c r="M4" s="70">
        <f>SUMIFS('liste de données'!$G:$G,'liste de données'!$D:$D,$C3,'liste de données'!$C:$C,$E4,'liste de données'!$F:$F,"&gt;=01/03/2018",'liste de données'!$F:$F,"&lt;=31/03/2018")</f>
        <v>367.91</v>
      </c>
      <c r="N4" s="70">
        <f>SUMIFS('liste de données'!$G:$G,'liste de données'!$D:$D,$C3,'liste de données'!$C:$C,$E4,'liste de données'!$F:$F,"&gt;=01/04/2018",'liste de données'!$F:$F,"&lt;=30/04/2018")</f>
        <v>0</v>
      </c>
      <c r="O4" s="70">
        <f>SUMIFS('liste de données'!$G:$G,'liste de données'!$D:$D,$C3,'liste de données'!$C:$C,$E4,'liste de données'!$F:$F,"&gt;=01/05/2018",'liste de données'!$F:$F,"&lt;=31/05/2018")</f>
        <v>0</v>
      </c>
      <c r="P4" s="70">
        <f>SUMIFS('liste de données'!$G:$G,'liste de données'!$D:$D,$C3,'liste de données'!$C:$C,$E4,'liste de données'!$F:$F,"&gt;=01/06/2018",'liste de données'!$F:$F,"&lt;=30/06/2018")</f>
        <v>0</v>
      </c>
      <c r="Q4" s="70">
        <f>SUMIFS('liste de données'!$G:$G,'liste de données'!$D:$D,$C3,'liste de données'!$C:$C,$E4,'liste de données'!$F:$F,"&gt;=01/07/2018",'liste de données'!$F:$F,"&lt;=31/07/2018")</f>
        <v>0</v>
      </c>
      <c r="R4" s="70">
        <f>SUMIFS('liste de données'!$G:$G,'liste de données'!$D:$D,$C3,'liste de données'!$C:$C,$E4,'liste de données'!$F:$F,"&gt;=01/08/2018",'liste de données'!$F:$F,"&lt;=31/08/2018")</f>
        <v>0</v>
      </c>
      <c r="S4" s="70">
        <f>SUMIFS('liste de données'!$G:$G,'liste de données'!$D:$D,$C3,'liste de données'!$C:$C,$E4,'liste de données'!$F:$F,"&gt;=01/09/2018",'liste de données'!$F:$F,"&lt;=30/09/2018")</f>
        <v>0</v>
      </c>
      <c r="T4" s="70">
        <f>SUMIFS('liste de données'!$G:$G,'liste de données'!$D:$D,$C3,'liste de données'!$C:$C,$E4,'liste de données'!$F:$F,"&gt;=01/10/2018",'liste de données'!$F:$F,"&lt;=31/10/2018")</f>
        <v>0</v>
      </c>
      <c r="U4" s="70">
        <f>SUMIFS('liste de données'!$G:$G,'liste de données'!$D:$D,$C3,'liste de données'!$C:$C,$E4,'liste de données'!$F:$F,"&gt;=01/11/2018",'liste de données'!$F:$F,"&lt;=30/11/2018")</f>
        <v>0</v>
      </c>
      <c r="V4" s="70">
        <f>SUMIFS('liste de données'!$G:$G,'liste de données'!$D:$D,$C3,'liste de données'!$C:$C,$E4,'liste de données'!$F:$F,"&gt;=01/12/2018",'liste de données'!$F:$F,"&lt;=31/12/2018")</f>
        <v>0</v>
      </c>
      <c r="W4" s="72">
        <f>SUM(K4:V4)</f>
        <v>487.14000000000004</v>
      </c>
      <c r="X4" s="121" t="s">
        <v>14</v>
      </c>
      <c r="Y4" s="119"/>
    </row>
    <row r="5" spans="1:25">
      <c r="B5" s="108"/>
      <c r="C5" s="108"/>
      <c r="D5" s="19"/>
      <c r="E5" s="44" t="s">
        <v>791</v>
      </c>
      <c r="F5" s="78">
        <f>SUM(F3:F4)</f>
        <v>4265.29</v>
      </c>
      <c r="G5" s="78">
        <f t="shared" ref="G5:I5" si="0">SUM(G3:G4)</f>
        <v>2533.65</v>
      </c>
      <c r="H5" s="78">
        <f t="shared" si="0"/>
        <v>0</v>
      </c>
      <c r="I5" s="78">
        <f t="shared" si="0"/>
        <v>1731.64</v>
      </c>
      <c r="J5" s="35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</row>
    <row r="6" spans="1:25">
      <c r="E6" s="35"/>
      <c r="F6" s="93"/>
      <c r="G6" s="93"/>
      <c r="H6" s="93"/>
      <c r="I6" s="93"/>
      <c r="J6" s="35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</row>
    <row r="7" spans="1:25">
      <c r="E7" s="35"/>
      <c r="F7" s="93"/>
      <c r="G7" s="93"/>
      <c r="H7" s="93"/>
      <c r="I7" s="93"/>
      <c r="J7" s="35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</row>
    <row r="8" spans="1:25" ht="38.25">
      <c r="B8" s="17" t="s">
        <v>776</v>
      </c>
      <c r="C8" s="17" t="s">
        <v>778</v>
      </c>
      <c r="D8" s="17" t="s">
        <v>779</v>
      </c>
      <c r="E8" s="38" t="s">
        <v>777</v>
      </c>
      <c r="F8" s="88" t="s">
        <v>781</v>
      </c>
      <c r="G8" s="88" t="s">
        <v>782</v>
      </c>
      <c r="H8" s="88" t="s">
        <v>783</v>
      </c>
      <c r="I8" s="88" t="s">
        <v>784</v>
      </c>
      <c r="J8" s="3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</row>
    <row r="9" spans="1:25">
      <c r="B9" s="106">
        <v>955425</v>
      </c>
      <c r="C9" s="106" t="s">
        <v>143</v>
      </c>
      <c r="D9" s="33" t="s">
        <v>144</v>
      </c>
      <c r="E9" s="42" t="s">
        <v>1</v>
      </c>
      <c r="F9" s="71">
        <f>SUMIFS('liste de données'!G:G,'liste de données'!D:D,C9,'liste de données'!C:C,E9)</f>
        <v>1047.26</v>
      </c>
      <c r="G9" s="71">
        <f>SUMIFS('liste de données'!H:H,'liste de données'!D:D,C9,'liste de données'!C:C,E9)</f>
        <v>327.89</v>
      </c>
      <c r="H9" s="71">
        <f>SUMIFS('liste de données'!I:I,'liste de données'!D:D,C9,'liste de données'!C:C,E9)</f>
        <v>0</v>
      </c>
      <c r="I9" s="71">
        <f>SUMIFS('liste de données'!J:J,'liste de données'!D:D,C9,'liste de données'!C:C,E9)</f>
        <v>719.37</v>
      </c>
      <c r="J9" s="35"/>
      <c r="K9" s="69">
        <f>SUMIFS('liste de données'!$G:$G,'liste de données'!$D:$D,$C9,'liste de données'!$C:$C,$E9,'liste de données'!$F:$F,"&gt;=01/01/2018",'liste de données'!$F:$F,"&lt;=31/01/2018")</f>
        <v>0</v>
      </c>
      <c r="L9" s="69">
        <f>SUMIFS('liste de données'!$G:$G,'liste de données'!$D:$D,$C9,'liste de données'!$C:$C,$E9,'liste de données'!$F:$F,"&gt;=01/02/2018",'liste de données'!$F:$F,"&lt;=28/02/2018")</f>
        <v>1047.26</v>
      </c>
      <c r="M9" s="69">
        <f>SUMIFS('liste de données'!$G:$G,'liste de données'!$D:$D,$C9,'liste de données'!$C:$C,$E9,'liste de données'!$F:$F,"&gt;=01/03/2018",'liste de données'!$F:$F,"&lt;=31/03/2018")</f>
        <v>0</v>
      </c>
      <c r="N9" s="69">
        <f>SUMIFS('liste de données'!$G:$G,'liste de données'!$D:$D,$C9,'liste de données'!$C:$C,$E9,'liste de données'!$F:$F,"&gt;=01/04/2018",'liste de données'!$F:$F,"&lt;=30/04/2018")</f>
        <v>0</v>
      </c>
      <c r="O9" s="69">
        <f>SUMIFS('liste de données'!$G:$G,'liste de données'!$D:$D,$C9,'liste de données'!$C:$C,$E9,'liste de données'!$F:$F,"&gt;=01/05/2018",'liste de données'!$F:$F,"&lt;=30/05/2018")</f>
        <v>0</v>
      </c>
      <c r="P9" s="69">
        <f>SUMIFS('liste de données'!$G:$G,'liste de données'!$D:$D,$C9,'liste de données'!$C:$C,$E9,'liste de données'!$F:$F,"&gt;=01/06/2018",'liste de données'!$F:$F,"&lt;=31/06/2018")</f>
        <v>0</v>
      </c>
      <c r="Q9" s="69">
        <f>SUMIFS('liste de données'!$G:$G,'liste de données'!$D:$D,$C9,'liste de données'!$C:$C,$E9,'liste de données'!$F:$F,"&gt;=01/07/2018",'liste de données'!$F:$F,"&lt;=31/07/2018")</f>
        <v>0</v>
      </c>
      <c r="R9" s="69">
        <f>SUMIFS('liste de données'!$G:$G,'liste de données'!$D:$D,$C9,'liste de données'!$C:$C,$E9,'liste de données'!$F:$F,"&gt;=01/08/2018",'liste de données'!$F:$F,"&lt;=31/08/2018")</f>
        <v>0</v>
      </c>
      <c r="S9" s="69">
        <f>SUMIFS('liste de données'!$G:$G,'liste de données'!$D:$D,$C9,'liste de données'!$C:$C,$E9,'liste de données'!$F:$F,"&gt;=01/09/2018",'liste de données'!$F:$F,"&lt;=30/09/2018")</f>
        <v>0</v>
      </c>
      <c r="T9" s="69">
        <f>SUMIFS('liste de données'!$G:$G,'liste de données'!$D:$D,$C9,'liste de données'!$C:$C,$E9,'liste de données'!$F:$F,"&gt;=01/10/2018",'liste de données'!$F:$F,"&lt;=31/10/2018")</f>
        <v>0</v>
      </c>
      <c r="U9" s="69">
        <f>SUMIFS('liste de données'!$G:$G,'liste de données'!$D:$D,$C9,'liste de données'!$C:$C,$E9,'liste de données'!$F:$F,"&gt;=01/11/2018",'liste de données'!$F:$F,"&lt;=30/11/2018")</f>
        <v>0</v>
      </c>
      <c r="V9" s="69">
        <f>SUMIFS('liste de données'!$G:$G,'liste de données'!$D:$D,$C9,'liste de données'!$C:$C,$E9,'liste de données'!$F:$F,"&gt;=01/12/2018",'liste de données'!$F:$F,"&lt;=31/12/2018")</f>
        <v>0</v>
      </c>
      <c r="W9" s="72">
        <f>SUM(K9:V9)</f>
        <v>1047.26</v>
      </c>
    </row>
    <row r="10" spans="1:25">
      <c r="A10" s="21"/>
      <c r="B10" s="113"/>
      <c r="C10" s="113"/>
      <c r="D10" s="29"/>
      <c r="E10" s="43" t="s">
        <v>14</v>
      </c>
      <c r="F10" s="70">
        <f>SUMIFS('liste de données'!G:G,'liste de données'!D:D,C9,'liste de données'!C:C,E10)</f>
        <v>536.54</v>
      </c>
      <c r="G10" s="70">
        <f>SUMIFS('liste de données'!H:H,'liste de données'!D:D,C9,'liste de données'!C:C,E10)</f>
        <v>536.54</v>
      </c>
      <c r="H10" s="70">
        <f>SUMIFS('liste de données'!I:I,'liste de données'!D:D,C9,'liste de données'!C:C,E10)</f>
        <v>0</v>
      </c>
      <c r="I10" s="70">
        <f>SUMIFS('liste de données'!J:J,'liste de données'!D:D,C9,'liste de données'!C:C,E10)</f>
        <v>0</v>
      </c>
      <c r="J10" s="35"/>
      <c r="K10" s="70">
        <f>SUMIFS('liste de données'!$G:$G,'liste de données'!$D:$D,$C9,'liste de données'!$C:$C,$E10,'liste de données'!$F:$F,"&gt;=01/01/2018",'liste de données'!$F:$F,"&lt;=31/01/2018")</f>
        <v>417.31</v>
      </c>
      <c r="L10" s="70">
        <f>SUMIFS('liste de données'!$G:$G,'liste de données'!$D:$D,$C9,'liste de données'!$C:$C,$E10,'liste de données'!$F:$F,"&gt;=01/02/2018",'liste de données'!$F:$F,"&lt;=28/02/2018")</f>
        <v>0</v>
      </c>
      <c r="M10" s="70">
        <f>SUMIFS('liste de données'!$G:$G,'liste de données'!$D:$D,$C9,'liste de données'!$C:$C,$E10,'liste de données'!$F:$F,"&gt;=01/03/2018",'liste de données'!$F:$F,"&lt;=31/03/2018")</f>
        <v>119.23</v>
      </c>
      <c r="N10" s="70">
        <f>SUMIFS('liste de données'!$G:$G,'liste de données'!$D:$D,$C9,'liste de données'!$C:$C,$E10,'liste de données'!$F:$F,"&gt;=01/04/2018",'liste de données'!$F:$F,"&lt;=30/04/2018")</f>
        <v>0</v>
      </c>
      <c r="O10" s="70">
        <f>SUMIFS('liste de données'!$G:$G,'liste de données'!$D:$D,$C9,'liste de données'!$C:$C,$E10,'liste de données'!$F:$F,"&gt;=01/05/2018",'liste de données'!$F:$F,"&lt;=31/05/2018")</f>
        <v>0</v>
      </c>
      <c r="P10" s="70">
        <f>SUMIFS('liste de données'!$G:$G,'liste de données'!$D:$D,$C9,'liste de données'!$C:$C,$E10,'liste de données'!$F:$F,"&gt;=01/06/2018",'liste de données'!$F:$F,"&lt;=30/06/2018")</f>
        <v>0</v>
      </c>
      <c r="Q10" s="70">
        <f>SUMIFS('liste de données'!$G:$G,'liste de données'!$D:$D,$C9,'liste de données'!$C:$C,$E10,'liste de données'!$F:$F,"&gt;=01/07/2018",'liste de données'!$F:$F,"&lt;=31/07/2018")</f>
        <v>0</v>
      </c>
      <c r="R10" s="70">
        <f>SUMIFS('liste de données'!$G:$G,'liste de données'!$D:$D,$C9,'liste de données'!$C:$C,$E10,'liste de données'!$F:$F,"&gt;=01/08/2018",'liste de données'!$F:$F,"&lt;=31/08/2018")</f>
        <v>0</v>
      </c>
      <c r="S10" s="70">
        <f>SUMIFS('liste de données'!$G:$G,'liste de données'!$D:$D,$C9,'liste de données'!$C:$C,$E10,'liste de données'!$F:$F,"&gt;=01/09/2018",'liste de données'!$F:$F,"&lt;=30/09/2018")</f>
        <v>0</v>
      </c>
      <c r="T10" s="70">
        <f>SUMIFS('liste de données'!$G:$G,'liste de données'!$D:$D,$C9,'liste de données'!$C:$C,$E10,'liste de données'!$F:$F,"&gt;=01/10/2018",'liste de données'!$F:$F,"&lt;=31/10/2018")</f>
        <v>0</v>
      </c>
      <c r="U10" s="70">
        <f>SUMIFS('liste de données'!$G:$G,'liste de données'!$D:$D,$C9,'liste de données'!$C:$C,$E10,'liste de données'!$F:$F,"&gt;=01/11/2018",'liste de données'!$F:$F,"&lt;=30/11/2018")</f>
        <v>0</v>
      </c>
      <c r="V10" s="70">
        <f>SUMIFS('liste de données'!$G:$G,'liste de données'!$D:$D,$C9,'liste de données'!$C:$C,$E10,'liste de données'!$F:$F,"&gt;=01/12/2018",'liste de données'!$F:$F,"&lt;=31/12/2018")</f>
        <v>0</v>
      </c>
      <c r="W10" s="72">
        <f>SUM(K10:V10)</f>
        <v>536.54</v>
      </c>
    </row>
    <row r="11" spans="1:25">
      <c r="B11" s="108"/>
      <c r="C11" s="108"/>
      <c r="D11" s="19"/>
      <c r="E11" s="44" t="s">
        <v>791</v>
      </c>
      <c r="F11" s="78">
        <f>SUM(F9:F10)</f>
        <v>1583.8</v>
      </c>
      <c r="G11" s="78">
        <f t="shared" ref="G11:I11" si="1">SUM(G9:G10)</f>
        <v>864.43</v>
      </c>
      <c r="H11" s="78">
        <f t="shared" si="1"/>
        <v>0</v>
      </c>
      <c r="I11" s="78">
        <f t="shared" si="1"/>
        <v>719.37</v>
      </c>
      <c r="J11" s="35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</row>
    <row r="12" spans="1:25">
      <c r="E12" s="35"/>
      <c r="F12" s="93"/>
      <c r="G12" s="93"/>
      <c r="H12" s="93"/>
      <c r="I12" s="93"/>
      <c r="J12" s="35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</row>
    <row r="13" spans="1:25">
      <c r="E13" s="35"/>
      <c r="F13" s="93"/>
      <c r="G13" s="93"/>
      <c r="H13" s="93"/>
      <c r="I13" s="93"/>
      <c r="J13" s="35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</row>
    <row r="14" spans="1:25" ht="38.25">
      <c r="B14" s="17" t="s">
        <v>776</v>
      </c>
      <c r="C14" s="17" t="s">
        <v>778</v>
      </c>
      <c r="D14" s="17" t="s">
        <v>779</v>
      </c>
      <c r="E14" s="38" t="s">
        <v>777</v>
      </c>
      <c r="F14" s="88" t="s">
        <v>781</v>
      </c>
      <c r="G14" s="88" t="s">
        <v>782</v>
      </c>
      <c r="H14" s="88" t="s">
        <v>783</v>
      </c>
      <c r="I14" s="88" t="s">
        <v>784</v>
      </c>
      <c r="J14" s="3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</row>
    <row r="15" spans="1:25">
      <c r="B15" s="106">
        <v>955425</v>
      </c>
      <c r="C15" s="106" t="s">
        <v>89</v>
      </c>
      <c r="D15" s="33" t="s">
        <v>90</v>
      </c>
      <c r="E15" s="42" t="s">
        <v>1</v>
      </c>
      <c r="F15" s="71">
        <f>SUMIFS('liste de données'!G:G,'liste de données'!D:D,C15,'liste de données'!C:C,E15)</f>
        <v>2525.5100000000002</v>
      </c>
      <c r="G15" s="71">
        <f>SUMIFS('liste de données'!H:H,'liste de données'!D:D,C15,'liste de données'!C:C,E15)</f>
        <v>298.08999999999997</v>
      </c>
      <c r="H15" s="71">
        <f>SUMIFS('liste de données'!I:I,'liste de données'!D:D,C15,'liste de données'!C:C,E15)</f>
        <v>2053.12</v>
      </c>
      <c r="I15" s="71">
        <f>SUMIFS('liste de données'!J:J,'liste de données'!D:D,C15,'liste de données'!C:C,E15)</f>
        <v>174.3</v>
      </c>
      <c r="J15" s="35"/>
      <c r="K15" s="69">
        <f>SUMIFS('liste de données'!$G:$G,'liste de données'!$D:$D,$C15,'liste de données'!$C:$C,$E15,'liste de données'!$F:$F,"&gt;=01/01/2018",'liste de données'!$F:$F,"&lt;=31/01/2018")</f>
        <v>2172.36</v>
      </c>
      <c r="L15" s="69">
        <f>SUMIFS('liste de données'!$G:$G,'liste de données'!$D:$D,$C15,'liste de données'!$C:$C,$E15,'liste de données'!$F:$F,"&gt;=01/02/2018",'liste de données'!$F:$F,"&lt;=28/02/2018")</f>
        <v>0</v>
      </c>
      <c r="M15" s="69">
        <f>SUMIFS('liste de données'!$G:$G,'liste de données'!$D:$D,$C15,'liste de données'!$C:$C,$E15,'liste de données'!$F:$F,"&gt;=01/03/2018",'liste de données'!$F:$F,"&lt;=31/03/2018")</f>
        <v>353.15</v>
      </c>
      <c r="N15" s="69">
        <f>SUMIFS('liste de données'!$G:$G,'liste de données'!$D:$D,$C15,'liste de données'!$C:$C,$E15,'liste de données'!$F:$F,"&gt;=01/04/2018",'liste de données'!$F:$F,"&lt;=30/04/2018")</f>
        <v>0</v>
      </c>
      <c r="O15" s="69">
        <f>SUMIFS('liste de données'!$G:$G,'liste de données'!$D:$D,$C15,'liste de données'!$C:$C,$E15,'liste de données'!$F:$F,"&gt;=01/05/2018",'liste de données'!$F:$F,"&lt;=30/05/2018")</f>
        <v>0</v>
      </c>
      <c r="P15" s="69">
        <f>SUMIFS('liste de données'!$G:$G,'liste de données'!$D:$D,$C15,'liste de données'!$C:$C,$E15,'liste de données'!$F:$F,"&gt;=01/06/2018",'liste de données'!$F:$F,"&lt;=31/06/2018")</f>
        <v>0</v>
      </c>
      <c r="Q15" s="69">
        <f>SUMIFS('liste de données'!$G:$G,'liste de données'!$D:$D,$C15,'liste de données'!$C:$C,$E15,'liste de données'!$F:$F,"&gt;=01/07/2018",'liste de données'!$F:$F,"&lt;=31/07/2018")</f>
        <v>0</v>
      </c>
      <c r="R15" s="69">
        <f>SUMIFS('liste de données'!$G:$G,'liste de données'!$D:$D,$C15,'liste de données'!$C:$C,$E15,'liste de données'!$F:$F,"&gt;=01/08/2018",'liste de données'!$F:$F,"&lt;=31/08/2018")</f>
        <v>0</v>
      </c>
      <c r="S15" s="69">
        <f>SUMIFS('liste de données'!$G:$G,'liste de données'!$D:$D,$C15,'liste de données'!$C:$C,$E15,'liste de données'!$F:$F,"&gt;=01/09/2018",'liste de données'!$F:$F,"&lt;=30/09/2018")</f>
        <v>0</v>
      </c>
      <c r="T15" s="69">
        <f>SUMIFS('liste de données'!$G:$G,'liste de données'!$D:$D,$C15,'liste de données'!$C:$C,$E15,'liste de données'!$F:$F,"&gt;=01/10/2018",'liste de données'!$F:$F,"&lt;=31/10/2018")</f>
        <v>0</v>
      </c>
      <c r="U15" s="69">
        <f>SUMIFS('liste de données'!$G:$G,'liste de données'!$D:$D,$C15,'liste de données'!$C:$C,$E15,'liste de données'!$F:$F,"&gt;=01/11/2018",'liste de données'!$F:$F,"&lt;=30/11/2018")</f>
        <v>0</v>
      </c>
      <c r="V15" s="69">
        <f>SUMIFS('liste de données'!$G:$G,'liste de données'!$D:$D,$C15,'liste de données'!$C:$C,$E15,'liste de données'!$F:$F,"&gt;=01/12/2018",'liste de données'!$F:$F,"&lt;=31/12/2018")</f>
        <v>0</v>
      </c>
      <c r="W15" s="72">
        <f>SUM(K15:V15)</f>
        <v>2525.5100000000002</v>
      </c>
    </row>
    <row r="16" spans="1:25">
      <c r="A16" s="21"/>
      <c r="B16" s="113"/>
      <c r="C16" s="113"/>
      <c r="D16" s="29"/>
      <c r="E16" s="43" t="s">
        <v>14</v>
      </c>
      <c r="F16" s="70">
        <f>SUMIFS('liste de données'!G:G,'liste de données'!D:D,C15,'liste de données'!C:C,E16)</f>
        <v>1368.01</v>
      </c>
      <c r="G16" s="70">
        <f>SUMIFS('liste de données'!H:H,'liste de données'!D:D,C15,'liste de données'!C:C,E16)</f>
        <v>1102.8800000000001</v>
      </c>
      <c r="H16" s="70">
        <f>SUMIFS('liste de données'!I:I,'liste de données'!D:D,C15,'liste de données'!C:C,E16)</f>
        <v>0</v>
      </c>
      <c r="I16" s="70">
        <f>SUMIFS('liste de données'!J:J,'liste de données'!D:D,C15,'liste de données'!C:C,E16)</f>
        <v>265.13</v>
      </c>
      <c r="J16" s="37"/>
      <c r="K16" s="70">
        <f>SUMIFS('liste de données'!$G:$G,'liste de données'!$D:$D,$C15,'liste de données'!$C:$C,$E16,'liste de données'!$F:$F,"&gt;=01/01/2018",'liste de données'!$F:$F,"&lt;=31/01/2018")</f>
        <v>238.46</v>
      </c>
      <c r="L16" s="70">
        <f>SUMIFS('liste de données'!$G:$G,'liste de données'!$D:$D,$C15,'liste de données'!$C:$C,$E16,'liste de données'!$F:$F,"&gt;=01/02/2018",'liste de données'!$F:$F,"&lt;=28/02/2018")</f>
        <v>476.92</v>
      </c>
      <c r="M16" s="70">
        <f>SUMIFS('liste de données'!$G:$G,'liste de données'!$D:$D,$C15,'liste de données'!$C:$C,$E16,'liste de données'!$F:$F,"&gt;=01/03/2018",'liste de données'!$F:$F,"&lt;=31/03/2018")</f>
        <v>652.63</v>
      </c>
      <c r="N16" s="70">
        <f>SUMIFS('liste de données'!$G:$G,'liste de données'!$D:$D,$C15,'liste de données'!$C:$C,$E16,'liste de données'!$F:$F,"&gt;=01/04/2018",'liste de données'!$F:$F,"&lt;=30/04/2018")</f>
        <v>0</v>
      </c>
      <c r="O16" s="70">
        <f>SUMIFS('liste de données'!$G:$G,'liste de données'!$D:$D,$C15,'liste de données'!$C:$C,$E16,'liste de données'!$F:$F,"&gt;=01/05/2018",'liste de données'!$F:$F,"&lt;=31/05/2018")</f>
        <v>0</v>
      </c>
      <c r="P16" s="70">
        <f>SUMIFS('liste de données'!$G:$G,'liste de données'!$D:$D,$C15,'liste de données'!$C:$C,$E16,'liste de données'!$F:$F,"&gt;=01/06/2018",'liste de données'!$F:$F,"&lt;=30/06/2018")</f>
        <v>0</v>
      </c>
      <c r="Q16" s="70">
        <f>SUMIFS('liste de données'!$G:$G,'liste de données'!$D:$D,$C15,'liste de données'!$C:$C,$E16,'liste de données'!$F:$F,"&gt;=01/07/2018",'liste de données'!$F:$F,"&lt;=31/07/2018")</f>
        <v>0</v>
      </c>
      <c r="R16" s="70">
        <f>SUMIFS('liste de données'!$G:$G,'liste de données'!$D:$D,$C15,'liste de données'!$C:$C,$E16,'liste de données'!$F:$F,"&gt;=01/08/2018",'liste de données'!$F:$F,"&lt;=31/08/2018")</f>
        <v>0</v>
      </c>
      <c r="S16" s="70">
        <f>SUMIFS('liste de données'!$G:$G,'liste de données'!$D:$D,$C15,'liste de données'!$C:$C,$E16,'liste de données'!$F:$F,"&gt;=01/09/2018",'liste de données'!$F:$F,"&lt;=30/09/2018")</f>
        <v>0</v>
      </c>
      <c r="T16" s="70">
        <f>SUMIFS('liste de données'!$G:$G,'liste de données'!$D:$D,$C15,'liste de données'!$C:$C,$E16,'liste de données'!$F:$F,"&gt;=01/10/2018",'liste de données'!$F:$F,"&lt;=31/10/2018")</f>
        <v>0</v>
      </c>
      <c r="U16" s="70">
        <f>SUMIFS('liste de données'!$G:$G,'liste de données'!$D:$D,$C15,'liste de données'!$C:$C,$E16,'liste de données'!$F:$F,"&gt;=01/11/2018",'liste de données'!$F:$F,"&lt;=30/11/2018")</f>
        <v>0</v>
      </c>
      <c r="V16" s="70">
        <f>SUMIFS('liste de données'!$G:$G,'liste de données'!$D:$D,$C15,'liste de données'!$C:$C,$E16,'liste de données'!$F:$F,"&gt;=01/12/2018",'liste de données'!$F:$F,"&lt;=31/12/2018")</f>
        <v>0</v>
      </c>
      <c r="W16" s="72">
        <f>SUM(K16:V16)</f>
        <v>1368.01</v>
      </c>
    </row>
    <row r="17" spans="1:23">
      <c r="B17" s="108"/>
      <c r="C17" s="108"/>
      <c r="D17" s="19"/>
      <c r="E17" s="44" t="s">
        <v>791</v>
      </c>
      <c r="F17" s="78">
        <f>SUM(F15:F16)</f>
        <v>3893.5200000000004</v>
      </c>
      <c r="G17" s="78">
        <f t="shared" ref="G17:I17" si="2">SUM(G15:G16)</f>
        <v>1400.97</v>
      </c>
      <c r="H17" s="78">
        <f t="shared" si="2"/>
        <v>2053.12</v>
      </c>
      <c r="I17" s="78">
        <f t="shared" si="2"/>
        <v>439.43</v>
      </c>
      <c r="J17" s="35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</row>
    <row r="18" spans="1:23">
      <c r="E18" s="35"/>
      <c r="F18" s="93"/>
      <c r="G18" s="93"/>
      <c r="H18" s="93"/>
      <c r="I18" s="93"/>
      <c r="J18" s="35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</row>
    <row r="19" spans="1:23">
      <c r="E19" s="35"/>
      <c r="F19" s="93"/>
      <c r="G19" s="93"/>
      <c r="H19" s="93"/>
      <c r="I19" s="93"/>
      <c r="J19" s="35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</row>
    <row r="20" spans="1:23" ht="38.25">
      <c r="B20" s="17" t="s">
        <v>776</v>
      </c>
      <c r="C20" s="17" t="s">
        <v>778</v>
      </c>
      <c r="D20" s="17" t="s">
        <v>779</v>
      </c>
      <c r="E20" s="38" t="s">
        <v>777</v>
      </c>
      <c r="F20" s="88" t="s">
        <v>781</v>
      </c>
      <c r="G20" s="88" t="s">
        <v>782</v>
      </c>
      <c r="H20" s="88" t="s">
        <v>783</v>
      </c>
      <c r="I20" s="88" t="s">
        <v>784</v>
      </c>
      <c r="J20" s="35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</row>
    <row r="21" spans="1:23">
      <c r="B21" s="106">
        <v>955425</v>
      </c>
      <c r="C21" s="106" t="s">
        <v>151</v>
      </c>
      <c r="D21" s="32" t="s">
        <v>152</v>
      </c>
      <c r="E21" s="42" t="s">
        <v>1</v>
      </c>
      <c r="F21" s="71">
        <f>SUMIFS('liste de données'!G:G,'liste de données'!D:D,C21,'liste de données'!C:C,E21)</f>
        <v>0</v>
      </c>
      <c r="G21" s="71">
        <f>SUMIFS('liste de données'!H:H,'liste de données'!D:D,C21,'liste de données'!C:C,E21)</f>
        <v>0</v>
      </c>
      <c r="H21" s="71">
        <f>SUMIFS('liste de données'!I:I,'liste de données'!D:D,C21,'liste de données'!C:C,E21)</f>
        <v>0</v>
      </c>
      <c r="I21" s="71">
        <f>SUMIFS('liste de données'!J:J,'liste de données'!D:D,C21,'liste de données'!C:C,E21)</f>
        <v>0</v>
      </c>
      <c r="J21" s="35"/>
      <c r="K21" s="69">
        <f>SUMIFS('liste de données'!$G:$G,'liste de données'!$D:$D,$C21,'liste de données'!$C:$C,$E21,'liste de données'!$F:$F,"&gt;=01/01/2018",'liste de données'!$F:$F,"&lt;=31/01/2018")</f>
        <v>0</v>
      </c>
      <c r="L21" s="69">
        <f>SUMIFS('liste de données'!$G:$G,'liste de données'!$D:$D,$C21,'liste de données'!$C:$C,$E21,'liste de données'!$F:$F,"&gt;=01/02/2018",'liste de données'!$F:$F,"&lt;=28/02/2018")</f>
        <v>0</v>
      </c>
      <c r="M21" s="69">
        <f>SUMIFS('liste de données'!$G:$G,'liste de données'!$D:$D,$C21,'liste de données'!$C:$C,$E21,'liste de données'!$F:$F,"&gt;=01/03/2018",'liste de données'!$F:$F,"&lt;=31/03/2018")</f>
        <v>0</v>
      </c>
      <c r="N21" s="69">
        <f>SUMIFS('liste de données'!$G:$G,'liste de données'!$D:$D,$C21,'liste de données'!$C:$C,$E21,'liste de données'!$F:$F,"&gt;=01/04/2018",'liste de données'!$F:$F,"&lt;=30/04/2018")</f>
        <v>0</v>
      </c>
      <c r="O21" s="69">
        <f>SUMIFS('liste de données'!$G:$G,'liste de données'!$D:$D,$C21,'liste de données'!$C:$C,$E21,'liste de données'!$F:$F,"&gt;=01/05/2018",'liste de données'!$F:$F,"&lt;=30/05/2018")</f>
        <v>0</v>
      </c>
      <c r="P21" s="69">
        <f>SUMIFS('liste de données'!$G:$G,'liste de données'!$D:$D,$C21,'liste de données'!$C:$C,$E21,'liste de données'!$F:$F,"&gt;=01/06/2018",'liste de données'!$F:$F,"&lt;=31/06/2018")</f>
        <v>0</v>
      </c>
      <c r="Q21" s="69">
        <f>SUMIFS('liste de données'!$G:$G,'liste de données'!$D:$D,$C21,'liste de données'!$C:$C,$E21,'liste de données'!$F:$F,"&gt;=01/07/2018",'liste de données'!$F:$F,"&lt;=31/07/2018")</f>
        <v>0</v>
      </c>
      <c r="R21" s="69">
        <f>SUMIFS('liste de données'!$G:$G,'liste de données'!$D:$D,$C21,'liste de données'!$C:$C,$E21,'liste de données'!$F:$F,"&gt;=01/08/2018",'liste de données'!$F:$F,"&lt;=31/08/2018")</f>
        <v>0</v>
      </c>
      <c r="S21" s="69">
        <f>SUMIFS('liste de données'!$G:$G,'liste de données'!$D:$D,$C21,'liste de données'!$C:$C,$E21,'liste de données'!$F:$F,"&gt;=01/09/2018",'liste de données'!$F:$F,"&lt;=30/09/2018")</f>
        <v>0</v>
      </c>
      <c r="T21" s="69">
        <f>SUMIFS('liste de données'!$G:$G,'liste de données'!$D:$D,$C21,'liste de données'!$C:$C,$E21,'liste de données'!$F:$F,"&gt;=01/10/2018",'liste de données'!$F:$F,"&lt;=31/10/2018")</f>
        <v>0</v>
      </c>
      <c r="U21" s="69">
        <f>SUMIFS('liste de données'!$G:$G,'liste de données'!$D:$D,$C21,'liste de données'!$C:$C,$E21,'liste de données'!$F:$F,"&gt;=01/11/2018",'liste de données'!$F:$F,"&lt;=30/11/2018")</f>
        <v>0</v>
      </c>
      <c r="V21" s="69">
        <f>SUMIFS('liste de données'!$G:$G,'liste de données'!$D:$D,$C21,'liste de données'!$C:$C,$E21,'liste de données'!$F:$F,"&gt;=01/12/2018",'liste de données'!$F:$F,"&lt;=31/12/2018")</f>
        <v>0</v>
      </c>
      <c r="W21" s="72">
        <f>SUM(K21:V21)</f>
        <v>0</v>
      </c>
    </row>
    <row r="22" spans="1:23">
      <c r="A22" s="21"/>
      <c r="B22" s="113"/>
      <c r="C22" s="113"/>
      <c r="D22" s="29"/>
      <c r="E22" s="43" t="s">
        <v>14</v>
      </c>
      <c r="F22" s="70">
        <f>SUMIFS('liste de données'!G:G,'liste de données'!D:D,C21,'liste de données'!C:C,E22)</f>
        <v>1043.28</v>
      </c>
      <c r="G22" s="70">
        <f>SUMIFS('liste de données'!H:H,'liste de données'!D:D,C21,'liste de données'!C:C,E22)</f>
        <v>1043.28</v>
      </c>
      <c r="H22" s="70">
        <f>SUMIFS('liste de données'!I:I,'liste de données'!D:D,C21,'liste de données'!C:C,E22)</f>
        <v>0</v>
      </c>
      <c r="I22" s="70">
        <f>SUMIFS('liste de données'!J:J,'liste de données'!D:D,C21,'liste de données'!C:C,E22)</f>
        <v>0</v>
      </c>
      <c r="J22" s="37"/>
      <c r="K22" s="70">
        <f>SUMIFS('liste de données'!$G:$G,'liste de données'!$D:$D,$C21,'liste de données'!$C:$C,$E22,'liste de données'!$F:$F,"&gt;=01/01/2018",'liste de données'!$F:$F,"&lt;=31/01/2018")</f>
        <v>476.93</v>
      </c>
      <c r="L22" s="70">
        <f>SUMIFS('liste de données'!$G:$G,'liste de données'!$D:$D,$C21,'liste de données'!$C:$C,$E22,'liste de données'!$F:$F,"&gt;=01/02/2018",'liste de données'!$F:$F,"&lt;=28/02/2018")</f>
        <v>566.35</v>
      </c>
      <c r="M22" s="70">
        <f>SUMIFS('liste de données'!$G:$G,'liste de données'!$D:$D,$C21,'liste de données'!$C:$C,$E22,'liste de données'!$F:$F,"&gt;=01/03/2018",'liste de données'!$F:$F,"&lt;=31/03/2018")</f>
        <v>0</v>
      </c>
      <c r="N22" s="70">
        <f>SUMIFS('liste de données'!$G:$G,'liste de données'!$D:$D,$C21,'liste de données'!$C:$C,$E22,'liste de données'!$F:$F,"&gt;=01/04/2018",'liste de données'!$F:$F,"&lt;=30/04/2018")</f>
        <v>0</v>
      </c>
      <c r="O22" s="70">
        <f>SUMIFS('liste de données'!$G:$G,'liste de données'!$D:$D,$C21,'liste de données'!$C:$C,$E22,'liste de données'!$F:$F,"&gt;=01/05/2018",'liste de données'!$F:$F,"&lt;=31/05/2018")</f>
        <v>0</v>
      </c>
      <c r="P22" s="70">
        <f>SUMIFS('liste de données'!$G:$G,'liste de données'!$D:$D,$C21,'liste de données'!$C:$C,$E22,'liste de données'!$F:$F,"&gt;=01/06/2018",'liste de données'!$F:$F,"&lt;=30/06/2018")</f>
        <v>0</v>
      </c>
      <c r="Q22" s="70">
        <f>SUMIFS('liste de données'!$G:$G,'liste de données'!$D:$D,$C21,'liste de données'!$C:$C,$E22,'liste de données'!$F:$F,"&gt;=01/07/2018",'liste de données'!$F:$F,"&lt;=31/07/2018")</f>
        <v>0</v>
      </c>
      <c r="R22" s="70">
        <f>SUMIFS('liste de données'!$G:$G,'liste de données'!$D:$D,$C21,'liste de données'!$C:$C,$E22,'liste de données'!$F:$F,"&gt;=01/08/2018",'liste de données'!$F:$F,"&lt;=31/08/2018")</f>
        <v>0</v>
      </c>
      <c r="S22" s="70">
        <f>SUMIFS('liste de données'!$G:$G,'liste de données'!$D:$D,$C21,'liste de données'!$C:$C,$E22,'liste de données'!$F:$F,"&gt;=01/09/2018",'liste de données'!$F:$F,"&lt;=30/09/2018")</f>
        <v>0</v>
      </c>
      <c r="T22" s="70">
        <f>SUMIFS('liste de données'!$G:$G,'liste de données'!$D:$D,$C21,'liste de données'!$C:$C,$E22,'liste de données'!$F:$F,"&gt;=01/10/2018",'liste de données'!$F:$F,"&lt;=31/10/2018")</f>
        <v>0</v>
      </c>
      <c r="U22" s="70">
        <f>SUMIFS('liste de données'!$G:$G,'liste de données'!$D:$D,$C21,'liste de données'!$C:$C,$E22,'liste de données'!$F:$F,"&gt;=01/11/2018",'liste de données'!$F:$F,"&lt;=30/11/2018")</f>
        <v>0</v>
      </c>
      <c r="V22" s="70">
        <f>SUMIFS('liste de données'!$G:$G,'liste de données'!$D:$D,$C21,'liste de données'!$C:$C,$E22,'liste de données'!$F:$F,"&gt;=01/12/2018",'liste de données'!$F:$F,"&lt;=31/12/2018")</f>
        <v>0</v>
      </c>
      <c r="W22" s="72">
        <f>SUM(K22:V22)</f>
        <v>1043.28</v>
      </c>
    </row>
    <row r="23" spans="1:23">
      <c r="B23" s="108"/>
      <c r="C23" s="108"/>
      <c r="D23" s="19"/>
      <c r="E23" s="44" t="s">
        <v>791</v>
      </c>
      <c r="F23" s="78">
        <f>SUM(F21:F22)</f>
        <v>1043.28</v>
      </c>
      <c r="G23" s="78">
        <f t="shared" ref="G23:I23" si="3">SUM(G21:G22)</f>
        <v>1043.28</v>
      </c>
      <c r="H23" s="78">
        <f t="shared" si="3"/>
        <v>0</v>
      </c>
      <c r="I23" s="78">
        <f t="shared" si="3"/>
        <v>0</v>
      </c>
      <c r="J23" s="35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</row>
    <row r="24" spans="1:23">
      <c r="E24" s="35"/>
      <c r="F24" s="93"/>
      <c r="G24" s="93"/>
      <c r="H24" s="93"/>
      <c r="I24" s="93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</row>
    <row r="25" spans="1:23">
      <c r="E25" s="35"/>
      <c r="F25" s="93"/>
      <c r="G25" s="93"/>
      <c r="H25" s="93"/>
      <c r="I25" s="93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</row>
    <row r="26" spans="1:23" ht="38.25">
      <c r="B26" s="17" t="s">
        <v>776</v>
      </c>
      <c r="C26" s="17" t="s">
        <v>778</v>
      </c>
      <c r="D26" s="17" t="s">
        <v>779</v>
      </c>
      <c r="E26" s="38" t="s">
        <v>777</v>
      </c>
      <c r="F26" s="88" t="s">
        <v>781</v>
      </c>
      <c r="G26" s="88" t="s">
        <v>782</v>
      </c>
      <c r="H26" s="88" t="s">
        <v>783</v>
      </c>
      <c r="I26" s="88" t="s">
        <v>784</v>
      </c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</row>
    <row r="27" spans="1:23">
      <c r="B27" s="106">
        <v>955425</v>
      </c>
      <c r="C27" s="106" t="s">
        <v>159</v>
      </c>
      <c r="D27" s="32" t="s">
        <v>160</v>
      </c>
      <c r="E27" s="42" t="s">
        <v>1</v>
      </c>
      <c r="F27" s="71">
        <f>SUMIFS('liste de données'!G:G,'liste de données'!D:D,C27,'liste de données'!C:C,E27)</f>
        <v>0</v>
      </c>
      <c r="G27" s="71">
        <f>SUMIFS('liste de données'!H:H,'liste de données'!D:D,C27,'liste de données'!C:C,E27)</f>
        <v>0</v>
      </c>
      <c r="H27" s="71">
        <f>SUMIFS('liste de données'!I:I,'liste de données'!D:D,C27,'liste de données'!C:C,E27)</f>
        <v>0</v>
      </c>
      <c r="I27" s="71">
        <f>SUMIFS('liste de données'!J:J,'liste de données'!D:D,C27,'liste de données'!C:C,E27)</f>
        <v>0</v>
      </c>
      <c r="K27" s="69">
        <f>SUMIFS('liste de données'!$G:$G,'liste de données'!$D:$D,$C27,'liste de données'!$C:$C,$E27,'liste de données'!$F:$F,"&gt;=01/01/2018",'liste de données'!$F:$F,"&lt;=31/01/2018")</f>
        <v>0</v>
      </c>
      <c r="L27" s="69">
        <f>SUMIFS('liste de données'!$G:$G,'liste de données'!$D:$D,$C27,'liste de données'!$C:$C,$E27,'liste de données'!$F:$F,"&gt;=01/02/2018",'liste de données'!$F:$F,"&lt;=28/02/2018")</f>
        <v>0</v>
      </c>
      <c r="M27" s="69">
        <f>SUMIFS('liste de données'!$G:$G,'liste de données'!$D:$D,$C27,'liste de données'!$C:$C,$E27,'liste de données'!$F:$F,"&gt;=01/03/2018",'liste de données'!$F:$F,"&lt;=31/03/2018")</f>
        <v>0</v>
      </c>
      <c r="N27" s="69">
        <f>SUMIFS('liste de données'!$G:$G,'liste de données'!$D:$D,$C27,'liste de données'!$C:$C,$E27,'liste de données'!$F:$F,"&gt;=01/04/2018",'liste de données'!$F:$F,"&lt;=30/04/2018")</f>
        <v>0</v>
      </c>
      <c r="O27" s="69">
        <f>SUMIFS('liste de données'!$G:$G,'liste de données'!$D:$D,$C27,'liste de données'!$C:$C,$E27,'liste de données'!$F:$F,"&gt;=01/05/2018",'liste de données'!$F:$F,"&lt;=30/05/2018")</f>
        <v>0</v>
      </c>
      <c r="P27" s="69">
        <f>SUMIFS('liste de données'!$G:$G,'liste de données'!$D:$D,$C27,'liste de données'!$C:$C,$E27,'liste de données'!$F:$F,"&gt;=01/06/2018",'liste de données'!$F:$F,"&lt;=31/06/2018")</f>
        <v>0</v>
      </c>
      <c r="Q27" s="69">
        <f>SUMIFS('liste de données'!$G:$G,'liste de données'!$D:$D,$C27,'liste de données'!$C:$C,$E27,'liste de données'!$F:$F,"&gt;=01/07/2018",'liste de données'!$F:$F,"&lt;=31/07/2018")</f>
        <v>0</v>
      </c>
      <c r="R27" s="69">
        <f>SUMIFS('liste de données'!$G:$G,'liste de données'!$D:$D,$C27,'liste de données'!$C:$C,$E27,'liste de données'!$F:$F,"&gt;=01/08/2018",'liste de données'!$F:$F,"&lt;=31/08/2018")</f>
        <v>0</v>
      </c>
      <c r="S27" s="69">
        <f>SUMIFS('liste de données'!$G:$G,'liste de données'!$D:$D,$C27,'liste de données'!$C:$C,$E27,'liste de données'!$F:$F,"&gt;=01/09/2018",'liste de données'!$F:$F,"&lt;=30/09/2018")</f>
        <v>0</v>
      </c>
      <c r="T27" s="69">
        <f>SUMIFS('liste de données'!$G:$G,'liste de données'!$D:$D,$C27,'liste de données'!$C:$C,$E27,'liste de données'!$F:$F,"&gt;=01/10/2018",'liste de données'!$F:$F,"&lt;=31/10/2018")</f>
        <v>0</v>
      </c>
      <c r="U27" s="69">
        <f>SUMIFS('liste de données'!$G:$G,'liste de données'!$D:$D,$C27,'liste de données'!$C:$C,$E27,'liste de données'!$F:$F,"&gt;=01/11/2018",'liste de données'!$F:$F,"&lt;=30/11/2018")</f>
        <v>0</v>
      </c>
      <c r="V27" s="69">
        <f>SUMIFS('liste de données'!$G:$G,'liste de données'!$D:$D,$C27,'liste de données'!$C:$C,$E27,'liste de données'!$F:$F,"&gt;=01/12/2018",'liste de données'!$F:$F,"&lt;=31/12/2018")</f>
        <v>0</v>
      </c>
      <c r="W27" s="72">
        <f>SUM(K27:V27)</f>
        <v>0</v>
      </c>
    </row>
    <row r="28" spans="1:23">
      <c r="A28" s="21"/>
      <c r="B28" s="113"/>
      <c r="C28" s="113"/>
      <c r="D28" s="29"/>
      <c r="E28" s="43" t="s">
        <v>14</v>
      </c>
      <c r="F28" s="70">
        <f>SUMIFS('liste de données'!G:G,'liste de données'!D:D,C27,'liste de données'!C:C,E28)</f>
        <v>417.31</v>
      </c>
      <c r="G28" s="70">
        <f>SUMIFS('liste de données'!H:H,'liste de données'!D:D,C27,'liste de données'!C:C,E28)</f>
        <v>417.31</v>
      </c>
      <c r="H28" s="70">
        <f>SUMIFS('liste de données'!I:I,'liste de données'!D:D,C27,'liste de données'!C:C,E28)</f>
        <v>0</v>
      </c>
      <c r="I28" s="70">
        <f>SUMIFS('liste de données'!J:J,'liste de données'!D:D,C27,'liste de données'!C:C,E28)</f>
        <v>0</v>
      </c>
      <c r="J28" s="21"/>
      <c r="K28" s="70">
        <f>SUMIFS('liste de données'!$G:$G,'liste de données'!$D:$D,$C27,'liste de données'!$C:$C,$E28,'liste de données'!$F:$F,"&gt;=01/01/2018",'liste de données'!$F:$F,"&lt;=31/01/2018")</f>
        <v>59.62</v>
      </c>
      <c r="L28" s="70">
        <f>SUMIFS('liste de données'!$G:$G,'liste de données'!$D:$D,$C27,'liste de données'!$C:$C,$E28,'liste de données'!$F:$F,"&gt;=01/02/2018",'liste de données'!$F:$F,"&lt;=28/02/2018")</f>
        <v>119.23</v>
      </c>
      <c r="M28" s="70">
        <f>SUMIFS('liste de données'!$G:$G,'liste de données'!$D:$D,$C27,'liste de données'!$C:$C,$E28,'liste de données'!$F:$F,"&gt;=01/03/2018",'liste de données'!$F:$F,"&lt;=31/03/2018")</f>
        <v>238.46</v>
      </c>
      <c r="N28" s="70">
        <f>SUMIFS('liste de données'!$G:$G,'liste de données'!$D:$D,$C27,'liste de données'!$C:$C,$E28,'liste de données'!$F:$F,"&gt;=01/04/2018",'liste de données'!$F:$F,"&lt;=30/04/2018")</f>
        <v>0</v>
      </c>
      <c r="O28" s="70">
        <f>SUMIFS('liste de données'!$G:$G,'liste de données'!$D:$D,$C27,'liste de données'!$C:$C,$E28,'liste de données'!$F:$F,"&gt;=01/05/2018",'liste de données'!$F:$F,"&lt;=31/05/2018")</f>
        <v>0</v>
      </c>
      <c r="P28" s="70">
        <f>SUMIFS('liste de données'!$G:$G,'liste de données'!$D:$D,$C27,'liste de données'!$C:$C,$E28,'liste de données'!$F:$F,"&gt;=01/06/2018",'liste de données'!$F:$F,"&lt;=30/06/2018")</f>
        <v>0</v>
      </c>
      <c r="Q28" s="70">
        <f>SUMIFS('liste de données'!$G:$G,'liste de données'!$D:$D,$C27,'liste de données'!$C:$C,$E28,'liste de données'!$F:$F,"&gt;=01/07/2018",'liste de données'!$F:$F,"&lt;=31/07/2018")</f>
        <v>0</v>
      </c>
      <c r="R28" s="70">
        <f>SUMIFS('liste de données'!$G:$G,'liste de données'!$D:$D,$C27,'liste de données'!$C:$C,$E28,'liste de données'!$F:$F,"&gt;=01/08/2018",'liste de données'!$F:$F,"&lt;=31/08/2018")</f>
        <v>0</v>
      </c>
      <c r="S28" s="70">
        <f>SUMIFS('liste de données'!$G:$G,'liste de données'!$D:$D,$C27,'liste de données'!$C:$C,$E28,'liste de données'!$F:$F,"&gt;=01/09/2018",'liste de données'!$F:$F,"&lt;=30/09/2018")</f>
        <v>0</v>
      </c>
      <c r="T28" s="70">
        <f>SUMIFS('liste de données'!$G:$G,'liste de données'!$D:$D,$C27,'liste de données'!$C:$C,$E28,'liste de données'!$F:$F,"&gt;=01/10/2018",'liste de données'!$F:$F,"&lt;=31/10/2018")</f>
        <v>0</v>
      </c>
      <c r="U28" s="70">
        <f>SUMIFS('liste de données'!$G:$G,'liste de données'!$D:$D,$C27,'liste de données'!$C:$C,$E28,'liste de données'!$F:$F,"&gt;=01/11/2018",'liste de données'!$F:$F,"&lt;=30/11/2018")</f>
        <v>0</v>
      </c>
      <c r="V28" s="70">
        <f>SUMIFS('liste de données'!$G:$G,'liste de données'!$D:$D,$C27,'liste de données'!$C:$C,$E28,'liste de données'!$F:$F,"&gt;=01/12/2018",'liste de données'!$F:$F,"&lt;=31/12/2018")</f>
        <v>0</v>
      </c>
      <c r="W28" s="72">
        <f>SUM(K28:V28)</f>
        <v>417.31</v>
      </c>
    </row>
    <row r="29" spans="1:23">
      <c r="B29" s="108"/>
      <c r="C29" s="108"/>
      <c r="D29" s="19"/>
      <c r="E29" s="44" t="s">
        <v>791</v>
      </c>
      <c r="F29" s="78">
        <f>SUM(F27:F28)</f>
        <v>417.31</v>
      </c>
      <c r="G29" s="78">
        <f t="shared" ref="G29:I29" si="4">SUM(G27:G28)</f>
        <v>417.31</v>
      </c>
      <c r="H29" s="78">
        <f t="shared" si="4"/>
        <v>0</v>
      </c>
      <c r="I29" s="78">
        <f t="shared" si="4"/>
        <v>0</v>
      </c>
      <c r="J29" s="35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</row>
    <row r="30" spans="1:23">
      <c r="E30" s="35"/>
      <c r="F30" s="93"/>
      <c r="G30" s="93"/>
      <c r="H30" s="93"/>
      <c r="I30" s="93"/>
      <c r="J30" s="35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</row>
    <row r="31" spans="1:23">
      <c r="E31" s="35"/>
      <c r="F31" s="93"/>
      <c r="G31" s="93"/>
      <c r="H31" s="93"/>
      <c r="I31" s="93"/>
      <c r="J31" s="35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</row>
    <row r="32" spans="1:23" ht="38.25">
      <c r="B32" s="17" t="s">
        <v>776</v>
      </c>
      <c r="C32" s="17" t="s">
        <v>778</v>
      </c>
      <c r="D32" s="17" t="s">
        <v>779</v>
      </c>
      <c r="E32" s="38" t="s">
        <v>777</v>
      </c>
      <c r="F32" s="88" t="s">
        <v>781</v>
      </c>
      <c r="G32" s="88" t="s">
        <v>782</v>
      </c>
      <c r="H32" s="88" t="s">
        <v>783</v>
      </c>
      <c r="I32" s="88" t="s">
        <v>784</v>
      </c>
      <c r="J32" s="3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</row>
    <row r="33" spans="1:23">
      <c r="B33" s="106">
        <v>955425</v>
      </c>
      <c r="C33" s="106" t="s">
        <v>281</v>
      </c>
      <c r="D33" s="33" t="s">
        <v>282</v>
      </c>
      <c r="E33" s="42" t="s">
        <v>1</v>
      </c>
      <c r="F33" s="71">
        <f>SUMIFS('liste de données'!G:G,'liste de données'!D:D,C33,'liste de données'!C:C,E33)</f>
        <v>0</v>
      </c>
      <c r="G33" s="71">
        <f>SUMIFS('liste de données'!H:H,'liste de données'!D:D,C33,'liste de données'!C:C,E33)</f>
        <v>0</v>
      </c>
      <c r="H33" s="71">
        <f>SUMIFS('liste de données'!I:I,'liste de données'!D:D,C33,'liste de données'!C:C,E33)</f>
        <v>0</v>
      </c>
      <c r="I33" s="71">
        <f>SUMIFS('liste de données'!J:J,'liste de données'!D:D,C33,'liste de données'!C:C,E33)</f>
        <v>0</v>
      </c>
      <c r="J33" s="35"/>
      <c r="K33" s="69">
        <f>SUMIFS('liste de données'!$G:$G,'liste de données'!$D:$D,$C33,'liste de données'!$C:$C,$E33,'liste de données'!$F:$F,"&gt;=01/01/2018",'liste de données'!$F:$F,"&lt;=31/01/2018")</f>
        <v>0</v>
      </c>
      <c r="L33" s="69">
        <f>SUMIFS('liste de données'!$G:$G,'liste de données'!$D:$D,$C33,'liste de données'!$C:$C,$E33,'liste de données'!$F:$F,"&gt;=01/02/2018",'liste de données'!$F:$F,"&lt;=28/02/2018")</f>
        <v>0</v>
      </c>
      <c r="M33" s="69">
        <f>SUMIFS('liste de données'!$G:$G,'liste de données'!$D:$D,$C33,'liste de données'!$C:$C,$E33,'liste de données'!$F:$F,"&gt;=01/03/2018",'liste de données'!$F:$F,"&lt;=31/03/2018")</f>
        <v>0</v>
      </c>
      <c r="N33" s="69">
        <f>SUMIFS('liste de données'!$G:$G,'liste de données'!$D:$D,$C33,'liste de données'!$C:$C,$E33,'liste de données'!$F:$F,"&gt;=01/04/2018",'liste de données'!$F:$F,"&lt;=30/04/2018")</f>
        <v>0</v>
      </c>
      <c r="O33" s="69">
        <f>SUMIFS('liste de données'!$G:$G,'liste de données'!$D:$D,$C33,'liste de données'!$C:$C,$E33,'liste de données'!$F:$F,"&gt;=01/05/2018",'liste de données'!$F:$F,"&lt;=30/05/2018")</f>
        <v>0</v>
      </c>
      <c r="P33" s="69">
        <f>SUMIFS('liste de données'!$G:$G,'liste de données'!$D:$D,$C33,'liste de données'!$C:$C,$E33,'liste de données'!$F:$F,"&gt;=01/06/2018",'liste de données'!$F:$F,"&lt;=31/06/2018")</f>
        <v>0</v>
      </c>
      <c r="Q33" s="69">
        <f>SUMIFS('liste de données'!$G:$G,'liste de données'!$D:$D,$C33,'liste de données'!$C:$C,$E33,'liste de données'!$F:$F,"&gt;=01/07/2018",'liste de données'!$F:$F,"&lt;=31/07/2018")</f>
        <v>0</v>
      </c>
      <c r="R33" s="69">
        <f>SUMIFS('liste de données'!$G:$G,'liste de données'!$D:$D,$C33,'liste de données'!$C:$C,$E33,'liste de données'!$F:$F,"&gt;=01/08/2018",'liste de données'!$F:$F,"&lt;=31/08/2018")</f>
        <v>0</v>
      </c>
      <c r="S33" s="69">
        <f>SUMIFS('liste de données'!$G:$G,'liste de données'!$D:$D,$C33,'liste de données'!$C:$C,$E33,'liste de données'!$F:$F,"&gt;=01/09/2018",'liste de données'!$F:$F,"&lt;=30/09/2018")</f>
        <v>0</v>
      </c>
      <c r="T33" s="69">
        <f>SUMIFS('liste de données'!$G:$G,'liste de données'!$D:$D,$C33,'liste de données'!$C:$C,$E33,'liste de données'!$F:$F,"&gt;=01/10/2018",'liste de données'!$F:$F,"&lt;=31/10/2018")</f>
        <v>0</v>
      </c>
      <c r="U33" s="69">
        <f>SUMIFS('liste de données'!$G:$G,'liste de données'!$D:$D,$C33,'liste de données'!$C:$C,$E33,'liste de données'!$F:$F,"&gt;=01/11/2018",'liste de données'!$F:$F,"&lt;=30/11/2018")</f>
        <v>0</v>
      </c>
      <c r="V33" s="69">
        <f>SUMIFS('liste de données'!$G:$G,'liste de données'!$D:$D,$C33,'liste de données'!$C:$C,$E33,'liste de données'!$F:$F,"&gt;=01/12/2018",'liste de données'!$F:$F,"&lt;=31/12/2018")</f>
        <v>0</v>
      </c>
      <c r="W33" s="72">
        <f>SUM(K33:V33)</f>
        <v>0</v>
      </c>
    </row>
    <row r="34" spans="1:23">
      <c r="A34" s="21"/>
      <c r="B34" s="113"/>
      <c r="C34" s="113"/>
      <c r="D34" s="29"/>
      <c r="E34" s="43" t="s">
        <v>14</v>
      </c>
      <c r="F34" s="70">
        <f>SUMIFS('liste de données'!G:G,'liste de données'!D:D,C33,'liste de données'!C:C,E34)</f>
        <v>3543.29</v>
      </c>
      <c r="G34" s="70">
        <f>SUMIFS('liste de données'!H:H,'liste de données'!D:D,C33,'liste de données'!C:C,E34)</f>
        <v>834.62</v>
      </c>
      <c r="H34" s="70">
        <f>SUMIFS('liste de données'!I:I,'liste de données'!D:D,C33,'liste de données'!C:C,E34)</f>
        <v>2708.67</v>
      </c>
      <c r="I34" s="70">
        <f>SUMIFS('liste de données'!J:J,'liste de données'!D:D,C33,'liste de données'!C:C,E34)</f>
        <v>0</v>
      </c>
      <c r="J34" s="37"/>
      <c r="K34" s="70">
        <f>SUMIFS('liste de données'!$G:$G,'liste de données'!$D:$D,$C33,'liste de données'!$C:$C,$E34,'liste de données'!$F:$F,"&gt;=01/01/2018",'liste de données'!$F:$F,"&lt;=31/01/2018")</f>
        <v>3543.29</v>
      </c>
      <c r="L34" s="70">
        <f>SUMIFS('liste de données'!$G:$G,'liste de données'!$D:$D,$C33,'liste de données'!$C:$C,$E34,'liste de données'!$F:$F,"&gt;=01/02/2018",'liste de données'!$F:$F,"&lt;=28/02/2018")</f>
        <v>0</v>
      </c>
      <c r="M34" s="70">
        <f>SUMIFS('liste de données'!$G:$G,'liste de données'!$D:$D,$C33,'liste de données'!$C:$C,$E34,'liste de données'!$F:$F,"&gt;=01/03/2018",'liste de données'!$F:$F,"&lt;=31/03/2018")</f>
        <v>0</v>
      </c>
      <c r="N34" s="70">
        <f>SUMIFS('liste de données'!$G:$G,'liste de données'!$D:$D,$C33,'liste de données'!$C:$C,$E34,'liste de données'!$F:$F,"&gt;=01/04/2018",'liste de données'!$F:$F,"&lt;=30/04/2018")</f>
        <v>0</v>
      </c>
      <c r="O34" s="70">
        <f>SUMIFS('liste de données'!$G:$G,'liste de données'!$D:$D,$C33,'liste de données'!$C:$C,$E34,'liste de données'!$F:$F,"&gt;=01/05/2018",'liste de données'!$F:$F,"&lt;=31/05/2018")</f>
        <v>0</v>
      </c>
      <c r="P34" s="70">
        <f>SUMIFS('liste de données'!$G:$G,'liste de données'!$D:$D,$C33,'liste de données'!$C:$C,$E34,'liste de données'!$F:$F,"&gt;=01/06/2018",'liste de données'!$F:$F,"&lt;=30/06/2018")</f>
        <v>0</v>
      </c>
      <c r="Q34" s="70">
        <f>SUMIFS('liste de données'!$G:$G,'liste de données'!$D:$D,$C33,'liste de données'!$C:$C,$E34,'liste de données'!$F:$F,"&gt;=01/07/2018",'liste de données'!$F:$F,"&lt;=31/07/2018")</f>
        <v>0</v>
      </c>
      <c r="R34" s="70">
        <f>SUMIFS('liste de données'!$G:$G,'liste de données'!$D:$D,$C33,'liste de données'!$C:$C,$E34,'liste de données'!$F:$F,"&gt;=01/08/2018",'liste de données'!$F:$F,"&lt;=31/08/2018")</f>
        <v>0</v>
      </c>
      <c r="S34" s="70">
        <f>SUMIFS('liste de données'!$G:$G,'liste de données'!$D:$D,$C33,'liste de données'!$C:$C,$E34,'liste de données'!$F:$F,"&gt;=01/09/2018",'liste de données'!$F:$F,"&lt;=30/09/2018")</f>
        <v>0</v>
      </c>
      <c r="T34" s="70">
        <f>SUMIFS('liste de données'!$G:$G,'liste de données'!$D:$D,$C33,'liste de données'!$C:$C,$E34,'liste de données'!$F:$F,"&gt;=01/10/2018",'liste de données'!$F:$F,"&lt;=31/10/2018")</f>
        <v>0</v>
      </c>
      <c r="U34" s="70">
        <f>SUMIFS('liste de données'!$G:$G,'liste de données'!$D:$D,$C33,'liste de données'!$C:$C,$E34,'liste de données'!$F:$F,"&gt;=01/11/2018",'liste de données'!$F:$F,"&lt;=30/11/2018")</f>
        <v>0</v>
      </c>
      <c r="V34" s="70">
        <f>SUMIFS('liste de données'!$G:$G,'liste de données'!$D:$D,$C33,'liste de données'!$C:$C,$E34,'liste de données'!$F:$F,"&gt;=01/12/2018",'liste de données'!$F:$F,"&lt;=31/12/2018")</f>
        <v>0</v>
      </c>
      <c r="W34" s="72">
        <f>SUM(K34:V34)</f>
        <v>3543.29</v>
      </c>
    </row>
    <row r="35" spans="1:23">
      <c r="B35" s="108"/>
      <c r="C35" s="108"/>
      <c r="D35" s="19"/>
      <c r="E35" s="44" t="s">
        <v>791</v>
      </c>
      <c r="F35" s="78">
        <f>SUM(F33:F34)</f>
        <v>3543.29</v>
      </c>
      <c r="G35" s="78">
        <f t="shared" ref="G35:I35" si="5">SUM(G33:G34)</f>
        <v>834.62</v>
      </c>
      <c r="H35" s="78">
        <f t="shared" si="5"/>
        <v>2708.67</v>
      </c>
      <c r="I35" s="78">
        <f t="shared" si="5"/>
        <v>0</v>
      </c>
      <c r="J35" s="35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</row>
    <row r="36" spans="1:23">
      <c r="E36" s="35"/>
      <c r="F36" s="93"/>
      <c r="G36" s="93"/>
      <c r="H36" s="93"/>
      <c r="I36" s="93"/>
      <c r="J36" s="35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</row>
    <row r="37" spans="1:23">
      <c r="E37" s="35"/>
      <c r="F37" s="93"/>
      <c r="G37" s="93"/>
      <c r="H37" s="93"/>
      <c r="I37" s="93"/>
      <c r="J37" s="35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</row>
    <row r="38" spans="1:23" ht="38.25">
      <c r="B38" s="17" t="s">
        <v>776</v>
      </c>
      <c r="C38" s="17" t="s">
        <v>778</v>
      </c>
      <c r="D38" s="17" t="s">
        <v>779</v>
      </c>
      <c r="E38" s="38" t="s">
        <v>777</v>
      </c>
      <c r="F38" s="88" t="s">
        <v>781</v>
      </c>
      <c r="G38" s="88" t="s">
        <v>782</v>
      </c>
      <c r="H38" s="88" t="s">
        <v>783</v>
      </c>
      <c r="I38" s="88" t="s">
        <v>784</v>
      </c>
      <c r="J38" s="3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</row>
    <row r="39" spans="1:23">
      <c r="B39" s="106">
        <v>955425</v>
      </c>
      <c r="C39" s="106" t="s">
        <v>310</v>
      </c>
      <c r="D39" s="32" t="s">
        <v>311</v>
      </c>
      <c r="E39" s="42" t="s">
        <v>1</v>
      </c>
      <c r="F39" s="71">
        <f>SUMIFS('liste de données'!G:G,'liste de données'!D:D,C39,'liste de données'!C:C,E39)</f>
        <v>0</v>
      </c>
      <c r="G39" s="71">
        <f>SUMIFS('liste de données'!H:H,'liste de données'!D:D,C39,'liste de données'!C:C,E39)</f>
        <v>0</v>
      </c>
      <c r="H39" s="71">
        <f>SUMIFS('liste de données'!I:I,'liste de données'!D:D,C39,'liste de données'!C:C,E39)</f>
        <v>0</v>
      </c>
      <c r="I39" s="71">
        <f>SUMIFS('liste de données'!J:J,'liste de données'!D:D,C39,'liste de données'!C:C,E39)</f>
        <v>0</v>
      </c>
      <c r="J39" s="35"/>
      <c r="K39" s="69">
        <f>SUMIFS('liste de données'!$G:$G,'liste de données'!$D:$D,$C39,'liste de données'!$C:$C,$E39,'liste de données'!$F:$F,"&gt;=01/01/2018",'liste de données'!$F:$F,"&lt;=31/01/2018")</f>
        <v>0</v>
      </c>
      <c r="L39" s="69">
        <f>SUMIFS('liste de données'!$G:$G,'liste de données'!$D:$D,$C39,'liste de données'!$C:$C,$E39,'liste de données'!$F:$F,"&gt;=01/02/2018",'liste de données'!$F:$F,"&lt;=28/02/2018")</f>
        <v>0</v>
      </c>
      <c r="M39" s="69">
        <f>SUMIFS('liste de données'!$G:$G,'liste de données'!$D:$D,$C39,'liste de données'!$C:$C,$E39,'liste de données'!$F:$F,"&gt;=01/03/2018",'liste de données'!$F:$F,"&lt;=31/03/2018")</f>
        <v>0</v>
      </c>
      <c r="N39" s="69">
        <f>SUMIFS('liste de données'!$G:$G,'liste de données'!$D:$D,$C39,'liste de données'!$C:$C,$E39,'liste de données'!$F:$F,"&gt;=01/04/2018",'liste de données'!$F:$F,"&lt;=30/04/2018")</f>
        <v>0</v>
      </c>
      <c r="O39" s="69">
        <f>SUMIFS('liste de données'!$G:$G,'liste de données'!$D:$D,$C39,'liste de données'!$C:$C,$E39,'liste de données'!$F:$F,"&gt;=01/05/2018",'liste de données'!$F:$F,"&lt;=30/05/2018")</f>
        <v>0</v>
      </c>
      <c r="P39" s="69">
        <f>SUMIFS('liste de données'!$G:$G,'liste de données'!$D:$D,$C39,'liste de données'!$C:$C,$E39,'liste de données'!$F:$F,"&gt;=01/06/2018",'liste de données'!$F:$F,"&lt;=31/06/2018")</f>
        <v>0</v>
      </c>
      <c r="Q39" s="69">
        <f>SUMIFS('liste de données'!$G:$G,'liste de données'!$D:$D,$C39,'liste de données'!$C:$C,$E39,'liste de données'!$F:$F,"&gt;=01/07/2018",'liste de données'!$F:$F,"&lt;=31/07/2018")</f>
        <v>0</v>
      </c>
      <c r="R39" s="69">
        <f>SUMIFS('liste de données'!$G:$G,'liste de données'!$D:$D,$C39,'liste de données'!$C:$C,$E39,'liste de données'!$F:$F,"&gt;=01/08/2018",'liste de données'!$F:$F,"&lt;=31/08/2018")</f>
        <v>0</v>
      </c>
      <c r="S39" s="69">
        <f>SUMIFS('liste de données'!$G:$G,'liste de données'!$D:$D,$C39,'liste de données'!$C:$C,$E39,'liste de données'!$F:$F,"&gt;=01/09/2018",'liste de données'!$F:$F,"&lt;=30/09/2018")</f>
        <v>0</v>
      </c>
      <c r="T39" s="69">
        <f>SUMIFS('liste de données'!$G:$G,'liste de données'!$D:$D,$C39,'liste de données'!$C:$C,$E39,'liste de données'!$F:$F,"&gt;=01/10/2018",'liste de données'!$F:$F,"&lt;=31/10/2018")</f>
        <v>0</v>
      </c>
      <c r="U39" s="69">
        <f>SUMIFS('liste de données'!$G:$G,'liste de données'!$D:$D,$C39,'liste de données'!$C:$C,$E39,'liste de données'!$F:$F,"&gt;=01/11/2018",'liste de données'!$F:$F,"&lt;=30/11/2018")</f>
        <v>0</v>
      </c>
      <c r="V39" s="69">
        <f>SUMIFS('liste de données'!$G:$G,'liste de données'!$D:$D,$C39,'liste de données'!$C:$C,$E39,'liste de données'!$F:$F,"&gt;=01/12/2018",'liste de données'!$F:$F,"&lt;=31/12/2018")</f>
        <v>0</v>
      </c>
      <c r="W39" s="72">
        <f>SUM(K39:V39)</f>
        <v>0</v>
      </c>
    </row>
    <row r="40" spans="1:23">
      <c r="A40" s="21"/>
      <c r="B40" s="113"/>
      <c r="C40" s="113"/>
      <c r="D40" s="29"/>
      <c r="E40" s="43" t="s">
        <v>14</v>
      </c>
      <c r="F40" s="70">
        <f>SUMIFS('liste de données'!G:G,'liste de données'!D:D,C39,'liste de données'!C:C,E40)</f>
        <v>0</v>
      </c>
      <c r="G40" s="70">
        <f>SUMIFS('liste de données'!H:H,'liste de données'!D:D,C39,'liste de données'!C:C,E40)</f>
        <v>0</v>
      </c>
      <c r="H40" s="70">
        <f>SUMIFS('liste de données'!I:I,'liste de données'!D:D,C39,'liste de données'!C:C,E40)</f>
        <v>0</v>
      </c>
      <c r="I40" s="70">
        <f>SUMIFS('liste de données'!J:J,'liste de données'!D:D,C39,'liste de données'!C:C,E40)</f>
        <v>0</v>
      </c>
      <c r="J40" s="37"/>
      <c r="K40" s="70">
        <f>SUMIFS('liste de données'!$G:$G,'liste de données'!$D:$D,$C39,'liste de données'!$C:$C,$E40,'liste de données'!$F:$F,"&gt;=01/01/2018",'liste de données'!$F:$F,"&lt;=31/01/2018")</f>
        <v>0</v>
      </c>
      <c r="L40" s="70">
        <f>SUMIFS('liste de données'!$G:$G,'liste de données'!$D:$D,$C39,'liste de données'!$C:$C,$E40,'liste de données'!$F:$F,"&gt;=01/02/2018",'liste de données'!$F:$F,"&lt;=28/02/2018")</f>
        <v>0</v>
      </c>
      <c r="M40" s="70">
        <f>SUMIFS('liste de données'!$G:$G,'liste de données'!$D:$D,$C39,'liste de données'!$C:$C,$E40,'liste de données'!$F:$F,"&gt;=01/03/2018",'liste de données'!$F:$F,"&lt;=31/03/2018")</f>
        <v>0</v>
      </c>
      <c r="N40" s="70">
        <f>SUMIFS('liste de données'!$G:$G,'liste de données'!$D:$D,$C39,'liste de données'!$C:$C,$E40,'liste de données'!$F:$F,"&gt;=01/04/2018",'liste de données'!$F:$F,"&lt;=30/04/2018")</f>
        <v>0</v>
      </c>
      <c r="O40" s="70">
        <f>SUMIFS('liste de données'!$G:$G,'liste de données'!$D:$D,$C39,'liste de données'!$C:$C,$E40,'liste de données'!$F:$F,"&gt;=01/05/2018",'liste de données'!$F:$F,"&lt;=31/05/2018")</f>
        <v>0</v>
      </c>
      <c r="P40" s="70">
        <f>SUMIFS('liste de données'!$G:$G,'liste de données'!$D:$D,$C39,'liste de données'!$C:$C,$E40,'liste de données'!$F:$F,"&gt;=01/06/2018",'liste de données'!$F:$F,"&lt;=30/06/2018")</f>
        <v>0</v>
      </c>
      <c r="Q40" s="70">
        <f>SUMIFS('liste de données'!$G:$G,'liste de données'!$D:$D,$C39,'liste de données'!$C:$C,$E40,'liste de données'!$F:$F,"&gt;=01/07/2018",'liste de données'!$F:$F,"&lt;=31/07/2018")</f>
        <v>0</v>
      </c>
      <c r="R40" s="70">
        <f>SUMIFS('liste de données'!$G:$G,'liste de données'!$D:$D,$C39,'liste de données'!$C:$C,$E40,'liste de données'!$F:$F,"&gt;=01/08/2018",'liste de données'!$F:$F,"&lt;=31/08/2018")</f>
        <v>0</v>
      </c>
      <c r="S40" s="70">
        <f>SUMIFS('liste de données'!$G:$G,'liste de données'!$D:$D,$C39,'liste de données'!$C:$C,$E40,'liste de données'!$F:$F,"&gt;=01/09/2018",'liste de données'!$F:$F,"&lt;=30/09/2018")</f>
        <v>0</v>
      </c>
      <c r="T40" s="70">
        <f>SUMIFS('liste de données'!$G:$G,'liste de données'!$D:$D,$C39,'liste de données'!$C:$C,$E40,'liste de données'!$F:$F,"&gt;=01/10/2018",'liste de données'!$F:$F,"&lt;=31/10/2018")</f>
        <v>0</v>
      </c>
      <c r="U40" s="70">
        <f>SUMIFS('liste de données'!$G:$G,'liste de données'!$D:$D,$C39,'liste de données'!$C:$C,$E40,'liste de données'!$F:$F,"&gt;=01/11/2018",'liste de données'!$F:$F,"&lt;=30/11/2018")</f>
        <v>0</v>
      </c>
      <c r="V40" s="70">
        <f>SUMIFS('liste de données'!$G:$G,'liste de données'!$D:$D,$C39,'liste de données'!$C:$C,$E40,'liste de données'!$F:$F,"&gt;=01/12/2018",'liste de données'!$F:$F,"&lt;=31/12/2018")</f>
        <v>0</v>
      </c>
      <c r="W40" s="72">
        <f>SUM(K40:V40)</f>
        <v>0</v>
      </c>
    </row>
    <row r="41" spans="1:23">
      <c r="B41" s="108"/>
      <c r="C41" s="108"/>
      <c r="D41" s="19"/>
      <c r="E41" s="44" t="s">
        <v>791</v>
      </c>
      <c r="F41" s="78">
        <f>SUM(F39:F40)</f>
        <v>0</v>
      </c>
      <c r="G41" s="78">
        <f t="shared" ref="G41:I41" si="6">SUM(G39:G40)</f>
        <v>0</v>
      </c>
      <c r="H41" s="78">
        <f t="shared" si="6"/>
        <v>0</v>
      </c>
      <c r="I41" s="78">
        <f t="shared" si="6"/>
        <v>0</v>
      </c>
    </row>
    <row r="42" spans="1:23">
      <c r="E42" s="35"/>
      <c r="F42" s="93"/>
      <c r="G42" s="93"/>
      <c r="H42" s="93"/>
      <c r="I42" s="93"/>
    </row>
    <row r="43" spans="1:23">
      <c r="E43" s="35"/>
      <c r="F43" s="93"/>
      <c r="G43" s="93"/>
      <c r="H43" s="93"/>
      <c r="I43" s="93"/>
      <c r="J43" s="35"/>
      <c r="K43" s="35"/>
    </row>
    <row r="44" spans="1:23">
      <c r="E44" s="35"/>
      <c r="F44" s="93"/>
      <c r="G44" s="117" t="s">
        <v>807</v>
      </c>
      <c r="H44" s="117"/>
      <c r="I44" s="93"/>
      <c r="J44" s="10"/>
      <c r="K44" s="73">
        <v>43101</v>
      </c>
      <c r="L44" s="73">
        <v>43132</v>
      </c>
      <c r="M44" s="73">
        <v>43160</v>
      </c>
      <c r="N44" s="73">
        <v>43191</v>
      </c>
      <c r="O44" s="73">
        <v>43221</v>
      </c>
      <c r="P44" s="73">
        <v>43252</v>
      </c>
      <c r="Q44" s="73">
        <v>43282</v>
      </c>
      <c r="R44" s="73">
        <v>43313</v>
      </c>
      <c r="S44" s="73">
        <v>43344</v>
      </c>
      <c r="T44" s="73">
        <v>43374</v>
      </c>
      <c r="U44" s="73">
        <v>43405</v>
      </c>
      <c r="V44" s="73">
        <v>43435</v>
      </c>
      <c r="W44" s="63" t="s">
        <v>2685</v>
      </c>
    </row>
    <row r="45" spans="1:23">
      <c r="E45" s="35"/>
      <c r="F45" s="93"/>
      <c r="G45" s="117"/>
      <c r="H45" s="117"/>
      <c r="I45" s="93"/>
      <c r="J45" s="67" t="s">
        <v>2718</v>
      </c>
      <c r="K45" s="79">
        <f>SUM(K3,K9,K15,K21,K27,K33,K39)</f>
        <v>5199.57</v>
      </c>
      <c r="L45" s="79">
        <f t="shared" ref="L45:V45" si="7">SUM(L3,L9,L15,L21,L27,L33,L39)</f>
        <v>1798.2</v>
      </c>
      <c r="M45" s="79">
        <f t="shared" si="7"/>
        <v>353.15</v>
      </c>
      <c r="N45" s="79">
        <f t="shared" si="7"/>
        <v>0</v>
      </c>
      <c r="O45" s="79">
        <f t="shared" si="7"/>
        <v>0</v>
      </c>
      <c r="P45" s="79">
        <f t="shared" si="7"/>
        <v>0</v>
      </c>
      <c r="Q45" s="79">
        <f t="shared" si="7"/>
        <v>0</v>
      </c>
      <c r="R45" s="79">
        <f t="shared" si="7"/>
        <v>0</v>
      </c>
      <c r="S45" s="79">
        <f t="shared" si="7"/>
        <v>0</v>
      </c>
      <c r="T45" s="79">
        <f t="shared" si="7"/>
        <v>0</v>
      </c>
      <c r="U45" s="79">
        <f t="shared" si="7"/>
        <v>0</v>
      </c>
      <c r="V45" s="79">
        <f t="shared" si="7"/>
        <v>0</v>
      </c>
      <c r="W45" s="80">
        <f>SUM(K45:V45)</f>
        <v>7350.9199999999992</v>
      </c>
    </row>
    <row r="46" spans="1:23">
      <c r="E46" s="35"/>
      <c r="F46" s="93"/>
      <c r="G46" s="91" t="s">
        <v>1</v>
      </c>
      <c r="H46" s="71">
        <f>SUM(F3,F9,F15,F21,F27,F33,F39)</f>
        <v>7350.92</v>
      </c>
      <c r="I46" s="93"/>
      <c r="J46" s="68" t="s">
        <v>2719</v>
      </c>
      <c r="K46" s="81">
        <f>SUM(K4,K10,K16,K22,K28,K34,K40)</f>
        <v>4854.84</v>
      </c>
      <c r="L46" s="81">
        <f t="shared" ref="L46:V46" si="8">SUM(L4,L10,L16,L22,L28,L34,L40)</f>
        <v>1162.5</v>
      </c>
      <c r="M46" s="81">
        <f t="shared" si="8"/>
        <v>1378.23</v>
      </c>
      <c r="N46" s="81">
        <f t="shared" si="8"/>
        <v>0</v>
      </c>
      <c r="O46" s="81">
        <f t="shared" si="8"/>
        <v>0</v>
      </c>
      <c r="P46" s="81">
        <f t="shared" si="8"/>
        <v>0</v>
      </c>
      <c r="Q46" s="81">
        <f t="shared" si="8"/>
        <v>0</v>
      </c>
      <c r="R46" s="81">
        <f t="shared" si="8"/>
        <v>0</v>
      </c>
      <c r="S46" s="81">
        <f t="shared" si="8"/>
        <v>0</v>
      </c>
      <c r="T46" s="81">
        <f t="shared" si="8"/>
        <v>0</v>
      </c>
      <c r="U46" s="81">
        <f t="shared" si="8"/>
        <v>0</v>
      </c>
      <c r="V46" s="81">
        <f t="shared" si="8"/>
        <v>0</v>
      </c>
      <c r="W46" s="80">
        <f>SUM(K46:V46)</f>
        <v>7395.57</v>
      </c>
    </row>
    <row r="47" spans="1:23">
      <c r="E47" s="35"/>
      <c r="F47" s="93"/>
      <c r="G47" s="92" t="s">
        <v>14</v>
      </c>
      <c r="H47" s="70">
        <f>SUM(F40,F34,F28,F22,F16,F10,F4)</f>
        <v>7395.5700000000006</v>
      </c>
      <c r="I47" s="93"/>
      <c r="J47" s="35"/>
    </row>
    <row r="48" spans="1:23">
      <c r="E48" s="35"/>
      <c r="F48" s="35"/>
      <c r="G48" s="35"/>
      <c r="H48" s="35"/>
      <c r="J48" s="35"/>
    </row>
    <row r="49" spans="1:10">
      <c r="A49" s="20"/>
      <c r="B49" s="20"/>
      <c r="C49" s="20"/>
      <c r="D49" s="20"/>
      <c r="E49" s="39"/>
      <c r="F49" s="39"/>
      <c r="G49" s="39"/>
      <c r="H49" s="39"/>
      <c r="J49" s="35"/>
    </row>
    <row r="50" spans="1:10">
      <c r="A50" s="21"/>
      <c r="B50" s="21"/>
      <c r="C50" s="21"/>
      <c r="D50" s="21"/>
      <c r="E50" s="37"/>
      <c r="F50" s="37"/>
      <c r="G50" s="37"/>
      <c r="H50" s="37"/>
      <c r="J50" s="35"/>
    </row>
    <row r="51" spans="1:10">
      <c r="B51" s="27"/>
      <c r="E51" s="35"/>
      <c r="F51" s="35"/>
      <c r="G51" s="35"/>
      <c r="H51" s="35"/>
      <c r="I51" s="35"/>
      <c r="J51" s="35"/>
    </row>
    <row r="52" spans="1:10">
      <c r="E52" s="35"/>
      <c r="F52" s="35"/>
      <c r="G52" s="35"/>
      <c r="H52" s="35"/>
      <c r="I52" s="35"/>
      <c r="J52" s="35"/>
    </row>
    <row r="53" spans="1:10">
      <c r="E53" s="35"/>
      <c r="F53" s="35"/>
      <c r="G53" s="35"/>
      <c r="H53" s="35"/>
      <c r="I53" s="35"/>
      <c r="J53" s="35"/>
    </row>
    <row r="54" spans="1:10">
      <c r="E54" s="35"/>
      <c r="F54" s="35"/>
      <c r="G54" s="35"/>
      <c r="H54" s="35"/>
      <c r="I54" s="35"/>
      <c r="J54" s="35"/>
    </row>
    <row r="55" spans="1:10">
      <c r="E55" s="35"/>
      <c r="F55" s="35"/>
      <c r="G55" s="35"/>
      <c r="H55" s="35"/>
      <c r="I55" s="35"/>
      <c r="J55" s="35"/>
    </row>
    <row r="56" spans="1:10">
      <c r="E56" s="35"/>
      <c r="F56" s="35"/>
      <c r="G56" s="35"/>
      <c r="H56" s="35"/>
      <c r="I56" s="35"/>
      <c r="J56" s="35"/>
    </row>
    <row r="57" spans="1:10">
      <c r="E57" s="35"/>
      <c r="F57" s="35"/>
      <c r="G57" s="35"/>
      <c r="H57" s="35"/>
      <c r="I57" s="35"/>
      <c r="J57" s="35"/>
    </row>
    <row r="58" spans="1:10">
      <c r="E58" s="35"/>
      <c r="F58" s="35"/>
      <c r="G58" s="35"/>
      <c r="H58" s="35"/>
      <c r="I58" s="35"/>
      <c r="J58" s="35"/>
    </row>
    <row r="59" spans="1:10">
      <c r="E59" s="35"/>
      <c r="F59" s="35"/>
      <c r="G59" s="35"/>
      <c r="H59" s="35"/>
      <c r="I59" s="35"/>
      <c r="J59" s="35"/>
    </row>
    <row r="60" spans="1:10">
      <c r="E60" s="35"/>
      <c r="F60" s="35"/>
      <c r="G60" s="35"/>
      <c r="H60" s="35"/>
      <c r="I60" s="35"/>
      <c r="J60" s="35"/>
    </row>
    <row r="61" spans="1:10">
      <c r="E61" s="35"/>
      <c r="F61" s="35"/>
      <c r="G61" s="35"/>
      <c r="H61" s="35"/>
      <c r="I61" s="35"/>
    </row>
    <row r="62" spans="1:10">
      <c r="E62" s="35"/>
      <c r="F62" s="35"/>
      <c r="G62" s="35"/>
      <c r="H62" s="35"/>
      <c r="I62" s="35"/>
    </row>
    <row r="63" spans="1:10">
      <c r="E63" s="35"/>
      <c r="F63" s="35"/>
      <c r="G63" s="35"/>
      <c r="H63" s="35"/>
      <c r="I63" s="35"/>
    </row>
    <row r="64" spans="1:10">
      <c r="E64" s="35"/>
      <c r="F64" s="35"/>
      <c r="G64" s="35"/>
      <c r="H64" s="35"/>
      <c r="I64" s="35"/>
    </row>
    <row r="65" spans="5:9">
      <c r="E65" s="35"/>
      <c r="F65" s="35"/>
      <c r="G65" s="35"/>
      <c r="H65" s="35"/>
      <c r="I65" s="35"/>
    </row>
    <row r="66" spans="5:9">
      <c r="E66" s="35"/>
      <c r="F66" s="35"/>
      <c r="G66" s="35"/>
      <c r="H66" s="35"/>
      <c r="I66" s="35"/>
    </row>
    <row r="67" spans="5:9">
      <c r="E67" s="35"/>
      <c r="F67" s="35"/>
      <c r="G67" s="35"/>
      <c r="H67" s="35"/>
      <c r="I67" s="35"/>
    </row>
    <row r="68" spans="5:9">
      <c r="E68" s="35"/>
      <c r="F68" s="35"/>
      <c r="G68" s="35"/>
      <c r="H68" s="35"/>
      <c r="I68" s="35"/>
    </row>
    <row r="69" spans="5:9">
      <c r="E69" s="35"/>
      <c r="F69" s="35"/>
      <c r="G69" s="35"/>
      <c r="H69" s="35"/>
      <c r="I69" s="35"/>
    </row>
    <row r="70" spans="5:9">
      <c r="E70" s="35"/>
      <c r="F70" s="35"/>
      <c r="G70" s="35"/>
      <c r="H70" s="35"/>
      <c r="I70" s="35"/>
    </row>
    <row r="71" spans="5:9">
      <c r="E71" s="35"/>
      <c r="F71" s="35"/>
      <c r="G71" s="35"/>
      <c r="H71" s="35"/>
      <c r="I71" s="35"/>
    </row>
    <row r="72" spans="5:9">
      <c r="E72" s="35"/>
      <c r="F72" s="35"/>
      <c r="G72" s="35"/>
      <c r="H72" s="35"/>
      <c r="I72" s="35"/>
    </row>
  </sheetData>
  <mergeCells count="16">
    <mergeCell ref="X2:Y2"/>
    <mergeCell ref="B3:B5"/>
    <mergeCell ref="C3:C5"/>
    <mergeCell ref="B9:B11"/>
    <mergeCell ref="C9:C11"/>
    <mergeCell ref="B15:B17"/>
    <mergeCell ref="C15:C17"/>
    <mergeCell ref="G44:H45"/>
    <mergeCell ref="B39:B41"/>
    <mergeCell ref="C39:C41"/>
    <mergeCell ref="B21:B23"/>
    <mergeCell ref="C21:C23"/>
    <mergeCell ref="B27:B29"/>
    <mergeCell ref="C27:C29"/>
    <mergeCell ref="B33:B35"/>
    <mergeCell ref="C33:C35"/>
  </mergeCells>
  <pageMargins left="0.7" right="0.7" top="0.75" bottom="0.75" header="0.3" footer="0.3"/>
  <customProperties>
    <customPr name="EpmWorksheetKeyString_GUID" r:id="rId1"/>
  </customPropertie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18</vt:i4>
      </vt:variant>
    </vt:vector>
  </HeadingPairs>
  <TitlesOfParts>
    <vt:vector size="18" baseType="lpstr">
      <vt:lpstr>liste de données</vt:lpstr>
      <vt:lpstr>Général</vt:lpstr>
      <vt:lpstr>FEMZA</vt:lpstr>
      <vt:lpstr>PTA7</vt:lpstr>
      <vt:lpstr>PTA6</vt:lpstr>
      <vt:lpstr>PTA8</vt:lpstr>
      <vt:lpstr>IA5</vt:lpstr>
      <vt:lpstr>IA4</vt:lpstr>
      <vt:lpstr>HU09</vt:lpstr>
      <vt:lpstr>RC</vt:lpstr>
      <vt:lpstr>Tubes</vt:lpstr>
      <vt:lpstr>IA03</vt:lpstr>
      <vt:lpstr>IA4 Bougie</vt:lpstr>
      <vt:lpstr>Gefit 5</vt:lpstr>
      <vt:lpstr>Gefit 6</vt:lpstr>
      <vt:lpstr>Gefit 7</vt:lpstr>
      <vt:lpstr>Gefit 8</vt:lpstr>
      <vt:lpstr>GP09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Mazars Mathis (RzP/TEF34)</cp:lastModifiedBy>
  <cp:revision>1</cp:revision>
  <cp:lastPrinted>2018-05-04T13:30:07Z</cp:lastPrinted>
  <dcterms:created xsi:type="dcterms:W3CDTF">2018-02-27T15:04:42Z</dcterms:created>
  <dcterms:modified xsi:type="dcterms:W3CDTF">2018-05-23T08:32:12Z</dcterms:modified>
  <cp:category/>
</cp:coreProperties>
</file>