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3980" windowHeight="4500"/>
  </bookViews>
  <sheets>
    <sheet name="Contribution Hauts Revenus" sheetId="1" r:id="rId1"/>
    <sheet name="Tableau Calcul" sheetId="2" r:id="rId2"/>
  </sheets>
  <calcPr calcId="145621"/>
</workbook>
</file>

<file path=xl/calcChain.xml><?xml version="1.0" encoding="utf-8"?>
<calcChain xmlns="http://schemas.openxmlformats.org/spreadsheetml/2006/main">
  <c r="H24" i="1" l="1"/>
  <c r="D24" i="1"/>
  <c r="H18" i="1"/>
  <c r="H12" i="1"/>
  <c r="P17" i="1"/>
  <c r="P20" i="1" s="1"/>
  <c r="D18" i="1"/>
  <c r="F6" i="1"/>
  <c r="P11" i="1"/>
  <c r="P14" i="1" s="1"/>
  <c r="P4" i="1" l="1"/>
  <c r="D12" i="1" s="1"/>
</calcChain>
</file>

<file path=xl/sharedStrings.xml><?xml version="1.0" encoding="utf-8"?>
<sst xmlns="http://schemas.openxmlformats.org/spreadsheetml/2006/main" count="37" uniqueCount="27">
  <si>
    <t>Contribution sur les hauts revenus - Fin du report d'imposition</t>
  </si>
  <si>
    <t>RFR N :</t>
  </si>
  <si>
    <t>RFR N-1 :</t>
  </si>
  <si>
    <t>RFR N-2 :</t>
  </si>
  <si>
    <t>RFR N s/ PV :</t>
  </si>
  <si>
    <t>PV fin report :</t>
  </si>
  <si>
    <t>Calcul Contribution sans Quotient</t>
  </si>
  <si>
    <t>Situation familiale :</t>
  </si>
  <si>
    <t>Bonjour à vous. Je souhaite dans un premier temps, que le chiffre indiqué en P4 soit soumise au barème pour un couple marié (0 - 500000 et 1000000 pour les paliers) dont copie est présente ci-dessus. Par exemple, si P4 = 1510297, je dois trouver 35412 (500000 à 0% , 500000 à 3% et le reliquat de 510297 à 4%)</t>
  </si>
  <si>
    <t>RFR</t>
  </si>
  <si>
    <t>Contribution =</t>
  </si>
  <si>
    <t>Tranche 3 &gt; 1000000</t>
  </si>
  <si>
    <t>Tranche 2 = 500000 =&gt; 1000000</t>
  </si>
  <si>
    <t>Tranche 1 &lt; 500000</t>
  </si>
  <si>
    <t>Taux</t>
  </si>
  <si>
    <t>Impôt</t>
  </si>
  <si>
    <t>Détail du calcul</t>
  </si>
  <si>
    <t>si P4 est supérieur à 1000000 alors on prend max 500000 * 3% et si P4 est inferieur à 1000000, on prend p4 -500000 * 3 %</t>
  </si>
  <si>
    <t>si P4 est supérieur à 1000000 alors on prend P4 - 1000000 * 4%</t>
  </si>
  <si>
    <t>Total</t>
  </si>
  <si>
    <t>Calcul Contribution avec Quotient</t>
  </si>
  <si>
    <t>Moyenne N-2 et N-1 :</t>
  </si>
  <si>
    <t>Détail du calcul IDEM</t>
  </si>
  <si>
    <t>Marié</t>
  </si>
  <si>
    <t>Exception : Fin de report des PV d'apport</t>
  </si>
  <si>
    <t>Coefficient :</t>
  </si>
  <si>
    <t>Contribution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</si>
</sst>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1" xfId="0" applyBorder="1"/>
    <xf numFmtId="3" fontId="0" fillId="0" borderId="2" xfId="0" applyNumberFormat="1" applyBorder="1"/>
    <xf numFmtId="0" fontId="0" fillId="0" borderId="0" xfId="0" applyBorder="1"/>
    <xf numFmtId="0" fontId="0" fillId="0" borderId="3" xfId="0" applyBorder="1"/>
    <xf numFmtId="3" fontId="0" fillId="0" borderId="0" xfId="0" applyNumberFormat="1" applyBorder="1"/>
    <xf numFmtId="0" fontId="0" fillId="2" borderId="1" xfId="0" applyFill="1" applyBorder="1"/>
    <xf numFmtId="3" fontId="0" fillId="2" borderId="2" xfId="0" applyNumberFormat="1" applyFill="1" applyBorder="1"/>
    <xf numFmtId="0" fontId="0" fillId="3" borderId="1" xfId="0" applyFill="1" applyBorder="1"/>
    <xf numFmtId="3" fontId="0" fillId="3" borderId="2" xfId="0" applyNumberFormat="1" applyFill="1" applyBorder="1"/>
    <xf numFmtId="0" fontId="0" fillId="4" borderId="1" xfId="0" applyFill="1" applyBorder="1"/>
    <xf numFmtId="3" fontId="0" fillId="4" borderId="2" xfId="0" applyNumberFormat="1" applyFill="1" applyBorder="1"/>
    <xf numFmtId="0" fontId="0" fillId="5" borderId="1" xfId="0" applyFill="1" applyBorder="1"/>
    <xf numFmtId="3" fontId="0" fillId="5" borderId="2" xfId="0" applyNumberFormat="1" applyFill="1" applyBorder="1"/>
    <xf numFmtId="0" fontId="0" fillId="6" borderId="1" xfId="0" applyFill="1" applyBorder="1"/>
    <xf numFmtId="3" fontId="0" fillId="6" borderId="2" xfId="0" applyNumberForma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3" fontId="0" fillId="7" borderId="2" xfId="0" applyNumberFormat="1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9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381000</xdr:colOff>
      <xdr:row>22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0" cy="432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D24"/>
  <sheetViews>
    <sheetView tabSelected="1" zoomScaleNormal="100" workbookViewId="0">
      <selection activeCell="J17" sqref="J17"/>
    </sheetView>
  </sheetViews>
  <sheetFormatPr baseColWidth="10" defaultColWidth="8.85546875" defaultRowHeight="15" x14ac:dyDescent="0.25"/>
  <cols>
    <col min="1" max="1" width="1.42578125" customWidth="1"/>
    <col min="3" max="3" width="11.7109375" customWidth="1"/>
    <col min="4" max="4" width="8.85546875" customWidth="1"/>
    <col min="5" max="5" width="10" customWidth="1"/>
    <col min="9" max="9" width="11.7109375" customWidth="1"/>
    <col min="12" max="12" width="13" customWidth="1"/>
    <col min="16" max="16" width="9.5703125" bestFit="1" customWidth="1"/>
  </cols>
  <sheetData>
    <row r="1" spans="3:30" ht="9" customHeight="1" x14ac:dyDescent="0.25"/>
    <row r="2" spans="3:30" x14ac:dyDescent="0.25">
      <c r="C2" s="18" t="s">
        <v>0</v>
      </c>
      <c r="D2" s="18"/>
      <c r="E2" s="18"/>
      <c r="F2" s="18"/>
      <c r="G2" s="18"/>
      <c r="H2" s="18"/>
      <c r="I2" s="18"/>
    </row>
    <row r="3" spans="3:30" ht="15.75" thickBot="1" x14ac:dyDescent="0.3">
      <c r="E3" s="5"/>
      <c r="H3" s="5"/>
      <c r="K3" s="5"/>
      <c r="N3" s="5"/>
    </row>
    <row r="4" spans="3:30" ht="15.75" thickBot="1" x14ac:dyDescent="0.3">
      <c r="C4" s="8" t="s">
        <v>3</v>
      </c>
      <c r="D4" s="9">
        <v>137515</v>
      </c>
      <c r="E4" s="7"/>
      <c r="F4" s="10" t="s">
        <v>2</v>
      </c>
      <c r="G4" s="11">
        <v>168170</v>
      </c>
      <c r="H4" s="7"/>
      <c r="I4" s="12" t="s">
        <v>4</v>
      </c>
      <c r="J4" s="13">
        <v>767664</v>
      </c>
      <c r="K4" s="7"/>
      <c r="L4" s="14" t="s">
        <v>5</v>
      </c>
      <c r="M4" s="15">
        <v>742633</v>
      </c>
      <c r="N4" s="7"/>
      <c r="O4" s="16" t="s">
        <v>1</v>
      </c>
      <c r="P4" s="17">
        <f>M4+J4</f>
        <v>1510297</v>
      </c>
    </row>
    <row r="5" spans="3:30" ht="7.5" customHeight="1" thickBot="1" x14ac:dyDescent="0.3">
      <c r="H5" s="5"/>
      <c r="N5" s="5"/>
    </row>
    <row r="6" spans="3:30" ht="15.75" thickBot="1" x14ac:dyDescent="0.3">
      <c r="D6" s="21" t="s">
        <v>21</v>
      </c>
      <c r="E6" s="22"/>
      <c r="F6" s="23">
        <f>(D4+G4)/2</f>
        <v>152842.5</v>
      </c>
      <c r="H6" s="5"/>
      <c r="N6" s="5"/>
    </row>
    <row r="7" spans="3:30" x14ac:dyDescent="0.25">
      <c r="H7" s="5"/>
      <c r="N7" s="5"/>
    </row>
    <row r="8" spans="3:30" x14ac:dyDescent="0.25">
      <c r="C8" s="1" t="s">
        <v>7</v>
      </c>
      <c r="D8" s="1"/>
      <c r="E8" s="1" t="s">
        <v>23</v>
      </c>
      <c r="F8" s="1"/>
      <c r="G8" s="1"/>
    </row>
    <row r="9" spans="3:30" ht="15.75" thickBot="1" x14ac:dyDescent="0.3"/>
    <row r="10" spans="3:30" x14ac:dyDescent="0.25">
      <c r="C10" s="18" t="s">
        <v>6</v>
      </c>
      <c r="D10" s="18"/>
      <c r="E10" s="18"/>
      <c r="F10" s="18"/>
      <c r="L10" s="32" t="s">
        <v>16</v>
      </c>
      <c r="M10" s="32"/>
      <c r="N10" s="32"/>
      <c r="O10" s="33" t="s">
        <v>14</v>
      </c>
      <c r="P10" s="24" t="s">
        <v>15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3:30" ht="15.75" thickBot="1" x14ac:dyDescent="0.3">
      <c r="L11" s="32" t="s">
        <v>13</v>
      </c>
      <c r="M11" s="32"/>
      <c r="N11" s="32"/>
      <c r="O11" s="34">
        <v>0</v>
      </c>
      <c r="P11" s="20">
        <f>500000*0</f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7"/>
    </row>
    <row r="12" spans="3:30" ht="15.75" thickBot="1" x14ac:dyDescent="0.3">
      <c r="C12" s="36" t="s">
        <v>9</v>
      </c>
      <c r="D12" s="4">
        <f>P4</f>
        <v>1510297</v>
      </c>
      <c r="F12" s="3" t="s">
        <v>10</v>
      </c>
      <c r="G12" s="6"/>
      <c r="H12" s="4">
        <f>500000*0+500000*0.03+510297*0.04</f>
        <v>35411.880000000005</v>
      </c>
      <c r="L12" s="32" t="s">
        <v>12</v>
      </c>
      <c r="M12" s="32"/>
      <c r="N12" s="32"/>
      <c r="O12" s="34">
        <v>0.03</v>
      </c>
      <c r="P12" s="28" t="s">
        <v>17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9"/>
    </row>
    <row r="13" spans="3:30" x14ac:dyDescent="0.25">
      <c r="D13" s="5"/>
      <c r="L13" s="32" t="s">
        <v>11</v>
      </c>
      <c r="M13" s="32"/>
      <c r="N13" s="32"/>
      <c r="O13" s="34">
        <v>0.04</v>
      </c>
      <c r="P13" s="28" t="s">
        <v>18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7"/>
    </row>
    <row r="14" spans="3:30" ht="15.75" thickBot="1" x14ac:dyDescent="0.3">
      <c r="D14" s="2"/>
      <c r="L14" s="35" t="s">
        <v>19</v>
      </c>
      <c r="M14" s="35"/>
      <c r="N14" s="35"/>
      <c r="O14" s="35"/>
      <c r="P14" s="30" t="e">
        <f>P11+P12+P13</f>
        <v>#VALUE!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1"/>
    </row>
    <row r="15" spans="3:30" ht="15.75" thickBot="1" x14ac:dyDescent="0.3"/>
    <row r="16" spans="3:30" x14ac:dyDescent="0.25">
      <c r="C16" s="18" t="s">
        <v>20</v>
      </c>
      <c r="D16" s="18"/>
      <c r="E16" s="18"/>
      <c r="F16" s="18"/>
      <c r="L16" s="32" t="s">
        <v>22</v>
      </c>
      <c r="M16" s="32"/>
      <c r="N16" s="32"/>
      <c r="O16" s="33" t="s">
        <v>14</v>
      </c>
      <c r="P16" s="24" t="s">
        <v>15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</row>
    <row r="17" spans="3:30" ht="15.75" thickBot="1" x14ac:dyDescent="0.3">
      <c r="L17" s="32" t="s">
        <v>13</v>
      </c>
      <c r="M17" s="32"/>
      <c r="N17" s="32"/>
      <c r="O17" s="34">
        <v>0</v>
      </c>
      <c r="P17" s="20">
        <f>500000*0</f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27"/>
    </row>
    <row r="18" spans="3:30" ht="15.75" thickBot="1" x14ac:dyDescent="0.3">
      <c r="C18" s="3" t="s">
        <v>9</v>
      </c>
      <c r="D18" s="4">
        <f>(P4-F6)/2+F6</f>
        <v>831569.75</v>
      </c>
      <c r="F18" s="37" t="s">
        <v>10</v>
      </c>
      <c r="G18" s="38"/>
      <c r="H18" s="4">
        <f>9947*2</f>
        <v>19894</v>
      </c>
      <c r="L18" s="32" t="s">
        <v>12</v>
      </c>
      <c r="M18" s="32"/>
      <c r="N18" s="32"/>
      <c r="O18" s="34">
        <v>0.03</v>
      </c>
      <c r="P18" s="28" t="s">
        <v>17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/>
    </row>
    <row r="19" spans="3:30" x14ac:dyDescent="0.25">
      <c r="L19" s="32" t="s">
        <v>11</v>
      </c>
      <c r="M19" s="32"/>
      <c r="N19" s="32"/>
      <c r="O19" s="34">
        <v>0.04</v>
      </c>
      <c r="P19" s="28" t="s">
        <v>18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7"/>
    </row>
    <row r="20" spans="3:30" ht="15.75" thickBot="1" x14ac:dyDescent="0.3">
      <c r="L20" s="35" t="s">
        <v>19</v>
      </c>
      <c r="M20" s="35"/>
      <c r="N20" s="35"/>
      <c r="O20" s="35"/>
      <c r="P20" s="30" t="e">
        <f>P17+P18+P19</f>
        <v>#VALUE!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</row>
    <row r="22" spans="3:30" x14ac:dyDescent="0.25">
      <c r="C22" s="39" t="s">
        <v>24</v>
      </c>
      <c r="D22" s="39"/>
      <c r="E22" s="39"/>
      <c r="F22" s="39"/>
    </row>
    <row r="23" spans="3:30" ht="15.75" thickBot="1" x14ac:dyDescent="0.3"/>
    <row r="24" spans="3:30" ht="15.75" thickBot="1" x14ac:dyDescent="0.3">
      <c r="C24" s="3" t="s">
        <v>25</v>
      </c>
      <c r="D24" s="40">
        <f>(H12-H18)/M4*100</f>
        <v>2.0895758739511985</v>
      </c>
      <c r="F24" s="37" t="s">
        <v>26</v>
      </c>
      <c r="G24" s="38"/>
      <c r="H24" s="4">
        <f>M4*D24/100</f>
        <v>15517.880000000005</v>
      </c>
    </row>
  </sheetData>
  <mergeCells count="20">
    <mergeCell ref="L19:N19"/>
    <mergeCell ref="P19:AC19"/>
    <mergeCell ref="C16:F16"/>
    <mergeCell ref="E8:G8"/>
    <mergeCell ref="F24:G24"/>
    <mergeCell ref="L13:N13"/>
    <mergeCell ref="L10:N10"/>
    <mergeCell ref="P13:AC13"/>
    <mergeCell ref="P12:AD12"/>
    <mergeCell ref="D6:E6"/>
    <mergeCell ref="F18:G18"/>
    <mergeCell ref="L16:N16"/>
    <mergeCell ref="L17:N17"/>
    <mergeCell ref="L18:N18"/>
    <mergeCell ref="P18:AD18"/>
    <mergeCell ref="C2:I2"/>
    <mergeCell ref="C10:F10"/>
    <mergeCell ref="C8:D8"/>
    <mergeCell ref="L11:N11"/>
    <mergeCell ref="L12:N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N27"/>
  <sheetViews>
    <sheetView topLeftCell="A7" workbookViewId="0">
      <selection activeCell="I29" sqref="I29"/>
    </sheetView>
  </sheetViews>
  <sheetFormatPr baseColWidth="10" defaultRowHeight="15" x14ac:dyDescent="0.25"/>
  <sheetData>
    <row r="26" spans="1:14" x14ac:dyDescent="0.25">
      <c r="A26" s="19" t="s">
        <v>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</sheetData>
  <mergeCells count="1">
    <mergeCell ref="A26:N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Contribution Hauts Revenus</vt:lpstr>
      <vt:lpstr>Tableau Calcul</vt:lpstr>
    </vt:vector>
  </TitlesOfParts>
  <Company>Fidal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Moutardier Paul</dc:creator>
  <cp:lastModifiedBy>Moutardier Paul</cp:lastModifiedBy>
  <dcterms:created xsi:type="dcterms:W3CDTF">2018-03-26T14:10:35Z</dcterms:created>
  <dcterms:modified xsi:type="dcterms:W3CDTF">2018-03-26T16:10:10Z</dcterms:modified>
</cp:coreProperties>
</file>