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23715" windowHeight="9525"/>
  </bookViews>
  <sheets>
    <sheet name="SARM 17-18" sheetId="1" r:id="rId1"/>
  </sheets>
  <definedNames>
    <definedName name="_xlnm.Print_Titles" localSheetId="0">'SARM 17-18'!#REF!</definedName>
  </definedNames>
  <calcPr calcId="124519"/>
</workbook>
</file>

<file path=xl/calcChain.xml><?xml version="1.0" encoding="utf-8"?>
<calcChain xmlns="http://schemas.openxmlformats.org/spreadsheetml/2006/main">
  <c r="H52" i="1"/>
  <c r="F52"/>
  <c r="G52"/>
  <c r="I52"/>
  <c r="J52"/>
  <c r="K52"/>
  <c r="L52"/>
  <c r="M52"/>
  <c r="N52"/>
  <c r="O52"/>
  <c r="P52"/>
  <c r="Q52"/>
  <c r="R14" l="1"/>
  <c r="R13"/>
  <c r="R15"/>
  <c r="N76"/>
  <c r="R11"/>
  <c r="R10"/>
  <c r="R12"/>
  <c r="N75"/>
  <c r="R8"/>
  <c r="R7"/>
  <c r="R9"/>
  <c r="N74"/>
  <c r="R5"/>
  <c r="R4"/>
  <c r="R6"/>
  <c r="N73"/>
  <c r="R20"/>
  <c r="R22" s="1"/>
  <c r="F16"/>
  <c r="F18"/>
  <c r="G16"/>
  <c r="G18"/>
  <c r="H16"/>
  <c r="H18"/>
  <c r="I16"/>
  <c r="I18"/>
  <c r="J16"/>
  <c r="J18"/>
  <c r="K16"/>
  <c r="K18"/>
  <c r="L16"/>
  <c r="L18"/>
  <c r="M16"/>
  <c r="M18"/>
  <c r="N16"/>
  <c r="N18"/>
  <c r="O16"/>
  <c r="O18"/>
  <c r="P16"/>
  <c r="P18"/>
  <c r="Q16"/>
  <c r="Q18"/>
  <c r="R18"/>
  <c r="F59"/>
  <c r="G59"/>
  <c r="H59"/>
  <c r="I59"/>
  <c r="J59"/>
  <c r="K59"/>
  <c r="L59"/>
  <c r="M59"/>
  <c r="N59"/>
  <c r="O59"/>
  <c r="P59"/>
  <c r="Q59"/>
  <c r="R59"/>
  <c r="F60"/>
  <c r="G60"/>
  <c r="H60"/>
  <c r="I60"/>
  <c r="J60"/>
  <c r="K60"/>
  <c r="L60"/>
  <c r="M60"/>
  <c r="N60"/>
  <c r="O60"/>
  <c r="P60"/>
  <c r="Q60"/>
  <c r="R60"/>
  <c r="F61"/>
  <c r="G61"/>
  <c r="H61"/>
  <c r="I61"/>
  <c r="J61"/>
  <c r="K61"/>
  <c r="L61"/>
  <c r="M61"/>
  <c r="N61"/>
  <c r="O61"/>
  <c r="P61"/>
  <c r="Q61"/>
  <c r="R61"/>
  <c r="F62"/>
  <c r="G62"/>
  <c r="H62"/>
  <c r="I62"/>
  <c r="J62"/>
  <c r="K62"/>
  <c r="L62"/>
  <c r="M62"/>
  <c r="N62"/>
  <c r="O62"/>
  <c r="P62"/>
  <c r="Q62"/>
  <c r="R62"/>
  <c r="F63"/>
  <c r="G63"/>
  <c r="H63"/>
  <c r="I63"/>
  <c r="J63"/>
  <c r="K63"/>
  <c r="L63"/>
  <c r="M63"/>
  <c r="N63"/>
  <c r="O63"/>
  <c r="P63"/>
  <c r="Q63"/>
  <c r="R63"/>
  <c r="R64"/>
  <c r="Q64"/>
  <c r="P64"/>
  <c r="O64"/>
  <c r="N64"/>
  <c r="M64"/>
  <c r="L64"/>
  <c r="K64"/>
  <c r="J64"/>
  <c r="I64"/>
  <c r="H64"/>
  <c r="G64"/>
  <c r="F64"/>
  <c r="Q22"/>
  <c r="P22"/>
  <c r="O22"/>
  <c r="N22"/>
  <c r="M22"/>
  <c r="L22"/>
  <c r="K22"/>
  <c r="J22"/>
  <c r="I22"/>
  <c r="H22"/>
  <c r="G22"/>
  <c r="F22"/>
  <c r="R51"/>
  <c r="Q51"/>
  <c r="P51"/>
  <c r="O51"/>
  <c r="N51"/>
  <c r="M51"/>
  <c r="L51"/>
  <c r="K51"/>
  <c r="J51"/>
  <c r="I51"/>
  <c r="H51"/>
  <c r="G51"/>
  <c r="F51"/>
  <c r="R50"/>
  <c r="Q50"/>
  <c r="P50"/>
  <c r="O50"/>
  <c r="N50"/>
  <c r="M50"/>
  <c r="L50"/>
  <c r="K50"/>
  <c r="J50"/>
  <c r="I50"/>
  <c r="H50"/>
  <c r="G50"/>
  <c r="F50"/>
  <c r="R49"/>
  <c r="Q49"/>
  <c r="P49"/>
  <c r="O49"/>
  <c r="N49"/>
  <c r="M49"/>
  <c r="L49"/>
  <c r="K49"/>
  <c r="J49"/>
  <c r="I49"/>
  <c r="H49"/>
  <c r="G49"/>
  <c r="F49"/>
  <c r="R48"/>
  <c r="Q48"/>
  <c r="P48"/>
  <c r="O48"/>
  <c r="N48"/>
  <c r="M48"/>
  <c r="L48"/>
  <c r="K48"/>
  <c r="J48"/>
  <c r="I48"/>
  <c r="H48"/>
  <c r="G48"/>
  <c r="F48"/>
  <c r="R17"/>
  <c r="R16"/>
  <c r="Q15"/>
  <c r="P15"/>
  <c r="O15"/>
  <c r="N15"/>
  <c r="M15"/>
  <c r="L15"/>
  <c r="K15"/>
  <c r="J15"/>
  <c r="I15"/>
  <c r="H15"/>
  <c r="G15"/>
  <c r="F15"/>
  <c r="Q12"/>
  <c r="P12"/>
  <c r="O12"/>
  <c r="N12"/>
  <c r="M12"/>
  <c r="L12"/>
  <c r="K12"/>
  <c r="J12"/>
  <c r="I12"/>
  <c r="H12"/>
  <c r="G12"/>
  <c r="F12"/>
  <c r="Q9"/>
  <c r="P9"/>
  <c r="O9"/>
  <c r="N9"/>
  <c r="M9"/>
  <c r="L9"/>
  <c r="K9"/>
  <c r="J9"/>
  <c r="I9"/>
  <c r="H9"/>
  <c r="G9"/>
  <c r="F9"/>
  <c r="Q6"/>
  <c r="P6"/>
  <c r="O6"/>
  <c r="N6"/>
  <c r="M6"/>
  <c r="L6"/>
  <c r="K6"/>
  <c r="J6"/>
  <c r="I6"/>
  <c r="H6"/>
  <c r="G6"/>
  <c r="F6"/>
  <c r="N70" l="1"/>
  <c r="R52"/>
</calcChain>
</file>

<file path=xl/sharedStrings.xml><?xml version="1.0" encoding="utf-8"?>
<sst xmlns="http://schemas.openxmlformats.org/spreadsheetml/2006/main" count="109" uniqueCount="51">
  <si>
    <t>Total</t>
  </si>
  <si>
    <t>Nbr de cas</t>
  </si>
  <si>
    <t>Nbr de jour-présence</t>
  </si>
  <si>
    <t>Taux d'incidence</t>
  </si>
  <si>
    <t xml:space="preserve"> </t>
  </si>
  <si>
    <t>Total global de toutes les unités</t>
  </si>
  <si>
    <t>NOMBRE DE JOURS-PRÉSENCE</t>
  </si>
  <si>
    <r>
      <t xml:space="preserve">INCIDENCE
</t>
    </r>
    <r>
      <rPr>
        <sz val="11"/>
        <rFont val="Arial Narrow"/>
        <family val="2"/>
      </rPr>
      <t>(10000 jrs-rpécence)</t>
    </r>
  </si>
  <si>
    <r>
      <t>Taux d'incidence =</t>
    </r>
    <r>
      <rPr>
        <sz val="9"/>
        <rFont val="Arial Narrow"/>
        <family val="2"/>
      </rPr>
      <t xml:space="preserve"> (Nombre de cas / nombre de jours-présence) X 10 000</t>
    </r>
  </si>
  <si>
    <t>TOTAL</t>
  </si>
  <si>
    <t>TAUX D'INCIDENCE</t>
  </si>
  <si>
    <t>NBR DE CAS</t>
  </si>
  <si>
    <t>RÉSULTATS GLOBAUX ANNUELS</t>
  </si>
  <si>
    <t>2009
2010</t>
  </si>
  <si>
    <t>2010
2011</t>
  </si>
  <si>
    <t>2011
2012</t>
  </si>
  <si>
    <t>2012
2013</t>
  </si>
  <si>
    <t>2013
2014</t>
  </si>
  <si>
    <t>2014
2015</t>
  </si>
  <si>
    <t>2015
2016</t>
  </si>
  <si>
    <t>2016
2017</t>
  </si>
  <si>
    <t>2017
2018</t>
  </si>
  <si>
    <t>2018
2019</t>
  </si>
  <si>
    <t>2019
2020</t>
  </si>
  <si>
    <t xml:space="preserve">Observance </t>
  </si>
  <si>
    <t>A</t>
  </si>
  <si>
    <t>B</t>
  </si>
  <si>
    <t>C</t>
  </si>
  <si>
    <t>D</t>
  </si>
  <si>
    <t>Nombre de cas pour les 4 
mentionnées ci-haut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</si>
  <si>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</si>
  <si>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</si>
  <si>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</si>
  <si>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</si>
  <si>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</si>
  <si>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</si>
  <si>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</si>
  <si>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</si>
  <si>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</si>
  <si>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</si>
  <si>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</si>
  <si>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</si>
  <si>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t xml:space="preserve">Nombre de cas survenant ailleurs </t>
    </r>
    <r>
      <rPr>
        <b/>
        <sz val="14"/>
        <rFont val="Arial Narrow"/>
        <family val="2"/>
      </rPr>
      <t xml:space="preserve"> E</t>
    </r>
  </si>
  <si>
    <t>le code de formule pour les étiquettes de données est le suivant:   0,0;-0,0;"N/A"</t>
  </si>
  <si>
    <t>E</t>
  </si>
  <si>
    <t>TOTAL MENSUEL</t>
  </si>
  <si>
    <t>ÉTABLISSEMENTS</t>
  </si>
  <si>
    <t xml:space="preserve">Janvier et mars devrait être inscrit 0,0 car le résultat de la formule est 0,0 </t>
  </si>
  <si>
    <t>Formule en F52 : =SI(F22="N/A";-0,00000000001;F22)</t>
  </si>
  <si>
    <t>Format personnalisé  cellules F52:Q52 : 0,00;"N/A" pour refaire afficher N/Aà la place d'un nombre négatif</t>
  </si>
  <si>
    <t>remplace le N/A par un nombre négatif (pour le graphique)</t>
  </si>
</sst>
</file>

<file path=xl/styles.xml><?xml version="1.0" encoding="utf-8"?>
<styleSheet xmlns="http://schemas.openxmlformats.org/spreadsheetml/2006/main">
  <numFmts count="2">
    <numFmt numFmtId="164" formatCode="0.0"/>
    <numFmt numFmtId="167" formatCode="0.00;&quot;N/A&quot;"/>
  </numFmts>
  <fonts count="23">
    <font>
      <sz val="10"/>
      <name val="Arial"/>
    </font>
    <font>
      <sz val="10"/>
      <name val="Century Gothic"/>
      <family val="2"/>
    </font>
    <font>
      <sz val="10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6"/>
      <color theme="8" tint="-0.249977111117893"/>
      <name val="Arial Narrow"/>
      <family val="2"/>
    </font>
    <font>
      <b/>
      <sz val="11"/>
      <color theme="8" tint="-0.249977111117893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6"/>
      <color rgb="FFFF0000"/>
      <name val="Arial Narrow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sz val="14"/>
      <color rgb="FFFF0000"/>
      <name val="Arial Narrow"/>
      <family val="2"/>
    </font>
    <font>
      <sz val="10"/>
      <color rgb="FFFF000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bgColor rgb="FFCC99FF"/>
      </patternFill>
    </fill>
    <fill>
      <patternFill patternType="lightUp">
        <bgColor theme="2" tint="-0.249977111117893"/>
      </patternFill>
    </fill>
    <fill>
      <patternFill patternType="lightUp">
        <bgColor theme="9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9A57CD"/>
        <bgColor indexed="64"/>
      </patternFill>
    </fill>
    <fill>
      <patternFill patternType="solid">
        <fgColor rgb="FFEBE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137">
    <xf numFmtId="0" fontId="0" fillId="0" borderId="0" xfId="0"/>
    <xf numFmtId="164" fontId="2" fillId="0" borderId="0" xfId="1" applyNumberFormat="1" applyFont="1" applyProtection="1"/>
    <xf numFmtId="164" fontId="3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Protection="1"/>
    <xf numFmtId="164" fontId="4" fillId="0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Protection="1"/>
    <xf numFmtId="164" fontId="7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Border="1" applyAlignment="1" applyProtection="1">
      <alignment horizontal="center"/>
    </xf>
    <xf numFmtId="164" fontId="2" fillId="0" borderId="0" xfId="1" applyNumberFormat="1" applyFont="1" applyBorder="1" applyProtection="1"/>
    <xf numFmtId="164" fontId="8" fillId="2" borderId="10" xfId="1" applyNumberFormat="1" applyFont="1" applyFill="1" applyBorder="1" applyAlignment="1" applyProtection="1">
      <alignment horizontal="center" vertical="top" wrapText="1"/>
    </xf>
    <xf numFmtId="164" fontId="8" fillId="2" borderId="11" xfId="1" applyNumberFormat="1" applyFont="1" applyFill="1" applyBorder="1" applyAlignment="1" applyProtection="1">
      <alignment horizontal="center" vertical="top"/>
    </xf>
    <xf numFmtId="164" fontId="8" fillId="0" borderId="0" xfId="1" applyNumberFormat="1" applyFont="1" applyFill="1" applyBorder="1" applyAlignment="1" applyProtection="1">
      <alignment horizontal="center" vertical="top"/>
    </xf>
    <xf numFmtId="164" fontId="2" fillId="0" borderId="14" xfId="1" applyNumberFormat="1" applyFont="1" applyBorder="1" applyAlignment="1" applyProtection="1">
      <alignment horizontal="left" vertical="top" wrapText="1"/>
    </xf>
    <xf numFmtId="1" fontId="2" fillId="0" borderId="14" xfId="1" applyNumberFormat="1" applyFont="1" applyBorder="1" applyAlignment="1" applyProtection="1">
      <alignment horizontal="center" vertical="center"/>
      <protection locked="0"/>
    </xf>
    <xf numFmtId="164" fontId="8" fillId="2" borderId="15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/>
    </xf>
    <xf numFmtId="164" fontId="2" fillId="0" borderId="18" xfId="1" applyNumberFormat="1" applyFont="1" applyBorder="1" applyAlignment="1" applyProtection="1">
      <alignment horizontal="left" vertical="top" wrapText="1"/>
    </xf>
    <xf numFmtId="1" fontId="2" fillId="0" borderId="18" xfId="1" applyNumberFormat="1" applyFont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top" wrapText="1"/>
    </xf>
    <xf numFmtId="1" fontId="2" fillId="3" borderId="20" xfId="2" applyNumberFormat="1" applyFont="1" applyFill="1" applyBorder="1" applyAlignment="1" applyProtection="1">
      <alignment horizontal="center" vertical="center"/>
    </xf>
    <xf numFmtId="164" fontId="2" fillId="3" borderId="21" xfId="2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center" vertical="center"/>
    </xf>
    <xf numFmtId="164" fontId="8" fillId="2" borderId="22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Alignment="1" applyProtection="1">
      <alignment wrapText="1"/>
    </xf>
    <xf numFmtId="164" fontId="2" fillId="0" borderId="0" xfId="1" applyNumberFormat="1" applyFont="1" applyBorder="1" applyAlignment="1" applyProtection="1">
      <alignment horizontal="center" wrapText="1"/>
    </xf>
    <xf numFmtId="164" fontId="2" fillId="0" borderId="0" xfId="1" applyNumberFormat="1" applyFont="1" applyBorder="1" applyAlignment="1" applyProtection="1">
      <alignment wrapText="1"/>
    </xf>
    <xf numFmtId="164" fontId="9" fillId="0" borderId="0" xfId="1" applyNumberFormat="1" applyFont="1" applyAlignment="1" applyProtection="1"/>
    <xf numFmtId="1" fontId="9" fillId="0" borderId="18" xfId="1" applyNumberFormat="1" applyFont="1" applyBorder="1" applyAlignment="1" applyProtection="1">
      <alignment horizontal="center" vertical="center"/>
    </xf>
    <xf numFmtId="1" fontId="9" fillId="2" borderId="15" xfId="1" applyNumberFormat="1" applyFont="1" applyFill="1" applyBorder="1" applyAlignment="1" applyProtection="1">
      <alignment horizontal="center" vertical="center"/>
    </xf>
    <xf numFmtId="1" fontId="9" fillId="0" borderId="0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Border="1" applyAlignment="1" applyProtection="1">
      <alignment horizontal="center"/>
    </xf>
    <xf numFmtId="164" fontId="9" fillId="0" borderId="0" xfId="1" applyNumberFormat="1" applyFont="1" applyBorder="1" applyProtection="1"/>
    <xf numFmtId="164" fontId="9" fillId="0" borderId="0" xfId="1" applyNumberFormat="1" applyFont="1" applyProtection="1"/>
    <xf numFmtId="1" fontId="9" fillId="0" borderId="18" xfId="1" applyNumberFormat="1" applyFont="1" applyBorder="1" applyAlignment="1" applyProtection="1">
      <alignment horizontal="center" vertical="center"/>
      <protection locked="0"/>
    </xf>
    <xf numFmtId="164" fontId="10" fillId="2" borderId="15" xfId="1" applyNumberFormat="1" applyFont="1" applyFill="1" applyBorder="1" applyAlignment="1" applyProtection="1">
      <alignment horizontal="center" vertical="center"/>
    </xf>
    <xf numFmtId="164" fontId="10" fillId="0" borderId="0" xfId="1" applyNumberFormat="1" applyFont="1" applyFill="1" applyBorder="1" applyAlignment="1" applyProtection="1">
      <alignment horizontal="center" vertical="center"/>
    </xf>
    <xf numFmtId="1" fontId="10" fillId="2" borderId="25" xfId="1" applyNumberFormat="1" applyFont="1" applyFill="1" applyBorder="1" applyAlignment="1" applyProtection="1">
      <alignment horizontal="center" vertical="center"/>
    </xf>
    <xf numFmtId="164" fontId="10" fillId="2" borderId="26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Alignment="1" applyProtection="1"/>
    <xf numFmtId="164" fontId="2" fillId="0" borderId="0" xfId="1" applyNumberFormat="1" applyFont="1" applyFill="1" applyAlignment="1" applyProtection="1"/>
    <xf numFmtId="164" fontId="2" fillId="0" borderId="0" xfId="1" applyNumberFormat="1" applyFont="1" applyAlignment="1" applyProtection="1">
      <alignment horizontal="left" vertical="center"/>
    </xf>
    <xf numFmtId="164" fontId="2" fillId="0" borderId="10" xfId="1" applyNumberFormat="1" applyFont="1" applyBorder="1" applyAlignment="1" applyProtection="1">
      <alignment horizontal="center" vertical="center"/>
      <protection locked="0"/>
    </xf>
    <xf numFmtId="164" fontId="2" fillId="4" borderId="10" xfId="1" applyNumberFormat="1" applyFont="1" applyFill="1" applyBorder="1" applyAlignment="1" applyProtection="1">
      <alignment horizontal="center" vertical="center"/>
      <protection locked="0"/>
    </xf>
    <xf numFmtId="164" fontId="8" fillId="2" borderId="11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Border="1" applyAlignment="1" applyProtection="1">
      <alignment horizontal="left" vertical="center"/>
    </xf>
    <xf numFmtId="164" fontId="8" fillId="0" borderId="0" xfId="1" applyNumberFormat="1" applyFont="1" applyAlignment="1" applyProtection="1"/>
    <xf numFmtId="164" fontId="8" fillId="0" borderId="0" xfId="1" applyNumberFormat="1" applyFont="1" applyFill="1" applyAlignment="1" applyProtection="1"/>
    <xf numFmtId="164" fontId="13" fillId="0" borderId="10" xfId="3" applyNumberFormat="1" applyFont="1" applyFill="1" applyBorder="1" applyAlignment="1" applyProtection="1">
      <alignment horizontal="center" vertical="center"/>
    </xf>
    <xf numFmtId="164" fontId="13" fillId="4" borderId="10" xfId="3" applyNumberFormat="1" applyFont="1" applyFill="1" applyBorder="1" applyAlignment="1" applyProtection="1">
      <alignment horizontal="center" vertical="center"/>
    </xf>
    <xf numFmtId="164" fontId="10" fillId="2" borderId="11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left" vertical="center" wrapText="1"/>
    </xf>
    <xf numFmtId="164" fontId="9" fillId="0" borderId="0" xfId="1" applyNumberFormat="1" applyFont="1" applyFill="1" applyBorder="1" applyAlignment="1" applyProtection="1">
      <alignment horizontal="left" vertical="center"/>
    </xf>
    <xf numFmtId="164" fontId="14" fillId="0" borderId="0" xfId="3" applyNumberFormat="1" applyFont="1" applyFill="1" applyBorder="1" applyAlignment="1" applyProtection="1">
      <alignment horizontal="center" vertical="center"/>
    </xf>
    <xf numFmtId="0" fontId="15" fillId="0" borderId="0" xfId="3" applyFont="1" applyProtection="1"/>
    <xf numFmtId="0" fontId="16" fillId="0" borderId="0" xfId="3" applyFont="1" applyProtection="1"/>
    <xf numFmtId="0" fontId="16" fillId="0" borderId="0" xfId="3" applyFont="1" applyAlignment="1" applyProtection="1">
      <alignment horizontal="left" indent="2"/>
    </xf>
    <xf numFmtId="164" fontId="2" fillId="0" borderId="0" xfId="1" applyNumberFormat="1" applyFont="1" applyAlignment="1" applyProtection="1">
      <alignment horizontal="center"/>
    </xf>
    <xf numFmtId="164" fontId="2" fillId="0" borderId="1" xfId="1" applyNumberFormat="1" applyFont="1" applyFill="1" applyBorder="1" applyProtection="1"/>
    <xf numFmtId="164" fontId="2" fillId="0" borderId="2" xfId="1" applyNumberFormat="1" applyFont="1" applyFill="1" applyBorder="1" applyProtection="1"/>
    <xf numFmtId="164" fontId="8" fillId="0" borderId="2" xfId="1" applyNumberFormat="1" applyFont="1" applyFill="1" applyBorder="1" applyAlignment="1" applyProtection="1">
      <alignment horizontal="center"/>
    </xf>
    <xf numFmtId="1" fontId="2" fillId="0" borderId="20" xfId="2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" fontId="8" fillId="0" borderId="0" xfId="1" applyNumberFormat="1" applyFont="1" applyFill="1" applyBorder="1" applyAlignment="1" applyProtection="1">
      <alignment horizontal="center" vertical="center"/>
    </xf>
    <xf numFmtId="1" fontId="2" fillId="0" borderId="18" xfId="2" applyNumberFormat="1" applyFont="1" applyFill="1" applyBorder="1" applyAlignment="1" applyProtection="1">
      <alignment horizontal="center" vertical="center"/>
    </xf>
    <xf numFmtId="164" fontId="9" fillId="0" borderId="4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/>
    </xf>
    <xf numFmtId="1" fontId="2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0" xfId="2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1" fontId="10" fillId="0" borderId="5" xfId="1" applyNumberFormat="1" applyFont="1" applyFill="1" applyBorder="1" applyAlignment="1" applyProtection="1">
      <alignment horizontal="center"/>
    </xf>
    <xf numFmtId="1" fontId="10" fillId="0" borderId="11" xfId="1" applyNumberFormat="1" applyFont="1" applyFill="1" applyBorder="1" applyAlignment="1" applyProtection="1">
      <alignment horizontal="center"/>
    </xf>
    <xf numFmtId="164" fontId="2" fillId="0" borderId="0" xfId="1" applyNumberFormat="1" applyFont="1" applyAlignment="1" applyProtection="1">
      <alignment horizontal="center" vertical="center"/>
    </xf>
    <xf numFmtId="164" fontId="18" fillId="5" borderId="11" xfId="1" applyNumberFormat="1" applyFont="1" applyFill="1" applyBorder="1" applyAlignment="1">
      <alignment horizontal="center" vertical="center" wrapText="1"/>
    </xf>
    <xf numFmtId="164" fontId="18" fillId="6" borderId="11" xfId="1" applyNumberFormat="1" applyFont="1" applyFill="1" applyBorder="1" applyAlignment="1">
      <alignment horizontal="center" vertical="center" wrapText="1"/>
    </xf>
    <xf numFmtId="164" fontId="18" fillId="7" borderId="11" xfId="1" applyNumberFormat="1" applyFont="1" applyFill="1" applyBorder="1" applyAlignment="1">
      <alignment horizontal="center" vertical="center" wrapText="1"/>
    </xf>
    <xf numFmtId="164" fontId="18" fillId="8" borderId="11" xfId="1" applyNumberFormat="1" applyFont="1" applyFill="1" applyBorder="1" applyAlignment="1">
      <alignment horizontal="center" vertical="center" wrapText="1"/>
    </xf>
    <xf numFmtId="164" fontId="18" fillId="9" borderId="11" xfId="1" applyNumberFormat="1" applyFont="1" applyFill="1" applyBorder="1" applyAlignment="1">
      <alignment horizontal="center" vertical="center" wrapText="1"/>
    </xf>
    <xf numFmtId="164" fontId="18" fillId="10" borderId="11" xfId="1" applyNumberFormat="1" applyFont="1" applyFill="1" applyBorder="1" applyAlignment="1">
      <alignment horizontal="center" vertical="center" wrapText="1"/>
    </xf>
    <xf numFmtId="164" fontId="18" fillId="11" borderId="11" xfId="1" applyNumberFormat="1" applyFont="1" applyFill="1" applyBorder="1" applyAlignment="1">
      <alignment horizontal="center" vertical="center" wrapText="1"/>
    </xf>
    <xf numFmtId="164" fontId="18" fillId="12" borderId="11" xfId="1" applyNumberFormat="1" applyFont="1" applyFill="1" applyBorder="1" applyAlignment="1">
      <alignment horizontal="center" vertical="center" wrapText="1"/>
    </xf>
    <xf numFmtId="164" fontId="18" fillId="13" borderId="11" xfId="1" applyNumberFormat="1" applyFont="1" applyFill="1" applyBorder="1" applyAlignment="1">
      <alignment horizontal="center" vertical="center" wrapText="1"/>
    </xf>
    <xf numFmtId="164" fontId="18" fillId="14" borderId="11" xfId="1" applyNumberFormat="1" applyFont="1" applyFill="1" applyBorder="1" applyAlignment="1">
      <alignment horizontal="center" vertical="center" wrapText="1"/>
    </xf>
    <xf numFmtId="164" fontId="18" fillId="15" borderId="11" xfId="1" applyNumberFormat="1" applyFont="1" applyFill="1" applyBorder="1" applyAlignment="1">
      <alignment horizontal="center" vertical="center" wrapText="1"/>
    </xf>
    <xf numFmtId="164" fontId="19" fillId="12" borderId="24" xfId="2" applyNumberFormat="1" applyFont="1" applyFill="1" applyBorder="1" applyAlignment="1">
      <alignment horizontal="center" vertical="center"/>
    </xf>
    <xf numFmtId="164" fontId="19" fillId="13" borderId="24" xfId="2" applyNumberFormat="1" applyFont="1" applyFill="1" applyBorder="1" applyAlignment="1">
      <alignment horizontal="center" vertical="center"/>
    </xf>
    <xf numFmtId="164" fontId="19" fillId="14" borderId="24" xfId="2" applyNumberFormat="1" applyFont="1" applyFill="1" applyBorder="1" applyAlignment="1">
      <alignment horizontal="center" vertical="center"/>
    </xf>
    <xf numFmtId="164" fontId="19" fillId="15" borderId="26" xfId="2" applyNumberFormat="1" applyFont="1" applyFill="1" applyBorder="1" applyAlignment="1">
      <alignment horizontal="center" vertical="center"/>
    </xf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0" xfId="2" applyNumberFormat="1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center" vertical="center"/>
    </xf>
    <xf numFmtId="164" fontId="18" fillId="12" borderId="11" xfId="2" applyNumberFormat="1" applyFont="1" applyFill="1" applyBorder="1" applyAlignment="1">
      <alignment horizontal="center" vertical="center"/>
    </xf>
    <xf numFmtId="164" fontId="20" fillId="13" borderId="11" xfId="1" applyNumberFormat="1" applyFont="1" applyFill="1" applyBorder="1" applyAlignment="1">
      <alignment horizontal="center" vertical="center"/>
    </xf>
    <xf numFmtId="164" fontId="20" fillId="14" borderId="11" xfId="1" applyNumberFormat="1" applyFont="1" applyFill="1" applyBorder="1" applyAlignment="1">
      <alignment horizontal="center" vertical="center"/>
    </xf>
    <xf numFmtId="164" fontId="20" fillId="15" borderId="11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 applyProtection="1">
      <alignment horizontal="center"/>
    </xf>
    <xf numFmtId="1" fontId="8" fillId="0" borderId="28" xfId="1" applyNumberFormat="1" applyFont="1" applyFill="1" applyBorder="1" applyAlignment="1" applyProtection="1">
      <alignment horizontal="center" vertical="center"/>
    </xf>
    <xf numFmtId="1" fontId="9" fillId="0" borderId="6" xfId="1" applyNumberFormat="1" applyFont="1" applyFill="1" applyBorder="1" applyAlignment="1" applyProtection="1">
      <alignment horizontal="center"/>
    </xf>
    <xf numFmtId="164" fontId="18" fillId="0" borderId="7" xfId="1" applyNumberFormat="1" applyFont="1" applyFill="1" applyBorder="1" applyAlignment="1">
      <alignment horizontal="center" vertical="center" wrapText="1"/>
    </xf>
    <xf numFmtId="164" fontId="18" fillId="0" borderId="9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 applyProtection="1">
      <alignment horizontal="center"/>
    </xf>
    <xf numFmtId="164" fontId="4" fillId="0" borderId="16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right"/>
    </xf>
    <xf numFmtId="164" fontId="18" fillId="0" borderId="1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/>
    </xf>
    <xf numFmtId="164" fontId="18" fillId="0" borderId="4" xfId="1" applyNumberFormat="1" applyFont="1" applyFill="1" applyBorder="1" applyAlignment="1">
      <alignment horizontal="center" vertical="center" wrapText="1"/>
    </xf>
    <xf numFmtId="164" fontId="18" fillId="0" borderId="6" xfId="1" applyNumberFormat="1" applyFont="1" applyFill="1" applyBorder="1" applyAlignment="1">
      <alignment horizontal="center" vertical="center" wrapText="1"/>
    </xf>
    <xf numFmtId="164" fontId="18" fillId="0" borderId="7" xfId="1" applyNumberFormat="1" applyFont="1" applyFill="1" applyBorder="1" applyAlignment="1" applyProtection="1">
      <alignment horizontal="center" vertical="center" wrapText="1"/>
    </xf>
    <xf numFmtId="164" fontId="18" fillId="0" borderId="29" xfId="1" applyNumberFormat="1" applyFont="1" applyFill="1" applyBorder="1" applyAlignment="1" applyProtection="1">
      <alignment horizontal="center" vertical="center" wrapText="1"/>
    </xf>
    <xf numFmtId="164" fontId="18" fillId="0" borderId="29" xfId="1" applyNumberFormat="1" applyFont="1" applyFill="1" applyBorder="1" applyAlignment="1">
      <alignment horizontal="center" vertical="center" wrapText="1"/>
    </xf>
    <xf numFmtId="164" fontId="4" fillId="0" borderId="16" xfId="1" applyNumberFormat="1" applyFont="1" applyFill="1" applyBorder="1" applyAlignment="1" applyProtection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center" vertical="center" wrapText="1"/>
    </xf>
    <xf numFmtId="164" fontId="17" fillId="0" borderId="0" xfId="1" applyNumberFormat="1" applyFont="1" applyFill="1" applyBorder="1" applyAlignment="1" applyProtection="1">
      <alignment horizontal="center" vertical="center" wrapText="1"/>
    </xf>
    <xf numFmtId="164" fontId="9" fillId="2" borderId="24" xfId="1" applyNumberFormat="1" applyFont="1" applyFill="1" applyBorder="1" applyAlignment="1" applyProtection="1">
      <alignment horizontal="left" vertical="center"/>
    </xf>
    <xf numFmtId="164" fontId="9" fillId="2" borderId="25" xfId="1" applyNumberFormat="1" applyFont="1" applyFill="1" applyBorder="1" applyAlignment="1" applyProtection="1">
      <alignment horizontal="left" vertical="center"/>
    </xf>
    <xf numFmtId="164" fontId="9" fillId="2" borderId="27" xfId="1" applyNumberFormat="1" applyFont="1" applyFill="1" applyBorder="1" applyAlignment="1" applyProtection="1">
      <alignment horizontal="left" vertical="center"/>
    </xf>
    <xf numFmtId="164" fontId="9" fillId="2" borderId="10" xfId="1" applyNumberFormat="1" applyFont="1" applyFill="1" applyBorder="1" applyAlignment="1" applyProtection="1">
      <alignment horizontal="left" vertical="center"/>
    </xf>
    <xf numFmtId="164" fontId="9" fillId="2" borderId="27" xfId="1" applyNumberFormat="1" applyFont="1" applyFill="1" applyBorder="1" applyAlignment="1" applyProtection="1">
      <alignment horizontal="left" vertical="center" wrapText="1"/>
    </xf>
    <xf numFmtId="164" fontId="4" fillId="0" borderId="12" xfId="1" applyNumberFormat="1" applyFont="1" applyBorder="1" applyAlignment="1" applyProtection="1">
      <alignment horizontal="center" vertical="center" wrapText="1"/>
    </xf>
    <xf numFmtId="164" fontId="4" fillId="0" borderId="13" xfId="1" applyNumberFormat="1" applyFont="1" applyBorder="1" applyAlignment="1" applyProtection="1">
      <alignment horizontal="center" vertical="center"/>
    </xf>
    <xf numFmtId="164" fontId="4" fillId="0" borderId="16" xfId="1" applyNumberFormat="1" applyFont="1" applyBorder="1" applyAlignment="1" applyProtection="1">
      <alignment horizontal="center" vertical="center"/>
    </xf>
    <xf numFmtId="164" fontId="4" fillId="0" borderId="17" xfId="1" applyNumberFormat="1" applyFont="1" applyBorder="1" applyAlignment="1" applyProtection="1">
      <alignment horizontal="center" vertical="center"/>
    </xf>
    <xf numFmtId="164" fontId="4" fillId="0" borderId="4" xfId="1" applyNumberFormat="1" applyFont="1" applyBorder="1" applyAlignment="1" applyProtection="1">
      <alignment horizontal="center" vertical="center"/>
    </xf>
    <xf numFmtId="164" fontId="4" fillId="0" borderId="19" xfId="1" applyNumberFormat="1" applyFont="1" applyBorder="1" applyAlignment="1" applyProtection="1">
      <alignment horizontal="center" vertical="center"/>
    </xf>
    <xf numFmtId="164" fontId="9" fillId="0" borderId="23" xfId="1" applyNumberFormat="1" applyFont="1" applyBorder="1" applyAlignment="1" applyProtection="1">
      <alignment horizontal="left" vertical="center" wrapText="1"/>
    </xf>
    <xf numFmtId="164" fontId="9" fillId="0" borderId="18" xfId="1" applyNumberFormat="1" applyFont="1" applyBorder="1" applyAlignment="1" applyProtection="1">
      <alignment horizontal="left" vertical="center"/>
    </xf>
    <xf numFmtId="164" fontId="4" fillId="2" borderId="7" xfId="1" applyNumberFormat="1" applyFont="1" applyFill="1" applyBorder="1" applyAlignment="1" applyProtection="1">
      <alignment horizontal="center" vertical="center" wrapText="1"/>
    </xf>
    <xf numFmtId="164" fontId="4" fillId="2" borderId="8" xfId="1" applyNumberFormat="1" applyFont="1" applyFill="1" applyBorder="1" applyAlignment="1" applyProtection="1">
      <alignment horizontal="center" vertical="center" wrapText="1"/>
    </xf>
    <xf numFmtId="164" fontId="4" fillId="2" borderId="9" xfId="1" applyNumberFormat="1" applyFont="1" applyFill="1" applyBorder="1" applyAlignment="1" applyProtection="1">
      <alignment horizontal="center" vertical="center" wrapText="1"/>
    </xf>
    <xf numFmtId="164" fontId="9" fillId="0" borderId="0" xfId="1" quotePrefix="1" applyNumberFormat="1" applyFont="1" applyAlignment="1" applyProtection="1">
      <alignment horizontal="left" vertical="center"/>
    </xf>
    <xf numFmtId="164" fontId="21" fillId="0" borderId="0" xfId="1" applyNumberFormat="1" applyFont="1" applyAlignment="1" applyProtection="1"/>
    <xf numFmtId="164" fontId="22" fillId="0" borderId="0" xfId="1" applyNumberFormat="1" applyFont="1" applyAlignment="1" applyProtection="1"/>
    <xf numFmtId="164" fontId="22" fillId="0" borderId="0" xfId="1" applyNumberFormat="1" applyFont="1" applyProtection="1"/>
    <xf numFmtId="167" fontId="10" fillId="16" borderId="5" xfId="1" applyNumberFormat="1" applyFont="1" applyFill="1" applyBorder="1" applyAlignment="1" applyProtection="1">
      <alignment horizontal="center"/>
    </xf>
  </cellXfs>
  <cellStyles count="5">
    <cellStyle name="Normal" xfId="0" builtinId="0"/>
    <cellStyle name="Normal 2" xfId="1"/>
    <cellStyle name="Normal 3" xfId="3"/>
    <cellStyle name="Pourcentage 2" xfId="4"/>
    <cellStyle name="Pourcentag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 lang="fr-CA"/>
            </a:pPr>
            <a:r>
              <a:rPr lang="en-US"/>
              <a:t>TAUX D'INCIDENCE ANNUEL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5947462817147859"/>
          <c:y val="0.2088079615048119"/>
          <c:w val="0.80996981627296583"/>
          <c:h val="0.61870734908136471"/>
        </c:manualLayout>
      </c:layout>
      <c:barChart>
        <c:barDir val="col"/>
        <c:grouping val="clustered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2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Pt>
            <c:idx val="4"/>
            <c:spPr>
              <a:solidFill>
                <a:srgbClr val="FF99FF"/>
              </a:solidFill>
            </c:spPr>
          </c:dPt>
          <c:dPt>
            <c:idx val="5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lang="fr-CA" b="1"/>
                </a:pPr>
                <a:endParaRPr lang="fr-FR"/>
              </a:p>
            </c:txPr>
            <c:dLblPos val="outEnd"/>
            <c:showVal val="1"/>
          </c:dLbls>
          <c:cat>
            <c:strRef>
              <c:f>'SARM 17-18'!$I$69:$N$69</c:f>
              <c:strCache>
                <c:ptCount val="6"/>
                <c:pt idx="0">
                  <c:v>2012
2013</c:v>
                </c:pt>
                <c:pt idx="1">
                  <c:v>2013
2014</c:v>
                </c:pt>
                <c:pt idx="2">
                  <c:v>2014
2015</c:v>
                </c:pt>
                <c:pt idx="3">
                  <c:v>2015
2016</c:v>
                </c:pt>
                <c:pt idx="4">
                  <c:v>2016
2017</c:v>
                </c:pt>
                <c:pt idx="5">
                  <c:v>2017
2018</c:v>
                </c:pt>
              </c:strCache>
            </c:strRef>
          </c:cat>
          <c:val>
            <c:numRef>
              <c:f>'SARM 17-18'!$I$70:$N$70</c:f>
              <c:numCache>
                <c:formatCode>0.0</c:formatCode>
                <c:ptCount val="6"/>
                <c:pt idx="0">
                  <c:v>4.3</c:v>
                </c:pt>
                <c:pt idx="1">
                  <c:v>2.2999999999999998</c:v>
                </c:pt>
                <c:pt idx="2">
                  <c:v>1.9</c:v>
                </c:pt>
                <c:pt idx="3">
                  <c:v>3.7</c:v>
                </c:pt>
                <c:pt idx="4">
                  <c:v>3.6</c:v>
                </c:pt>
                <c:pt idx="5">
                  <c:v>5.8038305281485778</c:v>
                </c:pt>
              </c:numCache>
            </c:numRef>
          </c:val>
        </c:ser>
        <c:dLbls/>
        <c:axId val="80816384"/>
        <c:axId val="81269120"/>
      </c:barChart>
      <c:catAx>
        <c:axId val="80816384"/>
        <c:scaling>
          <c:orientation val="minMax"/>
        </c:scaling>
        <c:axPos val="b"/>
        <c:tickLblPos val="nextTo"/>
        <c:txPr>
          <a:bodyPr/>
          <a:lstStyle/>
          <a:p>
            <a:pPr>
              <a:defRPr lang="fr-CA" b="1">
                <a:solidFill>
                  <a:schemeClr val="tx2"/>
                </a:solidFill>
              </a:defRPr>
            </a:pPr>
            <a:endParaRPr lang="fr-FR"/>
          </a:p>
        </c:txPr>
        <c:crossAx val="81269120"/>
        <c:crosses val="autoZero"/>
        <c:auto val="1"/>
        <c:lblAlgn val="ctr"/>
        <c:lblOffset val="100"/>
      </c:catAx>
      <c:valAx>
        <c:axId val="812691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fr-CA"/>
                </a:pPr>
                <a:r>
                  <a:rPr lang="fr-CA" sz="1600"/>
                  <a:t>Taux</a:t>
                </a:r>
                <a:r>
                  <a:rPr lang="fr-CA" sz="1600" baseline="0"/>
                  <a:t> d'incidence</a:t>
                </a:r>
              </a:p>
            </c:rich>
          </c:tx>
          <c:layout/>
        </c:title>
        <c:numFmt formatCode="0.0" sourceLinked="1"/>
        <c:tickLblPos val="nextTo"/>
        <c:txPr>
          <a:bodyPr/>
          <a:lstStyle/>
          <a:p>
            <a:pPr>
              <a:defRPr lang="fr-CA" b="1">
                <a:solidFill>
                  <a:schemeClr val="tx2"/>
                </a:solidFill>
              </a:defRPr>
            </a:pPr>
            <a:endParaRPr lang="fr-FR"/>
          </a:p>
        </c:txPr>
        <c:crossAx val="80816384"/>
        <c:crosses val="autoZero"/>
        <c:crossBetween val="between"/>
      </c:valAx>
    </c:plotArea>
    <c:plotVisOnly val="1"/>
    <c:dispBlanksAs val="gap"/>
  </c:chart>
  <c:spPr>
    <a:ln w="31750">
      <a:solidFill>
        <a:schemeClr val="tx2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plotArea>
      <c:layout/>
      <c:barChart>
        <c:barDir val="col"/>
        <c:grouping val="clustered"/>
        <c:ser>
          <c:idx val="0"/>
          <c:order val="0"/>
          <c:dLbls>
            <c:numFmt formatCode="0.00;&quot;N/A&quot;" sourceLinked="0"/>
            <c:txPr>
              <a:bodyPr/>
              <a:lstStyle/>
              <a:p>
                <a:pPr>
                  <a:defRPr lang="fr-CA"/>
                </a:pPr>
                <a:endParaRPr lang="fr-FR"/>
              </a:p>
            </c:txPr>
            <c:dLblPos val="outEnd"/>
            <c:showVal val="1"/>
          </c:dLbls>
          <c:cat>
            <c:strRef>
              <c:f>'SARM 17-18'!$F$47:$Q$47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'SARM 17-18'!$F$52:$Q$52</c:f>
              <c:numCache>
                <c:formatCode>0.00;"N/A"</c:formatCode>
                <c:ptCount val="12"/>
                <c:pt idx="0">
                  <c:v>0</c:v>
                </c:pt>
                <c:pt idx="1">
                  <c:v>11.507479861910241</c:v>
                </c:pt>
                <c:pt idx="2">
                  <c:v>-9.9999999999999994E-12</c:v>
                </c:pt>
                <c:pt idx="3">
                  <c:v>-9.9999999999999994E-12</c:v>
                </c:pt>
                <c:pt idx="4">
                  <c:v>-9.9999999999999994E-12</c:v>
                </c:pt>
                <c:pt idx="5">
                  <c:v>-9.9999999999999994E-12</c:v>
                </c:pt>
                <c:pt idx="6">
                  <c:v>-9.9999999999999994E-12</c:v>
                </c:pt>
                <c:pt idx="7">
                  <c:v>-9.9999999999999994E-12</c:v>
                </c:pt>
                <c:pt idx="8">
                  <c:v>-9.9999999999999994E-12</c:v>
                </c:pt>
                <c:pt idx="9">
                  <c:v>-9.9999999999999994E-12</c:v>
                </c:pt>
                <c:pt idx="10">
                  <c:v>-9.9999999999999994E-12</c:v>
                </c:pt>
                <c:pt idx="11">
                  <c:v>-9.9999999999999994E-12</c:v>
                </c:pt>
              </c:numCache>
            </c:numRef>
          </c:val>
        </c:ser>
        <c:dLbls/>
        <c:axId val="95751168"/>
        <c:axId val="95758208"/>
      </c:barChart>
      <c:catAx>
        <c:axId val="95751168"/>
        <c:scaling>
          <c:orientation val="minMax"/>
        </c:scaling>
        <c:axPos val="b"/>
        <c:tickLblPos val="nextTo"/>
        <c:txPr>
          <a:bodyPr/>
          <a:lstStyle/>
          <a:p>
            <a:pPr>
              <a:defRPr lang="fr-CA"/>
            </a:pPr>
            <a:endParaRPr lang="fr-FR"/>
          </a:p>
        </c:txPr>
        <c:crossAx val="95758208"/>
        <c:crosses val="autoZero"/>
        <c:auto val="1"/>
        <c:lblAlgn val="ctr"/>
        <c:lblOffset val="100"/>
      </c:catAx>
      <c:valAx>
        <c:axId val="95758208"/>
        <c:scaling>
          <c:orientation val="minMax"/>
          <c:min val="-1.0000000000000006E-11"/>
        </c:scaling>
        <c:axPos val="l"/>
        <c:majorGridlines/>
        <c:numFmt formatCode="0.0" sourceLinked="0"/>
        <c:tickLblPos val="nextTo"/>
        <c:txPr>
          <a:bodyPr/>
          <a:lstStyle/>
          <a:p>
            <a:pPr>
              <a:defRPr lang="fr-CA"/>
            </a:pPr>
            <a:endParaRPr lang="fr-FR"/>
          </a:p>
        </c:txPr>
        <c:crossAx val="9575116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56030</xdr:colOff>
      <xdr:row>38</xdr:row>
      <xdr:rowOff>156882</xdr:rowOff>
    </xdr:from>
    <xdr:to>
      <xdr:col>24</xdr:col>
      <xdr:colOff>700879</xdr:colOff>
      <xdr:row>63</xdr:row>
      <xdr:rowOff>369793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72030" y="8594911"/>
          <a:ext cx="4678967" cy="51995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312420</xdr:colOff>
      <xdr:row>25</xdr:row>
      <xdr:rowOff>148590</xdr:rowOff>
    </xdr:from>
    <xdr:to>
      <xdr:col>7</xdr:col>
      <xdr:colOff>45720</xdr:colOff>
      <xdr:row>41</xdr:row>
      <xdr:rowOff>87630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160020</xdr:colOff>
      <xdr:row>25</xdr:row>
      <xdr:rowOff>148590</xdr:rowOff>
    </xdr:from>
    <xdr:to>
      <xdr:col>18</xdr:col>
      <xdr:colOff>0</xdr:colOff>
      <xdr:row>41</xdr:row>
      <xdr:rowOff>87630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18</xdr:col>
      <xdr:colOff>56028</xdr:colOff>
      <xdr:row>15</xdr:row>
      <xdr:rowOff>100852</xdr:rowOff>
    </xdr:from>
    <xdr:to>
      <xdr:col>24</xdr:col>
      <xdr:colOff>667468</xdr:colOff>
      <xdr:row>39</xdr:row>
      <xdr:rowOff>11204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772028" y="3451411"/>
          <a:ext cx="4645558" cy="51547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20</xdr:col>
      <xdr:colOff>470646</xdr:colOff>
      <xdr:row>50</xdr:row>
      <xdr:rowOff>123266</xdr:rowOff>
    </xdr:from>
    <xdr:to>
      <xdr:col>23</xdr:col>
      <xdr:colOff>246529</xdr:colOff>
      <xdr:row>51</xdr:row>
      <xdr:rowOff>358590</xdr:rowOff>
    </xdr:to>
    <xdr:sp macro="" textlink="">
      <xdr:nvSpPr>
        <xdr:cNvPr id="7" name="Rectangle à coins arrondis 6"/>
        <xdr:cNvSpPr/>
      </xdr:nvSpPr>
      <xdr:spPr>
        <a:xfrm>
          <a:off x="15172764" y="10836090"/>
          <a:ext cx="2061883" cy="493059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20</xdr:col>
      <xdr:colOff>246529</xdr:colOff>
      <xdr:row>16</xdr:row>
      <xdr:rowOff>313765</xdr:rowOff>
    </xdr:from>
    <xdr:to>
      <xdr:col>24</xdr:col>
      <xdr:colOff>560294</xdr:colOff>
      <xdr:row>17</xdr:row>
      <xdr:rowOff>112059</xdr:rowOff>
    </xdr:to>
    <xdr:sp macro="" textlink="">
      <xdr:nvSpPr>
        <xdr:cNvPr id="9" name="Rectangle à coins arrondis 8"/>
        <xdr:cNvSpPr/>
      </xdr:nvSpPr>
      <xdr:spPr>
        <a:xfrm>
          <a:off x="14948647" y="4101353"/>
          <a:ext cx="3361765" cy="235324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AT77"/>
  <sheetViews>
    <sheetView showGridLines="0" tabSelected="1" topLeftCell="A16" zoomScale="85" zoomScaleNormal="85" workbookViewId="0">
      <selection activeCell="AA30" sqref="AA30"/>
    </sheetView>
  </sheetViews>
  <sheetFormatPr baseColWidth="10" defaultColWidth="11.42578125" defaultRowHeight="12.75"/>
  <cols>
    <col min="1" max="1" width="11.42578125" style="1"/>
    <col min="2" max="2" width="4.7109375" style="1" customWidth="1"/>
    <col min="3" max="3" width="3.140625" style="1" bestFit="1" customWidth="1"/>
    <col min="4" max="4" width="28.42578125" style="1" customWidth="1"/>
    <col min="5" max="5" width="19.7109375" style="1" bestFit="1" customWidth="1"/>
    <col min="6" max="17" width="10.85546875" style="1" customWidth="1"/>
    <col min="18" max="18" width="7.28515625" style="1" customWidth="1"/>
    <col min="19" max="19" width="3.28515625" style="1" customWidth="1"/>
    <col min="20" max="16384" width="11.42578125" style="1"/>
  </cols>
  <sheetData>
    <row r="1" spans="2:46" s="3" customFormat="1" ht="23.25">
      <c r="C1" s="4"/>
      <c r="D1" s="4"/>
      <c r="E1" s="4"/>
      <c r="F1" s="5"/>
      <c r="G1" s="6"/>
      <c r="H1" s="6"/>
      <c r="I1" s="6"/>
      <c r="J1" s="6"/>
      <c r="K1" s="6"/>
      <c r="L1" s="6"/>
      <c r="M1" s="6"/>
      <c r="N1" s="6"/>
      <c r="O1" s="2"/>
      <c r="P1" s="2"/>
      <c r="Q1" s="2"/>
      <c r="R1" s="2"/>
      <c r="S1" s="2"/>
    </row>
    <row r="2" spans="2:46" ht="14.45" customHeight="1" thickBot="1">
      <c r="B2" s="3"/>
      <c r="C2" s="3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9"/>
      <c r="V2" s="9"/>
      <c r="W2" s="9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2:46" ht="36" customHeight="1" thickBot="1">
      <c r="C3" s="129" t="s">
        <v>24</v>
      </c>
      <c r="D3" s="130"/>
      <c r="E3" s="131"/>
      <c r="F3" s="11" t="s">
        <v>30</v>
      </c>
      <c r="G3" s="11" t="s">
        <v>31</v>
      </c>
      <c r="H3" s="11" t="s">
        <v>32</v>
      </c>
      <c r="I3" s="11" t="s">
        <v>33</v>
      </c>
      <c r="J3" s="11" t="s">
        <v>34</v>
      </c>
      <c r="K3" s="11" t="s">
        <v>35</v>
      </c>
      <c r="L3" s="11" t="s">
        <v>36</v>
      </c>
      <c r="M3" s="11" t="s">
        <v>37</v>
      </c>
      <c r="N3" s="11" t="s">
        <v>38</v>
      </c>
      <c r="O3" s="11" t="s">
        <v>39</v>
      </c>
      <c r="P3" s="11" t="s">
        <v>40</v>
      </c>
      <c r="Q3" s="11" t="s">
        <v>41</v>
      </c>
      <c r="R3" s="12" t="s">
        <v>0</v>
      </c>
      <c r="S3" s="13"/>
      <c r="T3" s="9"/>
      <c r="U3" s="9"/>
      <c r="V3" s="9"/>
      <c r="W3" s="9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2:46" ht="15.75" customHeight="1">
      <c r="C4" s="121" t="s">
        <v>25</v>
      </c>
      <c r="D4" s="122"/>
      <c r="E4" s="14" t="s">
        <v>1</v>
      </c>
      <c r="F4" s="15">
        <v>0</v>
      </c>
      <c r="G4" s="15">
        <v>1</v>
      </c>
      <c r="H4" s="15">
        <v>0</v>
      </c>
      <c r="I4" s="15"/>
      <c r="J4" s="15"/>
      <c r="K4" s="15"/>
      <c r="L4" s="15"/>
      <c r="M4" s="15"/>
      <c r="N4" s="15"/>
      <c r="O4" s="15"/>
      <c r="P4" s="15"/>
      <c r="Q4" s="15"/>
      <c r="R4" s="16">
        <f>SUM(F4:Q4)</f>
        <v>1</v>
      </c>
      <c r="S4" s="17"/>
      <c r="T4" s="9"/>
      <c r="U4" s="9"/>
      <c r="V4" s="9"/>
      <c r="W4" s="9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2:46" ht="15.75" customHeight="1">
      <c r="C5" s="123"/>
      <c r="D5" s="124"/>
      <c r="E5" s="18" t="s">
        <v>2</v>
      </c>
      <c r="F5" s="19">
        <v>854</v>
      </c>
      <c r="G5" s="19">
        <v>856</v>
      </c>
      <c r="H5" s="19">
        <v>669</v>
      </c>
      <c r="I5" s="19"/>
      <c r="J5" s="19"/>
      <c r="K5" s="19"/>
      <c r="L5" s="19"/>
      <c r="M5" s="19"/>
      <c r="N5" s="19"/>
      <c r="O5" s="19"/>
      <c r="P5" s="19"/>
      <c r="Q5" s="19"/>
      <c r="R5" s="16">
        <f>SUM(F5:Q5)</f>
        <v>2379</v>
      </c>
      <c r="S5" s="17"/>
      <c r="T5" s="9"/>
      <c r="U5" s="9"/>
      <c r="V5" s="9"/>
      <c r="W5" s="9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2:46" ht="15.75" customHeight="1" thickBot="1">
      <c r="C6" s="125"/>
      <c r="D6" s="126"/>
      <c r="E6" s="20" t="s">
        <v>3</v>
      </c>
      <c r="F6" s="21">
        <f>IF(F5=0,"N/A",IF(ISERROR(F4/F5),"0%",F4/F5)*10000)</f>
        <v>0</v>
      </c>
      <c r="G6" s="21">
        <f t="shared" ref="G6:R6" si="0">IF(G5=0,"N/A",IF(ISERROR(G4/G5),"0%",G4/G5)*10000)</f>
        <v>11.682242990654204</v>
      </c>
      <c r="H6" s="21">
        <f t="shared" si="0"/>
        <v>0</v>
      </c>
      <c r="I6" s="21" t="str">
        <f t="shared" si="0"/>
        <v>N/A</v>
      </c>
      <c r="J6" s="21" t="str">
        <f t="shared" si="0"/>
        <v>N/A</v>
      </c>
      <c r="K6" s="21" t="str">
        <f t="shared" si="0"/>
        <v>N/A</v>
      </c>
      <c r="L6" s="21" t="str">
        <f t="shared" si="0"/>
        <v>N/A</v>
      </c>
      <c r="M6" s="21" t="str">
        <f t="shared" si="0"/>
        <v>N/A</v>
      </c>
      <c r="N6" s="21" t="str">
        <f>IF(N5=0,"N/A",IF(ISERROR(N4/N5),"0%",N4/N5)*10000)</f>
        <v>N/A</v>
      </c>
      <c r="O6" s="21" t="str">
        <f t="shared" si="0"/>
        <v>N/A</v>
      </c>
      <c r="P6" s="21" t="str">
        <f>IF(ISBLANK(P4),"N/A",IF(ISERROR(P4/P5),"0",P4/P5)*10000)</f>
        <v>N/A</v>
      </c>
      <c r="Q6" s="21" t="str">
        <f>IF(ISBLANK(Q4),"N/A",IF(ISERROR(Q4/Q5),"0",Q4/Q5)*10000)</f>
        <v>N/A</v>
      </c>
      <c r="R6" s="22">
        <f t="shared" si="0"/>
        <v>4.2034468263976459</v>
      </c>
      <c r="S6" s="23"/>
      <c r="T6" s="9"/>
      <c r="U6" s="9"/>
      <c r="V6" s="9"/>
      <c r="W6" s="9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2:46" ht="15.75" customHeight="1">
      <c r="C7" s="121" t="s">
        <v>26</v>
      </c>
      <c r="D7" s="122"/>
      <c r="E7" s="14" t="s">
        <v>1</v>
      </c>
      <c r="F7" s="15">
        <v>0</v>
      </c>
      <c r="G7" s="15">
        <v>0</v>
      </c>
      <c r="H7" s="15">
        <v>0</v>
      </c>
      <c r="I7" s="15"/>
      <c r="J7" s="15"/>
      <c r="K7" s="15"/>
      <c r="L7" s="15"/>
      <c r="M7" s="15"/>
      <c r="N7" s="15"/>
      <c r="O7" s="15"/>
      <c r="P7" s="15"/>
      <c r="Q7" s="15"/>
      <c r="R7" s="24">
        <f>SUM(F7:Q7)</f>
        <v>0</v>
      </c>
      <c r="S7" s="17"/>
      <c r="T7" s="9"/>
      <c r="U7" s="9"/>
      <c r="V7" s="9"/>
      <c r="W7" s="9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2:46" ht="15.75" customHeight="1">
      <c r="C8" s="123"/>
      <c r="D8" s="124"/>
      <c r="E8" s="18" t="s">
        <v>2</v>
      </c>
      <c r="F8" s="19">
        <v>116</v>
      </c>
      <c r="G8" s="19">
        <v>124</v>
      </c>
      <c r="H8" s="19">
        <v>112</v>
      </c>
      <c r="I8" s="19"/>
      <c r="J8" s="19"/>
      <c r="K8" s="19"/>
      <c r="L8" s="19"/>
      <c r="M8" s="19"/>
      <c r="N8" s="19"/>
      <c r="O8" s="19"/>
      <c r="P8" s="19"/>
      <c r="Q8" s="19"/>
      <c r="R8" s="16">
        <f>SUM(F8:Q8)</f>
        <v>352</v>
      </c>
      <c r="S8" s="17"/>
      <c r="T8" s="9"/>
      <c r="U8" s="9"/>
      <c r="V8" s="9"/>
      <c r="W8" s="9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2:46" ht="15.75" customHeight="1" thickBot="1">
      <c r="C9" s="125"/>
      <c r="D9" s="126"/>
      <c r="E9" s="20" t="s">
        <v>3</v>
      </c>
      <c r="F9" s="21">
        <f>IF(F8=0,"N/A",IF(ISERROR(F7/F8),"0%",F7/F8)*10000)</f>
        <v>0</v>
      </c>
      <c r="G9" s="21">
        <f t="shared" ref="G9:R9" si="1">IF(G8=0,"N/A",IF(ISERROR(G7/G8),"0%",G7/G8)*10000)</f>
        <v>0</v>
      </c>
      <c r="H9" s="21">
        <f t="shared" si="1"/>
        <v>0</v>
      </c>
      <c r="I9" s="21" t="str">
        <f t="shared" si="1"/>
        <v>N/A</v>
      </c>
      <c r="J9" s="21" t="str">
        <f t="shared" si="1"/>
        <v>N/A</v>
      </c>
      <c r="K9" s="21" t="str">
        <f t="shared" si="1"/>
        <v>N/A</v>
      </c>
      <c r="L9" s="21" t="str">
        <f t="shared" si="1"/>
        <v>N/A</v>
      </c>
      <c r="M9" s="21" t="str">
        <f t="shared" si="1"/>
        <v>N/A</v>
      </c>
      <c r="N9" s="21" t="str">
        <f t="shared" si="1"/>
        <v>N/A</v>
      </c>
      <c r="O9" s="21" t="str">
        <f t="shared" si="1"/>
        <v>N/A</v>
      </c>
      <c r="P9" s="21" t="str">
        <f t="shared" si="1"/>
        <v>N/A</v>
      </c>
      <c r="Q9" s="21" t="str">
        <f t="shared" si="1"/>
        <v>N/A</v>
      </c>
      <c r="R9" s="22">
        <f t="shared" si="1"/>
        <v>0</v>
      </c>
      <c r="S9" s="23"/>
      <c r="T9" s="9"/>
      <c r="U9" s="9"/>
      <c r="V9" s="9"/>
      <c r="W9" s="9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</row>
    <row r="10" spans="2:46" s="25" customFormat="1" ht="15.75" customHeight="1">
      <c r="C10" s="121" t="s">
        <v>27</v>
      </c>
      <c r="D10" s="122"/>
      <c r="E10" s="14" t="s">
        <v>1</v>
      </c>
      <c r="F10" s="15">
        <v>0</v>
      </c>
      <c r="G10" s="15">
        <v>0</v>
      </c>
      <c r="H10" s="15">
        <v>0</v>
      </c>
      <c r="I10" s="15"/>
      <c r="J10" s="15"/>
      <c r="K10" s="15"/>
      <c r="L10" s="15"/>
      <c r="M10" s="15"/>
      <c r="N10" s="15"/>
      <c r="O10" s="15"/>
      <c r="P10" s="15"/>
      <c r="Q10" s="15"/>
      <c r="R10" s="24">
        <f>SUM(F10:Q10)</f>
        <v>0</v>
      </c>
      <c r="S10" s="17"/>
      <c r="T10" s="26"/>
      <c r="U10" s="26"/>
      <c r="V10" s="26"/>
      <c r="W10" s="26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</row>
    <row r="11" spans="2:46" s="25" customFormat="1" ht="15.75" customHeight="1">
      <c r="C11" s="123"/>
      <c r="D11" s="124"/>
      <c r="E11" s="18" t="s">
        <v>2</v>
      </c>
      <c r="F11" s="19">
        <v>396</v>
      </c>
      <c r="G11" s="19">
        <v>379</v>
      </c>
      <c r="H11" s="19">
        <v>329</v>
      </c>
      <c r="I11" s="19"/>
      <c r="J11" s="19"/>
      <c r="K11" s="19"/>
      <c r="L11" s="19"/>
      <c r="M11" s="19"/>
      <c r="N11" s="19"/>
      <c r="O11" s="19"/>
      <c r="P11" s="19"/>
      <c r="Q11" s="19"/>
      <c r="R11" s="16">
        <f>SUM(F11:Q11)</f>
        <v>1104</v>
      </c>
      <c r="S11" s="17"/>
      <c r="T11" s="26"/>
      <c r="U11" s="26"/>
      <c r="V11" s="26"/>
      <c r="W11" s="26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</row>
    <row r="12" spans="2:46" s="25" customFormat="1" ht="15.75" customHeight="1" thickBot="1">
      <c r="C12" s="125"/>
      <c r="D12" s="126"/>
      <c r="E12" s="20" t="s">
        <v>3</v>
      </c>
      <c r="F12" s="21">
        <f>IF(F11=0,"N/A",IF(ISERROR(F10/F11),"0%",F10/F11)*10000)</f>
        <v>0</v>
      </c>
      <c r="G12" s="21">
        <f t="shared" ref="G12:R12" si="2">IF(G11=0,"N/A",IF(ISERROR(G10/G11),"0%",G10/G11)*10000)</f>
        <v>0</v>
      </c>
      <c r="H12" s="21">
        <f t="shared" si="2"/>
        <v>0</v>
      </c>
      <c r="I12" s="21" t="str">
        <f t="shared" si="2"/>
        <v>N/A</v>
      </c>
      <c r="J12" s="21" t="str">
        <f t="shared" si="2"/>
        <v>N/A</v>
      </c>
      <c r="K12" s="21" t="str">
        <f t="shared" si="2"/>
        <v>N/A</v>
      </c>
      <c r="L12" s="21" t="str">
        <f t="shared" si="2"/>
        <v>N/A</v>
      </c>
      <c r="M12" s="21" t="str">
        <f t="shared" si="2"/>
        <v>N/A</v>
      </c>
      <c r="N12" s="21" t="str">
        <f t="shared" si="2"/>
        <v>N/A</v>
      </c>
      <c r="O12" s="21" t="str">
        <f t="shared" si="2"/>
        <v>N/A</v>
      </c>
      <c r="P12" s="21" t="str">
        <f t="shared" si="2"/>
        <v>N/A</v>
      </c>
      <c r="Q12" s="21" t="str">
        <f t="shared" si="2"/>
        <v>N/A</v>
      </c>
      <c r="R12" s="22">
        <f t="shared" si="2"/>
        <v>0</v>
      </c>
      <c r="S12" s="23"/>
      <c r="T12" s="26"/>
      <c r="U12" s="26"/>
      <c r="V12" s="26"/>
      <c r="W12" s="26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</row>
    <row r="13" spans="2:46" s="25" customFormat="1" ht="15.75" customHeight="1">
      <c r="C13" s="121" t="s">
        <v>28</v>
      </c>
      <c r="D13" s="122"/>
      <c r="E13" s="14" t="s">
        <v>1</v>
      </c>
      <c r="F13" s="15">
        <v>0</v>
      </c>
      <c r="G13" s="15">
        <v>1</v>
      </c>
      <c r="H13" s="15">
        <v>0</v>
      </c>
      <c r="I13" s="15"/>
      <c r="J13" s="15"/>
      <c r="K13" s="15"/>
      <c r="L13" s="15"/>
      <c r="M13" s="15"/>
      <c r="N13" s="15"/>
      <c r="O13" s="15"/>
      <c r="P13" s="15"/>
      <c r="Q13" s="15"/>
      <c r="R13" s="24">
        <f>SUM(F13:Q13)</f>
        <v>1</v>
      </c>
      <c r="S13" s="17"/>
      <c r="T13" s="26"/>
      <c r="U13" s="26"/>
      <c r="V13" s="26"/>
      <c r="W13" s="26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</row>
    <row r="14" spans="2:46" s="25" customFormat="1" ht="15.75" customHeight="1">
      <c r="C14" s="123"/>
      <c r="D14" s="124"/>
      <c r="E14" s="18" t="s">
        <v>2</v>
      </c>
      <c r="F14" s="19">
        <v>243</v>
      </c>
      <c r="G14" s="19">
        <v>244</v>
      </c>
      <c r="H14" s="19">
        <v>243</v>
      </c>
      <c r="I14" s="19"/>
      <c r="J14" s="19"/>
      <c r="K14" s="19"/>
      <c r="L14" s="19"/>
      <c r="M14" s="19"/>
      <c r="N14" s="19"/>
      <c r="O14" s="19"/>
      <c r="P14" s="19"/>
      <c r="Q14" s="19"/>
      <c r="R14" s="16">
        <f>SUM(F14:Q14)</f>
        <v>730</v>
      </c>
      <c r="S14" s="17"/>
      <c r="T14" s="26"/>
      <c r="U14" s="26"/>
      <c r="V14" s="26"/>
      <c r="W14" s="26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</row>
    <row r="15" spans="2:46" s="25" customFormat="1" ht="15.75" customHeight="1">
      <c r="C15" s="123"/>
      <c r="D15" s="124"/>
      <c r="E15" s="20" t="s">
        <v>3</v>
      </c>
      <c r="F15" s="21">
        <f>IF(F14=0,"N/A",IF(ISERROR(F13/F14),"0%",F13/F14)*10000)</f>
        <v>0</v>
      </c>
      <c r="G15" s="21">
        <f t="shared" ref="G15:R15" si="3">IF(G14=0,"N/A",IF(ISERROR(G13/G14),"0%",G13/G14)*10000)</f>
        <v>40.983606557377051</v>
      </c>
      <c r="H15" s="21">
        <f t="shared" si="3"/>
        <v>0</v>
      </c>
      <c r="I15" s="21" t="str">
        <f t="shared" si="3"/>
        <v>N/A</v>
      </c>
      <c r="J15" s="21" t="str">
        <f t="shared" si="3"/>
        <v>N/A</v>
      </c>
      <c r="K15" s="21" t="str">
        <f t="shared" si="3"/>
        <v>N/A</v>
      </c>
      <c r="L15" s="21" t="str">
        <f t="shared" si="3"/>
        <v>N/A</v>
      </c>
      <c r="M15" s="21" t="str">
        <f t="shared" si="3"/>
        <v>N/A</v>
      </c>
      <c r="N15" s="21" t="str">
        <f t="shared" si="3"/>
        <v>N/A</v>
      </c>
      <c r="O15" s="21" t="str">
        <f t="shared" si="3"/>
        <v>N/A</v>
      </c>
      <c r="P15" s="21" t="str">
        <f t="shared" si="3"/>
        <v>N/A</v>
      </c>
      <c r="Q15" s="21" t="str">
        <f t="shared" si="3"/>
        <v>N/A</v>
      </c>
      <c r="R15" s="22">
        <f t="shared" si="3"/>
        <v>13.698630136986301</v>
      </c>
      <c r="S15" s="23"/>
      <c r="T15" s="26"/>
      <c r="U15" s="26"/>
      <c r="V15" s="26"/>
      <c r="W15" s="26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</row>
    <row r="16" spans="2:46" s="34" customFormat="1" ht="34.9" customHeight="1">
      <c r="B16" s="28" t="s">
        <v>4</v>
      </c>
      <c r="C16" s="127" t="s">
        <v>29</v>
      </c>
      <c r="D16" s="128"/>
      <c r="E16" s="128"/>
      <c r="F16" s="29">
        <f>SUM(F4+F7+F10+F13)</f>
        <v>0</v>
      </c>
      <c r="G16" s="29">
        <f t="shared" ref="G16:R16" si="4">SUM(G4+G7+G10+G13)</f>
        <v>2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29">
        <f t="shared" si="4"/>
        <v>0</v>
      </c>
      <c r="P16" s="29">
        <f t="shared" si="4"/>
        <v>0</v>
      </c>
      <c r="Q16" s="29">
        <f t="shared" si="4"/>
        <v>0</v>
      </c>
      <c r="R16" s="30">
        <f t="shared" si="4"/>
        <v>2</v>
      </c>
      <c r="S16" s="31"/>
      <c r="T16" s="28"/>
      <c r="U16" s="28"/>
      <c r="V16" s="32"/>
      <c r="W16" s="32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</row>
    <row r="17" spans="2:46" s="34" customFormat="1" ht="34.9" customHeight="1">
      <c r="B17" s="28"/>
      <c r="C17" s="127" t="s">
        <v>42</v>
      </c>
      <c r="D17" s="128"/>
      <c r="E17" s="128"/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/>
      <c r="R17" s="36">
        <f>SUM(F17:Q17)</f>
        <v>0</v>
      </c>
      <c r="S17" s="37"/>
      <c r="T17" s="28"/>
      <c r="U17" s="28"/>
      <c r="V17" s="32"/>
      <c r="W17" s="32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</row>
    <row r="18" spans="2:46" s="34" customFormat="1" ht="34.9" customHeight="1" thickBot="1">
      <c r="B18" s="28"/>
      <c r="C18" s="116" t="s">
        <v>5</v>
      </c>
      <c r="D18" s="117"/>
      <c r="E18" s="117"/>
      <c r="F18" s="38">
        <f>SUM(F16:F17)</f>
        <v>0</v>
      </c>
      <c r="G18" s="38">
        <f t="shared" ref="G18:Q18" si="5">SUM(G16:G17)</f>
        <v>2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9">
        <f>SUM(F18:Q18)</f>
        <v>2</v>
      </c>
      <c r="S18" s="37"/>
      <c r="T18" s="28"/>
      <c r="U18" s="28"/>
      <c r="V18" s="32"/>
      <c r="W18" s="32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</row>
    <row r="19" spans="2:46" ht="13.5" thickBot="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0"/>
      <c r="U19" s="40"/>
      <c r="V19" s="9"/>
      <c r="W19" s="9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</row>
    <row r="20" spans="2:46" s="42" customFormat="1" ht="34.9" customHeight="1" thickBot="1">
      <c r="C20" s="118" t="s">
        <v>6</v>
      </c>
      <c r="D20" s="119"/>
      <c r="E20" s="119"/>
      <c r="F20" s="43">
        <v>1708</v>
      </c>
      <c r="G20" s="44">
        <v>1738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5">
        <f>SUM(F20:Q20)</f>
        <v>3446</v>
      </c>
      <c r="S20" s="17"/>
      <c r="U20" s="132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</row>
    <row r="21" spans="2:46" ht="18.75" thickBot="1">
      <c r="B21" s="40"/>
      <c r="C21" s="28"/>
      <c r="D21" s="28"/>
      <c r="E21" s="28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7"/>
      <c r="S21" s="48"/>
      <c r="T21" s="40"/>
      <c r="U21" s="40"/>
      <c r="V21" s="9"/>
      <c r="W21" s="9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2:46" ht="34.9" customHeight="1" thickBot="1">
      <c r="B22" s="40"/>
      <c r="C22" s="120" t="s">
        <v>7</v>
      </c>
      <c r="D22" s="119"/>
      <c r="E22" s="119"/>
      <c r="F22" s="49">
        <f t="shared" ref="F22:P22" si="6">IF(F20="","N/A",(F18/F20)*10000)</f>
        <v>0</v>
      </c>
      <c r="G22" s="50">
        <f t="shared" si="6"/>
        <v>11.507479861910241</v>
      </c>
      <c r="H22" s="49" t="str">
        <f t="shared" si="6"/>
        <v>N/A</v>
      </c>
      <c r="I22" s="49" t="str">
        <f t="shared" si="6"/>
        <v>N/A</v>
      </c>
      <c r="J22" s="49" t="str">
        <f t="shared" si="6"/>
        <v>N/A</v>
      </c>
      <c r="K22" s="49" t="str">
        <f t="shared" si="6"/>
        <v>N/A</v>
      </c>
      <c r="L22" s="49" t="str">
        <f t="shared" si="6"/>
        <v>N/A</v>
      </c>
      <c r="M22" s="49" t="str">
        <f t="shared" si="6"/>
        <v>N/A</v>
      </c>
      <c r="N22" s="49" t="str">
        <f t="shared" si="6"/>
        <v>N/A</v>
      </c>
      <c r="O22" s="49" t="str">
        <f t="shared" si="6"/>
        <v>N/A</v>
      </c>
      <c r="P22" s="49" t="str">
        <f t="shared" si="6"/>
        <v>N/A</v>
      </c>
      <c r="Q22" s="49" t="str">
        <f>IF(Q20="","N/A",(Q18/Q20)*10000)</f>
        <v>N/A</v>
      </c>
      <c r="R22" s="51">
        <f>IF(R20=0,"",(R18/R20)*10000)</f>
        <v>5.8038305281485778</v>
      </c>
      <c r="S22" s="37"/>
      <c r="T22" s="40"/>
      <c r="U22" s="40"/>
      <c r="V22" s="9"/>
      <c r="W22" s="9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</row>
    <row r="23" spans="2:46" ht="10.9" customHeight="1">
      <c r="B23" s="40"/>
      <c r="C23" s="52"/>
      <c r="D23" s="53"/>
      <c r="E23" s="53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37"/>
      <c r="S23" s="37"/>
      <c r="T23" s="40"/>
      <c r="U23" s="40"/>
      <c r="V23" s="9"/>
      <c r="W23" s="9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</row>
    <row r="24" spans="2:46" ht="13.5">
      <c r="B24" s="40"/>
      <c r="C24" s="55" t="s">
        <v>8</v>
      </c>
      <c r="D24" s="56"/>
      <c r="E24" s="56"/>
      <c r="F24" s="57"/>
      <c r="G24" s="56"/>
      <c r="H24" s="56"/>
      <c r="I24" s="40"/>
      <c r="J24" s="40"/>
      <c r="K24" s="40"/>
      <c r="L24" s="40"/>
      <c r="M24" s="40"/>
      <c r="N24" s="40"/>
      <c r="O24" s="40"/>
      <c r="P24" s="40"/>
      <c r="Q24" s="40"/>
      <c r="R24" s="47"/>
      <c r="S24" s="48"/>
      <c r="T24" s="40"/>
      <c r="U24" s="40"/>
      <c r="V24" s="9"/>
      <c r="W24" s="9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</row>
    <row r="25" spans="2:46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40"/>
      <c r="U25" s="40"/>
      <c r="V25" s="9"/>
      <c r="W25" s="9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</row>
    <row r="26" spans="2:46"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40"/>
      <c r="U26" s="40"/>
      <c r="V26" s="58"/>
      <c r="W26" s="58"/>
    </row>
    <row r="27" spans="2:46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58"/>
      <c r="W27" s="58"/>
    </row>
    <row r="28" spans="2:46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58"/>
      <c r="W28" s="58"/>
    </row>
    <row r="29" spans="2:46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58"/>
      <c r="W29" s="58"/>
    </row>
    <row r="30" spans="2:46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58"/>
      <c r="W30" s="58"/>
    </row>
    <row r="31" spans="2:46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58"/>
      <c r="W31" s="58"/>
    </row>
    <row r="32" spans="2:46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58"/>
      <c r="W32" s="58"/>
    </row>
    <row r="33" spans="2:23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58"/>
      <c r="W33" s="58"/>
    </row>
    <row r="34" spans="2:23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58"/>
      <c r="W34" s="58"/>
    </row>
    <row r="35" spans="2:23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58"/>
      <c r="W35" s="58"/>
    </row>
    <row r="36" spans="2:23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58"/>
      <c r="W36" s="58"/>
    </row>
    <row r="37" spans="2:23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58"/>
      <c r="W37" s="58"/>
    </row>
    <row r="38" spans="2:23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58"/>
      <c r="W38" s="58"/>
    </row>
    <row r="39" spans="2:23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58"/>
      <c r="W39" s="58"/>
    </row>
    <row r="40" spans="2:23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58"/>
      <c r="W40" s="58"/>
    </row>
    <row r="41" spans="2:23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58"/>
      <c r="W41" s="58"/>
    </row>
    <row r="42" spans="2:23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58"/>
      <c r="W42" s="58"/>
    </row>
    <row r="43" spans="2:23">
      <c r="B43" s="40"/>
      <c r="C43" s="40"/>
      <c r="D43" s="40"/>
      <c r="E43" s="40"/>
      <c r="F43" s="40"/>
      <c r="G43" s="40"/>
      <c r="H43" s="40" t="s">
        <v>47</v>
      </c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58"/>
      <c r="W43" s="58"/>
    </row>
    <row r="44" spans="2:23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58"/>
      <c r="W44" s="58"/>
    </row>
    <row r="45" spans="2:23" ht="18">
      <c r="B45" s="40"/>
      <c r="C45" s="40"/>
      <c r="D45" s="40"/>
      <c r="E45" s="40"/>
      <c r="F45" s="40"/>
      <c r="G45" s="40"/>
      <c r="H45" s="40"/>
      <c r="I45" s="28" t="s">
        <v>43</v>
      </c>
      <c r="J45" s="28"/>
      <c r="K45" s="28"/>
      <c r="L45" s="28"/>
      <c r="M45" s="28"/>
      <c r="N45" s="28"/>
      <c r="O45" s="40"/>
      <c r="P45" s="40"/>
      <c r="Q45" s="40"/>
      <c r="R45" s="40"/>
      <c r="S45" s="40"/>
      <c r="T45" s="40"/>
      <c r="U45" s="40"/>
      <c r="V45" s="58"/>
      <c r="W45" s="58"/>
    </row>
    <row r="46" spans="2:23" ht="13.5" thickBot="1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58"/>
      <c r="W46" s="58"/>
    </row>
    <row r="47" spans="2:23" ht="13.5" thickBot="1">
      <c r="B47" s="40"/>
      <c r="C47" s="59"/>
      <c r="D47" s="60"/>
      <c r="E47" s="60"/>
      <c r="F47" s="11" t="s">
        <v>30</v>
      </c>
      <c r="G47" s="11" t="s">
        <v>31</v>
      </c>
      <c r="H47" s="11" t="s">
        <v>32</v>
      </c>
      <c r="I47" s="11" t="s">
        <v>33</v>
      </c>
      <c r="J47" s="11" t="s">
        <v>34</v>
      </c>
      <c r="K47" s="11" t="s">
        <v>35</v>
      </c>
      <c r="L47" s="11" t="s">
        <v>36</v>
      </c>
      <c r="M47" s="11" t="s">
        <v>37</v>
      </c>
      <c r="N47" s="11" t="s">
        <v>38</v>
      </c>
      <c r="O47" s="11" t="s">
        <v>39</v>
      </c>
      <c r="P47" s="11" t="s">
        <v>40</v>
      </c>
      <c r="Q47" s="11" t="s">
        <v>41</v>
      </c>
      <c r="R47" s="61" t="s">
        <v>9</v>
      </c>
      <c r="S47" s="97"/>
      <c r="U47" s="40"/>
      <c r="V47" s="58"/>
      <c r="W47" s="58"/>
    </row>
    <row r="48" spans="2:23" ht="20.25">
      <c r="B48" s="40"/>
      <c r="C48" s="113" t="s">
        <v>25</v>
      </c>
      <c r="D48" s="114"/>
      <c r="E48" s="115" t="s">
        <v>10</v>
      </c>
      <c r="F48" s="62">
        <f>IF(F5="","N/A",IF(ISERROR(F4/F5),"0%",F4/F5)*10000)</f>
        <v>0</v>
      </c>
      <c r="G48" s="62">
        <f t="shared" ref="G48:Q48" si="7">IF(G5=0,"N/A",IF(ISERROR(G4/G5),"0%",G4/G5)*10000)</f>
        <v>11.682242990654204</v>
      </c>
      <c r="H48" s="62">
        <f t="shared" si="7"/>
        <v>0</v>
      </c>
      <c r="I48" s="62" t="str">
        <f t="shared" si="7"/>
        <v>N/A</v>
      </c>
      <c r="J48" s="62" t="str">
        <f t="shared" si="7"/>
        <v>N/A</v>
      </c>
      <c r="K48" s="62" t="str">
        <f t="shared" si="7"/>
        <v>N/A</v>
      </c>
      <c r="L48" s="62" t="str">
        <f t="shared" si="7"/>
        <v>N/A</v>
      </c>
      <c r="M48" s="62" t="str">
        <f t="shared" si="7"/>
        <v>N/A</v>
      </c>
      <c r="N48" s="62" t="str">
        <f t="shared" si="7"/>
        <v>N/A</v>
      </c>
      <c r="O48" s="62" t="str">
        <f t="shared" si="7"/>
        <v>N/A</v>
      </c>
      <c r="P48" s="62" t="str">
        <f t="shared" si="7"/>
        <v>N/A</v>
      </c>
      <c r="Q48" s="62" t="str">
        <f t="shared" si="7"/>
        <v>N/A</v>
      </c>
      <c r="R48" s="63">
        <f>R6</f>
        <v>4.2034468263976459</v>
      </c>
      <c r="S48" s="98"/>
      <c r="U48" s="40"/>
      <c r="V48" s="58"/>
      <c r="W48" s="58"/>
    </row>
    <row r="49" spans="1:21" ht="20.25">
      <c r="B49" s="40"/>
      <c r="C49" s="103" t="s">
        <v>26</v>
      </c>
      <c r="D49" s="104"/>
      <c r="E49" s="115"/>
      <c r="F49" s="62">
        <f t="shared" ref="F49:Q49" si="8">IF(F8=0,"N/A",IF(ISERROR(F7/F8),"0%",F7/F8)*10000)</f>
        <v>0</v>
      </c>
      <c r="G49" s="62">
        <f t="shared" si="8"/>
        <v>0</v>
      </c>
      <c r="H49" s="62">
        <f t="shared" si="8"/>
        <v>0</v>
      </c>
      <c r="I49" s="62" t="str">
        <f t="shared" si="8"/>
        <v>N/A</v>
      </c>
      <c r="J49" s="62" t="str">
        <f t="shared" si="8"/>
        <v>N/A</v>
      </c>
      <c r="K49" s="62" t="str">
        <f t="shared" si="8"/>
        <v>N/A</v>
      </c>
      <c r="L49" s="62" t="str">
        <f t="shared" si="8"/>
        <v>N/A</v>
      </c>
      <c r="M49" s="62" t="str">
        <f t="shared" si="8"/>
        <v>N/A</v>
      </c>
      <c r="N49" s="62" t="str">
        <f t="shared" si="8"/>
        <v>N/A</v>
      </c>
      <c r="O49" s="62" t="str">
        <f t="shared" si="8"/>
        <v>N/A</v>
      </c>
      <c r="P49" s="62" t="str">
        <f t="shared" si="8"/>
        <v>N/A</v>
      </c>
      <c r="Q49" s="62" t="str">
        <f t="shared" si="8"/>
        <v>N/A</v>
      </c>
      <c r="R49" s="63">
        <f>R9</f>
        <v>0</v>
      </c>
      <c r="S49" s="98"/>
      <c r="U49" s="40"/>
    </row>
    <row r="50" spans="1:21" ht="20.25">
      <c r="B50" s="40"/>
      <c r="C50" s="103" t="s">
        <v>27</v>
      </c>
      <c r="D50" s="104"/>
      <c r="E50" s="115"/>
      <c r="F50" s="62">
        <f t="shared" ref="F50:Q50" si="9">IF(F11=0,"N/A",IF(ISERROR(F10/F11),"0%",F10/F11)*10000)</f>
        <v>0</v>
      </c>
      <c r="G50" s="62">
        <f t="shared" si="9"/>
        <v>0</v>
      </c>
      <c r="H50" s="62">
        <f t="shared" si="9"/>
        <v>0</v>
      </c>
      <c r="I50" s="62" t="str">
        <f t="shared" si="9"/>
        <v>N/A</v>
      </c>
      <c r="J50" s="62" t="str">
        <f t="shared" si="9"/>
        <v>N/A</v>
      </c>
      <c r="K50" s="62" t="str">
        <f t="shared" si="9"/>
        <v>N/A</v>
      </c>
      <c r="L50" s="62" t="str">
        <f t="shared" si="9"/>
        <v>N/A</v>
      </c>
      <c r="M50" s="62" t="str">
        <f t="shared" si="9"/>
        <v>N/A</v>
      </c>
      <c r="N50" s="62" t="str">
        <f t="shared" si="9"/>
        <v>N/A</v>
      </c>
      <c r="O50" s="62" t="str">
        <f t="shared" si="9"/>
        <v>N/A</v>
      </c>
      <c r="P50" s="62" t="str">
        <f t="shared" si="9"/>
        <v>N/A</v>
      </c>
      <c r="Q50" s="62" t="str">
        <f t="shared" si="9"/>
        <v>N/A</v>
      </c>
      <c r="R50" s="23">
        <f>R12</f>
        <v>0</v>
      </c>
      <c r="S50" s="98"/>
      <c r="U50" s="40"/>
    </row>
    <row r="51" spans="1:21" ht="20.25">
      <c r="B51" s="40"/>
      <c r="C51" s="103" t="s">
        <v>28</v>
      </c>
      <c r="D51" s="104"/>
      <c r="E51" s="115"/>
      <c r="F51" s="65">
        <f t="shared" ref="F51:Q51" si="10">IF(F14=0,"N/A",IF(ISERROR(F13/F14),"0%",F13/F14)*10000)</f>
        <v>0</v>
      </c>
      <c r="G51" s="65">
        <f t="shared" si="10"/>
        <v>40.983606557377051</v>
      </c>
      <c r="H51" s="65">
        <f t="shared" si="10"/>
        <v>0</v>
      </c>
      <c r="I51" s="65" t="str">
        <f t="shared" si="10"/>
        <v>N/A</v>
      </c>
      <c r="J51" s="65" t="str">
        <f t="shared" si="10"/>
        <v>N/A</v>
      </c>
      <c r="K51" s="65" t="str">
        <f t="shared" si="10"/>
        <v>N/A</v>
      </c>
      <c r="L51" s="65" t="str">
        <f t="shared" si="10"/>
        <v>N/A</v>
      </c>
      <c r="M51" s="65" t="str">
        <f t="shared" si="10"/>
        <v>N/A</v>
      </c>
      <c r="N51" s="65" t="str">
        <f t="shared" si="10"/>
        <v>N/A</v>
      </c>
      <c r="O51" s="65" t="str">
        <f t="shared" si="10"/>
        <v>N/A</v>
      </c>
      <c r="P51" s="65" t="str">
        <f t="shared" si="10"/>
        <v>N/A</v>
      </c>
      <c r="Q51" s="65" t="str">
        <f t="shared" si="10"/>
        <v>N/A</v>
      </c>
      <c r="R51" s="23">
        <f>R15</f>
        <v>13.698630136986301</v>
      </c>
      <c r="S51" s="98"/>
      <c r="U51" s="40"/>
    </row>
    <row r="52" spans="1:21" ht="30" customHeight="1" thickBot="1">
      <c r="B52" s="40"/>
      <c r="C52" s="66"/>
      <c r="D52" s="105" t="s">
        <v>45</v>
      </c>
      <c r="E52" s="105"/>
      <c r="F52" s="136">
        <f>IF(F22="N/A",-0.00000000001,F22)</f>
        <v>0</v>
      </c>
      <c r="G52" s="136">
        <f t="shared" ref="G52:Q52" si="11">IF(G22="N/A",-0.00000000001,G22)</f>
        <v>11.507479861910241</v>
      </c>
      <c r="H52" s="136">
        <f>IF(H22="N/A",-0.00000000001,H22)</f>
        <v>-9.9999999999999994E-12</v>
      </c>
      <c r="I52" s="136">
        <f t="shared" si="11"/>
        <v>-9.9999999999999994E-12</v>
      </c>
      <c r="J52" s="136">
        <f t="shared" si="11"/>
        <v>-9.9999999999999994E-12</v>
      </c>
      <c r="K52" s="136">
        <f t="shared" si="11"/>
        <v>-9.9999999999999994E-12</v>
      </c>
      <c r="L52" s="136">
        <f t="shared" si="11"/>
        <v>-9.9999999999999994E-12</v>
      </c>
      <c r="M52" s="136">
        <f t="shared" si="11"/>
        <v>-9.9999999999999994E-12</v>
      </c>
      <c r="N52" s="136">
        <f t="shared" si="11"/>
        <v>-9.9999999999999994E-12</v>
      </c>
      <c r="O52" s="136">
        <f t="shared" si="11"/>
        <v>-9.9999999999999994E-12</v>
      </c>
      <c r="P52" s="136">
        <f t="shared" si="11"/>
        <v>-9.9999999999999994E-12</v>
      </c>
      <c r="Q52" s="136">
        <f t="shared" si="11"/>
        <v>-9.9999999999999994E-12</v>
      </c>
      <c r="R52" s="67">
        <f t="shared" ref="F52:R52" si="12">R22</f>
        <v>5.8038305281485778</v>
      </c>
      <c r="S52" s="99"/>
      <c r="T52" s="34"/>
      <c r="U52" s="40"/>
    </row>
    <row r="53" spans="1:21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</row>
    <row r="54" spans="1:21" ht="18">
      <c r="B54" s="40"/>
      <c r="C54" s="40"/>
      <c r="D54" s="40"/>
      <c r="E54" s="40"/>
      <c r="F54" s="133" t="s">
        <v>48</v>
      </c>
      <c r="G54" s="134"/>
      <c r="H54" s="134"/>
      <c r="I54" s="134"/>
      <c r="J54" s="134"/>
      <c r="K54" s="133" t="s">
        <v>50</v>
      </c>
      <c r="L54" s="134"/>
      <c r="M54" s="134"/>
      <c r="N54" s="134"/>
      <c r="O54" s="134"/>
      <c r="P54" s="40"/>
      <c r="Q54" s="40"/>
      <c r="R54" s="40"/>
      <c r="S54" s="40"/>
      <c r="T54" s="40"/>
      <c r="U54" s="40"/>
    </row>
    <row r="55" spans="1:21" ht="18">
      <c r="F55" s="133" t="s">
        <v>49</v>
      </c>
      <c r="G55" s="135"/>
      <c r="H55" s="135"/>
      <c r="I55" s="135"/>
      <c r="J55" s="135"/>
      <c r="K55" s="135"/>
      <c r="L55" s="135"/>
      <c r="M55" s="135"/>
      <c r="N55" s="135"/>
      <c r="O55" s="135"/>
    </row>
    <row r="57" spans="1:21" ht="13.5" thickBot="1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21" ht="15" customHeight="1" thickBot="1">
      <c r="B58" s="7"/>
      <c r="C58" s="59"/>
      <c r="D58" s="60"/>
      <c r="E58" s="60"/>
      <c r="F58" s="11" t="s">
        <v>30</v>
      </c>
      <c r="G58" s="11" t="s">
        <v>31</v>
      </c>
      <c r="H58" s="11" t="s">
        <v>32</v>
      </c>
      <c r="I58" s="11" t="s">
        <v>33</v>
      </c>
      <c r="J58" s="11" t="s">
        <v>34</v>
      </c>
      <c r="K58" s="11" t="s">
        <v>35</v>
      </c>
      <c r="L58" s="11" t="s">
        <v>36</v>
      </c>
      <c r="M58" s="11" t="s">
        <v>37</v>
      </c>
      <c r="N58" s="11" t="s">
        <v>38</v>
      </c>
      <c r="O58" s="11" t="s">
        <v>39</v>
      </c>
      <c r="P58" s="11" t="s">
        <v>40</v>
      </c>
      <c r="Q58" s="11" t="s">
        <v>41</v>
      </c>
      <c r="R58" s="61" t="s">
        <v>9</v>
      </c>
      <c r="S58" s="97"/>
    </row>
    <row r="59" spans="1:21" ht="15" customHeight="1">
      <c r="B59" s="7"/>
      <c r="C59" s="113" t="s">
        <v>25</v>
      </c>
      <c r="D59" s="114"/>
      <c r="E59" s="115" t="s">
        <v>11</v>
      </c>
      <c r="F59" s="68">
        <f t="shared" ref="F59:Q59" si="13">F4</f>
        <v>0</v>
      </c>
      <c r="G59" s="68">
        <f t="shared" si="13"/>
        <v>1</v>
      </c>
      <c r="H59" s="68">
        <f t="shared" si="13"/>
        <v>0</v>
      </c>
      <c r="I59" s="68">
        <f t="shared" si="13"/>
        <v>0</v>
      </c>
      <c r="J59" s="68">
        <f t="shared" si="13"/>
        <v>0</v>
      </c>
      <c r="K59" s="68">
        <f t="shared" si="13"/>
        <v>0</v>
      </c>
      <c r="L59" s="68">
        <f t="shared" si="13"/>
        <v>0</v>
      </c>
      <c r="M59" s="68">
        <f t="shared" si="13"/>
        <v>0</v>
      </c>
      <c r="N59" s="68">
        <f t="shared" si="13"/>
        <v>0</v>
      </c>
      <c r="O59" s="68">
        <f t="shared" si="13"/>
        <v>0</v>
      </c>
      <c r="P59" s="68">
        <f t="shared" si="13"/>
        <v>0</v>
      </c>
      <c r="Q59" s="68">
        <f t="shared" si="13"/>
        <v>0</v>
      </c>
      <c r="R59" s="64">
        <f>SUM(F59:Q59)</f>
        <v>1</v>
      </c>
      <c r="S59" s="98"/>
    </row>
    <row r="60" spans="1:21" ht="15" customHeight="1">
      <c r="B60" s="7"/>
      <c r="C60" s="103" t="s">
        <v>26</v>
      </c>
      <c r="D60" s="104"/>
      <c r="E60" s="115"/>
      <c r="F60" s="68">
        <f t="shared" ref="F60:Q60" si="14">F7</f>
        <v>0</v>
      </c>
      <c r="G60" s="68">
        <f t="shared" si="14"/>
        <v>0</v>
      </c>
      <c r="H60" s="68">
        <f t="shared" si="14"/>
        <v>0</v>
      </c>
      <c r="I60" s="68">
        <f t="shared" si="14"/>
        <v>0</v>
      </c>
      <c r="J60" s="68">
        <f t="shared" si="14"/>
        <v>0</v>
      </c>
      <c r="K60" s="68">
        <f t="shared" si="14"/>
        <v>0</v>
      </c>
      <c r="L60" s="68">
        <f t="shared" si="14"/>
        <v>0</v>
      </c>
      <c r="M60" s="68">
        <f t="shared" si="14"/>
        <v>0</v>
      </c>
      <c r="N60" s="68">
        <f t="shared" si="14"/>
        <v>0</v>
      </c>
      <c r="O60" s="68">
        <f t="shared" si="14"/>
        <v>0</v>
      </c>
      <c r="P60" s="68">
        <f t="shared" si="14"/>
        <v>0</v>
      </c>
      <c r="Q60" s="68">
        <f t="shared" si="14"/>
        <v>0</v>
      </c>
      <c r="R60" s="64">
        <f>SUM(F60:Q60)</f>
        <v>0</v>
      </c>
      <c r="S60" s="98"/>
    </row>
    <row r="61" spans="1:21" ht="15" customHeight="1">
      <c r="B61" s="7"/>
      <c r="C61" s="103" t="s">
        <v>27</v>
      </c>
      <c r="D61" s="104"/>
      <c r="E61" s="115"/>
      <c r="F61" s="69">
        <f t="shared" ref="F61:Q61" si="15">F10</f>
        <v>0</v>
      </c>
      <c r="G61" s="69">
        <f t="shared" si="15"/>
        <v>0</v>
      </c>
      <c r="H61" s="69">
        <f t="shared" si="15"/>
        <v>0</v>
      </c>
      <c r="I61" s="69">
        <f t="shared" si="15"/>
        <v>0</v>
      </c>
      <c r="J61" s="69">
        <f t="shared" si="15"/>
        <v>0</v>
      </c>
      <c r="K61" s="69">
        <f t="shared" si="15"/>
        <v>0</v>
      </c>
      <c r="L61" s="69">
        <f t="shared" si="15"/>
        <v>0</v>
      </c>
      <c r="M61" s="69">
        <f t="shared" si="15"/>
        <v>0</v>
      </c>
      <c r="N61" s="69">
        <f t="shared" si="15"/>
        <v>0</v>
      </c>
      <c r="O61" s="69">
        <f t="shared" si="15"/>
        <v>0</v>
      </c>
      <c r="P61" s="69">
        <f t="shared" si="15"/>
        <v>0</v>
      </c>
      <c r="Q61" s="69">
        <f t="shared" si="15"/>
        <v>0</v>
      </c>
      <c r="R61" s="64">
        <f>SUM(F61:Q61)</f>
        <v>0</v>
      </c>
      <c r="S61" s="98"/>
    </row>
    <row r="62" spans="1:21" ht="15" customHeight="1">
      <c r="B62" s="7"/>
      <c r="C62" s="103" t="s">
        <v>28</v>
      </c>
      <c r="D62" s="104"/>
      <c r="E62" s="115"/>
      <c r="F62" s="69">
        <f t="shared" ref="F62:Q62" si="16">F13</f>
        <v>0</v>
      </c>
      <c r="G62" s="69">
        <f t="shared" si="16"/>
        <v>1</v>
      </c>
      <c r="H62" s="69">
        <f t="shared" si="16"/>
        <v>0</v>
      </c>
      <c r="I62" s="69">
        <f t="shared" si="16"/>
        <v>0</v>
      </c>
      <c r="J62" s="69">
        <f t="shared" si="16"/>
        <v>0</v>
      </c>
      <c r="K62" s="69">
        <f t="shared" si="16"/>
        <v>0</v>
      </c>
      <c r="L62" s="69">
        <f t="shared" si="16"/>
        <v>0</v>
      </c>
      <c r="M62" s="69">
        <f t="shared" si="16"/>
        <v>0</v>
      </c>
      <c r="N62" s="69">
        <f t="shared" si="16"/>
        <v>0</v>
      </c>
      <c r="O62" s="69">
        <f t="shared" si="16"/>
        <v>0</v>
      </c>
      <c r="P62" s="69">
        <f t="shared" si="16"/>
        <v>0</v>
      </c>
      <c r="Q62" s="69">
        <f t="shared" si="16"/>
        <v>0</v>
      </c>
      <c r="R62" s="64">
        <f>SUM(F62:Q62)</f>
        <v>1</v>
      </c>
      <c r="S62" s="98"/>
    </row>
    <row r="63" spans="1:21" ht="15" customHeight="1" thickBot="1">
      <c r="B63" s="7"/>
      <c r="C63" s="103" t="s">
        <v>44</v>
      </c>
      <c r="D63" s="104"/>
      <c r="E63" s="115"/>
      <c r="F63" s="69">
        <f t="shared" ref="F63:Q63" si="17">F17</f>
        <v>0</v>
      </c>
      <c r="G63" s="69">
        <f t="shared" si="17"/>
        <v>0</v>
      </c>
      <c r="H63" s="69">
        <f t="shared" si="17"/>
        <v>0</v>
      </c>
      <c r="I63" s="69">
        <f t="shared" si="17"/>
        <v>0</v>
      </c>
      <c r="J63" s="69">
        <f t="shared" si="17"/>
        <v>0</v>
      </c>
      <c r="K63" s="69">
        <f t="shared" si="17"/>
        <v>0</v>
      </c>
      <c r="L63" s="69">
        <f t="shared" si="17"/>
        <v>0</v>
      </c>
      <c r="M63" s="69">
        <f t="shared" si="17"/>
        <v>0</v>
      </c>
      <c r="N63" s="69">
        <f t="shared" si="17"/>
        <v>0</v>
      </c>
      <c r="O63" s="69">
        <f t="shared" si="17"/>
        <v>0</v>
      </c>
      <c r="P63" s="69">
        <f t="shared" si="17"/>
        <v>0</v>
      </c>
      <c r="Q63" s="69">
        <f t="shared" si="17"/>
        <v>0</v>
      </c>
      <c r="R63" s="64">
        <f>SUM(F63:Q63)</f>
        <v>0</v>
      </c>
      <c r="S63" s="98"/>
    </row>
    <row r="64" spans="1:21" ht="30" customHeight="1" thickBot="1">
      <c r="A64" s="70"/>
      <c r="B64" s="71"/>
      <c r="C64" s="66"/>
      <c r="D64" s="105" t="s">
        <v>45</v>
      </c>
      <c r="E64" s="105"/>
      <c r="F64" s="72">
        <f>SUM(F59:F62)</f>
        <v>0</v>
      </c>
      <c r="G64" s="72">
        <f t="shared" ref="G64:Q64" si="18">SUM(G59:G62)</f>
        <v>2</v>
      </c>
      <c r="H64" s="72">
        <f t="shared" si="18"/>
        <v>0</v>
      </c>
      <c r="I64" s="72">
        <f t="shared" si="18"/>
        <v>0</v>
      </c>
      <c r="J64" s="72">
        <f t="shared" si="18"/>
        <v>0</v>
      </c>
      <c r="K64" s="72">
        <f t="shared" si="18"/>
        <v>0</v>
      </c>
      <c r="L64" s="72">
        <f t="shared" si="18"/>
        <v>0</v>
      </c>
      <c r="M64" s="72">
        <f t="shared" si="18"/>
        <v>0</v>
      </c>
      <c r="N64" s="72">
        <f t="shared" si="18"/>
        <v>0</v>
      </c>
      <c r="O64" s="72">
        <f t="shared" si="18"/>
        <v>0</v>
      </c>
      <c r="P64" s="72">
        <f t="shared" si="18"/>
        <v>0</v>
      </c>
      <c r="Q64" s="72">
        <f t="shared" si="18"/>
        <v>0</v>
      </c>
      <c r="R64" s="73">
        <f>SUM(R59:R63)</f>
        <v>2</v>
      </c>
      <c r="S64" s="99"/>
      <c r="T64" s="34"/>
    </row>
    <row r="65" spans="1:19">
      <c r="A65" s="74"/>
      <c r="B65" s="74"/>
      <c r="C65" s="74"/>
      <c r="D65" s="74"/>
      <c r="E65" s="74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</row>
    <row r="68" spans="1:19" ht="13.5" thickBot="1"/>
    <row r="69" spans="1:19" ht="38.25" thickBot="1">
      <c r="D69" s="106" t="s">
        <v>12</v>
      </c>
      <c r="E69" s="107"/>
      <c r="F69" s="75" t="s">
        <v>13</v>
      </c>
      <c r="G69" s="76" t="s">
        <v>14</v>
      </c>
      <c r="H69" s="77" t="s">
        <v>15</v>
      </c>
      <c r="I69" s="78" t="s">
        <v>16</v>
      </c>
      <c r="J69" s="79" t="s">
        <v>17</v>
      </c>
      <c r="K69" s="80" t="s">
        <v>18</v>
      </c>
      <c r="L69" s="81" t="s">
        <v>19</v>
      </c>
      <c r="M69" s="82" t="s">
        <v>20</v>
      </c>
      <c r="N69" s="83" t="s">
        <v>21</v>
      </c>
      <c r="O69" s="84" t="s">
        <v>22</v>
      </c>
      <c r="P69" s="85" t="s">
        <v>23</v>
      </c>
    </row>
    <row r="70" spans="1:19" ht="19.5" thickBot="1">
      <c r="D70" s="108"/>
      <c r="E70" s="109"/>
      <c r="F70" s="75"/>
      <c r="G70" s="76"/>
      <c r="H70" s="77"/>
      <c r="I70" s="78">
        <v>4.3</v>
      </c>
      <c r="J70" s="79">
        <v>2.2999999999999998</v>
      </c>
      <c r="K70" s="80">
        <v>1.9</v>
      </c>
      <c r="L70" s="81">
        <v>3.7</v>
      </c>
      <c r="M70" s="86">
        <v>3.6</v>
      </c>
      <c r="N70" s="87">
        <f>R22</f>
        <v>5.8038305281485778</v>
      </c>
      <c r="O70" s="88"/>
      <c r="P70" s="89"/>
    </row>
    <row r="71" spans="1:19" ht="19.5" thickBot="1">
      <c r="D71" s="90"/>
      <c r="E71" s="90"/>
      <c r="F71" s="90"/>
      <c r="G71" s="90"/>
      <c r="H71" s="90"/>
      <c r="I71" s="90"/>
      <c r="J71" s="90"/>
      <c r="K71" s="90"/>
      <c r="L71" s="90"/>
      <c r="M71" s="91"/>
      <c r="N71" s="92"/>
      <c r="O71" s="92"/>
      <c r="P71" s="92"/>
    </row>
    <row r="72" spans="1:19" ht="38.25" thickBot="1">
      <c r="D72" s="110" t="s">
        <v>46</v>
      </c>
      <c r="E72" s="111"/>
      <c r="F72" s="75" t="s">
        <v>13</v>
      </c>
      <c r="G72" s="76" t="s">
        <v>14</v>
      </c>
      <c r="H72" s="77" t="s">
        <v>15</v>
      </c>
      <c r="I72" s="78" t="s">
        <v>16</v>
      </c>
      <c r="J72" s="79" t="s">
        <v>17</v>
      </c>
      <c r="K72" s="80" t="s">
        <v>18</v>
      </c>
      <c r="L72" s="81" t="s">
        <v>19</v>
      </c>
      <c r="M72" s="82" t="s">
        <v>20</v>
      </c>
      <c r="N72" s="83" t="s">
        <v>21</v>
      </c>
      <c r="O72" s="84" t="s">
        <v>22</v>
      </c>
      <c r="P72" s="85" t="s">
        <v>23</v>
      </c>
    </row>
    <row r="73" spans="1:19" ht="19.5" thickBot="1">
      <c r="D73" s="100" t="s">
        <v>25</v>
      </c>
      <c r="E73" s="112"/>
      <c r="F73" s="75"/>
      <c r="G73" s="76"/>
      <c r="H73" s="77"/>
      <c r="I73" s="78">
        <v>6.7</v>
      </c>
      <c r="J73" s="79">
        <v>3.9</v>
      </c>
      <c r="K73" s="80">
        <v>3</v>
      </c>
      <c r="L73" s="81">
        <v>5.6</v>
      </c>
      <c r="M73" s="93">
        <v>5.7</v>
      </c>
      <c r="N73" s="94">
        <f>R6</f>
        <v>4.2034468263976459</v>
      </c>
      <c r="O73" s="95"/>
      <c r="P73" s="96"/>
    </row>
    <row r="74" spans="1:19" ht="19.5" thickBot="1">
      <c r="D74" s="100" t="s">
        <v>26</v>
      </c>
      <c r="E74" s="112"/>
      <c r="F74" s="75"/>
      <c r="G74" s="76"/>
      <c r="H74" s="77"/>
      <c r="I74" s="78">
        <v>4.3</v>
      </c>
      <c r="J74" s="79">
        <v>4.5999999999999996</v>
      </c>
      <c r="K74" s="80">
        <v>5</v>
      </c>
      <c r="L74" s="81">
        <v>5.3</v>
      </c>
      <c r="M74" s="93">
        <v>0</v>
      </c>
      <c r="N74" s="94">
        <f>R9</f>
        <v>0</v>
      </c>
      <c r="O74" s="95"/>
      <c r="P74" s="96"/>
    </row>
    <row r="75" spans="1:19" ht="19.5" thickBot="1">
      <c r="D75" s="100" t="s">
        <v>27</v>
      </c>
      <c r="E75" s="101"/>
      <c r="F75" s="75"/>
      <c r="G75" s="76"/>
      <c r="H75" s="77"/>
      <c r="I75" s="78">
        <v>3.1</v>
      </c>
      <c r="J75" s="79">
        <v>0</v>
      </c>
      <c r="K75" s="80">
        <v>0</v>
      </c>
      <c r="L75" s="81">
        <v>1.9</v>
      </c>
      <c r="M75" s="93">
        <v>2</v>
      </c>
      <c r="N75" s="94">
        <f>R12</f>
        <v>0</v>
      </c>
      <c r="O75" s="95"/>
      <c r="P75" s="96"/>
    </row>
    <row r="76" spans="1:19" ht="19.5" thickBot="1">
      <c r="D76" s="100" t="s">
        <v>28</v>
      </c>
      <c r="E76" s="101"/>
      <c r="F76" s="75"/>
      <c r="G76" s="76"/>
      <c r="H76" s="77"/>
      <c r="I76" s="78">
        <v>0</v>
      </c>
      <c r="J76" s="79">
        <v>0</v>
      </c>
      <c r="K76" s="80">
        <v>0</v>
      </c>
      <c r="L76" s="81">
        <v>0</v>
      </c>
      <c r="M76" s="93">
        <v>3.3</v>
      </c>
      <c r="N76" s="94">
        <f>R15</f>
        <v>13.698630136986301</v>
      </c>
      <c r="O76" s="95"/>
      <c r="P76" s="96"/>
    </row>
    <row r="77" spans="1:19">
      <c r="D77" s="102"/>
      <c r="E77" s="102"/>
    </row>
  </sheetData>
  <sheetProtection formatCells="0" formatColumns="0" formatRows="0" insertColumns="0" insertRows="0" insertHyperlinks="0" deleteColumns="0" deleteRows="0" selectLockedCells="1" sort="0" autoFilter="0" pivotTables="0"/>
  <mergeCells count="30">
    <mergeCell ref="C17:E17"/>
    <mergeCell ref="C3:E3"/>
    <mergeCell ref="C4:D6"/>
    <mergeCell ref="C7:D9"/>
    <mergeCell ref="C10:D12"/>
    <mergeCell ref="C13:D15"/>
    <mergeCell ref="C16:E16"/>
    <mergeCell ref="C18:E18"/>
    <mergeCell ref="C20:E20"/>
    <mergeCell ref="C22:E22"/>
    <mergeCell ref="C48:D48"/>
    <mergeCell ref="E48:E51"/>
    <mergeCell ref="C49:D49"/>
    <mergeCell ref="C50:D50"/>
    <mergeCell ref="C51:D51"/>
    <mergeCell ref="D52:E52"/>
    <mergeCell ref="C59:D59"/>
    <mergeCell ref="E59:E63"/>
    <mergeCell ref="C60:D60"/>
    <mergeCell ref="C61:D61"/>
    <mergeCell ref="C62:D62"/>
    <mergeCell ref="D76:E76"/>
    <mergeCell ref="D77:E77"/>
    <mergeCell ref="C63:D63"/>
    <mergeCell ref="D64:E64"/>
    <mergeCell ref="D69:E70"/>
    <mergeCell ref="D72:E72"/>
    <mergeCell ref="D73:E73"/>
    <mergeCell ref="D74:E74"/>
    <mergeCell ref="D75:E75"/>
  </mergeCells>
  <pageMargins left="0.7" right="0.7" top="0.75" bottom="0.75" header="0.3" footer="0.3"/>
  <pageSetup scale="27" orientation="landscape" r:id="rId1"/>
  <rowBreaks count="1" manualBreakCount="1">
    <brk id="1" max="16383" man="1"/>
  </rowBreaks>
  <ignoredErrors>
    <ignoredError sqref="R6:R16" formula="1"/>
    <ignoredError sqref="R48:R52 F59:R60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SARM 17-18</vt:lpstr>
    </vt:vector>
  </TitlesOfParts>
  <Company>CSSSRT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Daguerre (4560)</dc:creator>
  <cp:lastModifiedBy>TISSOT</cp:lastModifiedBy>
  <dcterms:created xsi:type="dcterms:W3CDTF">2018-02-20T16:24:17Z</dcterms:created>
  <dcterms:modified xsi:type="dcterms:W3CDTF">2018-02-22T16:29:33Z</dcterms:modified>
</cp:coreProperties>
</file>