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525"/>
  </bookViews>
  <sheets>
    <sheet name="SARM 17-18" sheetId="1" r:id="rId1"/>
  </sheets>
  <externalReferences>
    <externalReference r:id="rId2"/>
  </externalReferences>
  <definedNames>
    <definedName name="_xlnm.Print_Titles" localSheetId="0">'SARM 17-18'!#REF!</definedName>
  </definedNames>
  <calcPr calcId="145621" concurrentCalc="0"/>
</workbook>
</file>

<file path=xl/calcChain.xml><?xml version="1.0" encoding="utf-8"?>
<calcChain xmlns="http://schemas.openxmlformats.org/spreadsheetml/2006/main">
  <c r="R14" i="1" l="1"/>
  <c r="R13" i="1"/>
  <c r="R15" i="1"/>
  <c r="N76" i="1"/>
  <c r="R11" i="1"/>
  <c r="R10" i="1"/>
  <c r="R12" i="1"/>
  <c r="N75" i="1"/>
  <c r="R8" i="1"/>
  <c r="R7" i="1"/>
  <c r="R9" i="1"/>
  <c r="N74" i="1"/>
  <c r="R5" i="1"/>
  <c r="R4" i="1"/>
  <c r="R6" i="1"/>
  <c r="N73" i="1"/>
  <c r="R20" i="1"/>
  <c r="F16" i="1"/>
  <c r="F18" i="1"/>
  <c r="G16" i="1"/>
  <c r="G18" i="1"/>
  <c r="H16" i="1"/>
  <c r="H18" i="1"/>
  <c r="I16" i="1"/>
  <c r="I18" i="1"/>
  <c r="J16" i="1"/>
  <c r="J18" i="1"/>
  <c r="K16" i="1"/>
  <c r="K18" i="1"/>
  <c r="L16" i="1"/>
  <c r="L18" i="1"/>
  <c r="M16" i="1"/>
  <c r="M18" i="1"/>
  <c r="N16" i="1"/>
  <c r="N18" i="1"/>
  <c r="O16" i="1"/>
  <c r="O18" i="1"/>
  <c r="P16" i="1"/>
  <c r="P18" i="1"/>
  <c r="Q16" i="1"/>
  <c r="Q18" i="1"/>
  <c r="R18" i="1"/>
  <c r="R22" i="1"/>
  <c r="N70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R52" i="1"/>
  <c r="Q22" i="1"/>
  <c r="Q52" i="1"/>
  <c r="P22" i="1"/>
  <c r="P52" i="1"/>
  <c r="O22" i="1"/>
  <c r="O52" i="1"/>
  <c r="N22" i="1"/>
  <c r="N52" i="1"/>
  <c r="M22" i="1"/>
  <c r="M52" i="1"/>
  <c r="L22" i="1"/>
  <c r="L52" i="1"/>
  <c r="K22" i="1"/>
  <c r="K52" i="1"/>
  <c r="J22" i="1"/>
  <c r="J52" i="1"/>
  <c r="I22" i="1"/>
  <c r="I52" i="1"/>
  <c r="H22" i="1"/>
  <c r="H52" i="1"/>
  <c r="G22" i="1"/>
  <c r="G52" i="1"/>
  <c r="F22" i="1"/>
  <c r="F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R17" i="1"/>
  <c r="R16" i="1"/>
  <c r="Q15" i="1"/>
  <c r="P15" i="1"/>
  <c r="O15" i="1"/>
  <c r="N15" i="1"/>
  <c r="M15" i="1"/>
  <c r="L15" i="1"/>
  <c r="K15" i="1"/>
  <c r="J15" i="1"/>
  <c r="I15" i="1"/>
  <c r="H15" i="1"/>
  <c r="G15" i="1"/>
  <c r="F15" i="1"/>
  <c r="Q12" i="1"/>
  <c r="P12" i="1"/>
  <c r="O12" i="1"/>
  <c r="N12" i="1"/>
  <c r="M12" i="1"/>
  <c r="L12" i="1"/>
  <c r="K12" i="1"/>
  <c r="J12" i="1"/>
  <c r="I12" i="1"/>
  <c r="H12" i="1"/>
  <c r="G12" i="1"/>
  <c r="F12" i="1"/>
  <c r="Q9" i="1"/>
  <c r="P9" i="1"/>
  <c r="O9" i="1"/>
  <c r="N9" i="1"/>
  <c r="M9" i="1"/>
  <c r="L9" i="1"/>
  <c r="K9" i="1"/>
  <c r="J9" i="1"/>
  <c r="I9" i="1"/>
  <c r="H9" i="1"/>
  <c r="G9" i="1"/>
  <c r="F9" i="1"/>
  <c r="Q6" i="1"/>
  <c r="P6" i="1"/>
  <c r="O6" i="1"/>
  <c r="N6" i="1"/>
  <c r="M6" i="1"/>
  <c r="L6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<sst xmlns="http://schemas.openxmlformats.org/spreadsheetml/2006/main" count="106" uniqueCount="48">
  <si>
    <t>Total</t>
  </si>
  <si>
    <t>Nbr de cas</t>
  </si>
  <si>
    <t>Nbr de jour-présence</t>
  </si>
  <si>
    <t>Taux d'incidence</t>
  </si>
  <si>
    <t xml:space="preserve"> </t>
  </si>
  <si>
    <t>Total global de toutes les unités</t>
  </si>
  <si>
    <t>NOMBRE DE JOURS-PRÉSENCE</t>
  </si>
  <si>
    <r>
      <t xml:space="preserve">INCIDENCE
</t>
    </r>
    <r>
      <rPr>
        <sz val="11"/>
        <rFont val="Arial Narrow"/>
        <family val="2"/>
      </rPr>
      <t>(10000 jrs-rpécence)</t>
    </r>
  </si>
  <si>
    <r>
      <t>Taux d'incidence =</t>
    </r>
    <r>
      <rPr>
        <sz val="9"/>
        <rFont val="Arial Narrow"/>
        <family val="2"/>
      </rPr>
      <t xml:space="preserve"> (Nombre de cas / nombre de jours-présence) X 10 000</t>
    </r>
  </si>
  <si>
    <t>TOTAL</t>
  </si>
  <si>
    <t>TAUX D'INCIDENCE</t>
  </si>
  <si>
    <t>NBR DE CAS</t>
  </si>
  <si>
    <t>RÉSULTATS GLOBAUX ANNUELS</t>
  </si>
  <si>
    <t>2009
2010</t>
  </si>
  <si>
    <t>2010
2011</t>
  </si>
  <si>
    <t>2011
2012</t>
  </si>
  <si>
    <t>2012
2013</t>
  </si>
  <si>
    <t>2013
2014</t>
  </si>
  <si>
    <t>2014
2015</t>
  </si>
  <si>
    <t>2015
2016</t>
  </si>
  <si>
    <t>2016
2017</t>
  </si>
  <si>
    <t>2017
2018</t>
  </si>
  <si>
    <t>2018
2019</t>
  </si>
  <si>
    <t>2019
2020</t>
  </si>
  <si>
    <t xml:space="preserve">Observance </t>
  </si>
  <si>
    <t>A</t>
  </si>
  <si>
    <t>B</t>
  </si>
  <si>
    <t>C</t>
  </si>
  <si>
    <t>D</t>
  </si>
  <si>
    <t>Nombre de cas pour les 4 
mentionnées ci-haut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</si>
  <si>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</si>
  <si>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</si>
  <si>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</si>
  <si>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</si>
  <si>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</si>
  <si>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</si>
  <si>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</si>
  <si>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</si>
  <si>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</si>
  <si>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</si>
  <si>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</si>
  <si>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</si>
  <si>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 xml:space="preserve">Nombre de cas survenant ailleurs </t>
    </r>
    <r>
      <rPr>
        <b/>
        <sz val="14"/>
        <rFont val="Arial Narrow"/>
        <family val="2"/>
      </rPr>
      <t xml:space="preserve"> E</t>
    </r>
  </si>
  <si>
    <t>le code de formule pour les étiquettes de données est le suivant:   0,0;-0,0;"N/A"</t>
  </si>
  <si>
    <t>E</t>
  </si>
  <si>
    <t>TOTAL MENSUEL</t>
  </si>
  <si>
    <t>ÉTABLISSEMENTS</t>
  </si>
  <si>
    <t xml:space="preserve">Janvier et mars devrait être inscrit 0,0 car le résultat de la formule est 0,0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</si>
</sst>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10"/>
      <name val="Century Gothic"/>
      <family val="2"/>
    </font>
    <font>
      <sz val="10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sz val="16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4"/>
      <color theme="0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6"/>
      <color rgb="FFFF000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rgb="FFCC99FF"/>
      </patternFill>
    </fill>
    <fill>
      <patternFill patternType="lightUp">
        <bgColor theme="2" tint="-0.249977111117893"/>
      </patternFill>
    </fill>
    <fill>
      <patternFill patternType="lightUp">
        <bgColor theme="9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A57CD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2" fillId="0" borderId="0" xfId="1" applyNumberFormat="1" applyFont="1" applyProtection="1"/>
    <xf numFmtId="164" fontId="3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Protection="1"/>
    <xf numFmtId="164" fontId="4" fillId="0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Protection="1"/>
    <xf numFmtId="164" fontId="7" fillId="0" borderId="0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center"/>
    </xf>
    <xf numFmtId="164" fontId="2" fillId="0" borderId="0" xfId="1" applyNumberFormat="1" applyFont="1" applyBorder="1" applyProtection="1"/>
    <xf numFmtId="164" fontId="4" fillId="2" borderId="7" xfId="1" applyNumberFormat="1" applyFont="1" applyFill="1" applyBorder="1" applyAlignment="1" applyProtection="1">
      <alignment horizontal="center" vertical="center" wrapText="1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164" fontId="8" fillId="2" borderId="10" xfId="1" applyNumberFormat="1" applyFont="1" applyFill="1" applyBorder="1" applyAlignment="1" applyProtection="1">
      <alignment horizontal="center" vertical="top" wrapText="1"/>
    </xf>
    <xf numFmtId="164" fontId="8" fillId="2" borderId="11" xfId="1" applyNumberFormat="1" applyFont="1" applyFill="1" applyBorder="1" applyAlignment="1" applyProtection="1">
      <alignment horizontal="center" vertical="top"/>
    </xf>
    <xf numFmtId="164" fontId="8" fillId="0" borderId="0" xfId="1" applyNumberFormat="1" applyFont="1" applyFill="1" applyBorder="1" applyAlignment="1" applyProtection="1">
      <alignment horizontal="center" vertical="top"/>
    </xf>
    <xf numFmtId="164" fontId="4" fillId="0" borderId="12" xfId="1" applyNumberFormat="1" applyFont="1" applyBorder="1" applyAlignment="1" applyProtection="1">
      <alignment horizontal="center" vertical="center" wrapText="1"/>
    </xf>
    <xf numFmtId="164" fontId="4" fillId="0" borderId="13" xfId="1" applyNumberFormat="1" applyFont="1" applyBorder="1" applyAlignment="1" applyProtection="1">
      <alignment horizontal="center" vertical="center"/>
    </xf>
    <xf numFmtId="164" fontId="2" fillId="0" borderId="14" xfId="1" applyNumberFormat="1" applyFont="1" applyBorder="1" applyAlignment="1" applyProtection="1">
      <alignment horizontal="left" vertical="top" wrapText="1"/>
    </xf>
    <xf numFmtId="1" fontId="2" fillId="0" borderId="14" xfId="1" applyNumberFormat="1" applyFont="1" applyBorder="1" applyAlignment="1" applyProtection="1">
      <alignment horizontal="center" vertical="center"/>
      <protection locked="0"/>
    </xf>
    <xf numFmtId="164" fontId="8" fillId="2" borderId="15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Border="1" applyAlignment="1" applyProtection="1">
      <alignment horizontal="center" vertical="center"/>
    </xf>
    <xf numFmtId="164" fontId="4" fillId="0" borderId="17" xfId="1" applyNumberFormat="1" applyFont="1" applyBorder="1" applyAlignment="1" applyProtection="1">
      <alignment horizontal="center" vertical="center"/>
    </xf>
    <xf numFmtId="164" fontId="2" fillId="0" borderId="18" xfId="1" applyNumberFormat="1" applyFont="1" applyBorder="1" applyAlignment="1" applyProtection="1">
      <alignment horizontal="left" vertical="top" wrapText="1"/>
    </xf>
    <xf numFmtId="1" fontId="2" fillId="0" borderId="18" xfId="1" applyNumberFormat="1" applyFont="1" applyBorder="1" applyAlignment="1" applyProtection="1">
      <alignment horizontal="center" vertical="center"/>
      <protection locked="0"/>
    </xf>
    <xf numFmtId="164" fontId="4" fillId="0" borderId="4" xfId="1" applyNumberFormat="1" applyFont="1" applyBorder="1" applyAlignment="1" applyProtection="1">
      <alignment horizontal="center" vertical="center"/>
    </xf>
    <xf numFmtId="164" fontId="4" fillId="0" borderId="19" xfId="1" applyNumberFormat="1" applyFont="1" applyBorder="1" applyAlignment="1" applyProtection="1">
      <alignment horizontal="center" vertical="center"/>
    </xf>
    <xf numFmtId="164" fontId="2" fillId="3" borderId="20" xfId="1" applyNumberFormat="1" applyFont="1" applyFill="1" applyBorder="1" applyAlignment="1" applyProtection="1">
      <alignment horizontal="left" vertical="top" wrapText="1"/>
    </xf>
    <xf numFmtId="1" fontId="2" fillId="3" borderId="20" xfId="2" applyNumberFormat="1" applyFont="1" applyFill="1" applyBorder="1" applyAlignment="1" applyProtection="1">
      <alignment horizontal="center" vertical="center"/>
    </xf>
    <xf numFmtId="164" fontId="2" fillId="3" borderId="21" xfId="2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Fill="1" applyBorder="1" applyAlignment="1" applyProtection="1">
      <alignment horizontal="center" vertical="center"/>
    </xf>
    <xf numFmtId="164" fontId="8" fillId="2" borderId="22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Alignment="1" applyProtection="1">
      <alignment wrapText="1"/>
    </xf>
    <xf numFmtId="164" fontId="2" fillId="0" borderId="0" xfId="1" applyNumberFormat="1" applyFont="1" applyBorder="1" applyAlignment="1" applyProtection="1">
      <alignment horizontal="center" wrapText="1"/>
    </xf>
    <xf numFmtId="164" fontId="2" fillId="0" borderId="0" xfId="1" applyNumberFormat="1" applyFont="1" applyBorder="1" applyAlignment="1" applyProtection="1">
      <alignment wrapText="1"/>
    </xf>
    <xf numFmtId="164" fontId="9" fillId="0" borderId="0" xfId="1" applyNumberFormat="1" applyFont="1" applyAlignment="1" applyProtection="1"/>
    <xf numFmtId="164" fontId="9" fillId="0" borderId="23" xfId="1" applyNumberFormat="1" applyFont="1" applyBorder="1" applyAlignment="1" applyProtection="1">
      <alignment horizontal="left" vertical="center" wrapText="1"/>
    </xf>
    <xf numFmtId="164" fontId="9" fillId="0" borderId="18" xfId="1" applyNumberFormat="1" applyFont="1" applyBorder="1" applyAlignment="1" applyProtection="1">
      <alignment horizontal="left" vertical="center"/>
    </xf>
    <xf numFmtId="1" fontId="9" fillId="0" borderId="18" xfId="1" applyNumberFormat="1" applyFont="1" applyBorder="1" applyAlignment="1" applyProtection="1">
      <alignment horizontal="center" vertical="center"/>
    </xf>
    <xf numFmtId="1" fontId="9" fillId="2" borderId="15" xfId="1" applyNumberFormat="1" applyFont="1" applyFill="1" applyBorder="1" applyAlignment="1" applyProtection="1">
      <alignment horizontal="center" vertical="center"/>
    </xf>
    <xf numFmtId="1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Border="1" applyAlignment="1" applyProtection="1">
      <alignment horizontal="center"/>
    </xf>
    <xf numFmtId="164" fontId="9" fillId="0" borderId="0" xfId="1" applyNumberFormat="1" applyFont="1" applyBorder="1" applyProtection="1"/>
    <xf numFmtId="164" fontId="9" fillId="0" borderId="0" xfId="1" applyNumberFormat="1" applyFont="1" applyProtection="1"/>
    <xf numFmtId="1" fontId="9" fillId="0" borderId="18" xfId="1" applyNumberFormat="1" applyFont="1" applyBorder="1" applyAlignment="1" applyProtection="1">
      <alignment horizontal="center" vertical="center"/>
      <protection locked="0"/>
    </xf>
    <xf numFmtId="164" fontId="10" fillId="2" borderId="15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9" fillId="2" borderId="24" xfId="1" applyNumberFormat="1" applyFont="1" applyFill="1" applyBorder="1" applyAlignment="1" applyProtection="1">
      <alignment horizontal="left" vertical="center"/>
    </xf>
    <xf numFmtId="164" fontId="9" fillId="2" borderId="25" xfId="1" applyNumberFormat="1" applyFont="1" applyFill="1" applyBorder="1" applyAlignment="1" applyProtection="1">
      <alignment horizontal="left" vertical="center"/>
    </xf>
    <xf numFmtId="1" fontId="10" fillId="2" borderId="25" xfId="1" applyNumberFormat="1" applyFont="1" applyFill="1" applyBorder="1" applyAlignment="1" applyProtection="1">
      <alignment horizontal="center" vertical="center"/>
    </xf>
    <xf numFmtId="164" fontId="10" fillId="2" borderId="26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Alignment="1" applyProtection="1"/>
    <xf numFmtId="164" fontId="2" fillId="0" borderId="0" xfId="1" applyNumberFormat="1" applyFont="1" applyFill="1" applyAlignment="1" applyProtection="1"/>
    <xf numFmtId="164" fontId="2" fillId="0" borderId="0" xfId="1" applyNumberFormat="1" applyFont="1" applyAlignment="1" applyProtection="1">
      <alignment horizontal="left" vertical="center"/>
    </xf>
    <xf numFmtId="164" fontId="9" fillId="2" borderId="27" xfId="1" applyNumberFormat="1" applyFont="1" applyFill="1" applyBorder="1" applyAlignment="1" applyProtection="1">
      <alignment horizontal="left" vertical="center"/>
    </xf>
    <xf numFmtId="164" fontId="9" fillId="2" borderId="10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Border="1" applyAlignment="1" applyProtection="1">
      <alignment horizontal="center" vertical="center"/>
      <protection locked="0"/>
    </xf>
    <xf numFmtId="164" fontId="2" fillId="4" borderId="10" xfId="1" applyNumberFormat="1" applyFont="1" applyFill="1" applyBorder="1" applyAlignment="1" applyProtection="1">
      <alignment horizontal="center" vertical="center"/>
      <protection locked="0"/>
    </xf>
    <xf numFmtId="164" fontId="8" fillId="2" borderId="11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Border="1" applyAlignment="1" applyProtection="1">
      <alignment horizontal="left" vertical="center"/>
    </xf>
    <xf numFmtId="164" fontId="8" fillId="0" borderId="0" xfId="1" applyNumberFormat="1" applyFont="1" applyAlignment="1" applyProtection="1"/>
    <xf numFmtId="164" fontId="8" fillId="0" borderId="0" xfId="1" applyNumberFormat="1" applyFont="1" applyFill="1" applyAlignment="1" applyProtection="1"/>
    <xf numFmtId="164" fontId="9" fillId="2" borderId="27" xfId="1" applyNumberFormat="1" applyFont="1" applyFill="1" applyBorder="1" applyAlignment="1" applyProtection="1">
      <alignment horizontal="left" vertical="center" wrapText="1"/>
    </xf>
    <xf numFmtId="164" fontId="13" fillId="0" borderId="10" xfId="3" applyNumberFormat="1" applyFont="1" applyFill="1" applyBorder="1" applyAlignment="1" applyProtection="1">
      <alignment horizontal="center" vertical="center"/>
    </xf>
    <xf numFmtId="164" fontId="13" fillId="4" borderId="10" xfId="3" applyNumberFormat="1" applyFont="1" applyFill="1" applyBorder="1" applyAlignment="1" applyProtection="1">
      <alignment horizontal="center" vertical="center"/>
    </xf>
    <xf numFmtId="164" fontId="10" fillId="2" borderId="11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left" vertical="center" wrapText="1"/>
    </xf>
    <xf numFmtId="164" fontId="9" fillId="0" borderId="0" xfId="1" applyNumberFormat="1" applyFont="1" applyFill="1" applyBorder="1" applyAlignment="1" applyProtection="1">
      <alignment horizontal="left" vertical="center"/>
    </xf>
    <xf numFmtId="164" fontId="14" fillId="0" borderId="0" xfId="3" applyNumberFormat="1" applyFont="1" applyFill="1" applyBorder="1" applyAlignment="1" applyProtection="1">
      <alignment horizontal="center" vertical="center"/>
    </xf>
    <xf numFmtId="0" fontId="15" fillId="0" borderId="0" xfId="3" applyFont="1" applyProtection="1"/>
    <xf numFmtId="0" fontId="16" fillId="0" borderId="0" xfId="3" applyFont="1" applyProtection="1"/>
    <xf numFmtId="0" fontId="16" fillId="0" borderId="0" xfId="3" applyFont="1" applyAlignment="1" applyProtection="1">
      <alignment horizontal="left" indent="2"/>
    </xf>
    <xf numFmtId="164" fontId="2" fillId="0" borderId="0" xfId="1" applyNumberFormat="1" applyFont="1" applyAlignment="1" applyProtection="1">
      <alignment horizontal="center"/>
    </xf>
    <xf numFmtId="164" fontId="2" fillId="0" borderId="1" xfId="1" applyNumberFormat="1" applyFont="1" applyFill="1" applyBorder="1" applyProtection="1"/>
    <xf numFmtId="164" fontId="2" fillId="0" borderId="2" xfId="1" applyNumberFormat="1" applyFont="1" applyFill="1" applyBorder="1" applyProtection="1"/>
    <xf numFmtId="164" fontId="8" fillId="0" borderId="2" xfId="1" applyNumberFormat="1" applyFont="1" applyFill="1" applyBorder="1" applyAlignment="1" applyProtection="1">
      <alignment horizontal="center"/>
    </xf>
    <xf numFmtId="164" fontId="4" fillId="0" borderId="16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center" vertical="center" wrapText="1"/>
    </xf>
    <xf numFmtId="1" fontId="2" fillId="0" borderId="20" xfId="2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" fontId="8" fillId="0" borderId="0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" fontId="2" fillId="0" borderId="18" xfId="2" applyNumberFormat="1" applyFont="1" applyFill="1" applyBorder="1" applyAlignment="1" applyProtection="1">
      <alignment horizontal="center" vertical="center"/>
    </xf>
    <xf numFmtId="164" fontId="9" fillId="0" borderId="4" xfId="1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 applyProtection="1">
      <alignment horizontal="right"/>
    </xf>
    <xf numFmtId="164" fontId="10" fillId="0" borderId="5" xfId="1" applyNumberFormat="1" applyFont="1" applyFill="1" applyBorder="1" applyAlignment="1" applyProtection="1">
      <alignment horizontal="center"/>
    </xf>
    <xf numFmtId="1" fontId="2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0" xfId="2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/>
    </xf>
    <xf numFmtId="1" fontId="10" fillId="0" borderId="11" xfId="1" applyNumberFormat="1" applyFont="1" applyFill="1" applyBorder="1" applyAlignment="1" applyProtection="1">
      <alignment horizontal="center"/>
    </xf>
    <xf numFmtId="164" fontId="2" fillId="0" borderId="0" xfId="1" applyNumberFormat="1" applyFont="1" applyAlignment="1" applyProtection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164" fontId="18" fillId="5" borderId="11" xfId="1" applyNumberFormat="1" applyFont="1" applyFill="1" applyBorder="1" applyAlignment="1">
      <alignment horizontal="center" vertical="center" wrapText="1"/>
    </xf>
    <xf numFmtId="164" fontId="18" fillId="6" borderId="11" xfId="1" applyNumberFormat="1" applyFont="1" applyFill="1" applyBorder="1" applyAlignment="1">
      <alignment horizontal="center" vertical="center" wrapText="1"/>
    </xf>
    <xf numFmtId="164" fontId="18" fillId="7" borderId="11" xfId="1" applyNumberFormat="1" applyFont="1" applyFill="1" applyBorder="1" applyAlignment="1">
      <alignment horizontal="center" vertical="center" wrapText="1"/>
    </xf>
    <xf numFmtId="164" fontId="18" fillId="8" borderId="11" xfId="1" applyNumberFormat="1" applyFont="1" applyFill="1" applyBorder="1" applyAlignment="1">
      <alignment horizontal="center" vertical="center" wrapText="1"/>
    </xf>
    <xf numFmtId="164" fontId="18" fillId="9" borderId="11" xfId="1" applyNumberFormat="1" applyFont="1" applyFill="1" applyBorder="1" applyAlignment="1">
      <alignment horizontal="center" vertical="center" wrapText="1"/>
    </xf>
    <xf numFmtId="164" fontId="18" fillId="10" borderId="11" xfId="1" applyNumberFormat="1" applyFont="1" applyFill="1" applyBorder="1" applyAlignment="1">
      <alignment horizontal="center" vertical="center" wrapText="1"/>
    </xf>
    <xf numFmtId="164" fontId="18" fillId="11" borderId="11" xfId="1" applyNumberFormat="1" applyFont="1" applyFill="1" applyBorder="1" applyAlignment="1">
      <alignment horizontal="center" vertical="center" wrapText="1"/>
    </xf>
    <xf numFmtId="164" fontId="18" fillId="12" borderId="11" xfId="1" applyNumberFormat="1" applyFont="1" applyFill="1" applyBorder="1" applyAlignment="1">
      <alignment horizontal="center" vertical="center" wrapText="1"/>
    </xf>
    <xf numFmtId="164" fontId="18" fillId="13" borderId="11" xfId="1" applyNumberFormat="1" applyFont="1" applyFill="1" applyBorder="1" applyAlignment="1">
      <alignment horizontal="center" vertical="center" wrapText="1"/>
    </xf>
    <xf numFmtId="164" fontId="18" fillId="14" borderId="11" xfId="1" applyNumberFormat="1" applyFont="1" applyFill="1" applyBorder="1" applyAlignment="1">
      <alignment horizontal="center" vertical="center" wrapText="1"/>
    </xf>
    <xf numFmtId="164" fontId="18" fillId="15" borderId="11" xfId="1" applyNumberFormat="1" applyFont="1" applyFill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 wrapText="1"/>
    </xf>
    <xf numFmtId="164" fontId="18" fillId="0" borderId="6" xfId="1" applyNumberFormat="1" applyFont="1" applyFill="1" applyBorder="1" applyAlignment="1">
      <alignment horizontal="center" vertical="center" wrapText="1"/>
    </xf>
    <xf numFmtId="164" fontId="19" fillId="12" borderId="24" xfId="2" applyNumberFormat="1" applyFont="1" applyFill="1" applyBorder="1" applyAlignment="1">
      <alignment horizontal="center" vertical="center"/>
    </xf>
    <xf numFmtId="164" fontId="19" fillId="13" borderId="24" xfId="2" applyNumberFormat="1" applyFont="1" applyFill="1" applyBorder="1" applyAlignment="1">
      <alignment horizontal="center" vertical="center"/>
    </xf>
    <xf numFmtId="164" fontId="19" fillId="14" borderId="24" xfId="2" applyNumberFormat="1" applyFont="1" applyFill="1" applyBorder="1" applyAlignment="1">
      <alignment horizontal="center" vertical="center"/>
    </xf>
    <xf numFmtId="164" fontId="19" fillId="15" borderId="26" xfId="2" applyNumberFormat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0" xfId="2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18" fillId="0" borderId="7" xfId="1" applyNumberFormat="1" applyFont="1" applyFill="1" applyBorder="1" applyAlignment="1" applyProtection="1">
      <alignment horizontal="center" vertical="center" wrapText="1"/>
    </xf>
    <xf numFmtId="164" fontId="18" fillId="0" borderId="29" xfId="1" applyNumberFormat="1" applyFont="1" applyFill="1" applyBorder="1" applyAlignment="1" applyProtection="1">
      <alignment horizontal="center" vertical="center" wrapText="1"/>
    </xf>
    <xf numFmtId="164" fontId="18" fillId="0" borderId="7" xfId="1" applyNumberFormat="1" applyFont="1" applyFill="1" applyBorder="1" applyAlignment="1">
      <alignment horizontal="center" vertical="center" wrapText="1"/>
    </xf>
    <xf numFmtId="164" fontId="18" fillId="0" borderId="29" xfId="1" applyNumberFormat="1" applyFont="1" applyFill="1" applyBorder="1" applyAlignment="1">
      <alignment horizontal="center" vertical="center" wrapText="1"/>
    </xf>
    <xf numFmtId="164" fontId="18" fillId="12" borderId="11" xfId="2" applyNumberFormat="1" applyFont="1" applyFill="1" applyBorder="1" applyAlignment="1">
      <alignment horizontal="center" vertical="center"/>
    </xf>
    <xf numFmtId="164" fontId="20" fillId="13" borderId="11" xfId="1" applyNumberFormat="1" applyFont="1" applyFill="1" applyBorder="1" applyAlignment="1">
      <alignment horizontal="center" vertical="center"/>
    </xf>
    <xf numFmtId="164" fontId="20" fillId="14" borderId="11" xfId="1" applyNumberFormat="1" applyFont="1" applyFill="1" applyBorder="1" applyAlignment="1">
      <alignment horizontal="center" vertical="center"/>
    </xf>
    <xf numFmtId="164" fontId="20" fillId="15" borderId="11" xfId="1" applyNumberFormat="1" applyFont="1" applyFill="1" applyBorder="1" applyAlignment="1">
      <alignment horizontal="center" vertical="center"/>
    </xf>
    <xf numFmtId="164" fontId="18" fillId="0" borderId="9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 applyProtection="1">
      <alignment horizontal="center"/>
    </xf>
    <xf numFmtId="164" fontId="8" fillId="0" borderId="3" xfId="1" applyNumberFormat="1" applyFont="1" applyFill="1" applyBorder="1" applyAlignment="1" applyProtection="1">
      <alignment horizontal="center"/>
    </xf>
    <xf numFmtId="1" fontId="8" fillId="0" borderId="28" xfId="1" applyNumberFormat="1" applyFont="1" applyFill="1" applyBorder="1" applyAlignment="1" applyProtection="1">
      <alignment horizontal="center" vertical="center"/>
    </xf>
    <xf numFmtId="1" fontId="9" fillId="0" borderId="6" xfId="1" applyNumberFormat="1" applyFont="1" applyFill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Pourcentage 2" xfId="4"/>
    <cellStyle name="Pourcentag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TAUX D'INCIDENCE ANNUEL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47462817147856"/>
          <c:y val="0.2088079615048119"/>
          <c:w val="0.80996981627296583"/>
          <c:h val="0.61870734908136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99FF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'SARM 17-18'!$I$69:$N$69</c:f>
              <c:strCache>
                <c:ptCount val="6"/>
                <c:pt idx="0">
                  <c:v>2012
2013</c:v>
                </c:pt>
                <c:pt idx="1">
                  <c:v>2013
2014</c:v>
                </c:pt>
                <c:pt idx="2">
                  <c:v>2014
2015</c:v>
                </c:pt>
                <c:pt idx="3">
                  <c:v>2015
2016</c:v>
                </c:pt>
                <c:pt idx="4">
                  <c:v>2016
2017</c:v>
                </c:pt>
                <c:pt idx="5">
                  <c:v>2017
2018</c:v>
                </c:pt>
              </c:strCache>
            </c:strRef>
          </c:cat>
          <c:val>
            <c:numRef>
              <c:f>'SARM 17-18'!$I$70:$N$70</c:f>
              <c:numCache>
                <c:formatCode>0.0</c:formatCode>
                <c:ptCount val="6"/>
                <c:pt idx="0">
                  <c:v>4.3</c:v>
                </c:pt>
                <c:pt idx="1">
                  <c:v>2.2999999999999998</c:v>
                </c:pt>
                <c:pt idx="2">
                  <c:v>1.9</c:v>
                </c:pt>
                <c:pt idx="3">
                  <c:v>3.7</c:v>
                </c:pt>
                <c:pt idx="4">
                  <c:v>3.6</c:v>
                </c:pt>
                <c:pt idx="5">
                  <c:v>1.087961703748028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81856"/>
        <c:axId val="110481344"/>
      </c:barChart>
      <c:catAx>
        <c:axId val="47481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/>
                </a:solidFill>
              </a:defRPr>
            </a:pPr>
            <a:endParaRPr lang="fr-FR"/>
          </a:p>
        </c:txPr>
        <c:crossAx val="110481344"/>
        <c:crosses val="autoZero"/>
        <c:auto val="1"/>
        <c:lblAlgn val="ctr"/>
        <c:lblOffset val="100"/>
        <c:noMultiLvlLbl val="0"/>
      </c:catAx>
      <c:valAx>
        <c:axId val="110481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CA" sz="1600"/>
                  <a:t>Taux</a:t>
                </a:r>
                <a:r>
                  <a:rPr lang="fr-CA" sz="1600" baseline="0"/>
                  <a:t> d'incidence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tx2"/>
                </a:solidFill>
              </a:defRPr>
            </a:pPr>
            <a:endParaRPr lang="fr-FR"/>
          </a:p>
        </c:txPr>
        <c:crossAx val="47481856"/>
        <c:crosses val="autoZero"/>
        <c:crossBetween val="between"/>
      </c:valAx>
    </c:plotArea>
    <c:plotVisOnly val="1"/>
    <c:dispBlanksAs val="gap"/>
    <c:showDLblsOverMax val="0"/>
  </c:chart>
  <c:spPr>
    <a:ln w="31750">
      <a:solidFill>
        <a:schemeClr val="tx2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0.0;\-0.0;&quot;N/A&quot;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'SARM 17-18'!$F$47:$Q$47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'SARM 17-18'!$F$52:$Q$52</c:f>
              <c:numCache>
                <c:formatCode>0.0</c:formatCode>
                <c:ptCount val="12"/>
                <c:pt idx="0">
                  <c:v>0</c:v>
                </c:pt>
                <c:pt idx="1">
                  <c:v>11.507479861910241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83392"/>
        <c:axId val="110483072"/>
      </c:barChart>
      <c:catAx>
        <c:axId val="4748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0483072"/>
        <c:crosses val="autoZero"/>
        <c:auto val="1"/>
        <c:lblAlgn val="ctr"/>
        <c:lblOffset val="100"/>
        <c:noMultiLvlLbl val="0"/>
      </c:catAx>
      <c:valAx>
        <c:axId val="1104830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7483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</xdr:colOff>
      <xdr:row>25</xdr:row>
      <xdr:rowOff>148590</xdr:rowOff>
    </xdr:from>
    <xdr:to>
      <xdr:col>7</xdr:col>
      <xdr:colOff>45720</xdr:colOff>
      <xdr:row>41</xdr:row>
      <xdr:rowOff>87630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160020</xdr:colOff>
      <xdr:row>25</xdr:row>
      <xdr:rowOff>148590</xdr:rowOff>
    </xdr:from>
    <xdr:to>
      <xdr:col>18</xdr:col>
      <xdr:colOff>0</xdr:colOff>
      <xdr:row>41</xdr:row>
      <xdr:rowOff>87630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EURS%20THETFORD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ÈRES"/>
      <sheetName val="C-DIFF 17-18"/>
      <sheetName val="C-DIFF GRAPH 17-18"/>
      <sheetName val="DONNÉES C-DIFF 17-18"/>
      <sheetName val="SARM 17-18"/>
      <sheetName val="SARM GRAPH 17-18"/>
      <sheetName val="DONNÉES SARM 17-18"/>
      <sheetName val="CHANGEMENT DATE ET PÉRIODE"/>
    </sheetNames>
    <sheetDataSet>
      <sheetData sheetId="0"/>
      <sheetData sheetId="1"/>
      <sheetData sheetId="2"/>
      <sheetData sheetId="3"/>
      <sheetData sheetId="4">
        <row r="81">
          <cell r="G81" t="str">
            <v>P1</v>
          </cell>
          <cell r="H81" t="str">
            <v>P2</v>
          </cell>
          <cell r="I81" t="str">
            <v>P3</v>
          </cell>
          <cell r="J81" t="str">
            <v>P4</v>
          </cell>
          <cell r="K81" t="str">
            <v>P5</v>
          </cell>
          <cell r="L81" t="str">
            <v>P6</v>
          </cell>
          <cell r="M81" t="str">
            <v>P7</v>
          </cell>
          <cell r="N81" t="str">
            <v>P8</v>
          </cell>
          <cell r="O81" t="str">
            <v>P9</v>
          </cell>
          <cell r="P81" t="str">
            <v>P10</v>
          </cell>
          <cell r="Q81" t="str">
            <v>P11</v>
          </cell>
          <cell r="R81" t="str">
            <v>P12</v>
          </cell>
          <cell r="S81" t="str">
            <v>P13</v>
          </cell>
        </row>
        <row r="86">
          <cell r="G86">
            <v>0</v>
          </cell>
          <cell r="H86">
            <v>11.507479861910241</v>
          </cell>
          <cell r="I86">
            <v>0</v>
          </cell>
          <cell r="J86">
            <v>0</v>
          </cell>
          <cell r="K86">
            <v>0</v>
          </cell>
          <cell r="L86">
            <v>5.6850483229107445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 t="str">
            <v>N/A</v>
          </cell>
          <cell r="S86" t="str">
            <v>N/A</v>
          </cell>
        </row>
        <row r="103">
          <cell r="J103" t="str">
            <v>2012
2013</v>
          </cell>
          <cell r="K103" t="str">
            <v>2013
2014</v>
          </cell>
          <cell r="L103" t="str">
            <v>2014
2015</v>
          </cell>
          <cell r="M103" t="str">
            <v>2015
2016</v>
          </cell>
          <cell r="N103" t="str">
            <v>2016
2017</v>
          </cell>
          <cell r="O103" t="str">
            <v>2017
2018</v>
          </cell>
        </row>
        <row r="104">
          <cell r="J104">
            <v>4.3</v>
          </cell>
          <cell r="K104">
            <v>2.2999999999999998</v>
          </cell>
          <cell r="L104">
            <v>1.9</v>
          </cell>
          <cell r="M104">
            <v>3.7</v>
          </cell>
          <cell r="N104">
            <v>3.6</v>
          </cell>
          <cell r="O104">
            <v>1.6319425556220422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T77"/>
  <sheetViews>
    <sheetView showGridLines="0" tabSelected="1" topLeftCell="A25" zoomScale="85" zoomScaleNormal="85" workbookViewId="0">
      <selection activeCell="H43" sqref="H43"/>
    </sheetView>
  </sheetViews>
  <sheetFormatPr baseColWidth="10" defaultColWidth="11.42578125" defaultRowHeight="12.75" x14ac:dyDescent="0.2"/>
  <cols>
    <col min="1" max="1" width="11.42578125" style="1"/>
    <col min="2" max="2" width="4.7109375" style="1" customWidth="1"/>
    <col min="3" max="3" width="3.140625" style="1" bestFit="1" customWidth="1"/>
    <col min="4" max="4" width="28.42578125" style="1" customWidth="1"/>
    <col min="5" max="5" width="19.7109375" style="1" bestFit="1" customWidth="1"/>
    <col min="6" max="17" width="10.85546875" style="1" customWidth="1"/>
    <col min="18" max="18" width="7.28515625" style="1" customWidth="1"/>
    <col min="19" max="19" width="3.28515625" style="1" customWidth="1"/>
    <col min="20" max="16384" width="11.42578125" style="1"/>
  </cols>
  <sheetData>
    <row r="1" spans="2:46" s="3" customFormat="1" ht="23.25" x14ac:dyDescent="0.3">
      <c r="C1" s="4"/>
      <c r="D1" s="4"/>
      <c r="E1" s="4"/>
      <c r="F1" s="5"/>
      <c r="G1" s="6"/>
      <c r="H1" s="6"/>
      <c r="I1" s="6"/>
      <c r="J1" s="6"/>
      <c r="K1" s="6"/>
      <c r="L1" s="6"/>
      <c r="M1" s="6"/>
      <c r="N1" s="6"/>
      <c r="O1" s="2"/>
      <c r="P1" s="2"/>
      <c r="Q1" s="2"/>
      <c r="R1" s="2"/>
      <c r="S1" s="2"/>
    </row>
    <row r="2" spans="2:46" ht="14.45" customHeight="1" thickBot="1" x14ac:dyDescent="0.25">
      <c r="B2" s="3"/>
      <c r="C2" s="3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  <c r="U2" s="9"/>
      <c r="V2" s="9"/>
      <c r="W2" s="9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2:46" ht="36" customHeight="1" thickBot="1" x14ac:dyDescent="0.25">
      <c r="C3" s="11" t="s">
        <v>24</v>
      </c>
      <c r="D3" s="12"/>
      <c r="E3" s="13"/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14" t="s">
        <v>39</v>
      </c>
      <c r="P3" s="14" t="s">
        <v>40</v>
      </c>
      <c r="Q3" s="14" t="s">
        <v>41</v>
      </c>
      <c r="R3" s="15" t="s">
        <v>0</v>
      </c>
      <c r="S3" s="16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2:46" ht="15.75" customHeight="1" x14ac:dyDescent="0.2">
      <c r="C4" s="17" t="s">
        <v>25</v>
      </c>
      <c r="D4" s="18"/>
      <c r="E4" s="19" t="s">
        <v>1</v>
      </c>
      <c r="F4" s="20">
        <v>0</v>
      </c>
      <c r="G4" s="20">
        <v>1</v>
      </c>
      <c r="H4" s="20">
        <v>0</v>
      </c>
      <c r="I4" s="20"/>
      <c r="J4" s="20"/>
      <c r="K4" s="20"/>
      <c r="L4" s="20"/>
      <c r="M4" s="20"/>
      <c r="N4" s="20"/>
      <c r="O4" s="20"/>
      <c r="P4" s="20"/>
      <c r="Q4" s="20"/>
      <c r="R4" s="21">
        <f>SUM(F4:Q4)</f>
        <v>1</v>
      </c>
      <c r="S4" s="22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ht="15.75" customHeight="1" x14ac:dyDescent="0.2">
      <c r="C5" s="23"/>
      <c r="D5" s="24"/>
      <c r="E5" s="25" t="s">
        <v>2</v>
      </c>
      <c r="F5" s="26">
        <v>854</v>
      </c>
      <c r="G5" s="26">
        <v>856</v>
      </c>
      <c r="H5" s="26">
        <v>669</v>
      </c>
      <c r="I5" s="26"/>
      <c r="J5" s="26"/>
      <c r="K5" s="26"/>
      <c r="L5" s="26"/>
      <c r="M5" s="26"/>
      <c r="N5" s="26"/>
      <c r="O5" s="26"/>
      <c r="P5" s="26"/>
      <c r="Q5" s="26"/>
      <c r="R5" s="21">
        <f>SUM(F5:Q5)</f>
        <v>2379</v>
      </c>
      <c r="S5" s="22"/>
      <c r="T5" s="9"/>
      <c r="U5" s="9"/>
      <c r="V5" s="9"/>
      <c r="W5" s="9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5.75" customHeight="1" thickBot="1" x14ac:dyDescent="0.25">
      <c r="C6" s="27"/>
      <c r="D6" s="28"/>
      <c r="E6" s="29" t="s">
        <v>3</v>
      </c>
      <c r="F6" s="30">
        <f>IF(F5=0,"N/A",IF(ISERROR(F4/F5),"0%",F4/F5)*10000)</f>
        <v>0</v>
      </c>
      <c r="G6" s="30">
        <f t="shared" ref="G6:R6" si="0">IF(G5=0,"N/A",IF(ISERROR(G4/G5),"0%",G4/G5)*10000)</f>
        <v>11.682242990654204</v>
      </c>
      <c r="H6" s="30">
        <f t="shared" si="0"/>
        <v>0</v>
      </c>
      <c r="I6" s="30" t="str">
        <f t="shared" si="0"/>
        <v>N/A</v>
      </c>
      <c r="J6" s="30" t="str">
        <f t="shared" si="0"/>
        <v>N/A</v>
      </c>
      <c r="K6" s="30" t="str">
        <f t="shared" si="0"/>
        <v>N/A</v>
      </c>
      <c r="L6" s="30" t="str">
        <f t="shared" si="0"/>
        <v>N/A</v>
      </c>
      <c r="M6" s="30" t="str">
        <f t="shared" si="0"/>
        <v>N/A</v>
      </c>
      <c r="N6" s="30" t="str">
        <f>IF(N5=0,"N/A",IF(ISERROR(N4/N5),"0%",N4/N5)*10000)</f>
        <v>N/A</v>
      </c>
      <c r="O6" s="30" t="str">
        <f t="shared" si="0"/>
        <v>N/A</v>
      </c>
      <c r="P6" s="30" t="str">
        <f>IF(ISBLANK(P4),"N/A",IF(ISERROR(P4/P5),"0",P4/P5)*10000)</f>
        <v>N/A</v>
      </c>
      <c r="Q6" s="30" t="str">
        <f>IF(ISBLANK(Q4),"N/A",IF(ISERROR(Q4/Q5),"0",Q4/Q5)*10000)</f>
        <v>N/A</v>
      </c>
      <c r="R6" s="31">
        <f t="shared" si="0"/>
        <v>4.2034468263976459</v>
      </c>
      <c r="S6" s="32"/>
      <c r="T6" s="9"/>
      <c r="U6" s="9"/>
      <c r="V6" s="9"/>
      <c r="W6" s="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2:46" ht="15.75" customHeight="1" x14ac:dyDescent="0.2">
      <c r="C7" s="17" t="s">
        <v>26</v>
      </c>
      <c r="D7" s="18"/>
      <c r="E7" s="19" t="s">
        <v>1</v>
      </c>
      <c r="F7" s="20">
        <v>0</v>
      </c>
      <c r="G7" s="20">
        <v>0</v>
      </c>
      <c r="H7" s="20">
        <v>0</v>
      </c>
      <c r="I7" s="20"/>
      <c r="J7" s="20"/>
      <c r="K7" s="20"/>
      <c r="L7" s="20"/>
      <c r="M7" s="20"/>
      <c r="N7" s="20"/>
      <c r="O7" s="20"/>
      <c r="P7" s="20"/>
      <c r="Q7" s="20"/>
      <c r="R7" s="33">
        <f>SUM(F7:Q7)</f>
        <v>0</v>
      </c>
      <c r="S7" s="22"/>
      <c r="T7" s="9"/>
      <c r="U7" s="9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2:46" ht="15.75" customHeight="1" x14ac:dyDescent="0.2">
      <c r="C8" s="23"/>
      <c r="D8" s="24"/>
      <c r="E8" s="25" t="s">
        <v>2</v>
      </c>
      <c r="F8" s="26">
        <v>116</v>
      </c>
      <c r="G8" s="26">
        <v>124</v>
      </c>
      <c r="H8" s="26">
        <v>112</v>
      </c>
      <c r="I8" s="26"/>
      <c r="J8" s="26"/>
      <c r="K8" s="26"/>
      <c r="L8" s="26"/>
      <c r="M8" s="26"/>
      <c r="N8" s="26"/>
      <c r="O8" s="26"/>
      <c r="P8" s="26"/>
      <c r="Q8" s="26"/>
      <c r="R8" s="21">
        <f>SUM(F8:Q8)</f>
        <v>352</v>
      </c>
      <c r="S8" s="22"/>
      <c r="T8" s="9"/>
      <c r="U8" s="9"/>
      <c r="V8" s="9"/>
      <c r="W8" s="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2:46" ht="15.75" customHeight="1" thickBot="1" x14ac:dyDescent="0.25">
      <c r="C9" s="27"/>
      <c r="D9" s="28"/>
      <c r="E9" s="29" t="s">
        <v>3</v>
      </c>
      <c r="F9" s="30">
        <f>IF(F8=0,"N/A",IF(ISERROR(F7/F8),"0%",F7/F8)*10000)</f>
        <v>0</v>
      </c>
      <c r="G9" s="30">
        <f t="shared" ref="G9:R9" si="1">IF(G8=0,"N/A",IF(ISERROR(G7/G8),"0%",G7/G8)*10000)</f>
        <v>0</v>
      </c>
      <c r="H9" s="30">
        <f t="shared" si="1"/>
        <v>0</v>
      </c>
      <c r="I9" s="30" t="str">
        <f t="shared" si="1"/>
        <v>N/A</v>
      </c>
      <c r="J9" s="30" t="str">
        <f t="shared" si="1"/>
        <v>N/A</v>
      </c>
      <c r="K9" s="30" t="str">
        <f t="shared" si="1"/>
        <v>N/A</v>
      </c>
      <c r="L9" s="30" t="str">
        <f t="shared" si="1"/>
        <v>N/A</v>
      </c>
      <c r="M9" s="30" t="str">
        <f t="shared" si="1"/>
        <v>N/A</v>
      </c>
      <c r="N9" s="30" t="str">
        <f t="shared" si="1"/>
        <v>N/A</v>
      </c>
      <c r="O9" s="30" t="str">
        <f t="shared" si="1"/>
        <v>N/A</v>
      </c>
      <c r="P9" s="30" t="str">
        <f t="shared" si="1"/>
        <v>N/A</v>
      </c>
      <c r="Q9" s="30" t="str">
        <f t="shared" si="1"/>
        <v>N/A</v>
      </c>
      <c r="R9" s="31">
        <f t="shared" si="1"/>
        <v>0</v>
      </c>
      <c r="S9" s="32"/>
      <c r="T9" s="9"/>
      <c r="U9" s="9"/>
      <c r="V9" s="9"/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2:46" s="34" customFormat="1" ht="15.75" customHeight="1" x14ac:dyDescent="0.2">
      <c r="C10" s="17" t="s">
        <v>27</v>
      </c>
      <c r="D10" s="18"/>
      <c r="E10" s="19" t="s">
        <v>1</v>
      </c>
      <c r="F10" s="20">
        <v>0</v>
      </c>
      <c r="G10" s="20">
        <v>0</v>
      </c>
      <c r="H10" s="20">
        <v>0</v>
      </c>
      <c r="I10" s="20"/>
      <c r="J10" s="20"/>
      <c r="K10" s="20"/>
      <c r="L10" s="20"/>
      <c r="M10" s="20"/>
      <c r="N10" s="20"/>
      <c r="O10" s="20"/>
      <c r="P10" s="20"/>
      <c r="Q10" s="20"/>
      <c r="R10" s="33">
        <f>SUM(F10:Q10)</f>
        <v>0</v>
      </c>
      <c r="S10" s="22"/>
      <c r="T10" s="35"/>
      <c r="U10" s="35"/>
      <c r="V10" s="35"/>
      <c r="W10" s="3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</row>
    <row r="11" spans="2:46" s="34" customFormat="1" ht="15.75" customHeight="1" x14ac:dyDescent="0.2">
      <c r="C11" s="23"/>
      <c r="D11" s="24"/>
      <c r="E11" s="25" t="s">
        <v>2</v>
      </c>
      <c r="F11" s="26">
        <v>396</v>
      </c>
      <c r="G11" s="26">
        <v>379</v>
      </c>
      <c r="H11" s="26">
        <v>329</v>
      </c>
      <c r="I11" s="26"/>
      <c r="J11" s="26"/>
      <c r="K11" s="26"/>
      <c r="L11" s="26"/>
      <c r="M11" s="26"/>
      <c r="N11" s="26"/>
      <c r="O11" s="26"/>
      <c r="P11" s="26"/>
      <c r="Q11" s="26"/>
      <c r="R11" s="21">
        <f>SUM(F11:Q11)</f>
        <v>1104</v>
      </c>
      <c r="S11" s="22"/>
      <c r="T11" s="35"/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</row>
    <row r="12" spans="2:46" s="34" customFormat="1" ht="15.75" customHeight="1" thickBot="1" x14ac:dyDescent="0.25">
      <c r="C12" s="27"/>
      <c r="D12" s="28"/>
      <c r="E12" s="29" t="s">
        <v>3</v>
      </c>
      <c r="F12" s="30">
        <f>IF(F11=0,"N/A",IF(ISERROR(F10/F11),"0%",F10/F11)*10000)</f>
        <v>0</v>
      </c>
      <c r="G12" s="30">
        <f t="shared" ref="G12:R12" si="2">IF(G11=0,"N/A",IF(ISERROR(G10/G11),"0%",G10/G11)*10000)</f>
        <v>0</v>
      </c>
      <c r="H12" s="30">
        <f t="shared" si="2"/>
        <v>0</v>
      </c>
      <c r="I12" s="30" t="str">
        <f t="shared" si="2"/>
        <v>N/A</v>
      </c>
      <c r="J12" s="30" t="str">
        <f t="shared" si="2"/>
        <v>N/A</v>
      </c>
      <c r="K12" s="30" t="str">
        <f t="shared" si="2"/>
        <v>N/A</v>
      </c>
      <c r="L12" s="30" t="str">
        <f t="shared" si="2"/>
        <v>N/A</v>
      </c>
      <c r="M12" s="30" t="str">
        <f t="shared" si="2"/>
        <v>N/A</v>
      </c>
      <c r="N12" s="30" t="str">
        <f t="shared" si="2"/>
        <v>N/A</v>
      </c>
      <c r="O12" s="30" t="str">
        <f t="shared" si="2"/>
        <v>N/A</v>
      </c>
      <c r="P12" s="30" t="str">
        <f t="shared" si="2"/>
        <v>N/A</v>
      </c>
      <c r="Q12" s="30" t="str">
        <f t="shared" si="2"/>
        <v>N/A</v>
      </c>
      <c r="R12" s="31">
        <f t="shared" si="2"/>
        <v>0</v>
      </c>
      <c r="S12" s="32"/>
      <c r="T12" s="35"/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</row>
    <row r="13" spans="2:46" s="34" customFormat="1" ht="15.75" customHeight="1" x14ac:dyDescent="0.2">
      <c r="C13" s="17" t="s">
        <v>28</v>
      </c>
      <c r="D13" s="18"/>
      <c r="E13" s="19" t="s">
        <v>1</v>
      </c>
      <c r="F13" s="20">
        <v>0</v>
      </c>
      <c r="G13" s="20">
        <v>1</v>
      </c>
      <c r="H13" s="20"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33">
        <f>SUM(F13:Q13)</f>
        <v>1</v>
      </c>
      <c r="S13" s="22"/>
      <c r="T13" s="35"/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</row>
    <row r="14" spans="2:46" s="34" customFormat="1" ht="15.75" customHeight="1" x14ac:dyDescent="0.2">
      <c r="C14" s="23"/>
      <c r="D14" s="24"/>
      <c r="E14" s="25" t="s">
        <v>2</v>
      </c>
      <c r="F14" s="26">
        <v>243</v>
      </c>
      <c r="G14" s="26">
        <v>244</v>
      </c>
      <c r="H14" s="26">
        <v>243</v>
      </c>
      <c r="I14" s="26"/>
      <c r="J14" s="26"/>
      <c r="K14" s="26"/>
      <c r="L14" s="26"/>
      <c r="M14" s="26"/>
      <c r="N14" s="26"/>
      <c r="O14" s="26"/>
      <c r="P14" s="26"/>
      <c r="Q14" s="26"/>
      <c r="R14" s="21">
        <f>SUM(F14:Q14)</f>
        <v>730</v>
      </c>
      <c r="S14" s="22"/>
      <c r="T14" s="35"/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</row>
    <row r="15" spans="2:46" s="34" customFormat="1" ht="15.75" customHeight="1" x14ac:dyDescent="0.2">
      <c r="C15" s="23"/>
      <c r="D15" s="24"/>
      <c r="E15" s="29" t="s">
        <v>3</v>
      </c>
      <c r="F15" s="30">
        <f>IF(F14=0,"N/A",IF(ISERROR(F13/F14),"0%",F13/F14)*10000)</f>
        <v>0</v>
      </c>
      <c r="G15" s="30">
        <f t="shared" ref="G15:R15" si="3">IF(G14=0,"N/A",IF(ISERROR(G13/G14),"0%",G13/G14)*10000)</f>
        <v>40.983606557377051</v>
      </c>
      <c r="H15" s="30">
        <f t="shared" si="3"/>
        <v>0</v>
      </c>
      <c r="I15" s="30" t="str">
        <f t="shared" si="3"/>
        <v>N/A</v>
      </c>
      <c r="J15" s="30" t="str">
        <f t="shared" si="3"/>
        <v>N/A</v>
      </c>
      <c r="K15" s="30" t="str">
        <f t="shared" si="3"/>
        <v>N/A</v>
      </c>
      <c r="L15" s="30" t="str">
        <f t="shared" si="3"/>
        <v>N/A</v>
      </c>
      <c r="M15" s="30" t="str">
        <f t="shared" si="3"/>
        <v>N/A</v>
      </c>
      <c r="N15" s="30" t="str">
        <f t="shared" si="3"/>
        <v>N/A</v>
      </c>
      <c r="O15" s="30" t="str">
        <f t="shared" si="3"/>
        <v>N/A</v>
      </c>
      <c r="P15" s="30" t="str">
        <f t="shared" si="3"/>
        <v>N/A</v>
      </c>
      <c r="Q15" s="30" t="str">
        <f t="shared" si="3"/>
        <v>N/A</v>
      </c>
      <c r="R15" s="31">
        <f t="shared" si="3"/>
        <v>13.698630136986301</v>
      </c>
      <c r="S15" s="32"/>
      <c r="T15" s="35"/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</row>
    <row r="16" spans="2:46" s="45" customFormat="1" ht="34.9" customHeight="1" x14ac:dyDescent="0.25">
      <c r="B16" s="37" t="s">
        <v>4</v>
      </c>
      <c r="C16" s="38" t="s">
        <v>29</v>
      </c>
      <c r="D16" s="39"/>
      <c r="E16" s="39"/>
      <c r="F16" s="40">
        <f>SUM(F4+F7+F10+F13)</f>
        <v>0</v>
      </c>
      <c r="G16" s="40">
        <f t="shared" ref="G16:R16" si="4">SUM(G4+G7+G10+G13)</f>
        <v>2</v>
      </c>
      <c r="H16" s="40">
        <f t="shared" si="4"/>
        <v>0</v>
      </c>
      <c r="I16" s="40">
        <f t="shared" si="4"/>
        <v>0</v>
      </c>
      <c r="J16" s="40">
        <f t="shared" si="4"/>
        <v>0</v>
      </c>
      <c r="K16" s="40">
        <f t="shared" si="4"/>
        <v>0</v>
      </c>
      <c r="L16" s="40">
        <f t="shared" si="4"/>
        <v>0</v>
      </c>
      <c r="M16" s="40">
        <f t="shared" si="4"/>
        <v>0</v>
      </c>
      <c r="N16" s="40">
        <f t="shared" si="4"/>
        <v>0</v>
      </c>
      <c r="O16" s="40">
        <f t="shared" si="4"/>
        <v>0</v>
      </c>
      <c r="P16" s="40">
        <f t="shared" si="4"/>
        <v>0</v>
      </c>
      <c r="Q16" s="40">
        <f t="shared" si="4"/>
        <v>0</v>
      </c>
      <c r="R16" s="41">
        <f t="shared" si="4"/>
        <v>2</v>
      </c>
      <c r="S16" s="42"/>
      <c r="T16" s="37"/>
      <c r="U16" s="37"/>
      <c r="V16" s="43"/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</row>
    <row r="17" spans="2:46" s="45" customFormat="1" ht="34.9" customHeight="1" x14ac:dyDescent="0.25">
      <c r="B17" s="37"/>
      <c r="C17" s="38" t="s">
        <v>42</v>
      </c>
      <c r="D17" s="39"/>
      <c r="E17" s="39"/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/>
      <c r="R17" s="47">
        <f>SUM(F17:Q17)</f>
        <v>0</v>
      </c>
      <c r="S17" s="48"/>
      <c r="T17" s="37"/>
      <c r="U17" s="37"/>
      <c r="V17" s="43"/>
      <c r="W17" s="43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</row>
    <row r="18" spans="2:46" s="45" customFormat="1" ht="34.9" customHeight="1" thickBot="1" x14ac:dyDescent="0.3">
      <c r="B18" s="37"/>
      <c r="C18" s="49" t="s">
        <v>5</v>
      </c>
      <c r="D18" s="50"/>
      <c r="E18" s="50"/>
      <c r="F18" s="51">
        <f>SUM(F16:F17)</f>
        <v>0</v>
      </c>
      <c r="G18" s="51">
        <f t="shared" ref="G18:Q18" si="5">SUM(G16:G17)</f>
        <v>2</v>
      </c>
      <c r="H18" s="51">
        <f t="shared" si="5"/>
        <v>0</v>
      </c>
      <c r="I18" s="51">
        <f t="shared" si="5"/>
        <v>0</v>
      </c>
      <c r="J18" s="51">
        <f t="shared" si="5"/>
        <v>0</v>
      </c>
      <c r="K18" s="51">
        <f t="shared" si="5"/>
        <v>0</v>
      </c>
      <c r="L18" s="51">
        <f t="shared" si="5"/>
        <v>0</v>
      </c>
      <c r="M18" s="51">
        <f t="shared" si="5"/>
        <v>0</v>
      </c>
      <c r="N18" s="51">
        <f t="shared" si="5"/>
        <v>0</v>
      </c>
      <c r="O18" s="51">
        <f t="shared" si="5"/>
        <v>0</v>
      </c>
      <c r="P18" s="51">
        <f t="shared" si="5"/>
        <v>0</v>
      </c>
      <c r="Q18" s="51">
        <f t="shared" si="5"/>
        <v>0</v>
      </c>
      <c r="R18" s="52">
        <f>SUM(F18:Q18)</f>
        <v>2</v>
      </c>
      <c r="S18" s="48"/>
      <c r="T18" s="37"/>
      <c r="U18" s="37"/>
      <c r="V18" s="43"/>
      <c r="W18" s="43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</row>
    <row r="19" spans="2:46" ht="13.5" thickBot="1" x14ac:dyDescent="0.25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53"/>
      <c r="U19" s="53"/>
      <c r="V19" s="9"/>
      <c r="W19" s="9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55" customFormat="1" ht="34.9" customHeight="1" thickBot="1" x14ac:dyDescent="0.25">
      <c r="C20" s="56" t="s">
        <v>6</v>
      </c>
      <c r="D20" s="57"/>
      <c r="E20" s="57"/>
      <c r="F20" s="58">
        <v>1708</v>
      </c>
      <c r="G20" s="59">
        <v>1738</v>
      </c>
      <c r="H20" s="58">
        <v>1456</v>
      </c>
      <c r="I20" s="58">
        <v>1485</v>
      </c>
      <c r="J20" s="58">
        <v>1620</v>
      </c>
      <c r="K20" s="58">
        <v>1759</v>
      </c>
      <c r="L20" s="58">
        <v>1624</v>
      </c>
      <c r="M20" s="58">
        <v>1687</v>
      </c>
      <c r="N20" s="58">
        <v>1809</v>
      </c>
      <c r="O20" s="58">
        <v>1708</v>
      </c>
      <c r="P20" s="58">
        <v>1789</v>
      </c>
      <c r="Q20" s="58"/>
      <c r="R20" s="60">
        <f>SUM(F20:Q20)</f>
        <v>18383</v>
      </c>
      <c r="S20" s="22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</row>
    <row r="21" spans="2:46" ht="18.75" thickBot="1" x14ac:dyDescent="0.3">
      <c r="B21" s="53"/>
      <c r="C21" s="37"/>
      <c r="D21" s="37"/>
      <c r="E21" s="37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62"/>
      <c r="S21" s="63"/>
      <c r="T21" s="53"/>
      <c r="U21" s="53"/>
      <c r="V21" s="9"/>
      <c r="W21" s="9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ht="34.9" customHeight="1" thickBot="1" x14ac:dyDescent="0.25">
      <c r="B22" s="53"/>
      <c r="C22" s="64" t="s">
        <v>7</v>
      </c>
      <c r="D22" s="57"/>
      <c r="E22" s="57"/>
      <c r="F22" s="65">
        <f t="shared" ref="F22:P22" si="6">IF(F20="","N/A",(F18/F20)*10000)</f>
        <v>0</v>
      </c>
      <c r="G22" s="66">
        <f t="shared" si="6"/>
        <v>11.507479861910241</v>
      </c>
      <c r="H22" s="65">
        <f t="shared" si="6"/>
        <v>0</v>
      </c>
      <c r="I22" s="65">
        <f t="shared" si="6"/>
        <v>0</v>
      </c>
      <c r="J22" s="65">
        <f t="shared" si="6"/>
        <v>0</v>
      </c>
      <c r="K22" s="65">
        <f t="shared" si="6"/>
        <v>0</v>
      </c>
      <c r="L22" s="65">
        <f t="shared" si="6"/>
        <v>0</v>
      </c>
      <c r="M22" s="65">
        <f t="shared" si="6"/>
        <v>0</v>
      </c>
      <c r="N22" s="65">
        <f t="shared" si="6"/>
        <v>0</v>
      </c>
      <c r="O22" s="65">
        <f t="shared" si="6"/>
        <v>0</v>
      </c>
      <c r="P22" s="65">
        <f t="shared" si="6"/>
        <v>0</v>
      </c>
      <c r="Q22" s="65" t="str">
        <f>IF(Q20="","N/A",(Q18/Q20)*10000)</f>
        <v>N/A</v>
      </c>
      <c r="R22" s="67">
        <f>IF(R20=0,"",(R18/R20)*10000)</f>
        <v>1.087961703748028</v>
      </c>
      <c r="S22" s="48"/>
      <c r="T22" s="53"/>
      <c r="U22" s="53"/>
      <c r="V22" s="9"/>
      <c r="W22" s="9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ht="10.9" customHeight="1" x14ac:dyDescent="0.2">
      <c r="B23" s="53"/>
      <c r="C23" s="68"/>
      <c r="D23" s="69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48"/>
      <c r="S23" s="48"/>
      <c r="T23" s="53"/>
      <c r="U23" s="53"/>
      <c r="V23" s="9"/>
      <c r="W23" s="9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2:46" ht="13.5" x14ac:dyDescent="0.25">
      <c r="B24" s="53"/>
      <c r="C24" s="71" t="s">
        <v>8</v>
      </c>
      <c r="D24" s="72"/>
      <c r="E24" s="72"/>
      <c r="F24" s="73"/>
      <c r="G24" s="72"/>
      <c r="H24" s="72"/>
      <c r="I24" s="53"/>
      <c r="J24" s="53"/>
      <c r="K24" s="53"/>
      <c r="L24" s="53"/>
      <c r="M24" s="53"/>
      <c r="N24" s="53"/>
      <c r="O24" s="53"/>
      <c r="P24" s="53"/>
      <c r="Q24" s="53"/>
      <c r="R24" s="62"/>
      <c r="S24" s="63"/>
      <c r="T24" s="53"/>
      <c r="U24" s="53"/>
      <c r="V24" s="9"/>
      <c r="W24" s="9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2:46" x14ac:dyDescent="0.2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3"/>
      <c r="U25" s="53"/>
      <c r="V25" s="9"/>
      <c r="W25" s="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2:46" x14ac:dyDescent="0.2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4"/>
      <c r="T26" s="53"/>
      <c r="U26" s="53"/>
      <c r="V26" s="74"/>
      <c r="W26" s="74"/>
    </row>
    <row r="27" spans="2:46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/>
      <c r="W27" s="74"/>
    </row>
    <row r="28" spans="2:46" x14ac:dyDescent="0.2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/>
      <c r="W28" s="74"/>
    </row>
    <row r="29" spans="2:46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/>
      <c r="W29" s="74"/>
    </row>
    <row r="30" spans="2:46" x14ac:dyDescent="0.2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74"/>
      <c r="W30" s="74"/>
    </row>
    <row r="31" spans="2:46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74"/>
      <c r="W31" s="74"/>
    </row>
    <row r="32" spans="2:46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74"/>
      <c r="W32" s="74"/>
    </row>
    <row r="33" spans="2:23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74"/>
      <c r="W33" s="74"/>
    </row>
    <row r="34" spans="2:23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4"/>
      <c r="W34" s="74"/>
    </row>
    <row r="35" spans="2:23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74"/>
      <c r="W35" s="74"/>
    </row>
    <row r="36" spans="2:23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74"/>
      <c r="W36" s="74"/>
    </row>
    <row r="37" spans="2:23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74"/>
      <c r="W37" s="74"/>
    </row>
    <row r="38" spans="2:23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74"/>
      <c r="W38" s="74"/>
    </row>
    <row r="39" spans="2:23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74"/>
      <c r="W39" s="74"/>
    </row>
    <row r="40" spans="2:23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74"/>
      <c r="W40" s="74"/>
    </row>
    <row r="41" spans="2:23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74"/>
      <c r="W41" s="74"/>
    </row>
    <row r="42" spans="2:23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74"/>
      <c r="W42" s="74"/>
    </row>
    <row r="43" spans="2:23" x14ac:dyDescent="0.2">
      <c r="B43" s="53"/>
      <c r="C43" s="53"/>
      <c r="D43" s="53"/>
      <c r="E43" s="53"/>
      <c r="F43" s="53"/>
      <c r="G43" s="53"/>
      <c r="H43" s="53" t="s">
        <v>47</v>
      </c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74"/>
      <c r="W43" s="74"/>
    </row>
    <row r="44" spans="2:23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74"/>
      <c r="W44" s="74"/>
    </row>
    <row r="45" spans="2:23" ht="18" x14ac:dyDescent="0.25">
      <c r="B45" s="53"/>
      <c r="C45" s="53"/>
      <c r="D45" s="53"/>
      <c r="E45" s="53"/>
      <c r="F45" s="53"/>
      <c r="G45" s="53"/>
      <c r="H45" s="53"/>
      <c r="I45" s="37" t="s">
        <v>43</v>
      </c>
      <c r="J45" s="37"/>
      <c r="K45" s="37"/>
      <c r="L45" s="37"/>
      <c r="M45" s="37"/>
      <c r="N45" s="37"/>
      <c r="O45" s="53"/>
      <c r="P45" s="53"/>
      <c r="Q45" s="53"/>
      <c r="R45" s="53"/>
      <c r="S45" s="53"/>
      <c r="T45" s="53"/>
      <c r="U45" s="53"/>
      <c r="V45" s="74"/>
      <c r="W45" s="74"/>
    </row>
    <row r="46" spans="2:23" ht="13.5" thickBot="1" x14ac:dyDescent="0.2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74"/>
      <c r="W46" s="74"/>
    </row>
    <row r="47" spans="2:23" ht="13.5" thickBot="1" x14ac:dyDescent="0.25">
      <c r="B47" s="53"/>
      <c r="C47" s="75"/>
      <c r="D47" s="76"/>
      <c r="E47" s="76"/>
      <c r="F47" s="14" t="s">
        <v>30</v>
      </c>
      <c r="G47" s="14" t="s">
        <v>31</v>
      </c>
      <c r="H47" s="14" t="s">
        <v>32</v>
      </c>
      <c r="I47" s="14" t="s">
        <v>33</v>
      </c>
      <c r="J47" s="14" t="s">
        <v>34</v>
      </c>
      <c r="K47" s="14" t="s">
        <v>35</v>
      </c>
      <c r="L47" s="14" t="s">
        <v>36</v>
      </c>
      <c r="M47" s="14" t="s">
        <v>37</v>
      </c>
      <c r="N47" s="14" t="s">
        <v>38</v>
      </c>
      <c r="O47" s="14" t="s">
        <v>39</v>
      </c>
      <c r="P47" s="14" t="s">
        <v>40</v>
      </c>
      <c r="Q47" s="14" t="s">
        <v>41</v>
      </c>
      <c r="R47" s="77" t="s">
        <v>9</v>
      </c>
      <c r="S47" s="129"/>
      <c r="U47" s="53"/>
      <c r="V47" s="74"/>
      <c r="W47" s="74"/>
    </row>
    <row r="48" spans="2:23" ht="20.25" x14ac:dyDescent="0.2">
      <c r="B48" s="53"/>
      <c r="C48" s="78" t="s">
        <v>25</v>
      </c>
      <c r="D48" s="79"/>
      <c r="E48" s="80" t="s">
        <v>10</v>
      </c>
      <c r="F48" s="81">
        <f>IF(F5="","N/A",IF(ISERROR(F4/F5),"0%",F4/F5)*10000)</f>
        <v>0</v>
      </c>
      <c r="G48" s="81">
        <f>IF(G5=0,"N/A",IF(ISERROR(G4/G5),"0%",G4/G5)*10000)</f>
        <v>11.682242990654204</v>
      </c>
      <c r="H48" s="81">
        <f>IF(H5=0,"N/A",IF(ISERROR(H4/H5),"0%",H4/H5)*10000)</f>
        <v>0</v>
      </c>
      <c r="I48" s="81" t="str">
        <f>IF(I5=0,"N/A",IF(ISERROR(I4/I5),"0%",I4/I5)*10000)</f>
        <v>N/A</v>
      </c>
      <c r="J48" s="81" t="str">
        <f>IF(J5=0,"N/A",IF(ISERROR(J4/J5),"0%",J4/J5)*10000)</f>
        <v>N/A</v>
      </c>
      <c r="K48" s="81" t="str">
        <f>IF(K5=0,"N/A",IF(ISERROR(K4/K5),"0%",K4/K5)*10000)</f>
        <v>N/A</v>
      </c>
      <c r="L48" s="81" t="str">
        <f>IF(L5=0,"N/A",IF(ISERROR(L4/L5),"0%",L4/L5)*10000)</f>
        <v>N/A</v>
      </c>
      <c r="M48" s="81" t="str">
        <f>IF(M5=0,"N/A",IF(ISERROR(M4/M5),"0%",M4/M5)*10000)</f>
        <v>N/A</v>
      </c>
      <c r="N48" s="81" t="str">
        <f>IF(N5=0,"N/A",IF(ISERROR(N4/N5),"0%",N4/N5)*10000)</f>
        <v>N/A</v>
      </c>
      <c r="O48" s="81" t="str">
        <f>IF(O5=0,"N/A",IF(ISERROR(O4/O5),"0%",O4/O5)*10000)</f>
        <v>N/A</v>
      </c>
      <c r="P48" s="81" t="str">
        <f>IF(P5=0,"N/A",IF(ISERROR(P4/P5),"0%",P4/P5)*10000)</f>
        <v>N/A</v>
      </c>
      <c r="Q48" s="81" t="str">
        <f>IF(Q5=0,"N/A",IF(ISERROR(Q4/Q5),"0%",Q4/Q5)*10000)</f>
        <v>N/A</v>
      </c>
      <c r="R48" s="82">
        <f>R6</f>
        <v>4.2034468263976459</v>
      </c>
      <c r="S48" s="130"/>
      <c r="U48" s="53"/>
      <c r="V48" s="74"/>
      <c r="W48" s="74"/>
    </row>
    <row r="49" spans="1:21" ht="20.25" x14ac:dyDescent="0.2">
      <c r="B49" s="53"/>
      <c r="C49" s="84" t="s">
        <v>26</v>
      </c>
      <c r="D49" s="85"/>
      <c r="E49" s="80"/>
      <c r="F49" s="81">
        <f>IF(F8=0,"N/A",IF(ISERROR(F7/F8),"0%",F7/F8)*10000)</f>
        <v>0</v>
      </c>
      <c r="G49" s="81">
        <f>IF(G8=0,"N/A",IF(ISERROR(G7/G8),"0%",G7/G8)*10000)</f>
        <v>0</v>
      </c>
      <c r="H49" s="81">
        <f>IF(H8=0,"N/A",IF(ISERROR(H7/H8),"0%",H7/H8)*10000)</f>
        <v>0</v>
      </c>
      <c r="I49" s="81" t="str">
        <f>IF(I8=0,"N/A",IF(ISERROR(I7/I8),"0%",I7/I8)*10000)</f>
        <v>N/A</v>
      </c>
      <c r="J49" s="81" t="str">
        <f>IF(J8=0,"N/A",IF(ISERROR(J7/J8),"0%",J7/J8)*10000)</f>
        <v>N/A</v>
      </c>
      <c r="K49" s="81" t="str">
        <f>IF(K8=0,"N/A",IF(ISERROR(K7/K8),"0%",K7/K8)*10000)</f>
        <v>N/A</v>
      </c>
      <c r="L49" s="81" t="str">
        <f>IF(L8=0,"N/A",IF(ISERROR(L7/L8),"0%",L7/L8)*10000)</f>
        <v>N/A</v>
      </c>
      <c r="M49" s="81" t="str">
        <f>IF(M8=0,"N/A",IF(ISERROR(M7/M8),"0%",M7/M8)*10000)</f>
        <v>N/A</v>
      </c>
      <c r="N49" s="81" t="str">
        <f>IF(N8=0,"N/A",IF(ISERROR(N7/N8),"0%",N7/N8)*10000)</f>
        <v>N/A</v>
      </c>
      <c r="O49" s="81" t="str">
        <f>IF(O8=0,"N/A",IF(ISERROR(O7/O8),"0%",O7/O8)*10000)</f>
        <v>N/A</v>
      </c>
      <c r="P49" s="81" t="str">
        <f>IF(P8=0,"N/A",IF(ISERROR(P7/P8),"0%",P7/P8)*10000)</f>
        <v>N/A</v>
      </c>
      <c r="Q49" s="81" t="str">
        <f>IF(Q8=0,"N/A",IF(ISERROR(Q7/Q8),"0%",Q7/Q8)*10000)</f>
        <v>N/A</v>
      </c>
      <c r="R49" s="82">
        <f>R9</f>
        <v>0</v>
      </c>
      <c r="S49" s="130"/>
      <c r="U49" s="53"/>
    </row>
    <row r="50" spans="1:21" ht="20.25" x14ac:dyDescent="0.2">
      <c r="B50" s="53"/>
      <c r="C50" s="84" t="s">
        <v>27</v>
      </c>
      <c r="D50" s="85"/>
      <c r="E50" s="80"/>
      <c r="F50" s="81">
        <f>IF(F11=0,"N/A",IF(ISERROR(F10/F11),"0%",F10/F11)*10000)</f>
        <v>0</v>
      </c>
      <c r="G50" s="81">
        <f>IF(G11=0,"N/A",IF(ISERROR(G10/G11),"0%",G10/G11)*10000)</f>
        <v>0</v>
      </c>
      <c r="H50" s="81">
        <f>IF(H11=0,"N/A",IF(ISERROR(H10/H11),"0%",H10/H11)*10000)</f>
        <v>0</v>
      </c>
      <c r="I50" s="81" t="str">
        <f>IF(I11=0,"N/A",IF(ISERROR(I10/I11),"0%",I10/I11)*10000)</f>
        <v>N/A</v>
      </c>
      <c r="J50" s="81" t="str">
        <f>IF(J11=0,"N/A",IF(ISERROR(J10/J11),"0%",J10/J11)*10000)</f>
        <v>N/A</v>
      </c>
      <c r="K50" s="81" t="str">
        <f>IF(K11=0,"N/A",IF(ISERROR(K10/K11),"0%",K10/K11)*10000)</f>
        <v>N/A</v>
      </c>
      <c r="L50" s="81" t="str">
        <f>IF(L11=0,"N/A",IF(ISERROR(L10/L11),"0%",L10/L11)*10000)</f>
        <v>N/A</v>
      </c>
      <c r="M50" s="81" t="str">
        <f>IF(M11=0,"N/A",IF(ISERROR(M10/M11),"0%",M10/M11)*10000)</f>
        <v>N/A</v>
      </c>
      <c r="N50" s="81" t="str">
        <f>IF(N11=0,"N/A",IF(ISERROR(N10/N11),"0%",N10/N11)*10000)</f>
        <v>N/A</v>
      </c>
      <c r="O50" s="81" t="str">
        <f>IF(O11=0,"N/A",IF(ISERROR(O10/O11),"0%",O10/O11)*10000)</f>
        <v>N/A</v>
      </c>
      <c r="P50" s="81" t="str">
        <f>IF(P11=0,"N/A",IF(ISERROR(P10/P11),"0%",P10/P11)*10000)</f>
        <v>N/A</v>
      </c>
      <c r="Q50" s="81" t="str">
        <f>IF(Q11=0,"N/A",IF(ISERROR(Q10/Q11),"0%",Q10/Q11)*10000)</f>
        <v>N/A</v>
      </c>
      <c r="R50" s="32">
        <f>R12</f>
        <v>0</v>
      </c>
      <c r="S50" s="130"/>
      <c r="U50" s="53"/>
    </row>
    <row r="51" spans="1:21" ht="20.25" x14ac:dyDescent="0.2">
      <c r="B51" s="53"/>
      <c r="C51" s="84" t="s">
        <v>28</v>
      </c>
      <c r="D51" s="85"/>
      <c r="E51" s="80"/>
      <c r="F51" s="86">
        <f>IF(F14=0,"N/A",IF(ISERROR(F13/F14),"0%",F13/F14)*10000)</f>
        <v>0</v>
      </c>
      <c r="G51" s="86">
        <f>IF(G14=0,"N/A",IF(ISERROR(G13/G14),"0%",G13/G14)*10000)</f>
        <v>40.983606557377051</v>
      </c>
      <c r="H51" s="86">
        <f>IF(H14=0,"N/A",IF(ISERROR(H13/H14),"0%",H13/H14)*10000)</f>
        <v>0</v>
      </c>
      <c r="I51" s="86" t="str">
        <f>IF(I14=0,"N/A",IF(ISERROR(I13/I14),"0%",I13/I14)*10000)</f>
        <v>N/A</v>
      </c>
      <c r="J51" s="86" t="str">
        <f>IF(J14=0,"N/A",IF(ISERROR(J13/J14),"0%",J13/J14)*10000)</f>
        <v>N/A</v>
      </c>
      <c r="K51" s="86" t="str">
        <f>IF(K14=0,"N/A",IF(ISERROR(K13/K14),"0%",K13/K14)*10000)</f>
        <v>N/A</v>
      </c>
      <c r="L51" s="86" t="str">
        <f>IF(L14=0,"N/A",IF(ISERROR(L13/L14),"0%",L13/L14)*10000)</f>
        <v>N/A</v>
      </c>
      <c r="M51" s="86" t="str">
        <f>IF(M14=0,"N/A",IF(ISERROR(M13/M14),"0%",M13/M14)*10000)</f>
        <v>N/A</v>
      </c>
      <c r="N51" s="86" t="str">
        <f>IF(N14=0,"N/A",IF(ISERROR(N13/N14),"0%",N13/N14)*10000)</f>
        <v>N/A</v>
      </c>
      <c r="O51" s="86" t="str">
        <f>IF(O14=0,"N/A",IF(ISERROR(O13/O14),"0%",O13/O14)*10000)</f>
        <v>N/A</v>
      </c>
      <c r="P51" s="86" t="str">
        <f>IF(P14=0,"N/A",IF(ISERROR(P13/P14),"0%",P13/P14)*10000)</f>
        <v>N/A</v>
      </c>
      <c r="Q51" s="86" t="str">
        <f>IF(Q14=0,"N/A",IF(ISERROR(Q13/Q14),"0%",Q13/Q14)*10000)</f>
        <v>N/A</v>
      </c>
      <c r="R51" s="32">
        <f>R15</f>
        <v>13.698630136986301</v>
      </c>
      <c r="S51" s="130"/>
      <c r="U51" s="53"/>
    </row>
    <row r="52" spans="1:21" ht="30" customHeight="1" thickBot="1" x14ac:dyDescent="0.3">
      <c r="B52" s="53"/>
      <c r="C52" s="87"/>
      <c r="D52" s="88" t="s">
        <v>45</v>
      </c>
      <c r="E52" s="88"/>
      <c r="F52" s="89">
        <f>F22</f>
        <v>0</v>
      </c>
      <c r="G52" s="89">
        <f>G22</f>
        <v>11.507479861910241</v>
      </c>
      <c r="H52" s="89">
        <f>H22</f>
        <v>0</v>
      </c>
      <c r="I52" s="89">
        <f>I22</f>
        <v>0</v>
      </c>
      <c r="J52" s="89">
        <f>J22</f>
        <v>0</v>
      </c>
      <c r="K52" s="89">
        <f>K22</f>
        <v>0</v>
      </c>
      <c r="L52" s="89">
        <f>L22</f>
        <v>0</v>
      </c>
      <c r="M52" s="89">
        <f>M22</f>
        <v>0</v>
      </c>
      <c r="N52" s="89">
        <f>N22</f>
        <v>0</v>
      </c>
      <c r="O52" s="89">
        <f>O22</f>
        <v>0</v>
      </c>
      <c r="P52" s="89">
        <f>P22</f>
        <v>0</v>
      </c>
      <c r="Q52" s="89" t="str">
        <f>Q22</f>
        <v>N/A</v>
      </c>
      <c r="R52" s="89">
        <f>R22</f>
        <v>1.087961703748028</v>
      </c>
      <c r="S52" s="131"/>
      <c r="T52" s="45"/>
      <c r="U52" s="53"/>
    </row>
    <row r="53" spans="1:21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</row>
    <row r="54" spans="1:21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</row>
    <row r="57" spans="1:21" ht="13.5" thickBot="1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21" ht="15" customHeight="1" thickBot="1" x14ac:dyDescent="0.25">
      <c r="B58" s="7"/>
      <c r="C58" s="75"/>
      <c r="D58" s="76"/>
      <c r="E58" s="76"/>
      <c r="F58" s="14" t="s">
        <v>30</v>
      </c>
      <c r="G58" s="14" t="s">
        <v>31</v>
      </c>
      <c r="H58" s="14" t="s">
        <v>32</v>
      </c>
      <c r="I58" s="14" t="s">
        <v>33</v>
      </c>
      <c r="J58" s="14" t="s">
        <v>34</v>
      </c>
      <c r="K58" s="14" t="s">
        <v>35</v>
      </c>
      <c r="L58" s="14" t="s">
        <v>36</v>
      </c>
      <c r="M58" s="14" t="s">
        <v>37</v>
      </c>
      <c r="N58" s="14" t="s">
        <v>38</v>
      </c>
      <c r="O58" s="14" t="s">
        <v>39</v>
      </c>
      <c r="P58" s="14" t="s">
        <v>40</v>
      </c>
      <c r="Q58" s="14" t="s">
        <v>41</v>
      </c>
      <c r="R58" s="77" t="s">
        <v>9</v>
      </c>
      <c r="S58" s="129"/>
    </row>
    <row r="59" spans="1:21" ht="15" customHeight="1" x14ac:dyDescent="0.2">
      <c r="B59" s="7"/>
      <c r="C59" s="78" t="s">
        <v>25</v>
      </c>
      <c r="D59" s="79"/>
      <c r="E59" s="80" t="s">
        <v>11</v>
      </c>
      <c r="F59" s="90">
        <f>F4</f>
        <v>0</v>
      </c>
      <c r="G59" s="90">
        <f>G4</f>
        <v>1</v>
      </c>
      <c r="H59" s="90">
        <f>H4</f>
        <v>0</v>
      </c>
      <c r="I59" s="90">
        <f>I4</f>
        <v>0</v>
      </c>
      <c r="J59" s="90">
        <f>J4</f>
        <v>0</v>
      </c>
      <c r="K59" s="90">
        <f>K4</f>
        <v>0</v>
      </c>
      <c r="L59" s="90">
        <f>L4</f>
        <v>0</v>
      </c>
      <c r="M59" s="90">
        <f>M4</f>
        <v>0</v>
      </c>
      <c r="N59" s="90">
        <f>N4</f>
        <v>0</v>
      </c>
      <c r="O59" s="90">
        <f>O4</f>
        <v>0</v>
      </c>
      <c r="P59" s="90">
        <f>P4</f>
        <v>0</v>
      </c>
      <c r="Q59" s="90">
        <f>Q4</f>
        <v>0</v>
      </c>
      <c r="R59" s="83">
        <f>SUM(F59:Q59)</f>
        <v>1</v>
      </c>
      <c r="S59" s="130"/>
    </row>
    <row r="60" spans="1:21" ht="15" customHeight="1" x14ac:dyDescent="0.2">
      <c r="B60" s="7"/>
      <c r="C60" s="84" t="s">
        <v>26</v>
      </c>
      <c r="D60" s="85"/>
      <c r="E60" s="80"/>
      <c r="F60" s="90">
        <f>F7</f>
        <v>0</v>
      </c>
      <c r="G60" s="90">
        <f>G7</f>
        <v>0</v>
      </c>
      <c r="H60" s="90">
        <f>H7</f>
        <v>0</v>
      </c>
      <c r="I60" s="90">
        <f>I7</f>
        <v>0</v>
      </c>
      <c r="J60" s="90">
        <f>J7</f>
        <v>0</v>
      </c>
      <c r="K60" s="90">
        <f>K7</f>
        <v>0</v>
      </c>
      <c r="L60" s="90">
        <f>L7</f>
        <v>0</v>
      </c>
      <c r="M60" s="90">
        <f>M7</f>
        <v>0</v>
      </c>
      <c r="N60" s="90">
        <f>N7</f>
        <v>0</v>
      </c>
      <c r="O60" s="90">
        <f>O7</f>
        <v>0</v>
      </c>
      <c r="P60" s="90">
        <f>P7</f>
        <v>0</v>
      </c>
      <c r="Q60" s="90">
        <f>Q7</f>
        <v>0</v>
      </c>
      <c r="R60" s="83">
        <f>SUM(F60:Q60)</f>
        <v>0</v>
      </c>
      <c r="S60" s="130"/>
    </row>
    <row r="61" spans="1:21" ht="15" customHeight="1" x14ac:dyDescent="0.2">
      <c r="B61" s="7"/>
      <c r="C61" s="84" t="s">
        <v>27</v>
      </c>
      <c r="D61" s="85"/>
      <c r="E61" s="80"/>
      <c r="F61" s="91">
        <f>F10</f>
        <v>0</v>
      </c>
      <c r="G61" s="91">
        <f>G10</f>
        <v>0</v>
      </c>
      <c r="H61" s="91">
        <f>H10</f>
        <v>0</v>
      </c>
      <c r="I61" s="91">
        <f>I10</f>
        <v>0</v>
      </c>
      <c r="J61" s="91">
        <f>J10</f>
        <v>0</v>
      </c>
      <c r="K61" s="91">
        <f>K10</f>
        <v>0</v>
      </c>
      <c r="L61" s="91">
        <f>L10</f>
        <v>0</v>
      </c>
      <c r="M61" s="91">
        <f>M10</f>
        <v>0</v>
      </c>
      <c r="N61" s="91">
        <f>N10</f>
        <v>0</v>
      </c>
      <c r="O61" s="91">
        <f>O10</f>
        <v>0</v>
      </c>
      <c r="P61" s="91">
        <f>P10</f>
        <v>0</v>
      </c>
      <c r="Q61" s="91">
        <f>Q10</f>
        <v>0</v>
      </c>
      <c r="R61" s="83">
        <f>SUM(F61:Q61)</f>
        <v>0</v>
      </c>
      <c r="S61" s="130"/>
    </row>
    <row r="62" spans="1:21" ht="15" customHeight="1" x14ac:dyDescent="0.2">
      <c r="B62" s="7"/>
      <c r="C62" s="84" t="s">
        <v>28</v>
      </c>
      <c r="D62" s="85"/>
      <c r="E62" s="80"/>
      <c r="F62" s="91">
        <f>F13</f>
        <v>0</v>
      </c>
      <c r="G62" s="91">
        <f>G13</f>
        <v>1</v>
      </c>
      <c r="H62" s="91">
        <f>H13</f>
        <v>0</v>
      </c>
      <c r="I62" s="91">
        <f>I13</f>
        <v>0</v>
      </c>
      <c r="J62" s="91">
        <f>J13</f>
        <v>0</v>
      </c>
      <c r="K62" s="91">
        <f>K13</f>
        <v>0</v>
      </c>
      <c r="L62" s="91">
        <f>L13</f>
        <v>0</v>
      </c>
      <c r="M62" s="91">
        <f>M13</f>
        <v>0</v>
      </c>
      <c r="N62" s="91">
        <f>N13</f>
        <v>0</v>
      </c>
      <c r="O62" s="91">
        <f>O13</f>
        <v>0</v>
      </c>
      <c r="P62" s="91">
        <f>P13</f>
        <v>0</v>
      </c>
      <c r="Q62" s="91">
        <f>Q13</f>
        <v>0</v>
      </c>
      <c r="R62" s="83">
        <f>SUM(F62:Q62)</f>
        <v>1</v>
      </c>
      <c r="S62" s="130"/>
    </row>
    <row r="63" spans="1:21" ht="15" customHeight="1" thickBot="1" x14ac:dyDescent="0.25">
      <c r="B63" s="7"/>
      <c r="C63" s="84" t="s">
        <v>44</v>
      </c>
      <c r="D63" s="85"/>
      <c r="E63" s="80"/>
      <c r="F63" s="91">
        <f>F17</f>
        <v>0</v>
      </c>
      <c r="G63" s="91">
        <f>G17</f>
        <v>0</v>
      </c>
      <c r="H63" s="91">
        <f>H17</f>
        <v>0</v>
      </c>
      <c r="I63" s="91">
        <f>I17</f>
        <v>0</v>
      </c>
      <c r="J63" s="91">
        <f>J17</f>
        <v>0</v>
      </c>
      <c r="K63" s="91">
        <f>K17</f>
        <v>0</v>
      </c>
      <c r="L63" s="91">
        <f>L17</f>
        <v>0</v>
      </c>
      <c r="M63" s="91">
        <f>M17</f>
        <v>0</v>
      </c>
      <c r="N63" s="91">
        <f>N17</f>
        <v>0</v>
      </c>
      <c r="O63" s="91">
        <f>O17</f>
        <v>0</v>
      </c>
      <c r="P63" s="91">
        <f>P17</f>
        <v>0</v>
      </c>
      <c r="Q63" s="91">
        <f>Q17</f>
        <v>0</v>
      </c>
      <c r="R63" s="83">
        <f>SUM(F63:Q63)</f>
        <v>0</v>
      </c>
      <c r="S63" s="130"/>
    </row>
    <row r="64" spans="1:21" ht="30" customHeight="1" thickBot="1" x14ac:dyDescent="0.3">
      <c r="A64" s="92"/>
      <c r="B64" s="93"/>
      <c r="C64" s="87"/>
      <c r="D64" s="88" t="s">
        <v>45</v>
      </c>
      <c r="E64" s="88"/>
      <c r="F64" s="94">
        <f>SUM(F59:F62)</f>
        <v>0</v>
      </c>
      <c r="G64" s="94">
        <f t="shared" ref="G64:Q64" si="7">SUM(G59:G62)</f>
        <v>2</v>
      </c>
      <c r="H64" s="94">
        <f t="shared" si="7"/>
        <v>0</v>
      </c>
      <c r="I64" s="94">
        <f t="shared" si="7"/>
        <v>0</v>
      </c>
      <c r="J64" s="94">
        <f t="shared" si="7"/>
        <v>0</v>
      </c>
      <c r="K64" s="94">
        <f t="shared" si="7"/>
        <v>0</v>
      </c>
      <c r="L64" s="94">
        <f t="shared" si="7"/>
        <v>0</v>
      </c>
      <c r="M64" s="94">
        <f t="shared" si="7"/>
        <v>0</v>
      </c>
      <c r="N64" s="94">
        <f t="shared" si="7"/>
        <v>0</v>
      </c>
      <c r="O64" s="94">
        <f t="shared" si="7"/>
        <v>0</v>
      </c>
      <c r="P64" s="94">
        <f t="shared" si="7"/>
        <v>0</v>
      </c>
      <c r="Q64" s="94">
        <f t="shared" si="7"/>
        <v>0</v>
      </c>
      <c r="R64" s="95">
        <f>SUM(R59:R63)</f>
        <v>2</v>
      </c>
      <c r="S64" s="131"/>
      <c r="T64" s="45"/>
    </row>
    <row r="65" spans="1:19" x14ac:dyDescent="0.2">
      <c r="A65" s="96"/>
      <c r="B65" s="96"/>
      <c r="C65" s="96"/>
      <c r="D65" s="96"/>
      <c r="E65" s="96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8" spans="1:19" ht="13.5" thickBot="1" x14ac:dyDescent="0.25"/>
    <row r="69" spans="1:19" ht="38.25" thickBot="1" x14ac:dyDescent="0.25">
      <c r="D69" s="97" t="s">
        <v>12</v>
      </c>
      <c r="E69" s="98"/>
      <c r="F69" s="99" t="s">
        <v>13</v>
      </c>
      <c r="G69" s="100" t="s">
        <v>14</v>
      </c>
      <c r="H69" s="101" t="s">
        <v>15</v>
      </c>
      <c r="I69" s="102" t="s">
        <v>16</v>
      </c>
      <c r="J69" s="103" t="s">
        <v>17</v>
      </c>
      <c r="K69" s="104" t="s">
        <v>18</v>
      </c>
      <c r="L69" s="105" t="s">
        <v>19</v>
      </c>
      <c r="M69" s="106" t="s">
        <v>20</v>
      </c>
      <c r="N69" s="107" t="s">
        <v>21</v>
      </c>
      <c r="O69" s="108" t="s">
        <v>22</v>
      </c>
      <c r="P69" s="109" t="s">
        <v>23</v>
      </c>
    </row>
    <row r="70" spans="1:19" ht="19.5" thickBot="1" x14ac:dyDescent="0.25">
      <c r="D70" s="110"/>
      <c r="E70" s="111"/>
      <c r="F70" s="99"/>
      <c r="G70" s="100"/>
      <c r="H70" s="101"/>
      <c r="I70" s="102">
        <v>4.3</v>
      </c>
      <c r="J70" s="103">
        <v>2.2999999999999998</v>
      </c>
      <c r="K70" s="104">
        <v>1.9</v>
      </c>
      <c r="L70" s="105">
        <v>3.7</v>
      </c>
      <c r="M70" s="112">
        <v>3.6</v>
      </c>
      <c r="N70" s="113">
        <f>R22</f>
        <v>1.087961703748028</v>
      </c>
      <c r="O70" s="114"/>
      <c r="P70" s="115"/>
    </row>
    <row r="71" spans="1:19" ht="19.5" thickBot="1" x14ac:dyDescent="0.25">
      <c r="D71" s="116"/>
      <c r="E71" s="116"/>
      <c r="F71" s="116"/>
      <c r="G71" s="116"/>
      <c r="H71" s="116"/>
      <c r="I71" s="116"/>
      <c r="J71" s="116"/>
      <c r="K71" s="116"/>
      <c r="L71" s="116"/>
      <c r="M71" s="117"/>
      <c r="N71" s="118"/>
      <c r="O71" s="118"/>
      <c r="P71" s="118"/>
    </row>
    <row r="72" spans="1:19" ht="38.25" thickBot="1" x14ac:dyDescent="0.25">
      <c r="D72" s="119" t="s">
        <v>46</v>
      </c>
      <c r="E72" s="120"/>
      <c r="F72" s="99" t="s">
        <v>13</v>
      </c>
      <c r="G72" s="100" t="s">
        <v>14</v>
      </c>
      <c r="H72" s="101" t="s">
        <v>15</v>
      </c>
      <c r="I72" s="102" t="s">
        <v>16</v>
      </c>
      <c r="J72" s="103" t="s">
        <v>17</v>
      </c>
      <c r="K72" s="104" t="s">
        <v>18</v>
      </c>
      <c r="L72" s="105" t="s">
        <v>19</v>
      </c>
      <c r="M72" s="106" t="s">
        <v>20</v>
      </c>
      <c r="N72" s="107" t="s">
        <v>21</v>
      </c>
      <c r="O72" s="108" t="s">
        <v>22</v>
      </c>
      <c r="P72" s="109" t="s">
        <v>23</v>
      </c>
    </row>
    <row r="73" spans="1:19" ht="19.5" thickBot="1" x14ac:dyDescent="0.25">
      <c r="D73" s="121" t="s">
        <v>25</v>
      </c>
      <c r="E73" s="122"/>
      <c r="F73" s="99"/>
      <c r="G73" s="100"/>
      <c r="H73" s="101"/>
      <c r="I73" s="102">
        <v>6.7</v>
      </c>
      <c r="J73" s="103">
        <v>3.9</v>
      </c>
      <c r="K73" s="104">
        <v>3</v>
      </c>
      <c r="L73" s="105">
        <v>5.6</v>
      </c>
      <c r="M73" s="123">
        <v>5.7</v>
      </c>
      <c r="N73" s="124">
        <f>R6</f>
        <v>4.2034468263976459</v>
      </c>
      <c r="O73" s="125"/>
      <c r="P73" s="126"/>
    </row>
    <row r="74" spans="1:19" ht="19.5" thickBot="1" x14ac:dyDescent="0.25">
      <c r="D74" s="121" t="s">
        <v>26</v>
      </c>
      <c r="E74" s="122"/>
      <c r="F74" s="99"/>
      <c r="G74" s="100"/>
      <c r="H74" s="101"/>
      <c r="I74" s="102">
        <v>4.3</v>
      </c>
      <c r="J74" s="103">
        <v>4.5999999999999996</v>
      </c>
      <c r="K74" s="104">
        <v>5</v>
      </c>
      <c r="L74" s="105">
        <v>5.3</v>
      </c>
      <c r="M74" s="123">
        <v>0</v>
      </c>
      <c r="N74" s="124">
        <f>R9</f>
        <v>0</v>
      </c>
      <c r="O74" s="125"/>
      <c r="P74" s="126"/>
    </row>
    <row r="75" spans="1:19" ht="19.5" thickBot="1" x14ac:dyDescent="0.25">
      <c r="D75" s="121" t="s">
        <v>27</v>
      </c>
      <c r="E75" s="127"/>
      <c r="F75" s="99"/>
      <c r="G75" s="100"/>
      <c r="H75" s="101"/>
      <c r="I75" s="102">
        <v>3.1</v>
      </c>
      <c r="J75" s="103">
        <v>0</v>
      </c>
      <c r="K75" s="104">
        <v>0</v>
      </c>
      <c r="L75" s="105">
        <v>1.9</v>
      </c>
      <c r="M75" s="123">
        <v>2</v>
      </c>
      <c r="N75" s="124">
        <f>R12</f>
        <v>0</v>
      </c>
      <c r="O75" s="125"/>
      <c r="P75" s="126"/>
    </row>
    <row r="76" spans="1:19" ht="19.5" thickBot="1" x14ac:dyDescent="0.25">
      <c r="D76" s="121" t="s">
        <v>28</v>
      </c>
      <c r="E76" s="127"/>
      <c r="F76" s="99"/>
      <c r="G76" s="100"/>
      <c r="H76" s="101"/>
      <c r="I76" s="102">
        <v>0</v>
      </c>
      <c r="J76" s="103">
        <v>0</v>
      </c>
      <c r="K76" s="104">
        <v>0</v>
      </c>
      <c r="L76" s="105">
        <v>0</v>
      </c>
      <c r="M76" s="123">
        <v>3.3</v>
      </c>
      <c r="N76" s="124">
        <f>R15</f>
        <v>13.698630136986301</v>
      </c>
      <c r="O76" s="125"/>
      <c r="P76" s="126"/>
    </row>
    <row r="77" spans="1:19" x14ac:dyDescent="0.2">
      <c r="D77" s="128"/>
      <c r="E77" s="128"/>
    </row>
  </sheetData>
  <sheetProtection formatCells="0" formatColumns="0" formatRows="0" insertColumns="0" insertRows="0" insertHyperlinks="0" deleteColumns="0" deleteRows="0" selectLockedCells="1" sort="0" autoFilter="0" pivotTables="0"/>
  <mergeCells count="30">
    <mergeCell ref="D76:E76"/>
    <mergeCell ref="D77:E77"/>
    <mergeCell ref="C63:D63"/>
    <mergeCell ref="D64:E64"/>
    <mergeCell ref="D69:E70"/>
    <mergeCell ref="D72:E72"/>
    <mergeCell ref="D73:E73"/>
    <mergeCell ref="D74:E74"/>
    <mergeCell ref="D75:E75"/>
    <mergeCell ref="D52:E52"/>
    <mergeCell ref="C59:D59"/>
    <mergeCell ref="E59:E63"/>
    <mergeCell ref="C60:D60"/>
    <mergeCell ref="C61:D61"/>
    <mergeCell ref="C62:D62"/>
    <mergeCell ref="C18:E18"/>
    <mergeCell ref="C20:E20"/>
    <mergeCell ref="C22:E22"/>
    <mergeCell ref="C48:D48"/>
    <mergeCell ref="E48:E51"/>
    <mergeCell ref="C49:D49"/>
    <mergeCell ref="C50:D50"/>
    <mergeCell ref="C51:D51"/>
    <mergeCell ref="C4:D6"/>
    <mergeCell ref="C7:D9"/>
    <mergeCell ref="C10:D12"/>
    <mergeCell ref="C13:D15"/>
    <mergeCell ref="C16:E16"/>
    <mergeCell ref="C17:E17"/>
    <mergeCell ref="C3:E3"/>
  </mergeCells>
  <pageMargins left="0.7" right="0.7" top="0.75" bottom="0.75" header="0.3" footer="0.3"/>
  <pageSetup scale="27" orientation="landscape" r:id="rId1"/>
  <rowBreaks count="1" manualBreakCount="1">
    <brk id="1" max="16383" man="1"/>
  </rowBreaks>
  <ignoredErrors>
    <ignoredError sqref="R6:R16" formula="1"/>
    <ignoredError sqref="R48:R52 F59:R60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SARM 17-18</vt:lpstr>
    </vt:vector>
  </TitlesOfParts>
  <Company>CSSSRT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Daguerre (4560)</dc:creator>
  <cp:lastModifiedBy>Johanne Daguerre (4560)</cp:lastModifiedBy>
  <dcterms:created xsi:type="dcterms:W3CDTF">2018-02-20T16:24:17Z</dcterms:created>
  <dcterms:modified xsi:type="dcterms:W3CDTF">2018-02-20T16:38:43Z</dcterms:modified>
</cp:coreProperties>
</file>