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1"/>
  </bookViews>
  <sheets>
    <sheet name="Adhérents2018" sheetId="1" r:id="rId1"/>
    <sheet name="Cours" sheetId="2" r:id="rId2"/>
    <sheet name="Projection" sheetId="3" r:id="rId3"/>
  </sheets>
  <definedNames>
    <definedName name="f_adhérent" comment="Calcul pour la recherche dans liste déroulante">OFFSET(p_adhérent,0,0,COUNTA(l_adhérent),1)</definedName>
    <definedName name="l_adhérent">Adhérents2018!$B:$B</definedName>
    <definedName name="l_civilité">Adhérents2018!$M$2:$M$4</definedName>
    <definedName name="l_paiement">Adhérents2018!$N:$N</definedName>
    <definedName name="l_ville">Adhérents2018!$K:$K</definedName>
    <definedName name="m_adhérent">Adhérents2018!$B:$H</definedName>
    <definedName name="m_villecp">Adhérents2018!$K:$L</definedName>
    <definedName name="p_adhérent" comment="1er adhérent de l_adhérent">Adhérents2018!$B$2</definedName>
  </definedNames>
  <calcPr calcId="124519"/>
</workbook>
</file>

<file path=xl/calcChain.xml><?xml version="1.0" encoding="utf-8"?>
<calcChain xmlns="http://schemas.openxmlformats.org/spreadsheetml/2006/main">
  <c r="A6" i="2"/>
  <c r="C6"/>
  <c r="E6"/>
  <c r="F6"/>
  <c r="G6"/>
  <c r="H6"/>
  <c r="I6"/>
  <c r="E9" i="1"/>
  <c r="E4"/>
  <c r="E7"/>
  <c r="E8"/>
  <c r="E15"/>
  <c r="E10"/>
  <c r="E5"/>
  <c r="E12"/>
  <c r="E3"/>
  <c r="E2"/>
  <c r="E14"/>
  <c r="E13"/>
  <c r="E11"/>
  <c r="E6"/>
</calcChain>
</file>

<file path=xl/sharedStrings.xml><?xml version="1.0" encoding="utf-8"?>
<sst xmlns="http://schemas.openxmlformats.org/spreadsheetml/2006/main" count="97" uniqueCount="67">
  <si>
    <t>N° adh</t>
  </si>
  <si>
    <t>NomPrénom</t>
  </si>
  <si>
    <t>Civilité</t>
  </si>
  <si>
    <t>Adresse</t>
  </si>
  <si>
    <t>CP</t>
  </si>
  <si>
    <t>Ville</t>
  </si>
  <si>
    <t>Tél</t>
  </si>
  <si>
    <t>Mail</t>
  </si>
  <si>
    <t>Cotisation</t>
  </si>
  <si>
    <t>archive 2017</t>
  </si>
  <si>
    <t>Paiement</t>
  </si>
  <si>
    <t>Chèq</t>
  </si>
  <si>
    <t>Mme</t>
  </si>
  <si>
    <t>Esp,</t>
  </si>
  <si>
    <t>Mr</t>
  </si>
  <si>
    <t>BEAUZAC</t>
  </si>
  <si>
    <t>Mr &amp; Mme</t>
  </si>
  <si>
    <t>BEINE NAUROY</t>
  </si>
  <si>
    <t>Lieu :</t>
  </si>
  <si>
    <t>Montant :</t>
  </si>
  <si>
    <t>Professeur :</t>
  </si>
  <si>
    <t>Nbr</t>
  </si>
  <si>
    <t>Réglé le</t>
  </si>
  <si>
    <t>Local du comité</t>
  </si>
  <si>
    <t>PARIS</t>
  </si>
  <si>
    <t>75000</t>
  </si>
  <si>
    <t>AGEN</t>
  </si>
  <si>
    <t>34000</t>
  </si>
  <si>
    <t>LIMOGES</t>
  </si>
  <si>
    <t>06000</t>
  </si>
  <si>
    <t>15000</t>
  </si>
  <si>
    <t>38000</t>
  </si>
  <si>
    <t>BELLEFONT</t>
  </si>
  <si>
    <t>04000</t>
  </si>
  <si>
    <t>03100</t>
  </si>
  <si>
    <t>LILLE</t>
  </si>
  <si>
    <t>32000</t>
  </si>
  <si>
    <t>Claudine</t>
  </si>
  <si>
    <t>JEAN</t>
  </si>
  <si>
    <t>Marie</t>
  </si>
  <si>
    <t>Michel</t>
  </si>
  <si>
    <t>AMICALE</t>
  </si>
  <si>
    <t>ANDRE</t>
  </si>
  <si>
    <t>Jean-Paul</t>
  </si>
  <si>
    <t>Association</t>
  </si>
  <si>
    <t>François</t>
  </si>
  <si>
    <t>Monique</t>
  </si>
  <si>
    <t>DIDIER</t>
  </si>
  <si>
    <t>COLETTE</t>
  </si>
  <si>
    <t>ARLETTE</t>
  </si>
  <si>
    <t>Dominique</t>
  </si>
  <si>
    <t xml:space="preserve">RUE KENNEDY </t>
  </si>
  <si>
    <t>Avenue Pompidou</t>
  </si>
  <si>
    <t>Chemin BOUSSINGAULT</t>
  </si>
  <si>
    <t>Cours Lafayette</t>
  </si>
  <si>
    <t>Place Jouheaux</t>
  </si>
  <si>
    <t>Rue des Poissoniers</t>
  </si>
  <si>
    <t>La méduse</t>
  </si>
  <si>
    <t>195 allée du Dauphin</t>
  </si>
  <si>
    <t xml:space="preserve"> lotLa Colline</t>
  </si>
  <si>
    <t>avenue Roger Salengro</t>
  </si>
  <si>
    <t>Chemin des Prunes</t>
  </si>
  <si>
    <t>Allée des Rascasses</t>
  </si>
  <si>
    <t>25  Résidence du Roi</t>
  </si>
  <si>
    <t>COURS de patois</t>
  </si>
  <si>
    <t>Parc de la Régente</t>
  </si>
  <si>
    <t>MARSEILLE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</si>
</sst>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\ [$€-40C];[Red]\-#,##0.00\ [$€-40C]"/>
    <numFmt numFmtId="165" formatCode="0#&quot; &quot;##&quot; &quot;##&quot; &quot;##&quot; &quot;##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29"/>
    </font>
    <font>
      <sz val="10"/>
      <name val="Arial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  <charset val="129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indexed="8"/>
      <name val="Calibri"/>
      <family val="2"/>
      <charset val="1"/>
    </font>
    <font>
      <u/>
      <sz val="10"/>
      <color indexed="12"/>
      <name val="Calibri"/>
      <family val="2"/>
      <charset val="1"/>
    </font>
    <font>
      <u/>
      <sz val="10"/>
      <color indexed="12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ill="0" applyBorder="0" applyAlignment="0" applyProtection="0"/>
  </cellStyleXfs>
  <cellXfs count="32">
    <xf numFmtId="0" fontId="0" fillId="0" borderId="0" xfId="0"/>
    <xf numFmtId="0" fontId="6" fillId="0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left"/>
    </xf>
    <xf numFmtId="165" fontId="6" fillId="0" borderId="1" xfId="4" applyNumberFormat="1" applyFont="1" applyFill="1" applyBorder="1" applyAlignment="1">
      <alignment horizontal="center"/>
    </xf>
    <xf numFmtId="165" fontId="6" fillId="2" borderId="1" xfId="4" applyNumberFormat="1" applyFont="1" applyFill="1" applyBorder="1" applyAlignment="1">
      <alignment horizontal="center"/>
    </xf>
    <xf numFmtId="165" fontId="6" fillId="0" borderId="1" xfId="4" applyNumberFormat="1" applyFont="1" applyFill="1" applyBorder="1" applyAlignment="1">
      <alignment horizontal="center" wrapText="1"/>
    </xf>
    <xf numFmtId="0" fontId="8" fillId="3" borderId="1" xfId="4" applyFont="1" applyFill="1" applyBorder="1" applyAlignment="1">
      <alignment horizontal="left"/>
    </xf>
    <xf numFmtId="0" fontId="8" fillId="4" borderId="1" xfId="4" applyFont="1" applyFill="1" applyBorder="1" applyAlignment="1">
      <alignment horizontal="left"/>
    </xf>
    <xf numFmtId="0" fontId="9" fillId="3" borderId="1" xfId="2" applyFont="1" applyFill="1" applyBorder="1" applyAlignment="1">
      <alignment horizontal="left"/>
    </xf>
    <xf numFmtId="0" fontId="9" fillId="4" borderId="1" xfId="2" applyFont="1" applyFill="1" applyBorder="1" applyAlignment="1">
      <alignment horizontal="left"/>
    </xf>
    <xf numFmtId="0" fontId="9" fillId="3" borderId="1" xfId="4" applyFont="1" applyFill="1" applyBorder="1" applyAlignment="1" applyProtection="1">
      <alignment horizontal="left"/>
    </xf>
    <xf numFmtId="0" fontId="10" fillId="3" borderId="1" xfId="2" applyFont="1" applyFill="1" applyBorder="1" applyAlignment="1">
      <alignment horizontal="left"/>
    </xf>
    <xf numFmtId="44" fontId="7" fillId="0" borderId="1" xfId="7" applyFont="1" applyFill="1" applyBorder="1" applyAlignment="1">
      <alignment horizontal="center"/>
    </xf>
    <xf numFmtId="44" fontId="7" fillId="0" borderId="1" xfId="7" applyFont="1" applyFill="1" applyBorder="1" applyAlignment="1">
      <alignment horizontal="right"/>
    </xf>
    <xf numFmtId="164" fontId="6" fillId="3" borderId="1" xfId="5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6"/>
    <xf numFmtId="0" fontId="11" fillId="5" borderId="2" xfId="6" applyFont="1" applyFill="1" applyBorder="1" applyAlignment="1">
      <alignment horizontal="center"/>
    </xf>
    <xf numFmtId="0" fontId="5" fillId="5" borderId="2" xfId="6" applyFont="1" applyFill="1" applyBorder="1" applyAlignment="1">
      <alignment horizontal="center"/>
    </xf>
    <xf numFmtId="49" fontId="5" fillId="5" borderId="2" xfId="6" applyNumberFormat="1" applyFont="1" applyFill="1" applyBorder="1" applyAlignment="1">
      <alignment horizontal="center"/>
    </xf>
    <xf numFmtId="0" fontId="5" fillId="6" borderId="0" xfId="6" applyFont="1" applyFill="1" applyAlignment="1">
      <alignment horizontal="center"/>
    </xf>
    <xf numFmtId="0" fontId="11" fillId="6" borderId="0" xfId="6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" fontId="0" fillId="0" borderId="2" xfId="0" applyNumberFormat="1" applyBorder="1"/>
    <xf numFmtId="0" fontId="1" fillId="0" borderId="2" xfId="0" applyFont="1" applyBorder="1" applyAlignment="1">
      <alignment horizontal="center"/>
    </xf>
    <xf numFmtId="14" fontId="0" fillId="0" borderId="2" xfId="0" applyNumberFormat="1" applyBorder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3" fillId="0" borderId="0" xfId="0" applyFont="1"/>
  </cellXfs>
  <cellStyles count="8">
    <cellStyle name="Lien hypertexte" xfId="2" builtinId="8"/>
    <cellStyle name="Monétaire 6" xfId="7"/>
    <cellStyle name="Normal" xfId="0" builtinId="0"/>
    <cellStyle name="Normal 2" xfId="1"/>
    <cellStyle name="Normal 3" xfId="3"/>
    <cellStyle name="Normal 5" xfId="4"/>
    <cellStyle name="Normal 6" xfId="5"/>
    <cellStyle name="Normal 7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C7" sqref="C7"/>
    </sheetView>
  </sheetViews>
  <sheetFormatPr baseColWidth="10" defaultRowHeight="15"/>
  <cols>
    <col min="2" max="2" width="28" bestFit="1" customWidth="1"/>
    <col min="4" max="4" width="34.140625" bestFit="1" customWidth="1"/>
    <col min="6" max="6" width="14.42578125" bestFit="1" customWidth="1"/>
    <col min="7" max="7" width="22.7109375" bestFit="1" customWidth="1"/>
    <col min="8" max="8" width="30.5703125" bestFit="1" customWidth="1"/>
    <col min="11" max="11" width="22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K1" s="19" t="s">
        <v>5</v>
      </c>
      <c r="L1" s="19" t="s">
        <v>4</v>
      </c>
      <c r="M1" s="19" t="s">
        <v>2</v>
      </c>
      <c r="N1" s="23" t="s">
        <v>10</v>
      </c>
    </row>
    <row r="2" spans="1:14">
      <c r="B2" s="1" t="s">
        <v>41</v>
      </c>
      <c r="D2" s="3" t="s">
        <v>51</v>
      </c>
      <c r="E2" t="str">
        <f>IF(F2&lt;&gt;0,VLOOKUP(F2,m_villecp,2),"")</f>
        <v>15000</v>
      </c>
      <c r="F2" t="s">
        <v>15</v>
      </c>
      <c r="G2" s="5"/>
      <c r="H2" s="8"/>
      <c r="I2" s="15">
        <v>30</v>
      </c>
      <c r="K2" s="20" t="s">
        <v>26</v>
      </c>
      <c r="L2" s="21" t="s">
        <v>27</v>
      </c>
      <c r="M2" s="20" t="s">
        <v>12</v>
      </c>
      <c r="N2" s="22" t="s">
        <v>11</v>
      </c>
    </row>
    <row r="3" spans="1:14">
      <c r="B3" s="1" t="s">
        <v>42</v>
      </c>
      <c r="C3" t="s">
        <v>12</v>
      </c>
      <c r="D3" s="3" t="s">
        <v>52</v>
      </c>
      <c r="E3" t="str">
        <f>IF(F3&lt;&gt;0,VLOOKUP(F3,m_villecp,2),"")</f>
        <v>38000</v>
      </c>
      <c r="F3" t="s">
        <v>17</v>
      </c>
      <c r="G3" s="5">
        <v>606060606</v>
      </c>
      <c r="H3" s="8"/>
      <c r="I3" s="15" t="s">
        <v>9</v>
      </c>
      <c r="K3" s="20" t="s">
        <v>15</v>
      </c>
      <c r="L3" s="21" t="s">
        <v>30</v>
      </c>
      <c r="M3" s="20" t="s">
        <v>14</v>
      </c>
      <c r="N3" s="22" t="s">
        <v>13</v>
      </c>
    </row>
    <row r="4" spans="1:14">
      <c r="B4" s="1" t="s">
        <v>49</v>
      </c>
      <c r="C4" t="s">
        <v>14</v>
      </c>
      <c r="D4" s="3" t="s">
        <v>53</v>
      </c>
      <c r="E4" t="str">
        <f>IF(F4&lt;&gt;0,VLOOKUP(F4,m_villecp,2),"")</f>
        <v>34000</v>
      </c>
      <c r="F4" t="s">
        <v>26</v>
      </c>
      <c r="G4" s="5">
        <v>404040404</v>
      </c>
      <c r="H4" s="8"/>
      <c r="I4" s="15">
        <v>10</v>
      </c>
      <c r="K4" s="20" t="s">
        <v>17</v>
      </c>
      <c r="L4" s="21" t="s">
        <v>31</v>
      </c>
      <c r="M4" s="20" t="s">
        <v>16</v>
      </c>
      <c r="N4" s="18"/>
    </row>
    <row r="5" spans="1:14">
      <c r="B5" s="1" t="s">
        <v>44</v>
      </c>
      <c r="D5" s="3" t="s">
        <v>54</v>
      </c>
      <c r="E5" t="str">
        <f>IF(F5&lt;&gt;0,VLOOKUP(F5,m_villecp,2),"")</f>
        <v>75000</v>
      </c>
      <c r="F5" t="s">
        <v>24</v>
      </c>
      <c r="G5" s="5">
        <v>505050505</v>
      </c>
      <c r="H5" s="8"/>
      <c r="I5" s="16">
        <v>30</v>
      </c>
      <c r="K5" s="20" t="s">
        <v>32</v>
      </c>
      <c r="L5" s="21" t="s">
        <v>33</v>
      </c>
      <c r="M5" s="18"/>
      <c r="N5" s="18"/>
    </row>
    <row r="6" spans="1:14">
      <c r="B6" s="1" t="s">
        <v>37</v>
      </c>
      <c r="C6" t="s">
        <v>12</v>
      </c>
      <c r="D6" s="3" t="s">
        <v>55</v>
      </c>
      <c r="E6" t="str">
        <f>IF(F6&lt;&gt;0,VLOOKUP(F6,m_villecp,2),"")</f>
        <v>75000</v>
      </c>
      <c r="F6" t="s">
        <v>24</v>
      </c>
      <c r="G6" s="5"/>
      <c r="H6" s="8"/>
      <c r="I6" s="14">
        <v>15</v>
      </c>
      <c r="K6" s="20" t="s">
        <v>35</v>
      </c>
      <c r="L6" s="21" t="s">
        <v>36</v>
      </c>
      <c r="M6" s="18"/>
      <c r="N6" s="18"/>
    </row>
    <row r="7" spans="1:14">
      <c r="B7" s="1" t="s">
        <v>48</v>
      </c>
      <c r="C7" t="s">
        <v>16</v>
      </c>
      <c r="D7" s="3" t="s">
        <v>56</v>
      </c>
      <c r="E7" t="str">
        <f>IF(F7&lt;&gt;0,VLOOKUP(F7,m_villecp,2),"")</f>
        <v>32000</v>
      </c>
      <c r="F7" t="s">
        <v>35</v>
      </c>
      <c r="G7" s="5">
        <v>7777777777</v>
      </c>
      <c r="H7" s="12"/>
      <c r="I7" s="15">
        <v>10</v>
      </c>
      <c r="K7" s="20" t="s">
        <v>28</v>
      </c>
      <c r="L7" s="21" t="s">
        <v>29</v>
      </c>
      <c r="M7" s="18"/>
      <c r="N7" s="18"/>
    </row>
    <row r="8" spans="1:14">
      <c r="B8" s="1" t="s">
        <v>47</v>
      </c>
      <c r="D8" s="3" t="s">
        <v>57</v>
      </c>
      <c r="E8" t="str">
        <f>IF(F8&lt;&gt;0,VLOOKUP(F8,m_villecp,2),"")</f>
        <v>32000</v>
      </c>
      <c r="F8" t="s">
        <v>35</v>
      </c>
      <c r="G8" s="5">
        <v>5050505050</v>
      </c>
      <c r="H8" s="8"/>
      <c r="I8" s="14">
        <v>10</v>
      </c>
      <c r="K8" s="20" t="s">
        <v>66</v>
      </c>
      <c r="L8" s="21" t="s">
        <v>34</v>
      </c>
      <c r="M8" s="18"/>
      <c r="N8" s="18"/>
    </row>
    <row r="9" spans="1:14">
      <c r="B9" s="1" t="s">
        <v>50</v>
      </c>
      <c r="D9" s="3" t="s">
        <v>58</v>
      </c>
      <c r="E9" t="str">
        <f>IF(F9&lt;&gt;0,VLOOKUP(F9,m_villecp,2),"")</f>
        <v/>
      </c>
      <c r="G9" s="5"/>
      <c r="H9" s="13"/>
      <c r="I9" s="14">
        <v>15</v>
      </c>
      <c r="K9" s="20" t="s">
        <v>24</v>
      </c>
      <c r="L9" s="21" t="s">
        <v>25</v>
      </c>
      <c r="M9" s="18"/>
      <c r="N9" s="18"/>
    </row>
    <row r="10" spans="1:14">
      <c r="B10" s="1" t="s">
        <v>45</v>
      </c>
      <c r="D10" s="3" t="s">
        <v>59</v>
      </c>
      <c r="E10" t="str">
        <f>IF(F10&lt;&gt;0,VLOOKUP(F10,m_villecp,2),"")</f>
        <v>75000</v>
      </c>
      <c r="F10" t="s">
        <v>24</v>
      </c>
      <c r="G10" s="7"/>
      <c r="H10" s="12"/>
      <c r="I10" s="15">
        <v>15</v>
      </c>
      <c r="K10" s="18"/>
      <c r="L10" s="18"/>
    </row>
    <row r="11" spans="1:14">
      <c r="B11" s="1" t="s">
        <v>38</v>
      </c>
      <c r="C11" t="s">
        <v>14</v>
      </c>
      <c r="D11" s="3" t="s">
        <v>65</v>
      </c>
      <c r="E11" t="str">
        <f>IF(F11&lt;&gt;0,VLOOKUP(F11,m_villecp,2),"")</f>
        <v>03100</v>
      </c>
      <c r="F11" t="s">
        <v>66</v>
      </c>
      <c r="G11" s="5"/>
      <c r="H11" s="9"/>
      <c r="I11" s="15">
        <v>15</v>
      </c>
      <c r="K11" s="18"/>
      <c r="L11" s="18"/>
    </row>
    <row r="12" spans="1:14">
      <c r="B12" s="1" t="s">
        <v>43</v>
      </c>
      <c r="D12" s="3" t="s">
        <v>60</v>
      </c>
      <c r="E12" t="str">
        <f>IF(F12&lt;&gt;0,VLOOKUP(F12,m_villecp,2),"")</f>
        <v>75000</v>
      </c>
      <c r="F12" t="s">
        <v>24</v>
      </c>
      <c r="G12" s="5"/>
      <c r="H12" s="8"/>
      <c r="I12" s="15">
        <v>15</v>
      </c>
      <c r="K12" s="18"/>
      <c r="L12" s="18"/>
    </row>
    <row r="13" spans="1:14">
      <c r="B13" s="1" t="s">
        <v>39</v>
      </c>
      <c r="C13" t="s">
        <v>12</v>
      </c>
      <c r="D13" s="3" t="s">
        <v>61</v>
      </c>
      <c r="E13" t="str">
        <f>IF(F13&lt;&gt;0,VLOOKUP(F13,m_villecp,2),"")</f>
        <v>75000</v>
      </c>
      <c r="F13" t="s">
        <v>24</v>
      </c>
      <c r="G13" s="5"/>
      <c r="H13" s="10"/>
      <c r="I13" s="14">
        <v>10</v>
      </c>
      <c r="K13" s="18"/>
      <c r="L13" s="18"/>
    </row>
    <row r="14" spans="1:14">
      <c r="B14" s="2" t="s">
        <v>40</v>
      </c>
      <c r="D14" s="4" t="s">
        <v>62</v>
      </c>
      <c r="E14" t="str">
        <f>IF(F14&lt;&gt;0,VLOOKUP(F14,m_villecp,2),"")</f>
        <v>15000</v>
      </c>
      <c r="F14" t="s">
        <v>15</v>
      </c>
      <c r="G14" s="6"/>
      <c r="H14" s="11"/>
      <c r="I14" s="15">
        <v>15</v>
      </c>
      <c r="K14" s="18"/>
      <c r="L14" s="18"/>
    </row>
    <row r="15" spans="1:14">
      <c r="B15" s="1" t="s">
        <v>46</v>
      </c>
      <c r="D15" s="3" t="s">
        <v>63</v>
      </c>
      <c r="E15" t="str">
        <f>IF(F15&lt;&gt;0,VLOOKUP(F15,m_villecp,2),"")</f>
        <v>06000</v>
      </c>
      <c r="F15" t="s">
        <v>28</v>
      </c>
      <c r="G15" s="5"/>
      <c r="H15" s="12"/>
      <c r="I15" s="14">
        <v>15</v>
      </c>
      <c r="K15" s="18"/>
      <c r="L15" s="18"/>
    </row>
  </sheetData>
  <sortState ref="A2:I15">
    <sortCondition ref="B2:B15"/>
  </sortState>
  <dataValidations count="2">
    <dataValidation type="list" allowBlank="1" showInputMessage="1" showErrorMessage="1" sqref="C2:C15">
      <formula1>l_civilité</formula1>
    </dataValidation>
    <dataValidation type="list" allowBlank="1" showInputMessage="1" prompt="Tapez 1 lettre ou +&#10;Puis clic sur flèche à droite&#10;Puis clic sur la ville souhaitée" sqref="F2:F15">
      <formula1>OFFSET(l_ville,MATCH(F2&amp;"*",l_ville,0)-1,0,COUNTIF(l_ville,F2&amp;"*"))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E10" sqref="E10"/>
    </sheetView>
  </sheetViews>
  <sheetFormatPr baseColWidth="10" defaultRowHeight="15"/>
  <cols>
    <col min="1" max="1" width="7.42578125" style="17" customWidth="1"/>
    <col min="2" max="2" width="12.28515625" bestFit="1" customWidth="1"/>
    <col min="3" max="3" width="7.28515625" bestFit="1" customWidth="1"/>
    <col min="4" max="4" width="7.28515625" customWidth="1"/>
    <col min="5" max="5" width="24.85546875" customWidth="1"/>
    <col min="6" max="6" width="6" bestFit="1" customWidth="1"/>
    <col min="7" max="7" width="15.42578125" customWidth="1"/>
    <col min="8" max="8" width="14.42578125" bestFit="1" customWidth="1"/>
    <col min="9" max="9" width="26.7109375" customWidth="1"/>
    <col min="10" max="10" width="11.28515625" customWidth="1"/>
  </cols>
  <sheetData>
    <row r="1" spans="1:10" ht="18.75">
      <c r="A1" s="29" t="s">
        <v>64</v>
      </c>
    </row>
    <row r="2" spans="1:10">
      <c r="B2" s="30" t="s">
        <v>20</v>
      </c>
      <c r="C2" s="31"/>
    </row>
    <row r="3" spans="1:10">
      <c r="B3" s="30" t="s">
        <v>18</v>
      </c>
      <c r="C3" s="31" t="s">
        <v>23</v>
      </c>
    </row>
    <row r="4" spans="1:10">
      <c r="B4" s="30" t="s">
        <v>19</v>
      </c>
      <c r="C4" s="31"/>
    </row>
    <row r="5" spans="1:10">
      <c r="A5" s="27" t="s">
        <v>0</v>
      </c>
      <c r="B5" s="27" t="s">
        <v>1</v>
      </c>
      <c r="C5" s="27" t="s">
        <v>2</v>
      </c>
      <c r="D5" s="27" t="s">
        <v>21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22</v>
      </c>
    </row>
    <row r="6" spans="1:10">
      <c r="A6" s="24" t="str">
        <f>IF(B6&lt;&gt;0,MATCH(B6,[0]!l_adhérent,0),"")</f>
        <v/>
      </c>
      <c r="B6" s="25"/>
      <c r="C6" s="25" t="str">
        <f>IF(B6&lt;&gt;0,VLOOKUP(B6,m_adhérent,2),"")</f>
        <v/>
      </c>
      <c r="D6" s="26"/>
      <c r="E6" s="25" t="str">
        <f>IF($B6&lt;&gt;0,VLOOKUP($B6,m_adhérent,3),"")</f>
        <v/>
      </c>
      <c r="F6" s="25" t="str">
        <f>IF($B6&lt;&gt;0,VLOOKUP($B6,m_adhérent,4),"")</f>
        <v/>
      </c>
      <c r="G6" s="25" t="str">
        <f>IF($B6&lt;&gt;0,VLOOKUP($B6,m_adhérent,5),"")</f>
        <v/>
      </c>
      <c r="H6" s="25" t="str">
        <f>IF($B6&lt;&gt;0,VLOOKUP($B6,m_adhérent,6),"")</f>
        <v/>
      </c>
      <c r="I6" s="25" t="str">
        <f>IF($B6&lt;&gt;0,VLOOKUP($B6,m_adhérent,7),"")</f>
        <v/>
      </c>
      <c r="J6" s="28"/>
    </row>
  </sheetData>
  <dataValidations disablePrompts="1" count="1">
    <dataValidation type="list" allowBlank="1" showInputMessage="1" prompt="Saisie inscription&#10;Tapez 1 lettre ou +&#10;Puis clic sur flèche à droite&#10;Puis clic sur le nom" sqref="B6">
      <formula1>OFFSET(f_adhérent,MATCH(B6&amp;"*",f_adhérent,0)-1,0,COUNTIF(f_adhérent,B6&amp;"*"))</formula1>
    </dataValidation>
  </dataValidations>
  <pageMargins left="0.31496062992125984" right="0.31496062992125984" top="0.59055118110236227" bottom="0.59055118110236227" header="0.31496062992125984" footer="0.31496062992125984"/>
  <pageSetup paperSize="9" orientation="landscape" horizontalDpi="4294967293" verticalDpi="4294967293" r:id="rId1"/>
  <headerFooter>
    <oddHeader>&amp;CAssociation&amp;RCCMessai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6" sqref="E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Adhérents2018</vt:lpstr>
      <vt:lpstr>Cours</vt:lpstr>
      <vt:lpstr>Projection</vt:lpstr>
      <vt:lpstr>l_adhérent</vt:lpstr>
      <vt:lpstr>l_civilité</vt:lpstr>
      <vt:lpstr>l_paiement</vt:lpstr>
      <vt:lpstr>l_ville</vt:lpstr>
      <vt:lpstr>m_adhérent</vt:lpstr>
      <vt:lpstr>m_villecp</vt:lpstr>
      <vt:lpstr>p_adhérent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FAURE</dc:creator>
  <cp:lastModifiedBy>FAURE</cp:lastModifiedBy>
  <cp:lastPrinted>2018-02-20T08:49:41Z</cp:lastPrinted>
  <dcterms:created xsi:type="dcterms:W3CDTF">2018-02-19T18:24:22Z</dcterms:created>
  <dcterms:modified xsi:type="dcterms:W3CDTF">2018-02-20T10:40:31Z</dcterms:modified>
</cp:coreProperties>
</file>