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1800" windowWidth="19035" windowHeight="7965" tabRatio="987"/>
  </bookViews>
  <sheets>
    <sheet name="MIFFRE PAUL" sheetId="1" r:id="rId1"/>
    <sheet name="Fériés" sheetId="2" r:id="rId2"/>
  </sheets>
  <definedNames>
    <definedName name="débpér">'MIFFRE PAUL'!$D$1</definedName>
    <definedName name="début">'MIFFRE PAUL'!$A1</definedName>
    <definedName name="Encours">2018</definedName>
    <definedName name="fériés">Fériés!$A$1:$A$13</definedName>
    <definedName name="fin">'MIFFRE PAUL'!$B1-1</definedName>
    <definedName name="finpér">'MIFFRE PAUL'!$D$2</definedName>
  </definedNames>
  <calcPr calcId="125725" iterate="1"/>
</workbook>
</file>

<file path=xl/calcChain.xml><?xml version="1.0" encoding="utf-8"?>
<calcChain xmlns="http://schemas.openxmlformats.org/spreadsheetml/2006/main">
  <c r="D13" i="1"/>
  <c r="D5"/>
  <c r="C7"/>
  <c r="A2" i="2"/>
  <c r="A3" s="1"/>
  <c r="A15"/>
  <c r="C13" i="1"/>
  <c r="D11" s="1"/>
  <c r="D67"/>
  <c r="D59"/>
  <c r="D52"/>
  <c r="D44"/>
  <c r="D37"/>
  <c r="D31"/>
  <c r="C67"/>
  <c r="C59"/>
  <c r="C52"/>
  <c r="C44"/>
  <c r="C37"/>
  <c r="C31"/>
  <c r="A13" i="2"/>
  <c r="A12"/>
  <c r="A11"/>
  <c r="A10"/>
  <c r="A9"/>
  <c r="A7"/>
  <c r="A8" s="1"/>
  <c r="A6"/>
  <c r="A14" s="1"/>
  <c r="A5"/>
  <c r="A4"/>
  <c r="A1"/>
  <c r="D7" i="1" l="1"/>
  <c r="C19"/>
  <c r="D19"/>
  <c r="C25"/>
  <c r="D25"/>
  <c r="G5" l="1"/>
  <c r="E5"/>
  <c r="E13" s="1"/>
</calcChain>
</file>

<file path=xl/sharedStrings.xml><?xml version="1.0" encoding="utf-8"?>
<sst xmlns="http://schemas.openxmlformats.org/spreadsheetml/2006/main" count="80" uniqueCount="38">
  <si>
    <t>Date Retour</t>
  </si>
  <si>
    <t>Jours de congés</t>
  </si>
  <si>
    <t>CALCUL DES DATES : JOURS DE CONGÉS 2018</t>
  </si>
  <si>
    <t xml:space="preserve">JOURS DE </t>
  </si>
  <si>
    <t>FRACTIONNEMENT</t>
  </si>
  <si>
    <t>TOTAL</t>
  </si>
  <si>
    <t xml:space="preserve">CONGE POSE EN </t>
  </si>
  <si>
    <t>JOURS</t>
  </si>
  <si>
    <t>Date débpér</t>
  </si>
  <si>
    <t>Jour de l'an</t>
  </si>
  <si>
    <t>Pâques</t>
  </si>
  <si>
    <t>Lun de P</t>
  </si>
  <si>
    <t>Fête du travail</t>
  </si>
  <si>
    <t>Victoire1945</t>
  </si>
  <si>
    <t>Ascension</t>
  </si>
  <si>
    <t>Pentecôte</t>
  </si>
  <si>
    <t>Fêt. Nat.</t>
  </si>
  <si>
    <t>Assomption</t>
  </si>
  <si>
    <t>Toussaint</t>
  </si>
  <si>
    <t>Armistice</t>
  </si>
  <si>
    <t>Noël</t>
  </si>
  <si>
    <t>Date début</t>
  </si>
  <si>
    <t>Date de reprise</t>
  </si>
  <si>
    <t>CET</t>
  </si>
  <si>
    <t>RECUPERATION</t>
  </si>
  <si>
    <t>HORAIRE</t>
  </si>
  <si>
    <t>SOLDE CONGE 2018 EN JOURS</t>
  </si>
  <si>
    <t>DATE EMBAUCHE</t>
  </si>
  <si>
    <t>Encours', c'est l'année. En 2019; JE changerais la valeur dans encours et mon tableau féries se mettra a jour automatiquement</t>
  </si>
  <si>
    <t>MIFFRE PAUL</t>
  </si>
  <si>
    <t>22,5 JOURS DE CONGE / AN</t>
  </si>
  <si>
    <t>1 JOURS</t>
  </si>
  <si>
    <t>CONTRAT ADULTE RELAIS</t>
  </si>
  <si>
    <t>CDI OU CDD DANS LA LIMITE D'UNE DUREE DE 3 ANS RENOUVELABLE 1 FOIS</t>
  </si>
  <si>
    <t>CONTRAT UNIQUE INSERTION CUI 1 AN</t>
  </si>
  <si>
    <t>CDD 6 mois / 1AN</t>
  </si>
  <si>
    <t>CONTRAT EMPLOI AVENIR  3ANS</t>
  </si>
  <si>
    <t>22,5 JOURS DE CONGE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</si>
</sst>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h]:mm:ss;@"/>
  </numFmts>
  <fonts count="11"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b/>
      <i/>
      <sz val="11"/>
      <color indexed="4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i/>
      <sz val="9"/>
      <color indexed="4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27"/>
        <bgColor indexed="41"/>
      </patternFill>
    </fill>
    <fill>
      <patternFill patternType="solid">
        <fgColor indexed="57"/>
        <bgColor indexed="2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2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5" borderId="0" xfId="0" applyFill="1" applyAlignment="1"/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0" fontId="1" fillId="8" borderId="3" xfId="0" applyFont="1" applyFill="1" applyBorder="1" applyAlignment="1"/>
    <xf numFmtId="0" fontId="1" fillId="8" borderId="4" xfId="0" applyFont="1" applyFill="1" applyBorder="1" applyAlignment="1"/>
    <xf numFmtId="0" fontId="0" fillId="0" borderId="7" xfId="0" applyBorder="1"/>
    <xf numFmtId="0" fontId="0" fillId="9" borderId="8" xfId="0" applyFill="1" applyBorder="1"/>
    <xf numFmtId="14" fontId="0" fillId="9" borderId="9" xfId="0" applyNumberFormat="1" applyFill="1" applyBorder="1"/>
    <xf numFmtId="14" fontId="1" fillId="4" borderId="4" xfId="0" applyNumberFormat="1" applyFont="1" applyFill="1" applyBorder="1" applyAlignment="1"/>
    <xf numFmtId="14" fontId="0" fillId="9" borderId="9" xfId="0" applyNumberFormat="1" applyFill="1" applyBorder="1" applyAlignment="1"/>
    <xf numFmtId="0" fontId="0" fillId="10" borderId="7" xfId="0" applyFill="1" applyBorder="1"/>
    <xf numFmtId="0" fontId="0" fillId="10" borderId="10" xfId="0" applyFill="1" applyBorder="1"/>
    <xf numFmtId="0" fontId="0" fillId="0" borderId="7" xfId="0" applyNumberFormat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11" borderId="0" xfId="0" applyFill="1"/>
    <xf numFmtId="0" fontId="0" fillId="0" borderId="0" xfId="0" applyNumberFormat="1"/>
    <xf numFmtId="0" fontId="3" fillId="0" borderId="11" xfId="0" applyFont="1" applyBorder="1" applyAlignment="1"/>
    <xf numFmtId="0" fontId="0" fillId="0" borderId="0" xfId="0" applyFill="1" applyAlignment="1">
      <alignment horizontal="center"/>
    </xf>
    <xf numFmtId="0" fontId="0" fillId="0" borderId="0" xfId="0" quotePrefix="1"/>
    <xf numFmtId="0" fontId="0" fillId="12" borderId="0" xfId="0" applyFill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8" fillId="6" borderId="8" xfId="0" applyFont="1" applyFill="1" applyBorder="1"/>
    <xf numFmtId="0" fontId="0" fillId="6" borderId="7" xfId="0" applyFill="1" applyBorder="1"/>
    <xf numFmtId="14" fontId="0" fillId="6" borderId="7" xfId="0" applyNumberFormat="1" applyFill="1" applyBorder="1" applyAlignment="1">
      <alignment horizontal="center"/>
    </xf>
    <xf numFmtId="0" fontId="0" fillId="13" borderId="0" xfId="0" applyFill="1"/>
    <xf numFmtId="0" fontId="0" fillId="6" borderId="8" xfId="0" applyFill="1" applyBorder="1"/>
    <xf numFmtId="164" fontId="7" fillId="6" borderId="10" xfId="0" applyNumberFormat="1" applyFont="1" applyFill="1" applyBorder="1"/>
    <xf numFmtId="14" fontId="2" fillId="0" borderId="0" xfId="0" applyNumberFormat="1" applyFont="1" applyAlignment="1">
      <alignment horizontal="center"/>
    </xf>
    <xf numFmtId="0" fontId="6" fillId="5" borderId="6" xfId="0" applyFont="1" applyFill="1" applyBorder="1" applyAlignment="1">
      <alignment horizontal="right"/>
    </xf>
    <xf numFmtId="0" fontId="0" fillId="14" borderId="0" xfId="0" applyFill="1"/>
    <xf numFmtId="0" fontId="10" fillId="0" borderId="0" xfId="0" applyFont="1"/>
    <xf numFmtId="0" fontId="9" fillId="0" borderId="0" xfId="0" applyFont="1"/>
    <xf numFmtId="0" fontId="0" fillId="10" borderId="7" xfId="0" applyFill="1" applyBorder="1" applyAlignment="1">
      <alignment horizontal="center"/>
    </xf>
    <xf numFmtId="1" fontId="7" fillId="6" borderId="8" xfId="0" applyNumberFormat="1" applyFont="1" applyFill="1" applyBorder="1" applyAlignment="1"/>
    <xf numFmtId="0" fontId="0" fillId="0" borderId="7" xfId="0" applyBorder="1" applyAlignment="1"/>
    <xf numFmtId="0" fontId="0" fillId="0" borderId="10" xfId="0" applyBorder="1" applyAlignment="1"/>
    <xf numFmtId="0" fontId="7" fillId="6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1" fillId="4" borderId="8" xfId="0" applyFont="1" applyFill="1" applyBorder="1" applyAlignment="1"/>
    <xf numFmtId="0" fontId="1" fillId="4" borderId="6" xfId="0" applyFont="1" applyFill="1" applyBorder="1" applyAlignment="1"/>
    <xf numFmtId="0" fontId="7" fillId="6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5" fontId="7" fillId="6" borderId="7" xfId="0" applyNumberFormat="1" applyFont="1" applyFill="1" applyBorder="1" applyAlignment="1"/>
    <xf numFmtId="165" fontId="7" fillId="0" borderId="10" xfId="0" applyNumberFormat="1" applyFont="1" applyBorder="1" applyAlignment="1"/>
    <xf numFmtId="0" fontId="0" fillId="10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zoomScale="85" zoomScaleNormal="85" workbookViewId="0">
      <selection activeCell="A15" sqref="A15"/>
    </sheetView>
  </sheetViews>
  <sheetFormatPr baseColWidth="10" defaultRowHeight="12.75"/>
  <cols>
    <col min="1" max="1" width="25.28515625" customWidth="1"/>
    <col min="2" max="2" width="17.85546875" customWidth="1"/>
    <col min="3" max="3" width="38.5703125" customWidth="1"/>
    <col min="4" max="4" width="18.5703125" customWidth="1"/>
    <col min="5" max="5" width="27.140625" customWidth="1"/>
    <col min="6" max="6" width="15" customWidth="1"/>
    <col min="7" max="7" width="20.140625" customWidth="1"/>
    <col min="8" max="8" width="18.140625" customWidth="1"/>
    <col min="9" max="9" width="26.140625" customWidth="1"/>
    <col min="10" max="10" width="13.5703125" customWidth="1"/>
  </cols>
  <sheetData>
    <row r="1" spans="1:9" ht="19.5" thickTop="1" thickBot="1">
      <c r="A1" s="55" t="s">
        <v>2</v>
      </c>
      <c r="B1" s="55"/>
      <c r="C1" s="56"/>
      <c r="D1" s="21">
        <v>43221</v>
      </c>
      <c r="E1" s="15" t="s">
        <v>5</v>
      </c>
      <c r="F1" s="40" t="s">
        <v>24</v>
      </c>
      <c r="G1" s="14" t="s">
        <v>3</v>
      </c>
      <c r="H1" s="35"/>
      <c r="I1" s="33"/>
    </row>
    <row r="2" spans="1:9" ht="19.5" thickTop="1" thickBot="1">
      <c r="A2" s="17" t="s">
        <v>37</v>
      </c>
      <c r="B2" s="18"/>
      <c r="C2" s="22">
        <v>43101</v>
      </c>
      <c r="D2" s="23">
        <v>43404</v>
      </c>
      <c r="E2" s="15" t="s">
        <v>6</v>
      </c>
      <c r="F2" s="40" t="s">
        <v>25</v>
      </c>
      <c r="G2" s="14" t="s">
        <v>4</v>
      </c>
      <c r="H2" s="35" t="s">
        <v>23</v>
      </c>
      <c r="I2" s="33"/>
    </row>
    <row r="3" spans="1:9" ht="13.5" thickTop="1">
      <c r="A3" s="1" t="s">
        <v>27</v>
      </c>
      <c r="B3" s="43"/>
      <c r="C3" s="45" t="s">
        <v>30</v>
      </c>
      <c r="D3" s="28"/>
      <c r="E3" s="15" t="s">
        <v>7</v>
      </c>
      <c r="F3" s="40"/>
      <c r="G3" s="14"/>
      <c r="H3" s="35"/>
      <c r="I3" s="33"/>
    </row>
    <row r="4" spans="1:9" ht="14.25">
      <c r="A4" s="44" t="s">
        <v>29</v>
      </c>
      <c r="B4" s="27"/>
      <c r="C4" s="27"/>
      <c r="D4" s="20" t="s">
        <v>4</v>
      </c>
      <c r="E4" s="13"/>
      <c r="F4" s="40"/>
      <c r="G4" s="14"/>
      <c r="H4" s="35"/>
      <c r="I4" s="33"/>
    </row>
    <row r="5" spans="1:9" ht="12.75" customHeight="1">
      <c r="A5" s="2"/>
      <c r="B5" s="3"/>
      <c r="C5" s="4"/>
      <c r="D5" s="48">
        <f>IF(OR(AND(B7&gt;=$D$2,A7&gt;=$D$2),AND(B7&lt;=$D$1,A7&lt;=$D$1)),IF(C7&lt;5,"0",IF(C7&gt;=8,2,1)),"0")</f>
        <v>1</v>
      </c>
      <c r="E5" s="49">
        <f>C7+C13+C19+C25+C31+C37+C44+C52+C59+C67</f>
        <v>18</v>
      </c>
      <c r="F5" s="41"/>
      <c r="G5" s="52">
        <f>D7+D13+D19+D25+D31+D37+D44+D52+D59+D67</f>
        <v>3</v>
      </c>
      <c r="H5" s="36"/>
      <c r="I5" s="33"/>
    </row>
    <row r="6" spans="1:9">
      <c r="A6" s="5" t="s">
        <v>21</v>
      </c>
      <c r="B6" s="6" t="s">
        <v>22</v>
      </c>
      <c r="C6" s="7" t="s">
        <v>1</v>
      </c>
      <c r="D6" s="26"/>
      <c r="E6" s="50"/>
      <c r="F6" s="59">
        <v>0.16250000000000001</v>
      </c>
      <c r="G6" s="53"/>
      <c r="H6" s="57" t="s">
        <v>31</v>
      </c>
      <c r="I6" s="33"/>
    </row>
    <row r="7" spans="1:9">
      <c r="A7" s="8">
        <v>43101</v>
      </c>
      <c r="B7" s="9">
        <v>43110</v>
      </c>
      <c r="C7" s="10">
        <f>IFERROR(NETWORKDAYS(début,fin,fériés),0)</f>
        <v>6</v>
      </c>
      <c r="D7" s="61">
        <f>IF(A7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1</v>
      </c>
      <c r="E7" s="51"/>
      <c r="F7" s="60"/>
      <c r="G7" s="54"/>
      <c r="H7" s="58"/>
      <c r="I7" s="33"/>
    </row>
    <row r="8" spans="1:9">
      <c r="A8" s="11"/>
      <c r="B8" s="11"/>
      <c r="C8" s="12"/>
    </row>
    <row r="10" spans="1:9" ht="14.25">
      <c r="A10" s="44" t="s">
        <v>29</v>
      </c>
      <c r="B10" s="32"/>
      <c r="C10" s="27"/>
      <c r="D10" s="20" t="s">
        <v>4</v>
      </c>
      <c r="E10" s="37" t="s">
        <v>26</v>
      </c>
    </row>
    <row r="11" spans="1:9">
      <c r="A11" s="2"/>
      <c r="B11" s="3"/>
      <c r="C11" s="4"/>
      <c r="D11" s="48" t="str">
        <f>IF(OR(AND(B13&gt;=$D$2,A13&gt;=$D$2),AND(B13&lt;=$D$1,A13&lt;=$D$1)),IF(C13&lt;5,"0",IF(C13&gt;=8,2,1)),"0")</f>
        <v>0</v>
      </c>
      <c r="E11" s="38"/>
    </row>
    <row r="12" spans="1:9">
      <c r="A12" s="5" t="s">
        <v>21</v>
      </c>
      <c r="B12" s="6" t="s">
        <v>22</v>
      </c>
      <c r="C12" s="7" t="s">
        <v>1</v>
      </c>
      <c r="D12" s="19"/>
      <c r="E12" s="39"/>
    </row>
    <row r="13" spans="1:9">
      <c r="A13" s="8">
        <v>43208</v>
      </c>
      <c r="B13" s="9">
        <v>43225</v>
      </c>
      <c r="C13" s="10">
        <f>IFERROR(NETWORKDAYS(début,fin,fériés),0)</f>
        <v>12</v>
      </c>
      <c r="D13" s="25">
        <f>IF(A13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2</v>
      </c>
      <c r="E13" s="42">
        <f>22.5-E5</f>
        <v>4.5</v>
      </c>
      <c r="I13" s="28"/>
    </row>
    <row r="14" spans="1:9">
      <c r="A14" s="31"/>
      <c r="B14" s="31"/>
    </row>
    <row r="16" spans="1:9" ht="14.25">
      <c r="A16" s="44" t="s">
        <v>29</v>
      </c>
      <c r="B16" s="32"/>
      <c r="C16" s="27"/>
      <c r="D16" s="20" t="s">
        <v>4</v>
      </c>
    </row>
    <row r="17" spans="1:13">
      <c r="A17" s="2"/>
      <c r="B17" s="3"/>
      <c r="C17" s="4"/>
      <c r="D17" s="24"/>
    </row>
    <row r="18" spans="1:13">
      <c r="A18" s="5" t="s">
        <v>21</v>
      </c>
      <c r="B18" s="6" t="s">
        <v>22</v>
      </c>
      <c r="C18" s="7" t="s">
        <v>1</v>
      </c>
      <c r="D18" s="19"/>
    </row>
    <row r="19" spans="1:13">
      <c r="A19" s="8"/>
      <c r="B19" s="9"/>
      <c r="C19" s="10">
        <f>IFERROR(NETWORKDAYS(début,fin,fériés),0)</f>
        <v>0</v>
      </c>
      <c r="D19" s="25">
        <f>IF(A19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20" spans="1:13">
      <c r="J20" s="28"/>
      <c r="M20" s="28">
        <v>43404</v>
      </c>
    </row>
    <row r="22" spans="1:13" ht="14.25">
      <c r="A22" s="44" t="s">
        <v>29</v>
      </c>
      <c r="B22" s="32"/>
      <c r="C22" s="27"/>
      <c r="D22" s="20" t="s">
        <v>4</v>
      </c>
    </row>
    <row r="23" spans="1:13">
      <c r="A23" s="2"/>
      <c r="B23" s="3"/>
      <c r="C23" s="4"/>
      <c r="D23" s="24"/>
    </row>
    <row r="24" spans="1:13">
      <c r="A24" s="5" t="s">
        <v>21</v>
      </c>
      <c r="B24" s="6" t="s">
        <v>22</v>
      </c>
      <c r="C24" s="7" t="s">
        <v>1</v>
      </c>
      <c r="D24" s="19"/>
    </row>
    <row r="25" spans="1:13">
      <c r="A25" s="8"/>
      <c r="B25" s="9"/>
      <c r="C25" s="10">
        <f>IFERROR(NETWORKDAYS(début,fin,fériés),0)</f>
        <v>0</v>
      </c>
      <c r="D25" s="25">
        <f>IF(A25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28" spans="1:13" ht="14.25">
      <c r="A28" s="44" t="s">
        <v>29</v>
      </c>
      <c r="B28" s="32"/>
      <c r="C28" s="27"/>
      <c r="D28" s="20" t="s">
        <v>4</v>
      </c>
    </row>
    <row r="29" spans="1:13">
      <c r="A29" s="2"/>
      <c r="B29" s="3"/>
      <c r="C29" s="4"/>
      <c r="D29" s="24"/>
    </row>
    <row r="30" spans="1:13">
      <c r="A30" s="5" t="s">
        <v>21</v>
      </c>
      <c r="B30" s="6" t="s">
        <v>22</v>
      </c>
      <c r="C30" s="7" t="s">
        <v>1</v>
      </c>
      <c r="D30" s="19"/>
    </row>
    <row r="31" spans="1:13">
      <c r="A31" s="8"/>
      <c r="B31" s="9"/>
      <c r="C31" s="10">
        <f>IFERROR(NETWORKDAYS(début,fin,fériés),0)</f>
        <v>0</v>
      </c>
      <c r="D31" s="25">
        <f>IF(A31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34" spans="1:4" ht="14.25">
      <c r="A34" s="44" t="s">
        <v>29</v>
      </c>
      <c r="B34" s="32"/>
      <c r="C34" s="32"/>
      <c r="D34" s="20" t="s">
        <v>4</v>
      </c>
    </row>
    <row r="35" spans="1:4" ht="14.25">
      <c r="A35" s="2"/>
      <c r="B35" s="3"/>
      <c r="C35" s="27"/>
      <c r="D35" s="24"/>
    </row>
    <row r="36" spans="1:4">
      <c r="A36" s="5" t="s">
        <v>21</v>
      </c>
      <c r="B36" s="6" t="s">
        <v>22</v>
      </c>
      <c r="C36" s="7" t="s">
        <v>1</v>
      </c>
      <c r="D36" s="19"/>
    </row>
    <row r="37" spans="1:4">
      <c r="A37" s="8"/>
      <c r="B37" s="9"/>
      <c r="C37" s="10">
        <f>IFERROR(NETWORKDAYS(début,fin,fériés),0)</f>
        <v>0</v>
      </c>
      <c r="D37" s="25">
        <f>IF(A37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41" spans="1:4" ht="14.25">
      <c r="A41" s="44" t="s">
        <v>29</v>
      </c>
      <c r="B41" s="32"/>
      <c r="C41" s="27"/>
      <c r="D41" s="20" t="s">
        <v>4</v>
      </c>
    </row>
    <row r="42" spans="1:4" ht="14.25">
      <c r="A42" s="2"/>
      <c r="B42" s="3"/>
      <c r="C42" s="27"/>
      <c r="D42" s="24"/>
    </row>
    <row r="43" spans="1:4">
      <c r="A43" s="5" t="s">
        <v>21</v>
      </c>
      <c r="B43" s="6" t="s">
        <v>22</v>
      </c>
      <c r="C43" s="7" t="s">
        <v>1</v>
      </c>
      <c r="D43" s="19"/>
    </row>
    <row r="44" spans="1:4">
      <c r="A44" s="8"/>
      <c r="B44" s="9"/>
      <c r="C44" s="10">
        <f>IFERROR(NETWORKDAYS(début,fin,fériés),0)</f>
        <v>0</v>
      </c>
      <c r="D44" s="25">
        <f>IF(A44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49" spans="1:4" ht="14.25">
      <c r="A49" s="44" t="s">
        <v>29</v>
      </c>
      <c r="B49" s="32"/>
      <c r="C49" s="27"/>
      <c r="D49" s="20"/>
    </row>
    <row r="50" spans="1:4" ht="14.25">
      <c r="A50" s="2"/>
      <c r="B50" s="3"/>
      <c r="C50" s="27"/>
      <c r="D50" s="24"/>
    </row>
    <row r="51" spans="1:4">
      <c r="A51" s="5" t="s">
        <v>8</v>
      </c>
      <c r="B51" s="6" t="s">
        <v>0</v>
      </c>
      <c r="C51" s="7" t="s">
        <v>1</v>
      </c>
      <c r="D51" s="19"/>
    </row>
    <row r="52" spans="1:4">
      <c r="A52" s="8"/>
      <c r="B52" s="9"/>
      <c r="C52" s="10">
        <f>IFERROR(NETWORKDAYS(début,fin,fériés),0)</f>
        <v>0</v>
      </c>
      <c r="D52" s="25">
        <f>IF(A52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56" spans="1:4" ht="14.25">
      <c r="A56" s="44" t="s">
        <v>29</v>
      </c>
      <c r="B56" s="32"/>
      <c r="C56" s="27"/>
      <c r="D56" s="20"/>
    </row>
    <row r="57" spans="1:4" ht="14.25">
      <c r="A57" s="2"/>
      <c r="B57" s="3"/>
      <c r="C57" s="27"/>
      <c r="D57" s="24"/>
    </row>
    <row r="58" spans="1:4">
      <c r="A58" s="5" t="s">
        <v>8</v>
      </c>
      <c r="B58" s="6" t="s">
        <v>0</v>
      </c>
      <c r="C58" s="7" t="s">
        <v>1</v>
      </c>
      <c r="D58" s="19"/>
    </row>
    <row r="59" spans="1:4">
      <c r="A59" s="8"/>
      <c r="B59" s="9"/>
      <c r="C59" s="10">
        <f>IFERROR(NETWORKDAYS(début,fin,fériés),0)</f>
        <v>0</v>
      </c>
      <c r="D59" s="25">
        <f>IF(A59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64" spans="1:4" ht="14.25">
      <c r="A64" s="44" t="s">
        <v>29</v>
      </c>
      <c r="B64" s="32"/>
      <c r="C64" s="27"/>
      <c r="D64" s="20"/>
    </row>
    <row r="65" spans="1:4" ht="14.25">
      <c r="A65" s="2"/>
      <c r="B65" s="3"/>
      <c r="C65" s="27"/>
      <c r="D65" s="24"/>
    </row>
    <row r="66" spans="1:4">
      <c r="A66" s="5" t="s">
        <v>8</v>
      </c>
      <c r="B66" s="6" t="s">
        <v>0</v>
      </c>
      <c r="C66" s="7" t="s">
        <v>1</v>
      </c>
      <c r="D66" s="19"/>
    </row>
    <row r="67" spans="1:4">
      <c r="A67" s="8"/>
      <c r="B67" s="9"/>
      <c r="C67" s="10">
        <f>IFERROR(NETWORKDAYS(début,fin,fériés),0)</f>
        <v>0</v>
      </c>
      <c r="D67" s="25">
        <f>IF(A67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70" spans="1:4">
      <c r="A70" s="46" t="s">
        <v>32</v>
      </c>
      <c r="B70" s="47"/>
    </row>
    <row r="71" spans="1:4">
      <c r="A71" s="47" t="s">
        <v>33</v>
      </c>
      <c r="B71" s="47"/>
    </row>
    <row r="72" spans="1:4">
      <c r="A72" s="46" t="s">
        <v>34</v>
      </c>
      <c r="B72" s="47"/>
    </row>
    <row r="73" spans="1:4">
      <c r="A73" s="46" t="s">
        <v>35</v>
      </c>
      <c r="B73" s="47"/>
    </row>
    <row r="74" spans="1:4">
      <c r="A74" s="46" t="s">
        <v>36</v>
      </c>
      <c r="B74" s="47"/>
    </row>
    <row r="75" spans="1:4">
      <c r="A75" s="47"/>
      <c r="B75" s="47"/>
    </row>
  </sheetData>
  <sheetProtection selectLockedCells="1" selectUnlockedCells="1"/>
  <mergeCells count="5">
    <mergeCell ref="E5:E7"/>
    <mergeCell ref="G5:G7"/>
    <mergeCell ref="A1:C1"/>
    <mergeCell ref="H6:H7"/>
    <mergeCell ref="F6:F7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baseColWidth="10" defaultRowHeight="12.75"/>
  <sheetData>
    <row r="1" spans="1:4">
      <c r="A1" s="28">
        <f>DATE(Encours,1,1)</f>
        <v>43101</v>
      </c>
      <c r="B1" s="16" t="s">
        <v>9</v>
      </c>
    </row>
    <row r="2" spans="1:4">
      <c r="A2" s="28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</f>
        <v>43191</v>
      </c>
      <c r="B2" s="29" t="s">
        <v>10</v>
      </c>
    </row>
    <row r="3" spans="1:4">
      <c r="A3" s="28">
        <f>A2+1</f>
        <v>43192</v>
      </c>
      <c r="B3" s="16" t="s">
        <v>11</v>
      </c>
      <c r="D3" s="34" t="s">
        <v>28</v>
      </c>
    </row>
    <row r="4" spans="1:4">
      <c r="A4" s="28">
        <f>DATE(Encours,5,1)</f>
        <v>43221</v>
      </c>
      <c r="B4" s="16" t="s">
        <v>12</v>
      </c>
    </row>
    <row r="5" spans="1:4">
      <c r="A5" s="28">
        <f>DATE(Encours,5,8)</f>
        <v>43228</v>
      </c>
      <c r="B5" s="16" t="s">
        <v>13</v>
      </c>
    </row>
    <row r="6" spans="1:4">
      <c r="A6" s="28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+39</f>
        <v>43230</v>
      </c>
      <c r="B6" s="16" t="s">
        <v>14</v>
      </c>
    </row>
    <row r="7" spans="1:4">
      <c r="A7" s="28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+49</f>
        <v>43240</v>
      </c>
      <c r="B7" s="30" t="s">
        <v>15</v>
      </c>
    </row>
    <row r="8" spans="1:4">
      <c r="A8" s="28">
        <f>A7+1</f>
        <v>43241</v>
      </c>
      <c r="B8" s="16" t="s">
        <v>11</v>
      </c>
    </row>
    <row r="9" spans="1:4">
      <c r="A9" s="28">
        <f>DATE(Encours,7,14)</f>
        <v>43295</v>
      </c>
      <c r="B9" s="16" t="s">
        <v>16</v>
      </c>
    </row>
    <row r="10" spans="1:4">
      <c r="A10" s="28">
        <f>DATE(Encours,8,15)</f>
        <v>43327</v>
      </c>
      <c r="B10" s="16" t="s">
        <v>17</v>
      </c>
    </row>
    <row r="11" spans="1:4">
      <c r="A11" s="28">
        <f>DATE(Encours,11,1)</f>
        <v>43405</v>
      </c>
      <c r="B11" s="16" t="s">
        <v>18</v>
      </c>
    </row>
    <row r="12" spans="1:4">
      <c r="A12" s="28">
        <f>DATE(Encours,11,11)</f>
        <v>43415</v>
      </c>
      <c r="B12" s="16" t="s">
        <v>19</v>
      </c>
    </row>
    <row r="13" spans="1:4">
      <c r="A13" s="28">
        <f>DATE(Encours,12,25)</f>
        <v>43459</v>
      </c>
      <c r="B13" s="16" t="s">
        <v>20</v>
      </c>
    </row>
    <row r="14" spans="1:4">
      <c r="A14" s="28">
        <f>A6+1</f>
        <v>43231</v>
      </c>
    </row>
    <row r="15" spans="1:4">
      <c r="A15" s="28">
        <f>A11+1</f>
        <v>43406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MIFFRE PAUL</vt:lpstr>
      <vt:lpstr>Fériés</vt:lpstr>
      <vt:lpstr>débpér</vt:lpstr>
      <vt:lpstr>début</vt:lpstr>
      <vt:lpstr>fériés</vt:lpstr>
      <vt:lpstr>finpér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BOYER</dc:creator>
  <cp:lastModifiedBy>pc</cp:lastModifiedBy>
  <dcterms:created xsi:type="dcterms:W3CDTF">2018-01-25T15:35:20Z</dcterms:created>
  <dcterms:modified xsi:type="dcterms:W3CDTF">2018-02-06T10:07:05Z</dcterms:modified>
</cp:coreProperties>
</file>