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600" windowWidth="19035" windowHeight="8865" xr2:uid="{00000000-000D-0000-FFFF-FFFF00000000}"/>
  </bookViews>
  <sheets>
    <sheet name="commande 1" sheetId="2" r:id="rId1"/>
    <sheet name="preparation cde" sheetId="1" r:id="rId2"/>
  </sheets>
  <externalReferences>
    <externalReference r:id="rId3"/>
    <externalReference r:id="rId4"/>
  </externalReferences>
  <definedNames>
    <definedName name="_Order1" hidden="1">255</definedName>
    <definedName name="BASE_MAPP">#N/A</definedName>
    <definedName name="c_1">'[1]commande FM'!$L$17:$L$54</definedName>
    <definedName name="c_2">'[1]commande FM'!$M$17:$M$54</definedName>
    <definedName name="c_3">'[1]commande FM'!$N$17:$N$54</definedName>
    <definedName name="c_4">'[1]commande FM'!$O$17:$O$54</definedName>
    <definedName name="CAISSES">#REF!</definedName>
    <definedName name="CHGT_IMP">#REF!</definedName>
    <definedName name="CHGT_RAZ">#REF!</definedName>
    <definedName name="Code">'[1]commande FM'!$C$17:$C$54</definedName>
    <definedName name="Commande_2">'[1]commande FM'!#REF!</definedName>
    <definedName name="Commande_3">'[1]commande FM'!#REF!</definedName>
    <definedName name="Commande_4">'[1]commande FM'!#REF!</definedName>
    <definedName name="cond">'[1]commande FM'!$F$17:$F$54</definedName>
    <definedName name="DECOUPES">#REF!</definedName>
    <definedName name="desig">'[1]commande FM'!$D$17:$D$54</definedName>
    <definedName name="FM_IMP">#REF!</definedName>
    <definedName name="INTER">#REF!</definedName>
    <definedName name="PALETTE">#REF!</definedName>
    <definedName name="PivotCaisse">'[2]Pivot Caisse'!$A$3:$Y$7</definedName>
    <definedName name="PivotEtuis">'[2]Pivot Etuis'!$A$3:$Y$10</definedName>
    <definedName name="PivotFW">'[2]Pivot FW'!$A$3:$Y$10</definedName>
    <definedName name="PivotIntercal">'[2]Pivot Intercal'!$A$3:$M$8</definedName>
    <definedName name="PivotPalette">'[2]Pivot Palette'!$A$3:$M$7</definedName>
    <definedName name="PivotStick">'[2]Pivot Stick'!$A$3:$M$6</definedName>
    <definedName name="PLAN_IMP">#REF!</definedName>
    <definedName name="qté">'[1]commande FM'!$E$17:$E$54</definedName>
    <definedName name="RaZ_Commande">'[1]commande FM'!$C$17:$D$43,'[1]commande FM'!$G$17:$O$43,'[1]commande FM'!$E$6:$O$10,'[1]commande FM'!#REF!,'[1]commande FM'!#REF!,'[1]commande FM'!#REF!,'[1]commande FM'!#REF!,'[1]commande FM'!$C$46:$O$49</definedName>
    <definedName name="RAZ_PLANL1">#REF!</definedName>
    <definedName name="RAZ_PLANL2">#REF!</definedName>
    <definedName name="RAZ_PLANL3">#REF!</definedName>
    <definedName name="STEF_IMP">#REF!</definedName>
    <definedName name="STEF_RAZ">#REF!</definedName>
    <definedName name="TRI_BASE">#REF!</definedName>
    <definedName name="WRAPPER">#REF!</definedName>
    <definedName name="_xlnm.Print_Area" localSheetId="0">'commande 1'!$A$1:$F$48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14" i="2"/>
  <c r="F13" i="2" l="1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2" i="2"/>
  <c r="K54" i="1"/>
  <c r="B44" i="1"/>
  <c r="J43" i="1"/>
  <c r="K43" i="1" s="1"/>
  <c r="B43" i="1" s="1"/>
  <c r="J42" i="1"/>
  <c r="K42" i="1" s="1"/>
  <c r="B42" i="1" s="1"/>
  <c r="J41" i="1"/>
  <c r="K41" i="1" s="1"/>
  <c r="B41" i="1" s="1"/>
  <c r="J40" i="1"/>
  <c r="K40" i="1" s="1"/>
  <c r="B40" i="1" s="1"/>
  <c r="J39" i="1"/>
  <c r="K39" i="1" s="1"/>
  <c r="B39" i="1" s="1"/>
  <c r="J38" i="1"/>
  <c r="K38" i="1" s="1"/>
  <c r="B38" i="1" s="1"/>
  <c r="J37" i="1"/>
  <c r="K37" i="1" s="1"/>
  <c r="B37" i="1" s="1"/>
  <c r="J36" i="1"/>
  <c r="K36" i="1" s="1"/>
  <c r="B36" i="1" s="1"/>
  <c r="J35" i="1"/>
  <c r="K35" i="1" s="1"/>
  <c r="B35" i="1" s="1"/>
  <c r="J34" i="1"/>
  <c r="K34" i="1" s="1"/>
  <c r="B34" i="1" s="1"/>
  <c r="J33" i="1"/>
  <c r="K33" i="1" s="1"/>
  <c r="B33" i="1" s="1"/>
  <c r="J32" i="1"/>
  <c r="K32" i="1" s="1"/>
  <c r="B32" i="1" s="1"/>
  <c r="J31" i="1"/>
  <c r="K31" i="1" s="1"/>
  <c r="B31" i="1" s="1"/>
  <c r="J30" i="1"/>
  <c r="K30" i="1" s="1"/>
  <c r="J29" i="1"/>
  <c r="K29" i="1" s="1"/>
  <c r="J28" i="1"/>
  <c r="K28" i="1" s="1"/>
  <c r="J27" i="1"/>
  <c r="K27" i="1" s="1"/>
  <c r="B27" i="1" s="1"/>
  <c r="J26" i="1"/>
  <c r="K26" i="1" s="1"/>
  <c r="B26" i="1" s="1"/>
  <c r="J25" i="1"/>
  <c r="K25" i="1" s="1"/>
  <c r="B25" i="1" s="1"/>
  <c r="J24" i="1"/>
  <c r="K24" i="1" s="1"/>
  <c r="B24" i="1" s="1"/>
  <c r="J23" i="1"/>
  <c r="K23" i="1" s="1"/>
  <c r="B23" i="1" s="1"/>
  <c r="J22" i="1"/>
  <c r="K22" i="1" s="1"/>
  <c r="B22" i="1" s="1"/>
  <c r="J21" i="1"/>
  <c r="K21" i="1" s="1"/>
  <c r="J20" i="1"/>
  <c r="K20" i="1" s="1"/>
  <c r="B20" i="1" s="1"/>
  <c r="J19" i="1"/>
  <c r="K19" i="1" s="1"/>
  <c r="B19" i="1" s="1"/>
  <c r="J18" i="1"/>
  <c r="K18" i="1" s="1"/>
  <c r="B18" i="1" s="1"/>
  <c r="J17" i="1"/>
  <c r="K17" i="1" s="1"/>
  <c r="B17" i="1" s="1"/>
  <c r="J16" i="1"/>
  <c r="K16" i="1" s="1"/>
  <c r="B16" i="1" s="1"/>
  <c r="J15" i="1"/>
  <c r="K15" i="1" s="1"/>
  <c r="B15" i="1" s="1"/>
  <c r="J14" i="1"/>
  <c r="K14" i="1" s="1"/>
  <c r="J13" i="1"/>
  <c r="K13" i="1" s="1"/>
  <c r="B13" i="1" s="1"/>
  <c r="J12" i="1"/>
  <c r="K12" i="1" s="1"/>
  <c r="J11" i="1"/>
  <c r="K11" i="1" s="1"/>
  <c r="B11" i="1" s="1"/>
  <c r="J10" i="1"/>
  <c r="K10" i="1" s="1"/>
  <c r="J9" i="1"/>
  <c r="K9" i="1" s="1"/>
  <c r="J8" i="1"/>
  <c r="K8" i="1" s="1"/>
  <c r="B8" i="1" s="1"/>
  <c r="J7" i="1"/>
  <c r="K7" i="1" s="1"/>
  <c r="J6" i="1"/>
  <c r="K6" i="1" s="1"/>
  <c r="B6" i="1" s="1"/>
  <c r="B7" i="1" l="1"/>
  <c r="B9" i="1"/>
  <c r="B21" i="1"/>
  <c r="B29" i="1"/>
  <c r="B10" i="1"/>
  <c r="B12" i="1"/>
  <c r="B14" i="1"/>
  <c r="B28" i="1"/>
  <c r="B30" i="1"/>
</calcChain>
</file>

<file path=xl/sharedStrings.xml><?xml version="1.0" encoding="utf-8"?>
<sst xmlns="http://schemas.openxmlformats.org/spreadsheetml/2006/main" count="85" uniqueCount="57">
  <si>
    <t>Les cases bleues sont / ou peuvent être renseignées</t>
  </si>
  <si>
    <t>Code MP</t>
  </si>
  <si>
    <t>designation</t>
  </si>
  <si>
    <t>kg</t>
  </si>
  <si>
    <t>condt</t>
  </si>
  <si>
    <t>rajout manuel</t>
  </si>
  <si>
    <t>besoin</t>
  </si>
  <si>
    <t>stock sur site</t>
  </si>
  <si>
    <t>a - commande</t>
  </si>
  <si>
    <t>b - nombre arrondi au supérieur</t>
  </si>
  <si>
    <t>Peanut Whole CI Sized Sdip Fried</t>
  </si>
  <si>
    <t>Big Bag</t>
  </si>
  <si>
    <t>Palette</t>
  </si>
  <si>
    <t>Bidon</t>
  </si>
  <si>
    <t>Werith</t>
  </si>
  <si>
    <t>Container</t>
  </si>
  <si>
    <t>qt/palettes</t>
  </si>
  <si>
    <t>qt/bidons</t>
  </si>
  <si>
    <t>arrondi en palette</t>
  </si>
  <si>
    <t>total</t>
  </si>
  <si>
    <t>From :</t>
  </si>
  <si>
    <t>Commentaires / Observations :</t>
  </si>
  <si>
    <t xml:space="preserve"> 1/2</t>
  </si>
  <si>
    <t>Big-Bag</t>
  </si>
  <si>
    <t>quantité</t>
  </si>
  <si>
    <t xml:space="preserve">POIDS </t>
  </si>
  <si>
    <t>sucre</t>
  </si>
  <si>
    <t>sel</t>
  </si>
  <si>
    <t xml:space="preserve">réglisse </t>
  </si>
  <si>
    <t>pomme</t>
  </si>
  <si>
    <t>poire</t>
  </si>
  <si>
    <t>orange</t>
  </si>
  <si>
    <t xml:space="preserve">banane </t>
  </si>
  <si>
    <t>cacao</t>
  </si>
  <si>
    <t>beurre</t>
  </si>
  <si>
    <t>coco</t>
  </si>
  <si>
    <t>chocolat</t>
  </si>
  <si>
    <t>vanille</t>
  </si>
  <si>
    <t>caramel</t>
  </si>
  <si>
    <t>litchi</t>
  </si>
  <si>
    <t>kaki</t>
  </si>
  <si>
    <t>kiwi</t>
  </si>
  <si>
    <t>tomate</t>
  </si>
  <si>
    <t>ananas</t>
  </si>
  <si>
    <t>biscuit</t>
  </si>
  <si>
    <t>confiture</t>
  </si>
  <si>
    <t>lait</t>
  </si>
  <si>
    <t>malt</t>
  </si>
  <si>
    <t>café</t>
  </si>
  <si>
    <t>pain</t>
  </si>
  <si>
    <t>maozza</t>
  </si>
  <si>
    <t>polenta</t>
  </si>
  <si>
    <t>amandes</t>
  </si>
  <si>
    <t xml:space="preserve">pistache </t>
  </si>
  <si>
    <t>bretzel</t>
  </si>
  <si>
    <t>Cookie</t>
  </si>
  <si>
    <t xml:space="preserve"> si valeur dans la colone "G" alors remplace valeur dans colone "F"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</si>
</sst>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\ hh:mm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5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8"/>
      <name val="Arial"/>
      <family val="2"/>
    </font>
    <font>
      <sz val="12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90">
    <xf numFmtId="0" fontId="0" fillId="0" borderId="0" xfId="0"/>
    <xf numFmtId="0" fontId="2" fillId="0" borderId="0" xfId="0" applyFont="1" applyBorder="1" applyAlignment="1">
      <alignment wrapText="1"/>
    </xf>
    <xf numFmtId="0" fontId="3" fillId="3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5" fillId="4" borderId="9" xfId="1" applyFont="1" applyFill="1" applyBorder="1" applyAlignment="1" applyProtection="1">
      <alignment horizontal="center" wrapText="1"/>
    </xf>
    <xf numFmtId="0" fontId="5" fillId="4" borderId="10" xfId="1" applyFont="1" applyFill="1" applyBorder="1" applyAlignment="1" applyProtection="1">
      <alignment horizontal="center"/>
    </xf>
    <xf numFmtId="0" fontId="5" fillId="4" borderId="11" xfId="1" applyFont="1" applyFill="1" applyBorder="1" applyAlignment="1" applyProtection="1">
      <alignment horizontal="center"/>
    </xf>
    <xf numFmtId="0" fontId="6" fillId="5" borderId="12" xfId="1" applyFont="1" applyFill="1" applyBorder="1" applyAlignment="1" applyProtection="1">
      <alignment horizont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7" fillId="6" borderId="12" xfId="1" applyFont="1" applyFill="1" applyBorder="1" applyAlignment="1" applyProtection="1">
      <alignment horizontal="center" vertical="center" wrapText="1"/>
    </xf>
    <xf numFmtId="2" fontId="7" fillId="6" borderId="12" xfId="1" applyNumberFormat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left"/>
    </xf>
    <xf numFmtId="0" fontId="9" fillId="0" borderId="14" xfId="1" applyFont="1" applyFill="1" applyBorder="1" applyAlignment="1" applyProtection="1">
      <alignment horizontal="left"/>
    </xf>
    <xf numFmtId="0" fontId="10" fillId="0" borderId="14" xfId="1" applyFont="1" applyFill="1" applyBorder="1" applyAlignment="1" applyProtection="1">
      <alignment horizontal="center"/>
    </xf>
    <xf numFmtId="0" fontId="10" fillId="0" borderId="15" xfId="1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  <protection locked="0"/>
    </xf>
    <xf numFmtId="2" fontId="11" fillId="6" borderId="17" xfId="0" applyNumberFormat="1" applyFont="1" applyFill="1" applyBorder="1" applyAlignment="1">
      <alignment horizontal="center"/>
    </xf>
    <xf numFmtId="0" fontId="11" fillId="3" borderId="17" xfId="0" applyFont="1" applyFill="1" applyBorder="1" applyAlignment="1" applyProtection="1">
      <alignment horizontal="center"/>
      <protection locked="0"/>
    </xf>
    <xf numFmtId="1" fontId="11" fillId="6" borderId="17" xfId="0" applyNumberFormat="1" applyFont="1" applyFill="1" applyBorder="1" applyAlignment="1">
      <alignment horizontal="center"/>
    </xf>
    <xf numFmtId="0" fontId="8" fillId="6" borderId="13" xfId="1" applyFont="1" applyFill="1" applyBorder="1" applyAlignment="1" applyProtection="1">
      <alignment horizontal="left"/>
    </xf>
    <xf numFmtId="0" fontId="9" fillId="6" borderId="14" xfId="1" applyFont="1" applyFill="1" applyBorder="1" applyAlignment="1" applyProtection="1">
      <alignment horizontal="left"/>
    </xf>
    <xf numFmtId="0" fontId="10" fillId="6" borderId="14" xfId="1" applyFont="1" applyFill="1" applyBorder="1" applyAlignment="1" applyProtection="1">
      <alignment horizontal="center"/>
    </xf>
    <xf numFmtId="0" fontId="10" fillId="6" borderId="15" xfId="1" applyFont="1" applyFill="1" applyBorder="1" applyAlignment="1" applyProtection="1">
      <alignment horizontal="center"/>
    </xf>
    <xf numFmtId="0" fontId="0" fillId="6" borderId="0" xfId="0" applyFill="1"/>
    <xf numFmtId="0" fontId="10" fillId="6" borderId="15" xfId="2" applyFont="1" applyFill="1" applyBorder="1" applyAlignment="1" applyProtection="1">
      <alignment horizontal="center"/>
    </xf>
    <xf numFmtId="0" fontId="8" fillId="2" borderId="13" xfId="1" applyFont="1" applyFill="1" applyBorder="1" applyAlignment="1" applyProtection="1">
      <alignment horizontal="left"/>
    </xf>
    <xf numFmtId="0" fontId="9" fillId="2" borderId="14" xfId="1" applyFont="1" applyFill="1" applyBorder="1" applyAlignment="1" applyProtection="1">
      <alignment horizontal="left"/>
    </xf>
    <xf numFmtId="0" fontId="10" fillId="2" borderId="14" xfId="1" applyFont="1" applyFill="1" applyBorder="1" applyAlignment="1" applyProtection="1">
      <alignment horizontal="center"/>
    </xf>
    <xf numFmtId="0" fontId="10" fillId="2" borderId="15" xfId="1" applyFont="1" applyFill="1" applyBorder="1" applyAlignment="1" applyProtection="1">
      <alignment horizontal="center"/>
    </xf>
    <xf numFmtId="0" fontId="8" fillId="6" borderId="18" xfId="1" applyFont="1" applyFill="1" applyBorder="1" applyAlignment="1" applyProtection="1">
      <alignment horizontal="left"/>
    </xf>
    <xf numFmtId="0" fontId="9" fillId="6" borderId="19" xfId="1" applyFont="1" applyFill="1" applyBorder="1" applyAlignment="1" applyProtection="1">
      <alignment horizontal="left"/>
    </xf>
    <xf numFmtId="0" fontId="10" fillId="6" borderId="19" xfId="1" applyFont="1" applyFill="1" applyBorder="1" applyAlignment="1" applyProtection="1">
      <alignment horizontal="center"/>
    </xf>
    <xf numFmtId="0" fontId="10" fillId="6" borderId="20" xfId="1" applyFont="1" applyFill="1" applyBorder="1" applyAlignment="1" applyProtection="1">
      <alignment horizontal="center"/>
    </xf>
    <xf numFmtId="0" fontId="11" fillId="3" borderId="21" xfId="0" applyFont="1" applyFill="1" applyBorder="1" applyAlignment="1" applyProtection="1">
      <alignment horizontal="center"/>
      <protection locked="0"/>
    </xf>
    <xf numFmtId="2" fontId="11" fillId="6" borderId="21" xfId="0" applyNumberFormat="1" applyFont="1" applyFill="1" applyBorder="1" applyAlignment="1">
      <alignment horizontal="center"/>
    </xf>
    <xf numFmtId="1" fontId="11" fillId="6" borderId="2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12" fillId="0" borderId="0" xfId="2" applyProtection="1"/>
    <xf numFmtId="165" fontId="13" fillId="7" borderId="1" xfId="2" applyNumberFormat="1" applyFont="1" applyFill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/>
    </xf>
    <xf numFmtId="0" fontId="12" fillId="0" borderId="2" xfId="2" applyBorder="1" applyProtection="1"/>
    <xf numFmtId="0" fontId="0" fillId="0" borderId="3" xfId="0" applyBorder="1"/>
    <xf numFmtId="0" fontId="12" fillId="0" borderId="4" xfId="2" applyBorder="1" applyProtection="1"/>
    <xf numFmtId="0" fontId="12" fillId="0" borderId="0" xfId="2" applyBorder="1" applyProtection="1"/>
    <xf numFmtId="0" fontId="0" fillId="0" borderId="5" xfId="0" applyBorder="1"/>
    <xf numFmtId="0" fontId="14" fillId="8" borderId="4" xfId="2" applyFont="1" applyFill="1" applyBorder="1" applyAlignment="1" applyProtection="1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4" fillId="8" borderId="1" xfId="2" applyFont="1" applyFill="1" applyBorder="1" applyAlignment="1" applyProtection="1">
      <alignment horizontal="left" vertical="top"/>
    </xf>
    <xf numFmtId="0" fontId="14" fillId="8" borderId="2" xfId="2" applyFont="1" applyFill="1" applyBorder="1" applyAlignment="1" applyProtection="1">
      <alignment horizontal="left" vertical="top"/>
    </xf>
    <xf numFmtId="0" fontId="12" fillId="8" borderId="4" xfId="2" applyFont="1" applyFill="1" applyBorder="1" applyAlignment="1" applyProtection="1">
      <alignment horizontal="left" vertical="top"/>
      <protection locked="0"/>
    </xf>
    <xf numFmtId="0" fontId="12" fillId="8" borderId="0" xfId="2" applyFont="1" applyFill="1" applyBorder="1" applyAlignment="1" applyProtection="1">
      <alignment horizontal="left" vertical="top"/>
      <protection locked="0"/>
    </xf>
    <xf numFmtId="0" fontId="9" fillId="0" borderId="22" xfId="1" applyFont="1" applyFill="1" applyBorder="1" applyAlignment="1" applyProtection="1">
      <alignment horizontal="left"/>
    </xf>
    <xf numFmtId="16" fontId="15" fillId="6" borderId="23" xfId="1" applyNumberFormat="1" applyFont="1" applyFill="1" applyBorder="1" applyAlignment="1" applyProtection="1">
      <alignment horizontal="center"/>
    </xf>
    <xf numFmtId="0" fontId="15" fillId="6" borderId="23" xfId="1" applyFont="1" applyFill="1" applyBorder="1" applyAlignment="1" applyProtection="1">
      <alignment horizontal="center"/>
    </xf>
    <xf numFmtId="0" fontId="5" fillId="4" borderId="22" xfId="1" applyFont="1" applyFill="1" applyBorder="1" applyAlignment="1" applyProtection="1">
      <alignment horizontal="center" wrapText="1"/>
    </xf>
    <xf numFmtId="0" fontId="5" fillId="4" borderId="22" xfId="1" applyFont="1" applyFill="1" applyBorder="1" applyAlignment="1" applyProtection="1">
      <alignment horizontal="center"/>
    </xf>
    <xf numFmtId="0" fontId="7" fillId="6" borderId="22" xfId="1" applyFont="1" applyFill="1" applyBorder="1" applyAlignment="1" applyProtection="1">
      <alignment horizontal="center"/>
    </xf>
    <xf numFmtId="0" fontId="1" fillId="0" borderId="22" xfId="0" applyFont="1" applyBorder="1" applyAlignment="1">
      <alignment horizontal="center"/>
    </xf>
    <xf numFmtId="0" fontId="12" fillId="6" borderId="0" xfId="2" applyFill="1" applyProtection="1"/>
    <xf numFmtId="0" fontId="7" fillId="3" borderId="22" xfId="1" applyFont="1" applyFill="1" applyBorder="1" applyAlignment="1" applyProtection="1">
      <alignment horizontal="center" wrapText="1"/>
    </xf>
    <xf numFmtId="0" fontId="7" fillId="3" borderId="22" xfId="1" applyFont="1" applyFill="1" applyBorder="1" applyAlignment="1" applyProtection="1">
      <alignment horizontal="center"/>
    </xf>
    <xf numFmtId="0" fontId="16" fillId="3" borderId="22" xfId="0" applyFont="1" applyFill="1" applyBorder="1" applyAlignment="1">
      <alignment horizontal="center"/>
    </xf>
    <xf numFmtId="0" fontId="17" fillId="3" borderId="22" xfId="1" applyFont="1" applyFill="1" applyBorder="1" applyAlignment="1" applyProtection="1">
      <alignment horizontal="center" wrapText="1"/>
    </xf>
    <xf numFmtId="16" fontId="18" fillId="6" borderId="22" xfId="1" applyNumberFormat="1" applyFont="1" applyFill="1" applyBorder="1" applyAlignment="1" applyProtection="1">
      <alignment horizontal="center"/>
    </xf>
    <xf numFmtId="0" fontId="18" fillId="6" borderId="22" xfId="1" applyFont="1" applyFill="1" applyBorder="1" applyAlignment="1" applyProtection="1">
      <alignment horizontal="center"/>
    </xf>
    <xf numFmtId="0" fontId="17" fillId="0" borderId="22" xfId="0" applyFont="1" applyBorder="1" applyAlignment="1">
      <alignment horizontal="center"/>
    </xf>
    <xf numFmtId="0" fontId="8" fillId="0" borderId="24" xfId="1" applyFont="1" applyFill="1" applyBorder="1" applyAlignment="1" applyProtection="1">
      <alignment horizontal="left"/>
    </xf>
    <xf numFmtId="0" fontId="9" fillId="0" borderId="24" xfId="1" applyFont="1" applyFill="1" applyBorder="1" applyAlignment="1" applyProtection="1">
      <alignment horizontal="left"/>
    </xf>
    <xf numFmtId="0" fontId="10" fillId="0" borderId="24" xfId="1" applyFont="1" applyFill="1" applyBorder="1" applyAlignment="1" applyProtection="1">
      <alignment horizontal="center"/>
    </xf>
    <xf numFmtId="0" fontId="10" fillId="0" borderId="25" xfId="1" applyFont="1" applyFill="1" applyBorder="1" applyAlignment="1" applyProtection="1">
      <alignment horizontal="center"/>
    </xf>
    <xf numFmtId="0" fontId="8" fillId="0" borderId="22" xfId="1" applyFont="1" applyFill="1" applyBorder="1" applyAlignment="1" applyProtection="1">
      <alignment horizontal="left"/>
    </xf>
    <xf numFmtId="0" fontId="10" fillId="0" borderId="22" xfId="1" applyFont="1" applyFill="1" applyBorder="1" applyAlignment="1" applyProtection="1">
      <alignment horizontal="center"/>
    </xf>
    <xf numFmtId="0" fontId="12" fillId="0" borderId="22" xfId="2" applyFont="1" applyBorder="1" applyAlignment="1" applyProtection="1">
      <alignment horizontal="left"/>
    </xf>
    <xf numFmtId="0" fontId="10" fillId="0" borderId="22" xfId="2" applyFont="1" applyBorder="1" applyAlignment="1" applyProtection="1">
      <alignment horizontal="center"/>
    </xf>
    <xf numFmtId="0" fontId="12" fillId="0" borderId="22" xfId="2" applyFont="1" applyBorder="1" applyAlignment="1" applyProtection="1"/>
    <xf numFmtId="0" fontId="0" fillId="2" borderId="0" xfId="0" applyFill="1"/>
    <xf numFmtId="0" fontId="11" fillId="0" borderId="0" xfId="0" applyFont="1"/>
    <xf numFmtId="0" fontId="2" fillId="6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</cellXfs>
  <cellStyles count="3">
    <cellStyle name="Normal" xfId="0" builtinId="0"/>
    <cellStyle name="Normal 2" xfId="2" xr:uid="{00000000-0005-0000-0000-000001000000}"/>
    <cellStyle name="Normal_Sheet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cettes%20produit%20christophe\calcul%20besoins%20goods-i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quai%20ordi\quai%20archive\douvion\Query%20MAPP%20v26christoph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besoins  MP de FM"/>
      <sheetName val="preparation cde"/>
      <sheetName val="commande 1"/>
      <sheetName val="commande FM"/>
      <sheetName val="Recette L1"/>
      <sheetName val="Recette L2"/>
      <sheetName val="L1 mix"/>
      <sheetName val="L2 mix"/>
      <sheetName val="calcul Besoin mix (plan)"/>
      <sheetName val="calcul besoin mix (temps)"/>
      <sheetName val="fin ingrédients"/>
      <sheetName val="Calcul Kgh en kgT"/>
    </sheetNames>
    <sheetDataSet>
      <sheetData sheetId="0" refreshError="1"/>
      <sheetData sheetId="1" refreshError="1">
        <row r="6">
          <cell r="B6">
            <v>0</v>
          </cell>
          <cell r="C6">
            <v>1000421</v>
          </cell>
          <cell r="D6" t="str">
            <v>Peanut Whole CI Sized Sdip Fried</v>
          </cell>
          <cell r="E6">
            <v>950</v>
          </cell>
          <cell r="F6" t="str">
            <v>Big Bag</v>
          </cell>
          <cell r="H6">
            <v>0</v>
          </cell>
          <cell r="J6">
            <v>0</v>
          </cell>
          <cell r="K6">
            <v>0</v>
          </cell>
        </row>
        <row r="7">
          <cell r="B7">
            <v>1</v>
          </cell>
          <cell r="C7">
            <v>1000443</v>
          </cell>
          <cell r="D7" t="str">
            <v>Salt Bags</v>
          </cell>
          <cell r="E7">
            <v>1000</v>
          </cell>
          <cell r="F7" t="str">
            <v>Palette</v>
          </cell>
          <cell r="H7">
            <v>0.6804</v>
          </cell>
          <cell r="J7">
            <v>0.6804</v>
          </cell>
          <cell r="K7">
            <v>1</v>
          </cell>
        </row>
        <row r="8">
          <cell r="B8">
            <v>0</v>
          </cell>
          <cell r="C8">
            <v>1000547</v>
          </cell>
          <cell r="D8" t="str">
            <v>Peanut Split Blanched Fried extrusion</v>
          </cell>
          <cell r="E8">
            <v>950</v>
          </cell>
          <cell r="F8" t="str">
            <v>Big Bag</v>
          </cell>
          <cell r="H8">
            <v>0</v>
          </cell>
          <cell r="J8">
            <v>0</v>
          </cell>
          <cell r="K8">
            <v>0</v>
          </cell>
        </row>
        <row r="9">
          <cell r="B9">
            <v>2</v>
          </cell>
          <cell r="C9">
            <v>1000606</v>
          </cell>
          <cell r="D9" t="str">
            <v>Vanilla Flavour B0018A</v>
          </cell>
          <cell r="E9">
            <v>20</v>
          </cell>
          <cell r="F9" t="str">
            <v>Bidon</v>
          </cell>
          <cell r="H9">
            <v>6.2705117999999995</v>
          </cell>
          <cell r="J9">
            <v>6.2705117999999995</v>
          </cell>
          <cell r="K9">
            <v>7</v>
          </cell>
        </row>
        <row r="10">
          <cell r="B10">
            <v>3</v>
          </cell>
          <cell r="C10">
            <v>1000915</v>
          </cell>
          <cell r="D10" t="str">
            <v>Almonds Caramelised Salted</v>
          </cell>
          <cell r="E10">
            <v>600</v>
          </cell>
          <cell r="F10" t="str">
            <v>Palette</v>
          </cell>
          <cell r="H10">
            <v>7.4813374999999995</v>
          </cell>
          <cell r="J10">
            <v>7.4813374999999995</v>
          </cell>
          <cell r="K10">
            <v>8</v>
          </cell>
        </row>
        <row r="11">
          <cell r="B11">
            <v>0</v>
          </cell>
          <cell r="C11">
            <v>1000967</v>
          </cell>
          <cell r="D11" t="str">
            <v>Emuls/Stabilised Blend FM4600</v>
          </cell>
          <cell r="E11">
            <v>640</v>
          </cell>
          <cell r="F11" t="str">
            <v>Palette</v>
          </cell>
          <cell r="H11">
            <v>0</v>
          </cell>
          <cell r="J11">
            <v>0</v>
          </cell>
          <cell r="K11">
            <v>0</v>
          </cell>
        </row>
        <row r="12">
          <cell r="B12">
            <v>4</v>
          </cell>
          <cell r="C12">
            <v>1001017</v>
          </cell>
          <cell r="D12" t="str">
            <v>Lecithin Containers Stainless Steel</v>
          </cell>
          <cell r="E12">
            <v>1000</v>
          </cell>
          <cell r="F12" t="str">
            <v>Werith</v>
          </cell>
          <cell r="H12">
            <v>5.3382220499999994E-2</v>
          </cell>
          <cell r="J12">
            <v>5.3382220499999994E-2</v>
          </cell>
          <cell r="K12">
            <v>1</v>
          </cell>
        </row>
        <row r="13">
          <cell r="B13">
            <v>0</v>
          </cell>
          <cell r="C13">
            <v>1001095</v>
          </cell>
          <cell r="D13" t="str">
            <v>Cocoa Butter Deodorised Block/Solid</v>
          </cell>
          <cell r="E13">
            <v>1000</v>
          </cell>
          <cell r="F13" t="str">
            <v>Palette</v>
          </cell>
          <cell r="H13">
            <v>0</v>
          </cell>
          <cell r="J13">
            <v>0</v>
          </cell>
          <cell r="K13">
            <v>0</v>
          </cell>
        </row>
        <row r="14">
          <cell r="B14">
            <v>5</v>
          </cell>
          <cell r="C14">
            <v>1001102</v>
          </cell>
          <cell r="D14" t="str">
            <v>Carrageenan CL320</v>
          </cell>
          <cell r="E14">
            <v>625</v>
          </cell>
          <cell r="F14" t="str">
            <v>Palette</v>
          </cell>
          <cell r="H14">
            <v>1.0886400000000001</v>
          </cell>
          <cell r="J14">
            <v>1.0886400000000001</v>
          </cell>
          <cell r="K14">
            <v>2</v>
          </cell>
        </row>
        <row r="15">
          <cell r="B15">
            <v>0</v>
          </cell>
          <cell r="C15">
            <v>1001116</v>
          </cell>
          <cell r="D15" t="str">
            <v>Chocolate Dark Flavoured Sauce</v>
          </cell>
          <cell r="E15">
            <v>950</v>
          </cell>
          <cell r="F15" t="str">
            <v>Container</v>
          </cell>
          <cell r="H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1001126</v>
          </cell>
          <cell r="D16" t="str">
            <v>Cocoa Powder Alkalised</v>
          </cell>
          <cell r="E16">
            <v>600</v>
          </cell>
          <cell r="F16" t="str">
            <v>Palette</v>
          </cell>
          <cell r="H16">
            <v>0</v>
          </cell>
          <cell r="J16">
            <v>0</v>
          </cell>
          <cell r="K16">
            <v>0</v>
          </cell>
        </row>
        <row r="17">
          <cell r="B17">
            <v>0</v>
          </cell>
          <cell r="C17">
            <v>1001160</v>
          </cell>
          <cell r="D17" t="str">
            <v>Coconut Cream Powder</v>
          </cell>
          <cell r="E17">
            <v>540</v>
          </cell>
          <cell r="F17" t="str">
            <v>Palette</v>
          </cell>
          <cell r="H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1001163</v>
          </cell>
          <cell r="D18" t="str">
            <v>Coconut Desiccated Medium Cut</v>
          </cell>
          <cell r="E18">
            <v>544</v>
          </cell>
          <cell r="F18" t="str">
            <v>Palette</v>
          </cell>
          <cell r="H18">
            <v>0</v>
          </cell>
          <cell r="J18">
            <v>0</v>
          </cell>
          <cell r="K18">
            <v>0</v>
          </cell>
        </row>
        <row r="19">
          <cell r="B19">
            <v>0</v>
          </cell>
          <cell r="C19">
            <v>1019440</v>
          </cell>
          <cell r="D19" t="str">
            <v>Peanut Split Fried Small Chopped extrusion mini</v>
          </cell>
          <cell r="E19">
            <v>350</v>
          </cell>
          <cell r="F19" t="str">
            <v>Palette</v>
          </cell>
          <cell r="H19">
            <v>0</v>
          </cell>
          <cell r="J19">
            <v>0</v>
          </cell>
          <cell r="K19">
            <v>0</v>
          </cell>
        </row>
        <row r="20">
          <cell r="B20">
            <v>0</v>
          </cell>
          <cell r="C20">
            <v>1064142</v>
          </cell>
          <cell r="D20" t="str">
            <v>coconut flavour natural</v>
          </cell>
          <cell r="E20">
            <v>25</v>
          </cell>
          <cell r="F20" t="str">
            <v>Bidon</v>
          </cell>
          <cell r="H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1090128</v>
          </cell>
          <cell r="D21" t="str">
            <v>Colour Orange Carotene 2% Natural</v>
          </cell>
          <cell r="E21">
            <v>5</v>
          </cell>
          <cell r="F21" t="str">
            <v>Bidon</v>
          </cell>
          <cell r="H21">
            <v>1.0496892</v>
          </cell>
          <cell r="J21">
            <v>1.0496892</v>
          </cell>
          <cell r="K21">
            <v>2</v>
          </cell>
        </row>
        <row r="22">
          <cell r="B22">
            <v>0</v>
          </cell>
          <cell r="C22">
            <v>1100554</v>
          </cell>
          <cell r="D22" t="str">
            <v>Maltesers Pips Coated</v>
          </cell>
          <cell r="E22">
            <v>480</v>
          </cell>
          <cell r="F22" t="str">
            <v>Palette</v>
          </cell>
          <cell r="H22">
            <v>0</v>
          </cell>
          <cell r="J22">
            <v>0</v>
          </cell>
          <cell r="K22">
            <v>0</v>
          </cell>
        </row>
        <row r="23">
          <cell r="B23">
            <v>0</v>
          </cell>
          <cell r="C23">
            <v>1134085</v>
          </cell>
          <cell r="D23" t="str">
            <v>Malt extract liquid MTC container</v>
          </cell>
          <cell r="E23">
            <v>1080</v>
          </cell>
          <cell r="F23" t="str">
            <v>Werith</v>
          </cell>
          <cell r="H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>
            <v>1138913</v>
          </cell>
          <cell r="D24" t="str">
            <v>Biscuit Coconut Inclusions</v>
          </cell>
          <cell r="E24">
            <v>400</v>
          </cell>
          <cell r="F24" t="str">
            <v>Big Bag</v>
          </cell>
          <cell r="H24">
            <v>0</v>
          </cell>
          <cell r="J24">
            <v>0</v>
          </cell>
          <cell r="K24">
            <v>0</v>
          </cell>
        </row>
        <row r="25">
          <cell r="B25">
            <v>0</v>
          </cell>
          <cell r="C25">
            <v>1142846</v>
          </cell>
          <cell r="D25" t="str">
            <v>Caramel Flavour Natural KC037G</v>
          </cell>
          <cell r="E25">
            <v>20</v>
          </cell>
          <cell r="F25" t="str">
            <v>Bidon</v>
          </cell>
          <cell r="H25">
            <v>0</v>
          </cell>
          <cell r="J25">
            <v>0</v>
          </cell>
          <cell r="K25">
            <v>0</v>
          </cell>
        </row>
        <row r="26">
          <cell r="B26">
            <v>0</v>
          </cell>
          <cell r="C26">
            <v>1142850</v>
          </cell>
          <cell r="D26" t="str">
            <v>Caramel liquid natural</v>
          </cell>
          <cell r="E26">
            <v>25</v>
          </cell>
          <cell r="F26" t="str">
            <v>Bidon</v>
          </cell>
          <cell r="H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1142851</v>
          </cell>
          <cell r="D27" t="str">
            <v>vanilla flavour natural K0048 G</v>
          </cell>
          <cell r="E27">
            <v>5</v>
          </cell>
          <cell r="F27" t="str">
            <v>Bidon</v>
          </cell>
          <cell r="H27">
            <v>0</v>
          </cell>
          <cell r="J27">
            <v>0</v>
          </cell>
          <cell r="K27">
            <v>0</v>
          </cell>
        </row>
        <row r="28">
          <cell r="B28">
            <v>7</v>
          </cell>
          <cell r="C28">
            <v>1159867</v>
          </cell>
          <cell r="D28" t="str">
            <v>AMF Anhydrous Milk Fat Cartons</v>
          </cell>
          <cell r="E28">
            <v>800</v>
          </cell>
          <cell r="F28" t="str">
            <v>Palette</v>
          </cell>
          <cell r="H28">
            <v>0.85049999999999992</v>
          </cell>
          <cell r="J28">
            <v>0.85049999999999992</v>
          </cell>
          <cell r="K28">
            <v>1</v>
          </cell>
        </row>
        <row r="29">
          <cell r="B29">
            <v>8</v>
          </cell>
          <cell r="C29">
            <v>1165272</v>
          </cell>
          <cell r="D29" t="str">
            <v>AMF Fractionned Vegetarian Cartons</v>
          </cell>
          <cell r="E29">
            <v>800</v>
          </cell>
          <cell r="F29" t="str">
            <v>Palette</v>
          </cell>
          <cell r="H29">
            <v>2.3073308081249997</v>
          </cell>
          <cell r="J29">
            <v>2.3073308081249997</v>
          </cell>
          <cell r="K29">
            <v>3</v>
          </cell>
        </row>
        <row r="30">
          <cell r="B30">
            <v>9</v>
          </cell>
          <cell r="C30">
            <v>1168970</v>
          </cell>
          <cell r="D30" t="str">
            <v>Emuls/Stabiliser Blend Ice Pro</v>
          </cell>
          <cell r="E30">
            <v>500</v>
          </cell>
          <cell r="F30" t="str">
            <v>Palette</v>
          </cell>
          <cell r="H30">
            <v>0.73492055699999992</v>
          </cell>
          <cell r="J30">
            <v>0.73492055699999992</v>
          </cell>
          <cell r="K30">
            <v>1</v>
          </cell>
        </row>
        <row r="31">
          <cell r="B31">
            <v>0</v>
          </cell>
          <cell r="C31">
            <v>1191166</v>
          </cell>
          <cell r="D31" t="str">
            <v>Caramel Flavour Natural A0122C</v>
          </cell>
          <cell r="E31">
            <v>20</v>
          </cell>
          <cell r="F31" t="str">
            <v>Bidon</v>
          </cell>
          <cell r="H31">
            <v>0</v>
          </cell>
          <cell r="J31">
            <v>0</v>
          </cell>
          <cell r="K31">
            <v>0</v>
          </cell>
        </row>
        <row r="32">
          <cell r="B32">
            <v>0</v>
          </cell>
          <cell r="C32">
            <v>1211830</v>
          </cell>
          <cell r="D32" t="str">
            <v>Almonds Caramelised Salted 3-7 mm</v>
          </cell>
          <cell r="E32">
            <v>500</v>
          </cell>
          <cell r="F32" t="str">
            <v>Big Bag</v>
          </cell>
          <cell r="H32">
            <v>0</v>
          </cell>
          <cell r="J32">
            <v>0</v>
          </cell>
          <cell r="K32">
            <v>0</v>
          </cell>
        </row>
        <row r="33">
          <cell r="B33">
            <v>0</v>
          </cell>
          <cell r="C33">
            <v>1211831</v>
          </cell>
          <cell r="D33" t="str">
            <v>Almond Flavour 586855CE</v>
          </cell>
          <cell r="E33">
            <v>10</v>
          </cell>
          <cell r="F33" t="str">
            <v>Bidon</v>
          </cell>
          <cell r="H33">
            <v>0</v>
          </cell>
          <cell r="J33">
            <v>0</v>
          </cell>
          <cell r="K33">
            <v>0</v>
          </cell>
        </row>
        <row r="34">
          <cell r="B34">
            <v>0</v>
          </cell>
          <cell r="C34">
            <v>1280780</v>
          </cell>
          <cell r="D34" t="str">
            <v>Cinnamon Flavour natural 554038T</v>
          </cell>
          <cell r="E34">
            <v>10</v>
          </cell>
          <cell r="F34" t="str">
            <v>Bidon</v>
          </cell>
          <cell r="H34">
            <v>0</v>
          </cell>
          <cell r="J34">
            <v>0</v>
          </cell>
          <cell r="K34">
            <v>0</v>
          </cell>
        </row>
        <row r="35">
          <cell r="B35">
            <v>0</v>
          </cell>
          <cell r="C35">
            <v>1283410</v>
          </cell>
          <cell r="D35" t="str">
            <v>Biscuit Flavour natural 554038T</v>
          </cell>
          <cell r="E35">
            <v>10</v>
          </cell>
          <cell r="F35" t="str">
            <v>Bidon</v>
          </cell>
          <cell r="H35">
            <v>0</v>
          </cell>
          <cell r="J35">
            <v>0</v>
          </cell>
          <cell r="K35">
            <v>0</v>
          </cell>
        </row>
        <row r="36">
          <cell r="B36">
            <v>0</v>
          </cell>
          <cell r="C36">
            <v>1293120</v>
          </cell>
          <cell r="D36" t="str">
            <v>Cookie dough flavour natural 973256</v>
          </cell>
          <cell r="E36">
            <v>25</v>
          </cell>
          <cell r="F36" t="str">
            <v>Bidon</v>
          </cell>
          <cell r="H36">
            <v>0</v>
          </cell>
          <cell r="J36">
            <v>0</v>
          </cell>
          <cell r="K36">
            <v>0</v>
          </cell>
        </row>
        <row r="37">
          <cell r="B37">
            <v>0</v>
          </cell>
          <cell r="C37">
            <v>1293121</v>
          </cell>
          <cell r="D37" t="str">
            <v>Biscuit balls milk compound coated</v>
          </cell>
          <cell r="E37">
            <v>250</v>
          </cell>
          <cell r="F37" t="str">
            <v>palette</v>
          </cell>
          <cell r="H37">
            <v>0</v>
          </cell>
          <cell r="J37">
            <v>0</v>
          </cell>
          <cell r="K37">
            <v>0</v>
          </cell>
        </row>
        <row r="38">
          <cell r="B38">
            <v>0</v>
          </cell>
          <cell r="C38">
            <v>1372023</v>
          </cell>
          <cell r="D38" t="str">
            <v>M&amp;M's choco fine ou 1372023</v>
          </cell>
          <cell r="E38">
            <v>500</v>
          </cell>
          <cell r="F38" t="str">
            <v>palette</v>
          </cell>
          <cell r="H38">
            <v>0</v>
          </cell>
          <cell r="J38">
            <v>0</v>
          </cell>
          <cell r="K38">
            <v>0</v>
          </cell>
        </row>
        <row r="39">
          <cell r="B39">
            <v>0</v>
          </cell>
          <cell r="C39">
            <v>1372024</v>
          </cell>
          <cell r="D39" t="str">
            <v>M&amp;M's Peanut fine ou 1 ou 1372024</v>
          </cell>
          <cell r="E39">
            <v>500</v>
          </cell>
          <cell r="F39" t="str">
            <v>palette</v>
          </cell>
          <cell r="H39">
            <v>0</v>
          </cell>
          <cell r="J39">
            <v>0</v>
          </cell>
          <cell r="K39">
            <v>0</v>
          </cell>
        </row>
        <row r="40">
          <cell r="B40">
            <v>0</v>
          </cell>
          <cell r="C40">
            <v>5008837</v>
          </cell>
          <cell r="D40" t="str">
            <v>Coffee flavour natural 981731 container</v>
          </cell>
          <cell r="E40">
            <v>25</v>
          </cell>
          <cell r="F40" t="str">
            <v>Bidon</v>
          </cell>
          <cell r="H40">
            <v>0</v>
          </cell>
          <cell r="J40">
            <v>0</v>
          </cell>
          <cell r="K40">
            <v>0</v>
          </cell>
        </row>
        <row r="41">
          <cell r="B41">
            <v>0</v>
          </cell>
          <cell r="C41">
            <v>5009396</v>
          </cell>
          <cell r="D41" t="str">
            <v>Hazelnut chop roasr sugar coat 4/8 mm</v>
          </cell>
          <cell r="E41">
            <v>500</v>
          </cell>
          <cell r="F41" t="str">
            <v>Big Bag</v>
          </cell>
          <cell r="H41">
            <v>0</v>
          </cell>
          <cell r="J41">
            <v>0</v>
          </cell>
          <cell r="K41">
            <v>0</v>
          </cell>
        </row>
        <row r="42">
          <cell r="B42">
            <v>0</v>
          </cell>
          <cell r="C42">
            <v>5009606</v>
          </cell>
          <cell r="D42" t="str">
            <v>Hazelnut flavour natural dy 538 container</v>
          </cell>
          <cell r="E42">
            <v>25</v>
          </cell>
          <cell r="F42" t="str">
            <v>Bidon</v>
          </cell>
          <cell r="H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>
            <v>5014492</v>
          </cell>
          <cell r="D43" t="str">
            <v>Cocoa flavour naturail container</v>
          </cell>
          <cell r="E43">
            <v>20</v>
          </cell>
          <cell r="F43" t="str">
            <v>Bidon</v>
          </cell>
          <cell r="H43">
            <v>0</v>
          </cell>
          <cell r="J43">
            <v>0</v>
          </cell>
          <cell r="K43">
            <v>0</v>
          </cell>
        </row>
      </sheetData>
      <sheetData sheetId="2" refreshError="1"/>
      <sheetData sheetId="3" refreshError="1">
        <row r="17">
          <cell r="C17">
            <v>1000421</v>
          </cell>
          <cell r="D17" t="str">
            <v>Peanut Whole CI Sized Sdip Fried</v>
          </cell>
          <cell r="E17">
            <v>950</v>
          </cell>
          <cell r="F17" t="str">
            <v>Big Bag</v>
          </cell>
          <cell r="G17">
            <v>1</v>
          </cell>
          <cell r="H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8">
          <cell r="C18">
            <v>1000443</v>
          </cell>
          <cell r="D18" t="str">
            <v>Salt Bags</v>
          </cell>
          <cell r="E18">
            <v>1000</v>
          </cell>
          <cell r="F18" t="str">
            <v>Palette</v>
          </cell>
          <cell r="J18">
            <v>0</v>
          </cell>
          <cell r="K18">
            <v>0</v>
          </cell>
        </row>
        <row r="19">
          <cell r="C19">
            <v>1000547</v>
          </cell>
          <cell r="D19" t="str">
            <v>Peanut Split Blanched Fried extrusion</v>
          </cell>
          <cell r="E19">
            <v>950</v>
          </cell>
          <cell r="F19" t="str">
            <v>Big Bag</v>
          </cell>
          <cell r="G19">
            <v>25</v>
          </cell>
          <cell r="H19">
            <v>22.3</v>
          </cell>
          <cell r="I19">
            <v>12</v>
          </cell>
          <cell r="J19">
            <v>10.3</v>
          </cell>
          <cell r="K19">
            <v>11</v>
          </cell>
          <cell r="M19">
            <v>4</v>
          </cell>
          <cell r="N19">
            <v>7</v>
          </cell>
        </row>
        <row r="20">
          <cell r="C20">
            <v>1000606</v>
          </cell>
          <cell r="D20" t="str">
            <v>Vanilla Flavour B0018A</v>
          </cell>
          <cell r="E20">
            <v>20</v>
          </cell>
          <cell r="F20" t="str">
            <v>Bidon</v>
          </cell>
          <cell r="J20">
            <v>0</v>
          </cell>
          <cell r="K20">
            <v>0</v>
          </cell>
        </row>
        <row r="21">
          <cell r="C21">
            <v>1000915</v>
          </cell>
          <cell r="D21" t="str">
            <v>Almonds Caramelised Salted</v>
          </cell>
          <cell r="E21">
            <v>600</v>
          </cell>
          <cell r="F21" t="str">
            <v>Palette</v>
          </cell>
          <cell r="H21">
            <v>7.48</v>
          </cell>
          <cell r="J21">
            <v>7.48</v>
          </cell>
          <cell r="K21">
            <v>8</v>
          </cell>
          <cell r="M21">
            <v>5</v>
          </cell>
          <cell r="N21">
            <v>3</v>
          </cell>
        </row>
        <row r="22">
          <cell r="C22">
            <v>1000967</v>
          </cell>
          <cell r="D22" t="str">
            <v>Emuls/Stabilised Blend FM4600</v>
          </cell>
          <cell r="E22">
            <v>640</v>
          </cell>
          <cell r="F22" t="str">
            <v>Palette</v>
          </cell>
          <cell r="J22">
            <v>0</v>
          </cell>
          <cell r="K22">
            <v>0</v>
          </cell>
        </row>
        <row r="23">
          <cell r="C23">
            <v>1001017</v>
          </cell>
          <cell r="D23" t="str">
            <v>Lecithin Containers Stainless Steel</v>
          </cell>
          <cell r="E23">
            <v>1000</v>
          </cell>
          <cell r="F23" t="str">
            <v>Werith</v>
          </cell>
          <cell r="H23">
            <v>0.05</v>
          </cell>
          <cell r="J23">
            <v>0.05</v>
          </cell>
          <cell r="K23">
            <v>1</v>
          </cell>
          <cell r="M23">
            <v>1</v>
          </cell>
        </row>
        <row r="24">
          <cell r="C24">
            <v>1001095</v>
          </cell>
          <cell r="D24" t="str">
            <v>Cocoa Butter Deodorised Block/Solid</v>
          </cell>
          <cell r="E24">
            <v>1000</v>
          </cell>
          <cell r="F24" t="str">
            <v>Palette</v>
          </cell>
          <cell r="J24">
            <v>0</v>
          </cell>
          <cell r="K24">
            <v>0</v>
          </cell>
        </row>
        <row r="25">
          <cell r="C25">
            <v>1001102</v>
          </cell>
          <cell r="D25" t="str">
            <v>Carrageenan CL320</v>
          </cell>
          <cell r="E25">
            <v>625</v>
          </cell>
          <cell r="F25" t="str">
            <v>Palette</v>
          </cell>
          <cell r="J25">
            <v>0</v>
          </cell>
          <cell r="K25">
            <v>0</v>
          </cell>
        </row>
        <row r="26">
          <cell r="C26">
            <v>1001116</v>
          </cell>
          <cell r="D26" t="str">
            <v>Chocolate Dark Flavoured Sauce</v>
          </cell>
          <cell r="E26">
            <v>950</v>
          </cell>
          <cell r="F26" t="str">
            <v>Container</v>
          </cell>
          <cell r="J26">
            <v>0</v>
          </cell>
          <cell r="K26">
            <v>0</v>
          </cell>
        </row>
        <row r="27">
          <cell r="C27">
            <v>1001126</v>
          </cell>
          <cell r="D27" t="str">
            <v>Cocoa Powder Alkalised</v>
          </cell>
          <cell r="E27">
            <v>600</v>
          </cell>
          <cell r="F27" t="str">
            <v>Palette</v>
          </cell>
          <cell r="J27">
            <v>0</v>
          </cell>
          <cell r="K27">
            <v>0</v>
          </cell>
        </row>
        <row r="28">
          <cell r="C28">
            <v>1001160</v>
          </cell>
          <cell r="D28" t="str">
            <v>Coconut Cream Powder</v>
          </cell>
          <cell r="E28">
            <v>540</v>
          </cell>
          <cell r="F28" t="str">
            <v>Palette</v>
          </cell>
          <cell r="J28">
            <v>0</v>
          </cell>
          <cell r="K28">
            <v>0</v>
          </cell>
        </row>
        <row r="29">
          <cell r="C29">
            <v>1001163</v>
          </cell>
          <cell r="D29" t="str">
            <v>Coconut Desiccated Medium Cut</v>
          </cell>
          <cell r="E29">
            <v>544</v>
          </cell>
          <cell r="F29" t="str">
            <v>Palette</v>
          </cell>
          <cell r="J29">
            <v>0</v>
          </cell>
          <cell r="K29">
            <v>0</v>
          </cell>
        </row>
        <row r="30">
          <cell r="C30">
            <v>1019440</v>
          </cell>
          <cell r="D30" t="str">
            <v>Peanut Split Fried Small Chopped extrusion mini</v>
          </cell>
          <cell r="E30">
            <v>350</v>
          </cell>
          <cell r="F30" t="str">
            <v>Palette</v>
          </cell>
          <cell r="J30">
            <v>0</v>
          </cell>
          <cell r="K30">
            <v>0</v>
          </cell>
        </row>
        <row r="31">
          <cell r="C31">
            <v>1064142</v>
          </cell>
          <cell r="D31" t="str">
            <v>coconut flavour natural</v>
          </cell>
          <cell r="E31">
            <v>25</v>
          </cell>
          <cell r="F31" t="str">
            <v>Bidon</v>
          </cell>
          <cell r="J31">
            <v>0</v>
          </cell>
          <cell r="K31">
            <v>0</v>
          </cell>
        </row>
        <row r="32">
          <cell r="C32">
            <v>1090128</v>
          </cell>
          <cell r="D32" t="str">
            <v>Colour Orange Carotene 2% Natural</v>
          </cell>
          <cell r="E32">
            <v>5</v>
          </cell>
          <cell r="F32" t="str">
            <v>Bidon</v>
          </cell>
          <cell r="J32">
            <v>0</v>
          </cell>
          <cell r="K32">
            <v>0</v>
          </cell>
        </row>
        <row r="33">
          <cell r="C33">
            <v>1100554</v>
          </cell>
          <cell r="D33" t="str">
            <v>Maltesers Pips Coated</v>
          </cell>
          <cell r="E33">
            <v>480</v>
          </cell>
          <cell r="F33" t="str">
            <v>Palette</v>
          </cell>
          <cell r="J33">
            <v>0</v>
          </cell>
          <cell r="K33">
            <v>0</v>
          </cell>
        </row>
        <row r="34">
          <cell r="C34">
            <v>1134085</v>
          </cell>
          <cell r="D34" t="str">
            <v>Malt extract liquid MTC container</v>
          </cell>
          <cell r="E34">
            <v>1080</v>
          </cell>
          <cell r="F34" t="str">
            <v>Werith</v>
          </cell>
          <cell r="J34">
            <v>0</v>
          </cell>
          <cell r="K34">
            <v>0</v>
          </cell>
        </row>
        <row r="35">
          <cell r="C35">
            <v>1138913</v>
          </cell>
          <cell r="D35" t="str">
            <v>Biscuit Coconut Inclusions</v>
          </cell>
          <cell r="E35">
            <v>400</v>
          </cell>
          <cell r="F35" t="str">
            <v>Big Bag</v>
          </cell>
          <cell r="J35">
            <v>0</v>
          </cell>
          <cell r="K35">
            <v>0</v>
          </cell>
        </row>
        <row r="36">
          <cell r="C36">
            <v>1142846</v>
          </cell>
          <cell r="D36" t="str">
            <v>Caramel Flavour Natural KC037G</v>
          </cell>
          <cell r="E36">
            <v>20</v>
          </cell>
          <cell r="F36" t="str">
            <v>Bidon</v>
          </cell>
          <cell r="J36">
            <v>0</v>
          </cell>
          <cell r="K36">
            <v>0</v>
          </cell>
        </row>
        <row r="37">
          <cell r="C37">
            <v>1142850</v>
          </cell>
          <cell r="D37" t="str">
            <v>Caramel liquid natural</v>
          </cell>
          <cell r="E37">
            <v>25</v>
          </cell>
          <cell r="F37" t="str">
            <v>Bidon</v>
          </cell>
          <cell r="J37">
            <v>0</v>
          </cell>
          <cell r="K37">
            <v>0</v>
          </cell>
        </row>
        <row r="38">
          <cell r="C38">
            <v>1142851</v>
          </cell>
          <cell r="D38" t="str">
            <v>vanilla flavour natural K0048 G</v>
          </cell>
          <cell r="E38">
            <v>5</v>
          </cell>
          <cell r="F38" t="str">
            <v>Bidon</v>
          </cell>
          <cell r="J38">
            <v>0</v>
          </cell>
          <cell r="K38">
            <v>0</v>
          </cell>
        </row>
        <row r="39">
          <cell r="C39">
            <v>1159867</v>
          </cell>
          <cell r="D39" t="str">
            <v>AMF Anhydrous Milk Fat Cartons</v>
          </cell>
          <cell r="E39">
            <v>800</v>
          </cell>
          <cell r="F39" t="str">
            <v>Palette</v>
          </cell>
          <cell r="J39">
            <v>0</v>
          </cell>
          <cell r="K39">
            <v>0</v>
          </cell>
        </row>
        <row r="40">
          <cell r="C40">
            <v>1165272</v>
          </cell>
          <cell r="D40" t="str">
            <v>AMF Fractionned Vegetarian Cartons</v>
          </cell>
          <cell r="E40">
            <v>800</v>
          </cell>
          <cell r="F40" t="str">
            <v>Palette</v>
          </cell>
          <cell r="H40">
            <v>2.31</v>
          </cell>
          <cell r="J40">
            <v>2.31</v>
          </cell>
          <cell r="K40">
            <v>3</v>
          </cell>
          <cell r="N40">
            <v>3</v>
          </cell>
        </row>
        <row r="41">
          <cell r="C41">
            <v>1168970</v>
          </cell>
          <cell r="D41" t="str">
            <v>Emuls/Stabiliser Blend Ice Pro</v>
          </cell>
          <cell r="E41">
            <v>500</v>
          </cell>
          <cell r="F41" t="str">
            <v>Palette</v>
          </cell>
          <cell r="H41">
            <v>0.73</v>
          </cell>
          <cell r="J41">
            <v>0.73</v>
          </cell>
          <cell r="K41">
            <v>1</v>
          </cell>
          <cell r="N41">
            <v>1</v>
          </cell>
        </row>
        <row r="42">
          <cell r="C42">
            <v>1191166</v>
          </cell>
          <cell r="D42" t="str">
            <v>Caramel Flavour Natural A0122C</v>
          </cell>
          <cell r="E42">
            <v>20</v>
          </cell>
          <cell r="F42" t="str">
            <v>Bidon</v>
          </cell>
          <cell r="J42">
            <v>0</v>
          </cell>
          <cell r="K42">
            <v>0</v>
          </cell>
        </row>
        <row r="43">
          <cell r="C43">
            <v>1211830</v>
          </cell>
          <cell r="D43" t="str">
            <v>Almonds Caramelised Salted 3-7 mm</v>
          </cell>
          <cell r="E43">
            <v>500</v>
          </cell>
          <cell r="F43" t="str">
            <v>Big Bag</v>
          </cell>
          <cell r="J43">
            <v>0</v>
          </cell>
          <cell r="K43">
            <v>0</v>
          </cell>
        </row>
        <row r="44">
          <cell r="C44">
            <v>1211831</v>
          </cell>
          <cell r="D44" t="str">
            <v>Almond Flavour 586855CE</v>
          </cell>
          <cell r="E44">
            <v>10</v>
          </cell>
          <cell r="F44" t="str">
            <v>Bidon</v>
          </cell>
        </row>
        <row r="45">
          <cell r="C45">
            <v>1280780</v>
          </cell>
          <cell r="D45" t="str">
            <v>Cinnamon Flavour natural 554038T</v>
          </cell>
          <cell r="E45">
            <v>10</v>
          </cell>
          <cell r="F45" t="str">
            <v>Bidon</v>
          </cell>
        </row>
        <row r="46">
          <cell r="C46">
            <v>1283410</v>
          </cell>
          <cell r="D46" t="str">
            <v>Biscuit Flavour natural 554038T</v>
          </cell>
          <cell r="E46">
            <v>10</v>
          </cell>
          <cell r="F46" t="str">
            <v>Bidon</v>
          </cell>
          <cell r="J46">
            <v>0</v>
          </cell>
          <cell r="K46">
            <v>0</v>
          </cell>
        </row>
        <row r="47">
          <cell r="C47">
            <v>1293120</v>
          </cell>
          <cell r="D47" t="str">
            <v>Cookie dough flavour natural 973256</v>
          </cell>
          <cell r="E47">
            <v>25</v>
          </cell>
          <cell r="F47" t="str">
            <v>Bidon</v>
          </cell>
          <cell r="J47">
            <v>0</v>
          </cell>
          <cell r="K47">
            <v>0</v>
          </cell>
        </row>
        <row r="48">
          <cell r="C48">
            <v>1293121</v>
          </cell>
          <cell r="D48" t="str">
            <v>Biscuit balls milk compound coated</v>
          </cell>
          <cell r="E48">
            <v>250</v>
          </cell>
          <cell r="F48" t="str">
            <v>palette</v>
          </cell>
          <cell r="J48">
            <v>0</v>
          </cell>
          <cell r="K48">
            <v>0</v>
          </cell>
        </row>
        <row r="49">
          <cell r="C49">
            <v>1372023</v>
          </cell>
          <cell r="D49" t="str">
            <v xml:space="preserve">M&amp;M's choco fine </v>
          </cell>
          <cell r="E49">
            <v>500</v>
          </cell>
          <cell r="F49" t="str">
            <v>palette</v>
          </cell>
          <cell r="J49">
            <v>0</v>
          </cell>
          <cell r="K49">
            <v>0</v>
          </cell>
        </row>
        <row r="50">
          <cell r="C50">
            <v>1372024</v>
          </cell>
          <cell r="D50" t="str">
            <v xml:space="preserve">M&amp;M's Peanut fine </v>
          </cell>
          <cell r="E50">
            <v>500</v>
          </cell>
          <cell r="F50" t="str">
            <v>palette</v>
          </cell>
        </row>
        <row r="51">
          <cell r="C51">
            <v>5008837</v>
          </cell>
          <cell r="D51" t="str">
            <v>Coffee flavour natural 981731 container</v>
          </cell>
          <cell r="E51">
            <v>25</v>
          </cell>
          <cell r="F51" t="str">
            <v>Bidon</v>
          </cell>
        </row>
        <row r="52">
          <cell r="C52">
            <v>5009396</v>
          </cell>
          <cell r="D52" t="str">
            <v>Hazelnut chop roasr sugar coat 4/8 mm</v>
          </cell>
          <cell r="E52">
            <v>500</v>
          </cell>
          <cell r="F52" t="str">
            <v>Big Bag</v>
          </cell>
        </row>
        <row r="53">
          <cell r="C53">
            <v>5009606</v>
          </cell>
          <cell r="D53" t="str">
            <v>Hazelnut flavour natural dy 538 container</v>
          </cell>
          <cell r="E53">
            <v>25</v>
          </cell>
          <cell r="F53" t="str">
            <v>Bidon</v>
          </cell>
        </row>
        <row r="54">
          <cell r="C54">
            <v>5014492</v>
          </cell>
          <cell r="D54" t="str">
            <v>Cocoa flavour naturail container</v>
          </cell>
          <cell r="E54">
            <v>20</v>
          </cell>
          <cell r="F54" t="str">
            <v>Bidon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"/>
      <sheetName val="Planning Appro"/>
      <sheetName val="commande FM"/>
      <sheetName val="Pivot FW"/>
      <sheetName val="Pivot Etuis"/>
      <sheetName val="Pivot Caisse"/>
      <sheetName val="Pivot Stick"/>
      <sheetName val="Pivot Intercal"/>
      <sheetName val="Pivot Palette"/>
      <sheetName val="MAPP"/>
      <sheetName val="Template"/>
      <sheetName val="CmdesPast"/>
      <sheetName val="Query MAPP v26christophe"/>
    </sheetNames>
    <sheetDataSet>
      <sheetData sheetId="0"/>
      <sheetData sheetId="1"/>
      <sheetData sheetId="2"/>
      <sheetData sheetId="3">
        <row r="3">
          <cell r="B3" t="str">
            <v>Column Labels</v>
          </cell>
        </row>
        <row r="4">
          <cell r="B4">
            <v>41911.229166666664</v>
          </cell>
          <cell r="D4">
            <v>41911.5625</v>
          </cell>
          <cell r="F4">
            <v>41911.895833333336</v>
          </cell>
          <cell r="H4">
            <v>41912.229166666664</v>
          </cell>
          <cell r="J4">
            <v>41912.5625</v>
          </cell>
          <cell r="L4">
            <v>41912.895833333336</v>
          </cell>
          <cell r="N4">
            <v>41913.229166666664</v>
          </cell>
          <cell r="P4">
            <v>41913.5625</v>
          </cell>
          <cell r="R4">
            <v>41913.895833333336</v>
          </cell>
          <cell r="T4">
            <v>41914.229166666664</v>
          </cell>
          <cell r="V4">
            <v>41914.5625</v>
          </cell>
          <cell r="X4">
            <v>41914.895833333336</v>
          </cell>
        </row>
        <row r="5">
          <cell r="B5" t="str">
            <v>29/09/14A</v>
          </cell>
          <cell r="D5" t="str">
            <v>29/09/14B</v>
          </cell>
          <cell r="F5" t="str">
            <v>29/09/14C</v>
          </cell>
          <cell r="H5" t="str">
            <v>30/09/14A</v>
          </cell>
          <cell r="J5" t="str">
            <v>30/09/14B</v>
          </cell>
          <cell r="L5" t="str">
            <v>30/09/14C</v>
          </cell>
          <cell r="N5" t="str">
            <v>01/10/14A</v>
          </cell>
          <cell r="P5" t="str">
            <v>01/10/14B</v>
          </cell>
          <cell r="R5" t="str">
            <v>01/10/14C</v>
          </cell>
          <cell r="T5" t="str">
            <v>02/10/14A</v>
          </cell>
          <cell r="V5" t="str">
            <v>02/10/14B</v>
          </cell>
          <cell r="X5" t="str">
            <v>02/10/14C</v>
          </cell>
        </row>
        <row r="6">
          <cell r="A6" t="str">
            <v>Row Labels</v>
          </cell>
          <cell r="B6" t="str">
            <v>Sum of FW Qty Rlx</v>
          </cell>
          <cell r="C6" t="str">
            <v>Sum of Nb Travee FW</v>
          </cell>
          <cell r="D6" t="str">
            <v>Sum of FW Qty Rlx</v>
          </cell>
          <cell r="E6" t="str">
            <v>Sum of Nb Travee FW</v>
          </cell>
          <cell r="F6" t="str">
            <v>Sum of FW Qty Rlx</v>
          </cell>
          <cell r="G6" t="str">
            <v>Sum of Nb Travee FW</v>
          </cell>
          <cell r="H6" t="str">
            <v>Sum of FW Qty Rlx</v>
          </cell>
          <cell r="I6" t="str">
            <v>Sum of Nb Travee FW</v>
          </cell>
          <cell r="J6" t="str">
            <v>Sum of FW Qty Rlx</v>
          </cell>
          <cell r="K6" t="str">
            <v>Sum of Nb Travee FW</v>
          </cell>
          <cell r="L6" t="str">
            <v>Sum of FW Qty Rlx</v>
          </cell>
          <cell r="M6" t="str">
            <v>Sum of Nb Travee FW</v>
          </cell>
          <cell r="N6" t="str">
            <v>Sum of FW Qty Rlx</v>
          </cell>
          <cell r="O6" t="str">
            <v>Sum of Nb Travee FW</v>
          </cell>
          <cell r="P6" t="str">
            <v>Sum of FW Qty Rlx</v>
          </cell>
          <cell r="Q6" t="str">
            <v>Sum of Nb Travee FW</v>
          </cell>
          <cell r="R6" t="str">
            <v>Sum of FW Qty Rlx</v>
          </cell>
          <cell r="S6" t="str">
            <v>Sum of Nb Travee FW</v>
          </cell>
          <cell r="T6" t="str">
            <v>Sum of FW Qty Rlx</v>
          </cell>
          <cell r="U6" t="str">
            <v>Sum of Nb Travee FW</v>
          </cell>
          <cell r="V6" t="str">
            <v>Sum of FW Qty Rlx</v>
          </cell>
          <cell r="W6" t="str">
            <v>Sum of Nb Travee FW</v>
          </cell>
          <cell r="X6" t="str">
            <v>Sum of FW Qty Rlx</v>
          </cell>
          <cell r="Y6" t="str">
            <v>Sum of Nb Travee FW</v>
          </cell>
        </row>
        <row r="7">
          <cell r="A7">
            <v>1275672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15.177431247567565</v>
          </cell>
          <cell r="I7">
            <v>1</v>
          </cell>
          <cell r="J7">
            <v>18.212888354594593</v>
          </cell>
          <cell r="K7">
            <v>1</v>
          </cell>
          <cell r="L7">
            <v>18.212888354594593</v>
          </cell>
          <cell r="M7">
            <v>1</v>
          </cell>
          <cell r="N7">
            <v>4.8947143524324321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1275674</v>
          </cell>
          <cell r="B8">
            <v>7.5070802335135136</v>
          </cell>
          <cell r="C8">
            <v>1</v>
          </cell>
          <cell r="D8">
            <v>18.016932454054054</v>
          </cell>
          <cell r="E8">
            <v>1</v>
          </cell>
          <cell r="F8">
            <v>9.7291432216216212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1275676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4.1211543697297293</v>
          </cell>
          <cell r="O9">
            <v>1</v>
          </cell>
          <cell r="P9">
            <v>17.821213336216218</v>
          </cell>
          <cell r="Q9">
            <v>1</v>
          </cell>
          <cell r="R9">
            <v>11.10113202162162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1275681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3.7535522594594591E-2</v>
          </cell>
          <cell r="S10">
            <v>1</v>
          </cell>
          <cell r="T10">
            <v>18.016766706162162</v>
          </cell>
          <cell r="U10">
            <v>1</v>
          </cell>
          <cell r="V10">
            <v>18.017050845405407</v>
          </cell>
          <cell r="W10">
            <v>1</v>
          </cell>
          <cell r="X10">
            <v>18.017050845405407</v>
          </cell>
          <cell r="Y10">
            <v>1</v>
          </cell>
        </row>
      </sheetData>
      <sheetData sheetId="4">
        <row r="3">
          <cell r="B3" t="str">
            <v>Column Labels</v>
          </cell>
        </row>
        <row r="4">
          <cell r="B4">
            <v>41911.229166666664</v>
          </cell>
          <cell r="D4">
            <v>41911.5625</v>
          </cell>
          <cell r="F4">
            <v>41911.895833333336</v>
          </cell>
          <cell r="H4">
            <v>41912.229166666664</v>
          </cell>
          <cell r="J4">
            <v>41912.5625</v>
          </cell>
          <cell r="L4">
            <v>41912.895833333336</v>
          </cell>
          <cell r="N4">
            <v>41913.229166666664</v>
          </cell>
          <cell r="P4">
            <v>41913.5625</v>
          </cell>
          <cell r="R4">
            <v>41913.895833333336</v>
          </cell>
          <cell r="T4">
            <v>41914.229166666664</v>
          </cell>
          <cell r="V4">
            <v>41914.5625</v>
          </cell>
          <cell r="X4">
            <v>41914.895833333336</v>
          </cell>
        </row>
        <row r="5">
          <cell r="B5" t="str">
            <v>29/09/14A</v>
          </cell>
          <cell r="D5" t="str">
            <v>29/09/14B</v>
          </cell>
          <cell r="F5" t="str">
            <v>29/09/14C</v>
          </cell>
          <cell r="H5" t="str">
            <v>30/09/14A</v>
          </cell>
          <cell r="J5" t="str">
            <v>30/09/14B</v>
          </cell>
          <cell r="L5" t="str">
            <v>30/09/14C</v>
          </cell>
          <cell r="N5" t="str">
            <v>01/10/14A</v>
          </cell>
          <cell r="P5" t="str">
            <v>01/10/14B</v>
          </cell>
          <cell r="R5" t="str">
            <v>01/10/14C</v>
          </cell>
          <cell r="T5" t="str">
            <v>02/10/14A</v>
          </cell>
          <cell r="V5" t="str">
            <v>02/10/14B</v>
          </cell>
          <cell r="X5" t="str">
            <v>02/10/14C</v>
          </cell>
        </row>
        <row r="6">
          <cell r="A6" t="str">
            <v>Row Labels</v>
          </cell>
          <cell r="B6" t="str">
            <v>Sum of Etuis Qty</v>
          </cell>
          <cell r="C6" t="str">
            <v>Sum of Nb Travee Etuis</v>
          </cell>
          <cell r="D6" t="str">
            <v>Sum of Etuis Qty</v>
          </cell>
          <cell r="E6" t="str">
            <v>Sum of Nb Travee Etuis</v>
          </cell>
          <cell r="F6" t="str">
            <v>Sum of Etuis Qty</v>
          </cell>
          <cell r="G6" t="str">
            <v>Sum of Nb Travee Etuis</v>
          </cell>
          <cell r="H6" t="str">
            <v>Sum of Etuis Qty</v>
          </cell>
          <cell r="I6" t="str">
            <v>Sum of Nb Travee Etuis</v>
          </cell>
          <cell r="J6" t="str">
            <v>Sum of Etuis Qty</v>
          </cell>
          <cell r="K6" t="str">
            <v>Sum of Nb Travee Etuis</v>
          </cell>
          <cell r="L6" t="str">
            <v>Sum of Etuis Qty</v>
          </cell>
          <cell r="M6" t="str">
            <v>Sum of Nb Travee Etuis</v>
          </cell>
          <cell r="N6" t="str">
            <v>Sum of Etuis Qty</v>
          </cell>
          <cell r="O6" t="str">
            <v>Sum of Nb Travee Etuis</v>
          </cell>
          <cell r="P6" t="str">
            <v>Sum of Etuis Qty</v>
          </cell>
          <cell r="Q6" t="str">
            <v>Sum of Nb Travee Etuis</v>
          </cell>
          <cell r="R6" t="str">
            <v>Sum of Etuis Qty</v>
          </cell>
          <cell r="S6" t="str">
            <v>Sum of Nb Travee Etuis</v>
          </cell>
          <cell r="T6" t="str">
            <v>Sum of Etuis Qty</v>
          </cell>
          <cell r="U6" t="str">
            <v>Sum of Nb Travee Etuis</v>
          </cell>
          <cell r="V6" t="str">
            <v>Sum of Etuis Qty</v>
          </cell>
          <cell r="W6" t="str">
            <v>Sum of Nb Travee Etuis</v>
          </cell>
          <cell r="X6" t="str">
            <v>Sum of Etuis Qty</v>
          </cell>
          <cell r="Y6" t="str">
            <v>Sum of Nb Travee Etuis</v>
          </cell>
        </row>
        <row r="7">
          <cell r="A7">
            <v>1275673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5099.6817599999995</v>
          </cell>
          <cell r="I7">
            <v>1</v>
          </cell>
          <cell r="J7">
            <v>6119.6083200000003</v>
          </cell>
          <cell r="K7">
            <v>1</v>
          </cell>
          <cell r="L7">
            <v>6119.6083200000003</v>
          </cell>
          <cell r="M7">
            <v>1</v>
          </cell>
          <cell r="N7">
            <v>1644.6449400000001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1275675</v>
          </cell>
          <cell r="B8">
            <v>2522.4110400000004</v>
          </cell>
          <cell r="C8">
            <v>1</v>
          </cell>
          <cell r="D8">
            <v>6053.7663000000002</v>
          </cell>
          <cell r="E8">
            <v>1</v>
          </cell>
          <cell r="F8">
            <v>3269.0337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1275678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1384.7254800000001</v>
          </cell>
          <cell r="O9">
            <v>1</v>
          </cell>
          <cell r="P9">
            <v>5988.0038400000003</v>
          </cell>
          <cell r="Q9">
            <v>1</v>
          </cell>
          <cell r="R9">
            <v>3730.0277999999998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1275682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15.765120000000001</v>
          </cell>
          <cell r="S10">
            <v>1</v>
          </cell>
          <cell r="T10">
            <v>7567.1382599999997</v>
          </cell>
          <cell r="U10">
            <v>1</v>
          </cell>
          <cell r="V10">
            <v>7567.2575999999999</v>
          </cell>
          <cell r="W10">
            <v>1</v>
          </cell>
          <cell r="X10">
            <v>7567.2575999999999</v>
          </cell>
          <cell r="Y10">
            <v>1</v>
          </cell>
        </row>
      </sheetData>
      <sheetData sheetId="5">
        <row r="3">
          <cell r="B3" t="str">
            <v>Column Labels</v>
          </cell>
        </row>
        <row r="4">
          <cell r="B4">
            <v>41911.229166666664</v>
          </cell>
          <cell r="D4">
            <v>41911.5625</v>
          </cell>
          <cell r="F4">
            <v>41911.895833333336</v>
          </cell>
          <cell r="H4">
            <v>41912.229166666664</v>
          </cell>
          <cell r="J4">
            <v>41912.5625</v>
          </cell>
          <cell r="L4">
            <v>41912.895833333336</v>
          </cell>
          <cell r="N4">
            <v>41913.229166666664</v>
          </cell>
          <cell r="P4">
            <v>41913.5625</v>
          </cell>
          <cell r="R4">
            <v>41913.895833333336</v>
          </cell>
          <cell r="T4">
            <v>41914.229166666664</v>
          </cell>
          <cell r="V4">
            <v>41914.5625</v>
          </cell>
          <cell r="X4">
            <v>41914.895833333336</v>
          </cell>
        </row>
        <row r="5">
          <cell r="B5" t="str">
            <v>29/09/14A</v>
          </cell>
          <cell r="D5" t="str">
            <v>29/09/14B</v>
          </cell>
          <cell r="F5" t="str">
            <v>29/09/14C</v>
          </cell>
          <cell r="H5" t="str">
            <v>30/09/14A</v>
          </cell>
          <cell r="J5" t="str">
            <v>30/09/14B</v>
          </cell>
          <cell r="L5" t="str">
            <v>30/09/14C</v>
          </cell>
          <cell r="N5" t="str">
            <v>01/10/14A</v>
          </cell>
          <cell r="P5" t="str">
            <v>01/10/14B</v>
          </cell>
          <cell r="R5" t="str">
            <v>01/10/14C</v>
          </cell>
          <cell r="T5" t="str">
            <v>02/10/14A</v>
          </cell>
          <cell r="V5" t="str">
            <v>02/10/14B</v>
          </cell>
          <cell r="X5" t="str">
            <v>02/10/14C</v>
          </cell>
        </row>
        <row r="6">
          <cell r="A6" t="str">
            <v>Row Labels</v>
          </cell>
          <cell r="B6" t="str">
            <v>Sum of Caisse Qty</v>
          </cell>
          <cell r="C6" t="str">
            <v>Sum of Nb Travee Caisse</v>
          </cell>
          <cell r="D6" t="str">
            <v>Sum of Caisse Qty</v>
          </cell>
          <cell r="E6" t="str">
            <v>Sum of Nb Travee Caisse</v>
          </cell>
          <cell r="F6" t="str">
            <v>Sum of Caisse Qty</v>
          </cell>
          <cell r="G6" t="str">
            <v>Sum of Nb Travee Caisse</v>
          </cell>
          <cell r="H6" t="str">
            <v>Sum of Caisse Qty</v>
          </cell>
          <cell r="I6" t="str">
            <v>Sum of Nb Travee Caisse</v>
          </cell>
          <cell r="J6" t="str">
            <v>Sum of Caisse Qty</v>
          </cell>
          <cell r="K6" t="str">
            <v>Sum of Nb Travee Caisse</v>
          </cell>
          <cell r="L6" t="str">
            <v>Sum of Caisse Qty</v>
          </cell>
          <cell r="M6" t="str">
            <v>Sum of Nb Travee Caisse</v>
          </cell>
          <cell r="N6" t="str">
            <v>Sum of Caisse Qty</v>
          </cell>
          <cell r="O6" t="str">
            <v>Sum of Nb Travee Caisse</v>
          </cell>
          <cell r="P6" t="str">
            <v>Sum of Caisse Qty</v>
          </cell>
          <cell r="Q6" t="str">
            <v>Sum of Nb Travee Caisse</v>
          </cell>
          <cell r="R6" t="str">
            <v>Sum of Caisse Qty</v>
          </cell>
          <cell r="S6" t="str">
            <v>Sum of Nb Travee Caisse</v>
          </cell>
          <cell r="T6" t="str">
            <v>Sum of Caisse Qty</v>
          </cell>
          <cell r="U6" t="str">
            <v>Sum of Nb Travee Caisse</v>
          </cell>
          <cell r="V6" t="str">
            <v>Sum of Caisse Qty</v>
          </cell>
          <cell r="W6" t="str">
            <v>Sum of Nb Travee Caisse</v>
          </cell>
          <cell r="X6" t="str">
            <v>Sum of Caisse Qty</v>
          </cell>
          <cell r="Y6" t="str">
            <v>Sum of Nb Travee Caisse</v>
          </cell>
        </row>
        <row r="7">
          <cell r="A7">
            <v>0</v>
          </cell>
          <cell r="B7">
            <v>2522.4110400000004</v>
          </cell>
          <cell r="C7">
            <v>1</v>
          </cell>
          <cell r="D7">
            <v>6053.7663000000002</v>
          </cell>
          <cell r="E7">
            <v>1</v>
          </cell>
          <cell r="F7">
            <v>3269.0337</v>
          </cell>
          <cell r="G7">
            <v>1</v>
          </cell>
          <cell r="H7">
            <v>5099.6817599999995</v>
          </cell>
          <cell r="I7">
            <v>1</v>
          </cell>
          <cell r="J7">
            <v>6119.6083200000003</v>
          </cell>
          <cell r="K7">
            <v>1</v>
          </cell>
          <cell r="L7">
            <v>6119.6083200000003</v>
          </cell>
          <cell r="M7">
            <v>1</v>
          </cell>
          <cell r="N7">
            <v>3029.3704200000002</v>
          </cell>
          <cell r="O7">
            <v>1</v>
          </cell>
          <cell r="P7">
            <v>5988.0038400000003</v>
          </cell>
          <cell r="Q7">
            <v>1</v>
          </cell>
          <cell r="R7">
            <v>3745.7929199999999</v>
          </cell>
          <cell r="S7">
            <v>1</v>
          </cell>
          <cell r="T7">
            <v>7567.1382599999997</v>
          </cell>
          <cell r="U7">
            <v>1</v>
          </cell>
          <cell r="V7">
            <v>7567.2575999999999</v>
          </cell>
          <cell r="W7">
            <v>1</v>
          </cell>
          <cell r="X7">
            <v>7567.2575999999999</v>
          </cell>
          <cell r="Y7">
            <v>1</v>
          </cell>
        </row>
      </sheetData>
      <sheetData sheetId="6">
        <row r="3">
          <cell r="A3" t="str">
            <v>Sum of Stick Qty</v>
          </cell>
          <cell r="B3" t="str">
            <v>Column Labels</v>
          </cell>
        </row>
        <row r="4">
          <cell r="B4">
            <v>41911.229166666664</v>
          </cell>
          <cell r="C4">
            <v>41911.5625</v>
          </cell>
          <cell r="D4">
            <v>41911.895833333336</v>
          </cell>
          <cell r="E4">
            <v>41912.229166666664</v>
          </cell>
          <cell r="F4">
            <v>41912.5625</v>
          </cell>
          <cell r="G4">
            <v>41912.895833333336</v>
          </cell>
          <cell r="H4">
            <v>41913.229166666664</v>
          </cell>
          <cell r="I4">
            <v>41913.5625</v>
          </cell>
          <cell r="J4">
            <v>41913.895833333336</v>
          </cell>
          <cell r="K4">
            <v>41914.229166666664</v>
          </cell>
          <cell r="L4">
            <v>41914.5625</v>
          </cell>
          <cell r="M4">
            <v>41914.895833333336</v>
          </cell>
        </row>
        <row r="5">
          <cell r="A5" t="str">
            <v>Row Labels</v>
          </cell>
          <cell r="B5" t="str">
            <v>29/09/14A</v>
          </cell>
          <cell r="C5" t="str">
            <v>29/09/14B</v>
          </cell>
          <cell r="D5" t="str">
            <v>29/09/14C</v>
          </cell>
          <cell r="E5" t="str">
            <v>30/09/14A</v>
          </cell>
          <cell r="F5" t="str">
            <v>30/09/14B</v>
          </cell>
          <cell r="G5" t="str">
            <v>30/09/14C</v>
          </cell>
          <cell r="H5" t="str">
            <v>01/10/14A</v>
          </cell>
          <cell r="I5" t="str">
            <v>01/10/14B</v>
          </cell>
          <cell r="J5" t="str">
            <v>01/10/14C</v>
          </cell>
          <cell r="K5" t="str">
            <v>02/10/14A</v>
          </cell>
          <cell r="L5" t="str">
            <v>02/10/14B</v>
          </cell>
          <cell r="M5" t="str">
            <v>02/10/14C</v>
          </cell>
        </row>
        <row r="6">
          <cell r="A6" t="str">
            <v>MB458</v>
          </cell>
          <cell r="B6">
            <v>63060.276000000005</v>
          </cell>
          <cell r="C6">
            <v>151344.1575</v>
          </cell>
          <cell r="D6">
            <v>81725.842499999999</v>
          </cell>
          <cell r="E6">
            <v>127492.04400000001</v>
          </cell>
          <cell r="F6">
            <v>152990.20799999998</v>
          </cell>
          <cell r="G6">
            <v>152990.20799999998</v>
          </cell>
          <cell r="H6">
            <v>75734.260500000004</v>
          </cell>
          <cell r="I6">
            <v>149700.09600000002</v>
          </cell>
          <cell r="J6">
            <v>93565.997400000007</v>
          </cell>
          <cell r="K6">
            <v>151342.76520000002</v>
          </cell>
          <cell r="L6">
            <v>151345.152</v>
          </cell>
          <cell r="M6">
            <v>151345.152</v>
          </cell>
        </row>
      </sheetData>
      <sheetData sheetId="7">
        <row r="3">
          <cell r="A3" t="str">
            <v>Sum of Intercal Qty</v>
          </cell>
          <cell r="B3" t="str">
            <v>Column Labels</v>
          </cell>
        </row>
        <row r="4">
          <cell r="B4">
            <v>41911.229166666664</v>
          </cell>
          <cell r="C4">
            <v>41911.5625</v>
          </cell>
          <cell r="D4">
            <v>41911.895833333336</v>
          </cell>
          <cell r="E4">
            <v>41912.229166666664</v>
          </cell>
          <cell r="F4">
            <v>41912.5625</v>
          </cell>
          <cell r="G4">
            <v>41912.895833333336</v>
          </cell>
          <cell r="H4">
            <v>41913.229166666664</v>
          </cell>
          <cell r="I4">
            <v>41913.5625</v>
          </cell>
          <cell r="J4">
            <v>41913.895833333336</v>
          </cell>
          <cell r="K4">
            <v>41914.229166666664</v>
          </cell>
          <cell r="L4">
            <v>41914.5625</v>
          </cell>
          <cell r="M4">
            <v>41914.895833333336</v>
          </cell>
        </row>
        <row r="5">
          <cell r="A5" t="str">
            <v>Row Labels</v>
          </cell>
          <cell r="B5" t="str">
            <v>29/09/14A</v>
          </cell>
          <cell r="C5" t="str">
            <v>29/09/14B</v>
          </cell>
          <cell r="D5" t="str">
            <v>29/09/14C</v>
          </cell>
          <cell r="E5" t="str">
            <v>30/09/14A</v>
          </cell>
          <cell r="F5" t="str">
            <v>30/09/14B</v>
          </cell>
          <cell r="G5" t="str">
            <v>30/09/14C</v>
          </cell>
          <cell r="H5" t="str">
            <v>01/10/14A</v>
          </cell>
          <cell r="I5" t="str">
            <v>01/10/14B</v>
          </cell>
          <cell r="J5" t="str">
            <v>01/10/14C</v>
          </cell>
          <cell r="K5" t="str">
            <v>02/10/14A</v>
          </cell>
          <cell r="L5" t="str">
            <v>02/10/14B</v>
          </cell>
          <cell r="M5" t="str">
            <v>02/10/14C</v>
          </cell>
        </row>
        <row r="6">
          <cell r="A6" t="str">
            <v>D9250</v>
          </cell>
          <cell r="B6">
            <v>38.045415384615389</v>
          </cell>
          <cell r="C6">
            <v>91.308692307692311</v>
          </cell>
          <cell r="D6">
            <v>49.306692307692309</v>
          </cell>
          <cell r="E6">
            <v>35.010584615384616</v>
          </cell>
          <cell r="F6">
            <v>92.301784615384619</v>
          </cell>
          <cell r="G6">
            <v>92.301784615384619</v>
          </cell>
          <cell r="H6">
            <v>61.35617692307693</v>
          </cell>
          <cell r="I6">
            <v>158.05440000000002</v>
          </cell>
          <cell r="J6">
            <v>98.678730769230768</v>
          </cell>
          <cell r="K6">
            <v>88.677724637681166</v>
          </cell>
          <cell r="L6">
            <v>107.52</v>
          </cell>
          <cell r="M6">
            <v>107.52</v>
          </cell>
        </row>
        <row r="7">
          <cell r="A7">
            <v>1286620</v>
          </cell>
          <cell r="B7">
            <v>0</v>
          </cell>
          <cell r="C7">
            <v>0</v>
          </cell>
          <cell r="D7">
            <v>0</v>
          </cell>
          <cell r="E7">
            <v>52.384615384615387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KA955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22.807017543859651</v>
          </cell>
          <cell r="L8">
            <v>0</v>
          </cell>
          <cell r="M8">
            <v>0</v>
          </cell>
        </row>
      </sheetData>
      <sheetData sheetId="8">
        <row r="3">
          <cell r="A3" t="str">
            <v>Sum of Palette Qty</v>
          </cell>
          <cell r="B3" t="str">
            <v>Column Labels</v>
          </cell>
        </row>
        <row r="4">
          <cell r="B4">
            <v>41911.229166666664</v>
          </cell>
          <cell r="C4">
            <v>41911.5625</v>
          </cell>
          <cell r="D4">
            <v>41911.895833333336</v>
          </cell>
          <cell r="E4">
            <v>41912.229166666664</v>
          </cell>
          <cell r="F4">
            <v>41912.5625</v>
          </cell>
          <cell r="G4">
            <v>41912.895833333336</v>
          </cell>
          <cell r="H4">
            <v>41913.229166666664</v>
          </cell>
          <cell r="I4">
            <v>41913.5625</v>
          </cell>
          <cell r="J4">
            <v>41913.895833333336</v>
          </cell>
          <cell r="K4">
            <v>41914.229166666664</v>
          </cell>
          <cell r="L4">
            <v>41914.5625</v>
          </cell>
          <cell r="M4">
            <v>41914.895833333336</v>
          </cell>
        </row>
        <row r="5">
          <cell r="A5" t="str">
            <v>Row Labels</v>
          </cell>
          <cell r="B5" t="str">
            <v>29/09/14A</v>
          </cell>
          <cell r="C5" t="str">
            <v>29/09/14B</v>
          </cell>
          <cell r="D5" t="str">
            <v>29/09/14C</v>
          </cell>
          <cell r="E5" t="str">
            <v>30/09/14A</v>
          </cell>
          <cell r="F5" t="str">
            <v>30/09/14B</v>
          </cell>
          <cell r="G5" t="str">
            <v>30/09/14C</v>
          </cell>
          <cell r="H5" t="str">
            <v>01/10/14A</v>
          </cell>
          <cell r="I5" t="str">
            <v>01/10/14B</v>
          </cell>
          <cell r="J5" t="str">
            <v>01/10/14C</v>
          </cell>
          <cell r="K5" t="str">
            <v>02/10/14A</v>
          </cell>
          <cell r="L5" t="str">
            <v>02/10/14B</v>
          </cell>
          <cell r="M5" t="str">
            <v>02/10/14C</v>
          </cell>
        </row>
        <row r="6">
          <cell r="A6" t="str">
            <v>11 EURO</v>
          </cell>
          <cell r="B6">
            <v>0</v>
          </cell>
          <cell r="C6">
            <v>0</v>
          </cell>
          <cell r="D6">
            <v>0</v>
          </cell>
          <cell r="E6">
            <v>13.096153846153847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5.7017543859649127</v>
          </cell>
          <cell r="L6">
            <v>0</v>
          </cell>
          <cell r="M6">
            <v>0</v>
          </cell>
        </row>
        <row r="7">
          <cell r="A7" t="str">
            <v>13 CHEP</v>
          </cell>
          <cell r="B7">
            <v>9.5113538461538472</v>
          </cell>
          <cell r="C7">
            <v>22.827173076923078</v>
          </cell>
          <cell r="D7">
            <v>12.326673076923077</v>
          </cell>
          <cell r="E7">
            <v>8.752646153846154</v>
          </cell>
          <cell r="F7">
            <v>23.075446153846155</v>
          </cell>
          <cell r="G7">
            <v>23.075446153846155</v>
          </cell>
          <cell r="H7">
            <v>11.422965384615384</v>
          </cell>
          <cell r="I7">
            <v>22.579200000000004</v>
          </cell>
          <cell r="J7">
            <v>14.120961538461538</v>
          </cell>
          <cell r="K7">
            <v>22.169431159420292</v>
          </cell>
          <cell r="L7">
            <v>26.88</v>
          </cell>
          <cell r="M7">
            <v>26.88</v>
          </cell>
        </row>
      </sheetData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T48"/>
  <sheetViews>
    <sheetView showGridLines="0" showZeros="0" tabSelected="1" topLeftCell="A4" workbookViewId="0">
      <selection activeCell="E14" sqref="E14"/>
    </sheetView>
  </sheetViews>
  <sheetFormatPr baseColWidth="10" defaultColWidth="9.140625" defaultRowHeight="15" x14ac:dyDescent="0.25"/>
  <cols>
    <col min="1" max="1" width="1.5703125" style="42" customWidth="1"/>
    <col min="2" max="2" width="13.42578125" style="42" customWidth="1"/>
    <col min="3" max="3" width="49.42578125" style="42" customWidth="1"/>
    <col min="4" max="4" width="11.28515625" style="42" customWidth="1"/>
    <col min="5" max="5" width="12.85546875" style="42" customWidth="1"/>
    <col min="6" max="6" width="13.140625" customWidth="1"/>
    <col min="15" max="15" width="9.140625" customWidth="1"/>
    <col min="16" max="19" width="0.42578125" hidden="1" customWidth="1"/>
    <col min="20" max="20" width="7.5703125" hidden="1" customWidth="1"/>
    <col min="21" max="21" width="10.140625" customWidth="1"/>
  </cols>
  <sheetData>
    <row r="1" spans="1:20" ht="9" customHeight="1" x14ac:dyDescent="0.25"/>
    <row r="2" spans="1:20" x14ac:dyDescent="0.25">
      <c r="B2" s="43">
        <f ca="1">NOW()</f>
        <v>43124.436056481478</v>
      </c>
      <c r="C2" s="44"/>
      <c r="D2" s="45"/>
      <c r="E2" s="45"/>
      <c r="F2" s="46"/>
    </row>
    <row r="3" spans="1:20" ht="15" customHeight="1" x14ac:dyDescent="0.25">
      <c r="B3" s="47"/>
      <c r="C3" s="48"/>
      <c r="D3" s="48"/>
      <c r="E3" s="48"/>
      <c r="F3" s="49"/>
    </row>
    <row r="4" spans="1:20" ht="18.75" x14ac:dyDescent="0.3">
      <c r="B4" s="50" t="s">
        <v>20</v>
      </c>
      <c r="C4" s="51"/>
      <c r="D4" s="52"/>
      <c r="E4" s="52"/>
      <c r="F4" s="53"/>
    </row>
    <row r="5" spans="1:20" x14ac:dyDescent="0.25">
      <c r="B5" s="54"/>
      <c r="C5" s="52"/>
      <c r="D5" s="52"/>
      <c r="E5" s="52"/>
      <c r="F5" s="53"/>
    </row>
    <row r="6" spans="1:20" ht="1.5" customHeight="1" x14ac:dyDescent="0.25">
      <c r="B6" s="55"/>
      <c r="C6" s="56"/>
      <c r="D6" s="56"/>
      <c r="E6" s="56"/>
      <c r="F6" s="57"/>
    </row>
    <row r="7" spans="1:20" ht="7.5" customHeight="1" x14ac:dyDescent="0.25">
      <c r="B7" s="48"/>
      <c r="C7" s="48"/>
      <c r="D7" s="48"/>
      <c r="E7" s="48"/>
    </row>
    <row r="8" spans="1:20" ht="15.75" customHeight="1" x14ac:dyDescent="0.25">
      <c r="B8" s="58" t="s">
        <v>21</v>
      </c>
      <c r="C8" s="59"/>
      <c r="D8" s="59"/>
      <c r="E8" s="59"/>
      <c r="F8" s="46"/>
    </row>
    <row r="9" spans="1:20" x14ac:dyDescent="0.25">
      <c r="B9" s="60"/>
      <c r="C9" s="61"/>
      <c r="D9" s="61"/>
      <c r="E9" s="61"/>
      <c r="F9" s="49"/>
    </row>
    <row r="10" spans="1:20" ht="15.75" x14ac:dyDescent="0.25">
      <c r="B10" s="60"/>
      <c r="C10" s="61"/>
      <c r="D10" s="61"/>
      <c r="E10" s="61"/>
      <c r="F10" s="49"/>
      <c r="P10">
        <v>1000421</v>
      </c>
      <c r="Q10" s="62" t="s">
        <v>10</v>
      </c>
      <c r="R10" s="63" t="s">
        <v>22</v>
      </c>
      <c r="S10" s="64" t="s">
        <v>23</v>
      </c>
      <c r="T10">
        <v>450</v>
      </c>
    </row>
    <row r="11" spans="1:20" ht="15.75" x14ac:dyDescent="0.25">
      <c r="B11" s="65" t="s">
        <v>1</v>
      </c>
      <c r="C11" s="66" t="s">
        <v>2</v>
      </c>
      <c r="D11" s="67" t="s">
        <v>24</v>
      </c>
      <c r="E11" s="67" t="s">
        <v>4</v>
      </c>
      <c r="F11" s="68" t="s">
        <v>25</v>
      </c>
    </row>
    <row r="12" spans="1:20" s="25" customFormat="1" ht="15.75" x14ac:dyDescent="0.25">
      <c r="A12" s="69"/>
      <c r="B12" s="70"/>
      <c r="C12" s="71"/>
      <c r="D12" s="71"/>
      <c r="E12" s="71"/>
      <c r="F12" s="72"/>
    </row>
    <row r="13" spans="1:20" s="25" customFormat="1" ht="15.75" x14ac:dyDescent="0.25">
      <c r="A13" s="69"/>
      <c r="B13" s="73"/>
      <c r="C13" s="62" t="str">
        <f>IF($B$13,VLOOKUP($B$13,$P$10:$S$10,2,FALSE),"")</f>
        <v/>
      </c>
      <c r="D13" s="74" t="str">
        <f>IF($B$13,VLOOKUP($B$13,$P$10:$S$10,3,FALSE),"")</f>
        <v/>
      </c>
      <c r="E13" s="75" t="str">
        <f>IF($B$13,VLOOKUP($B$13,$P$10:$S$10,4,FALSE),"")</f>
        <v/>
      </c>
      <c r="F13" s="75" t="str">
        <f>IF($B$13,VLOOKUP($B$13,$P$10:$T$10,5,FALSE),"")</f>
        <v/>
      </c>
    </row>
    <row r="14" spans="1:20" ht="15.75" x14ac:dyDescent="0.25">
      <c r="B14" s="76">
        <f>IFERROR(INDEX('[1]preparation cde'!$C$6:$K$43,MATCH(ROW()-13,'[1]preparation cde'!$B$6:$B$43,0),COLUMN()-1),0)</f>
        <v>1000443</v>
      </c>
      <c r="C14" s="76" t="str">
        <f>IFERROR(INDEX('[1]preparation cde'!$C$6:$K$43,MATCH(ROW()-13,'[1]preparation cde'!$B$6:$B$43,0),COLUMN()-1),0)</f>
        <v>Salt Bags</v>
      </c>
      <c r="D14" s="76">
        <f>IFERROR(INDEX('[1]preparation cde'!$C$6:$K$43,MATCH(ROW()-13,'[1]preparation cde'!$B$6:$B$43,0),COLUMN()+5),0)</f>
        <v>1</v>
      </c>
      <c r="E14" s="76" t="str">
        <f>IFERROR(INDEX('[1]preparation cde'!$C$6:$K$43,MATCH(ROW()-13,'[1]preparation cde'!$B$6:$B$43,0),COLUMN()-1),0)</f>
        <v>Palette</v>
      </c>
      <c r="F14" s="75">
        <f>IFERROR(IF(G14&lt;=0,IF(B14="","",VLOOKUP(B14,'[1]preparation cde'!$C$6:$F$43,3,FALSE)*D14),G14),"")</f>
        <v>500</v>
      </c>
      <c r="G14" s="86">
        <v>500</v>
      </c>
      <c r="H14" s="87" t="s">
        <v>56</v>
      </c>
    </row>
    <row r="15" spans="1:20" ht="15.75" x14ac:dyDescent="0.25">
      <c r="B15" s="76">
        <f>IFERROR(INDEX('[1]preparation cde'!$C$6:$K$43,MATCH(ROW()-13,'[1]preparation cde'!$B$6:$B$43,0),COLUMN()-1),0)</f>
        <v>1000606</v>
      </c>
      <c r="C15" s="76" t="str">
        <f>IFERROR(INDEX('[1]preparation cde'!$C$6:$K$43,MATCH(ROW()-13,'[1]preparation cde'!$B$6:$B$43,0),COLUMN()-1),0)</f>
        <v>Vanilla Flavour B0018A</v>
      </c>
      <c r="D15" s="76">
        <f>IFERROR(INDEX('[1]preparation cde'!$C$6:$K$43,MATCH(ROW()-13,'[1]preparation cde'!$B$6:$B$43,0),COLUMN()+5),0)</f>
        <v>7</v>
      </c>
      <c r="E15" s="76" t="str">
        <f>IFERROR(INDEX('[1]preparation cde'!$C$6:$K$43,MATCH(ROW()-13,'[1]preparation cde'!$B$6:$B$43,0),COLUMN()-1),0)</f>
        <v>Bidon</v>
      </c>
      <c r="F15" s="75">
        <f>IFERROR(IF(G15&lt;=0,IF(B15="","",VLOOKUP(B15,'[1]preparation cde'!$C$6:$F$43,3,FALSE)*D15),G15),"")</f>
        <v>140</v>
      </c>
    </row>
    <row r="16" spans="1:20" ht="15.75" x14ac:dyDescent="0.25">
      <c r="B16" s="76">
        <f>IFERROR(INDEX('[1]preparation cde'!$C$6:$K$43,MATCH(ROW()-13,'[1]preparation cde'!$B$6:$B$43,0),COLUMN()-1),0)</f>
        <v>1000915</v>
      </c>
      <c r="C16" s="76" t="str">
        <f>IFERROR(INDEX('[1]preparation cde'!$C$6:$K$43,MATCH(ROW()-13,'[1]preparation cde'!$B$6:$B$43,0),COLUMN()-1),0)</f>
        <v>Almonds Caramelised Salted</v>
      </c>
      <c r="D16" s="76">
        <f>IFERROR(INDEX('[1]preparation cde'!$C$6:$K$43,MATCH(ROW()-13,'[1]preparation cde'!$B$6:$B$43,0),COLUMN()+5),0)</f>
        <v>8</v>
      </c>
      <c r="E16" s="76" t="str">
        <f>IFERROR(INDEX('[1]preparation cde'!$C$6:$K$43,MATCH(ROW()-13,'[1]preparation cde'!$B$6:$B$43,0),COLUMN()-1),0)</f>
        <v>Palette</v>
      </c>
      <c r="F16" s="75">
        <f>IFERROR(IF(G16&lt;=0,IF(B16="","",VLOOKUP(B16,'[1]preparation cde'!$C$6:$F$43,3,FALSE)*D16),G16),"")</f>
        <v>4800</v>
      </c>
    </row>
    <row r="17" spans="2:6" ht="15.75" x14ac:dyDescent="0.25">
      <c r="B17" s="76">
        <f>IFERROR(INDEX('[1]preparation cde'!$C$6:$K$43,MATCH(ROW()-13,'[1]preparation cde'!$B$6:$B$43,0),COLUMN()-1),0)</f>
        <v>1001017</v>
      </c>
      <c r="C17" s="76" t="str">
        <f>IFERROR(INDEX('[1]preparation cde'!$C$6:$K$43,MATCH(ROW()-13,'[1]preparation cde'!$B$6:$B$43,0),COLUMN()-1),0)</f>
        <v>Lecithin Containers Stainless Steel</v>
      </c>
      <c r="D17" s="76">
        <f>IFERROR(INDEX('[1]preparation cde'!$C$6:$K$43,MATCH(ROW()-13,'[1]preparation cde'!$B$6:$B$43,0),COLUMN()+5),0)</f>
        <v>1</v>
      </c>
      <c r="E17" s="76" t="str">
        <f>IFERROR(INDEX('[1]preparation cde'!$C$6:$K$43,MATCH(ROW()-13,'[1]preparation cde'!$B$6:$B$43,0),COLUMN()-1),0)</f>
        <v>Werith</v>
      </c>
      <c r="F17" s="75">
        <f>IFERROR(IF(G17&lt;=0,IF(B17="","",VLOOKUP(B17,'[1]preparation cde'!$C$6:$F$43,3,FALSE)*D17),G17),"")</f>
        <v>1000</v>
      </c>
    </row>
    <row r="18" spans="2:6" ht="15.75" x14ac:dyDescent="0.25">
      <c r="B18" s="76">
        <f>IFERROR(INDEX('[1]preparation cde'!$C$6:$K$43,MATCH(ROW()-13,'[1]preparation cde'!$B$6:$B$43,0),COLUMN()-1),0)</f>
        <v>1001102</v>
      </c>
      <c r="C18" s="76" t="str">
        <f>IFERROR(INDEX('[1]preparation cde'!$C$6:$K$43,MATCH(ROW()-13,'[1]preparation cde'!$B$6:$B$43,0),COLUMN()-1),0)</f>
        <v>Carrageenan CL320</v>
      </c>
      <c r="D18" s="76">
        <f>IFERROR(INDEX('[1]preparation cde'!$C$6:$K$43,MATCH(ROW()-13,'[1]preparation cde'!$B$6:$B$43,0),COLUMN()+5),0)</f>
        <v>2</v>
      </c>
      <c r="E18" s="76" t="str">
        <f>IFERROR(INDEX('[1]preparation cde'!$C$6:$K$43,MATCH(ROW()-13,'[1]preparation cde'!$B$6:$B$43,0),COLUMN()-1),0)</f>
        <v>Palette</v>
      </c>
      <c r="F18" s="75">
        <f>IFERROR(IF(G18&lt;=0,IF(B18="","",VLOOKUP(B18,'[1]preparation cde'!$C$6:$F$43,3,FALSE)*D18),G18),"")</f>
        <v>1250</v>
      </c>
    </row>
    <row r="19" spans="2:6" ht="15.75" x14ac:dyDescent="0.25">
      <c r="B19" s="76">
        <f>IFERROR(INDEX('[1]preparation cde'!$C$6:$K$43,MATCH(ROW()-13,'[1]preparation cde'!$B$6:$B$43,0),COLUMN()-1),0)</f>
        <v>1090128</v>
      </c>
      <c r="C19" s="76" t="str">
        <f>IFERROR(INDEX('[1]preparation cde'!$C$6:$K$43,MATCH(ROW()-13,'[1]preparation cde'!$B$6:$B$43,0),COLUMN()-1),0)</f>
        <v>Colour Orange Carotene 2% Natural</v>
      </c>
      <c r="D19" s="76">
        <f>IFERROR(INDEX('[1]preparation cde'!$C$6:$K$43,MATCH(ROW()-13,'[1]preparation cde'!$B$6:$B$43,0),COLUMN()+5),0)</f>
        <v>2</v>
      </c>
      <c r="E19" s="76" t="str">
        <f>IFERROR(INDEX('[1]preparation cde'!$C$6:$K$43,MATCH(ROW()-13,'[1]preparation cde'!$B$6:$B$43,0),COLUMN()-1),0)</f>
        <v>Bidon</v>
      </c>
      <c r="F19" s="75">
        <f>IFERROR(IF(G19&lt;=0,IF(B19="","",VLOOKUP(B19,'[1]preparation cde'!$C$6:$F$43,3,FALSE)*D19),G19),"")</f>
        <v>10</v>
      </c>
    </row>
    <row r="20" spans="2:6" ht="15.75" x14ac:dyDescent="0.25">
      <c r="B20" s="76">
        <f>IFERROR(INDEX('[1]preparation cde'!$C$6:$K$43,MATCH(ROW()-13,'[1]preparation cde'!$B$6:$B$43,0),COLUMN()-1),0)</f>
        <v>1159867</v>
      </c>
      <c r="C20" s="76" t="str">
        <f>IFERROR(INDEX('[1]preparation cde'!$C$6:$K$43,MATCH(ROW()-13,'[1]preparation cde'!$B$6:$B$43,0),COLUMN()-1),0)</f>
        <v>AMF Anhydrous Milk Fat Cartons</v>
      </c>
      <c r="D20" s="76">
        <f>IFERROR(INDEX('[1]preparation cde'!$C$6:$K$43,MATCH(ROW()-13,'[1]preparation cde'!$B$6:$B$43,0),COLUMN()+5),0)</f>
        <v>1</v>
      </c>
      <c r="E20" s="76" t="str">
        <f>IFERROR(INDEX('[1]preparation cde'!$C$6:$K$43,MATCH(ROW()-13,'[1]preparation cde'!$B$6:$B$43,0),COLUMN()-1),0)</f>
        <v>Palette</v>
      </c>
      <c r="F20" s="75">
        <f>IFERROR(IF(G20&lt;=0,IF(B20="","",VLOOKUP(B20,'[1]preparation cde'!$C$6:$F$43,3,FALSE)*D20),G20),"")</f>
        <v>800</v>
      </c>
    </row>
    <row r="21" spans="2:6" ht="15.75" x14ac:dyDescent="0.25">
      <c r="B21" s="76">
        <f>IFERROR(INDEX('[1]preparation cde'!$C$6:$K$43,MATCH(ROW()-13,'[1]preparation cde'!$B$6:$B$43,0),COLUMN()-1),0)</f>
        <v>1165272</v>
      </c>
      <c r="C21" s="76" t="str">
        <f>IFERROR(INDEX('[1]preparation cde'!$C$6:$K$43,MATCH(ROW()-13,'[1]preparation cde'!$B$6:$B$43,0),COLUMN()-1),0)</f>
        <v>AMF Fractionned Vegetarian Cartons</v>
      </c>
      <c r="D21" s="76">
        <f>IFERROR(INDEX('[1]preparation cde'!$C$6:$K$43,MATCH(ROW()-13,'[1]preparation cde'!$B$6:$B$43,0),COLUMN()+5),0)</f>
        <v>3</v>
      </c>
      <c r="E21" s="76" t="str">
        <f>IFERROR(INDEX('[1]preparation cde'!$C$6:$K$43,MATCH(ROW()-13,'[1]preparation cde'!$B$6:$B$43,0),COLUMN()-1),0)</f>
        <v>Palette</v>
      </c>
      <c r="F21" s="75">
        <f>IFERROR(IF(G21&lt;=0,IF(B21="","",VLOOKUP(B21,'[1]preparation cde'!$C$6:$F$43,3,FALSE)*D21),G21),"")</f>
        <v>2400</v>
      </c>
    </row>
    <row r="22" spans="2:6" ht="15.75" x14ac:dyDescent="0.25">
      <c r="B22" s="76">
        <f>IFERROR(INDEX('[1]preparation cde'!$C$6:$K$43,MATCH(ROW()-13,'[1]preparation cde'!$B$6:$B$43,0),COLUMN()-1),0)</f>
        <v>1168970</v>
      </c>
      <c r="C22" s="76" t="str">
        <f>IFERROR(INDEX('[1]preparation cde'!$C$6:$K$43,MATCH(ROW()-13,'[1]preparation cde'!$B$6:$B$43,0),COLUMN()-1),0)</f>
        <v>Emuls/Stabiliser Blend Ice Pro</v>
      </c>
      <c r="D22" s="76">
        <f>IFERROR(INDEX('[1]preparation cde'!$C$6:$K$43,MATCH(ROW()-13,'[1]preparation cde'!$B$6:$B$43,0),COLUMN()+5),0)</f>
        <v>1</v>
      </c>
      <c r="E22" s="76" t="str">
        <f>IFERROR(INDEX('[1]preparation cde'!$C$6:$K$43,MATCH(ROW()-13,'[1]preparation cde'!$B$6:$B$43,0),COLUMN()-1),0)</f>
        <v>Palette</v>
      </c>
      <c r="F22" s="75">
        <f>IFERROR(IF(G22&lt;=0,IF(B22="","",VLOOKUP(B22,'[1]preparation cde'!$C$6:$F$43,3,FALSE)*D22),G22),"")</f>
        <v>500</v>
      </c>
    </row>
    <row r="23" spans="2:6" ht="15.75" x14ac:dyDescent="0.25">
      <c r="B23" s="76">
        <f>IFERROR(INDEX('[1]preparation cde'!$C$6:$K$43,MATCH(ROW()-13,'[1]preparation cde'!$B$6:$B$43,0),COLUMN()-1),0)</f>
        <v>0</v>
      </c>
      <c r="C23" s="76">
        <f>IFERROR(INDEX('[1]preparation cde'!$C$6:$K$43,MATCH(ROW()-13,'[1]preparation cde'!$B$6:$B$43,0),COLUMN()-1),0)</f>
        <v>0</v>
      </c>
      <c r="D23" s="76">
        <f>IFERROR(INDEX('[1]preparation cde'!$C$6:$K$43,MATCH(ROW()-13,'[1]preparation cde'!$B$6:$B$43,0),COLUMN()+5),0)</f>
        <v>0</v>
      </c>
      <c r="E23" s="76">
        <f>IFERROR(INDEX('[1]preparation cde'!$C$6:$K$43,MATCH(ROW()-13,'[1]preparation cde'!$B$6:$B$43,0),COLUMN()-1),0)</f>
        <v>0</v>
      </c>
      <c r="F23" s="75" t="str">
        <f>IFERROR(IF(G23&lt;=0,IF(B23="","",VLOOKUP(B23,'[1]preparation cde'!$C$6:$F$43,3,FALSE)*D23),G23),"")</f>
        <v/>
      </c>
    </row>
    <row r="24" spans="2:6" ht="15.75" x14ac:dyDescent="0.25">
      <c r="B24" s="76">
        <f>IFERROR(INDEX('[1]preparation cde'!$C$6:$K$43,MATCH(ROW()-13,'[1]preparation cde'!$B$6:$B$43,0),COLUMN()-1),0)</f>
        <v>0</v>
      </c>
      <c r="C24" s="76">
        <f>IFERROR(INDEX('[1]preparation cde'!$C$6:$K$43,MATCH(ROW()-13,'[1]preparation cde'!$B$6:$B$43,0),COLUMN()-1),0)</f>
        <v>0</v>
      </c>
      <c r="D24" s="76">
        <f>IFERROR(INDEX('[1]preparation cde'!$C$6:$K$43,MATCH(ROW()-13,'[1]preparation cde'!$B$6:$B$43,0),COLUMN()+5),0)</f>
        <v>0</v>
      </c>
      <c r="E24" s="76">
        <f>IFERROR(INDEX('[1]preparation cde'!$C$6:$K$43,MATCH(ROW()-13,'[1]preparation cde'!$B$6:$B$43,0),COLUMN()-1),0)</f>
        <v>0</v>
      </c>
      <c r="F24" s="75" t="str">
        <f>IFERROR(IF(G24&lt;=0,IF(B24="","",VLOOKUP(B24,'[1]preparation cde'!$C$6:$F$43,3,FALSE)*D24),G24),"")</f>
        <v/>
      </c>
    </row>
    <row r="25" spans="2:6" ht="15.75" x14ac:dyDescent="0.25">
      <c r="B25" s="76">
        <f>IFERROR(INDEX('[1]preparation cde'!$C$6:$K$43,MATCH(ROW()-13,'[1]preparation cde'!$B$6:$B$43,0),COLUMN()-1),0)</f>
        <v>0</v>
      </c>
      <c r="C25" s="76">
        <f>IFERROR(INDEX('[1]preparation cde'!$C$6:$K$43,MATCH(ROW()-13,'[1]preparation cde'!$B$6:$B$43,0),COLUMN()-1),0)</f>
        <v>0</v>
      </c>
      <c r="D25" s="76">
        <f>IFERROR(INDEX('[1]preparation cde'!$C$6:$K$43,MATCH(ROW()-13,'[1]preparation cde'!$B$6:$B$43,0),COLUMN()+5),0)</f>
        <v>0</v>
      </c>
      <c r="E25" s="76">
        <f>IFERROR(INDEX('[1]preparation cde'!$C$6:$K$43,MATCH(ROW()-13,'[1]preparation cde'!$B$6:$B$43,0),COLUMN()-1),0)</f>
        <v>0</v>
      </c>
      <c r="F25" s="75" t="str">
        <f>IFERROR(IF(G25&lt;=0,IF(B25="","",VLOOKUP(B25,'[1]preparation cde'!$C$6:$F$43,3,FALSE)*D25),G25),"")</f>
        <v/>
      </c>
    </row>
    <row r="26" spans="2:6" ht="15.75" x14ac:dyDescent="0.25">
      <c r="B26" s="76">
        <f>IFERROR(INDEX('[1]preparation cde'!$C$6:$K$43,MATCH(ROW()-13,'[1]preparation cde'!$B$6:$B$43,0),COLUMN()-1),0)</f>
        <v>0</v>
      </c>
      <c r="C26" s="76">
        <f>IFERROR(INDEX('[1]preparation cde'!$C$6:$K$43,MATCH(ROW()-13,'[1]preparation cde'!$B$6:$B$43,0),COLUMN()-1),0)</f>
        <v>0</v>
      </c>
      <c r="D26" s="76">
        <f>IFERROR(INDEX('[1]preparation cde'!$C$6:$K$43,MATCH(ROW()-13,'[1]preparation cde'!$B$6:$B$43,0),COLUMN()+5),0)</f>
        <v>0</v>
      </c>
      <c r="E26" s="76">
        <f>IFERROR(INDEX('[1]preparation cde'!$C$6:$K$43,MATCH(ROW()-13,'[1]preparation cde'!$B$6:$B$43,0),COLUMN()-1),0)</f>
        <v>0</v>
      </c>
      <c r="F26" s="75" t="str">
        <f>IFERROR(IF(G26&lt;=0,IF(B26="","",VLOOKUP(B26,'[1]preparation cde'!$C$6:$F$43,3,FALSE)*D26),G26),"")</f>
        <v/>
      </c>
    </row>
    <row r="27" spans="2:6" ht="15.75" x14ac:dyDescent="0.25">
      <c r="B27" s="76">
        <f>IFERROR(INDEX('[1]preparation cde'!$C$6:$K$43,MATCH(ROW()-13,'[1]preparation cde'!$B$6:$B$43,0),COLUMN()-1),0)</f>
        <v>0</v>
      </c>
      <c r="C27" s="76">
        <f>IFERROR(INDEX('[1]preparation cde'!$C$6:$K$43,MATCH(ROW()-13,'[1]preparation cde'!$B$6:$B$43,0),COLUMN()-1),0)</f>
        <v>0</v>
      </c>
      <c r="D27" s="76">
        <f>IFERROR(INDEX('[1]preparation cde'!$C$6:$K$43,MATCH(ROW()-13,'[1]preparation cde'!$B$6:$B$43,0),COLUMN()+5),0)</f>
        <v>0</v>
      </c>
      <c r="E27" s="76">
        <f>IFERROR(INDEX('[1]preparation cde'!$C$6:$K$43,MATCH(ROW()-13,'[1]preparation cde'!$B$6:$B$43,0),COLUMN()-1),0)</f>
        <v>0</v>
      </c>
      <c r="F27" s="75" t="str">
        <f>IFERROR(IF(G27&lt;=0,IF(B27="","",VLOOKUP(B27,'[1]preparation cde'!$C$6:$F$43,3,FALSE)*D27),G27),"")</f>
        <v/>
      </c>
    </row>
    <row r="28" spans="2:6" ht="15.75" x14ac:dyDescent="0.25">
      <c r="B28" s="76">
        <f>IFERROR(INDEX('[1]preparation cde'!$C$6:$K$43,MATCH(ROW()-13,'[1]preparation cde'!$B$6:$B$43,0),COLUMN()-1),0)</f>
        <v>0</v>
      </c>
      <c r="C28" s="76">
        <f>IFERROR(INDEX('[1]preparation cde'!$C$6:$K$43,MATCH(ROW()-13,'[1]preparation cde'!$B$6:$B$43,0),COLUMN()-1),0)</f>
        <v>0</v>
      </c>
      <c r="D28" s="76">
        <f>IFERROR(INDEX('[1]preparation cde'!$C$6:$K$43,MATCH(ROW()-13,'[1]preparation cde'!$B$6:$B$43,0),COLUMN()+5),0)</f>
        <v>0</v>
      </c>
      <c r="E28" s="76">
        <f>IFERROR(INDEX('[1]preparation cde'!$C$6:$K$43,MATCH(ROW()-13,'[1]preparation cde'!$B$6:$B$43,0),COLUMN()-1),0)</f>
        <v>0</v>
      </c>
      <c r="F28" s="75" t="str">
        <f>IFERROR(IF(G28&lt;=0,IF(B28="","",VLOOKUP(B28,'[1]preparation cde'!$C$6:$F$43,3,FALSE)*D28),G28),"")</f>
        <v/>
      </c>
    </row>
    <row r="29" spans="2:6" ht="15.75" x14ac:dyDescent="0.25">
      <c r="B29" s="76">
        <f>IFERROR(INDEX('[1]preparation cde'!$C$6:$K$43,MATCH(ROW()-13,'[1]preparation cde'!$B$6:$B$43,0),COLUMN()-1),0)</f>
        <v>0</v>
      </c>
      <c r="C29" s="76">
        <f>IFERROR(INDEX('[1]preparation cde'!$C$6:$K$43,MATCH(ROW()-13,'[1]preparation cde'!$B$6:$B$43,0),COLUMN()-1),0)</f>
        <v>0</v>
      </c>
      <c r="D29" s="76">
        <f>IFERROR(INDEX('[1]preparation cde'!$C$6:$K$43,MATCH(ROW()-13,'[1]preparation cde'!$B$6:$B$43,0),COLUMN()+5),0)</f>
        <v>0</v>
      </c>
      <c r="E29" s="76">
        <f>IFERROR(INDEX('[1]preparation cde'!$C$6:$K$43,MATCH(ROW()-13,'[1]preparation cde'!$B$6:$B$43,0),COLUMN()-1),0)</f>
        <v>0</v>
      </c>
      <c r="F29" s="75" t="str">
        <f>IFERROR(IF(G29&lt;=0,IF(B29="","",VLOOKUP(B29,'[1]preparation cde'!$C$6:$F$43,3,FALSE)*D29),G29),"")</f>
        <v/>
      </c>
    </row>
    <row r="30" spans="2:6" ht="15.75" x14ac:dyDescent="0.25">
      <c r="B30" s="76">
        <f>IFERROR(INDEX('[1]preparation cde'!$C$6:$K$43,MATCH(ROW()-13,'[1]preparation cde'!$B$6:$B$43,0),COLUMN()-1),0)</f>
        <v>0</v>
      </c>
      <c r="C30" s="76">
        <f>IFERROR(INDEX('[1]preparation cde'!$C$6:$K$43,MATCH(ROW()-13,'[1]preparation cde'!$B$6:$B$43,0),COLUMN()-1),0)</f>
        <v>0</v>
      </c>
      <c r="D30" s="76">
        <f>IFERROR(INDEX('[1]preparation cde'!$C$6:$K$43,MATCH(ROW()-13,'[1]preparation cde'!$B$6:$B$43,0),COLUMN()+5),0)</f>
        <v>0</v>
      </c>
      <c r="E30" s="76">
        <f>IFERROR(INDEX('[1]preparation cde'!$C$6:$K$43,MATCH(ROW()-13,'[1]preparation cde'!$B$6:$B$43,0),COLUMN()-1),0)</f>
        <v>0</v>
      </c>
      <c r="F30" s="75" t="str">
        <f>IFERROR(IF(G30&lt;=0,IF(B30="","",VLOOKUP(B30,'[1]preparation cde'!$C$6:$F$43,3,FALSE)*D30),G30),"")</f>
        <v/>
      </c>
    </row>
    <row r="31" spans="2:6" ht="15.75" x14ac:dyDescent="0.25">
      <c r="B31" s="76">
        <f>IFERROR(INDEX('[1]preparation cde'!$C$6:$K$43,MATCH(ROW()-13,'[1]preparation cde'!$B$6:$B$43,0),COLUMN()-1),0)</f>
        <v>0</v>
      </c>
      <c r="C31" s="76">
        <f>IFERROR(INDEX('[1]preparation cde'!$C$6:$K$43,MATCH(ROW()-13,'[1]preparation cde'!$B$6:$B$43,0),COLUMN()-1),0)</f>
        <v>0</v>
      </c>
      <c r="D31" s="76">
        <f>IFERROR(INDEX('[1]preparation cde'!$C$6:$K$43,MATCH(ROW()-13,'[1]preparation cde'!$B$6:$B$43,0),COLUMN()+5),0)</f>
        <v>0</v>
      </c>
      <c r="E31" s="76">
        <f>IFERROR(INDEX('[1]preparation cde'!$C$6:$K$43,MATCH(ROW()-13,'[1]preparation cde'!$B$6:$B$43,0),COLUMN()-1),0)</f>
        <v>0</v>
      </c>
      <c r="F31" s="75" t="str">
        <f>IFERROR(IF(G31&lt;=0,IF(B31="","",VLOOKUP(B31,'[1]preparation cde'!$C$6:$F$43,3,FALSE)*D31),G31),"")</f>
        <v/>
      </c>
    </row>
    <row r="32" spans="2:6" ht="15.75" x14ac:dyDescent="0.25">
      <c r="B32" s="76">
        <f>IFERROR(INDEX('[1]preparation cde'!$C$6:$K$43,MATCH(ROW()-13,'[1]preparation cde'!$B$6:$B$43,0),COLUMN()-1),0)</f>
        <v>0</v>
      </c>
      <c r="C32" s="76">
        <f>IFERROR(INDEX('[1]preparation cde'!$C$6:$K$43,MATCH(ROW()-13,'[1]preparation cde'!$B$6:$B$43,0),COLUMN()-1),0)</f>
        <v>0</v>
      </c>
      <c r="D32" s="76">
        <f>IFERROR(INDEX('[1]preparation cde'!$C$6:$K$43,MATCH(ROW()-13,'[1]preparation cde'!$B$6:$B$43,0),COLUMN()+5),0)</f>
        <v>0</v>
      </c>
      <c r="E32" s="76">
        <f>IFERROR(INDEX('[1]preparation cde'!$C$6:$K$43,MATCH(ROW()-13,'[1]preparation cde'!$B$6:$B$43,0),COLUMN()-1),0)</f>
        <v>0</v>
      </c>
      <c r="F32" s="75" t="str">
        <f>IFERROR(IF(G32&lt;=0,IF(B32="","",VLOOKUP(B32,'[1]preparation cde'!$C$6:$F$43,3,FALSE)*D32),G32),"")</f>
        <v/>
      </c>
    </row>
    <row r="33" spans="2:6" ht="15.75" x14ac:dyDescent="0.25">
      <c r="B33" s="76">
        <f>IFERROR(INDEX('[1]preparation cde'!$C$6:$K$43,MATCH(ROW()-13,'[1]preparation cde'!$B$6:$B$43,0),COLUMN()-1),0)</f>
        <v>0</v>
      </c>
      <c r="C33" s="76">
        <f>IFERROR(INDEX('[1]preparation cde'!$C$6:$K$43,MATCH(ROW()-13,'[1]preparation cde'!$B$6:$B$43,0),COLUMN()-1),0)</f>
        <v>0</v>
      </c>
      <c r="D33" s="76">
        <f>IFERROR(INDEX('[1]preparation cde'!$C$6:$K$43,MATCH(ROW()-13,'[1]preparation cde'!$B$6:$B$43,0),COLUMN()+5),0)</f>
        <v>0</v>
      </c>
      <c r="E33" s="76">
        <f>IFERROR(INDEX('[1]preparation cde'!$C$6:$K$43,MATCH(ROW()-13,'[1]preparation cde'!$B$6:$B$43,0),COLUMN()-1),0)</f>
        <v>0</v>
      </c>
      <c r="F33" s="75" t="str">
        <f>IFERROR(IF(G33&lt;=0,IF(B33="","",VLOOKUP(B33,'[1]preparation cde'!$C$6:$F$43,3,FALSE)*D33),G33),"")</f>
        <v/>
      </c>
    </row>
    <row r="34" spans="2:6" ht="15.75" x14ac:dyDescent="0.25">
      <c r="B34" s="76">
        <f>IFERROR(INDEX('[1]preparation cde'!$C$6:$K$43,MATCH(ROW()-13,'[1]preparation cde'!$B$6:$B$43,0),COLUMN()-1),0)</f>
        <v>0</v>
      </c>
      <c r="C34" s="76">
        <f>IFERROR(INDEX('[1]preparation cde'!$C$6:$K$43,MATCH(ROW()-13,'[1]preparation cde'!$B$6:$B$43,0),COLUMN()-1),0)</f>
        <v>0</v>
      </c>
      <c r="D34" s="76">
        <f>IFERROR(INDEX('[1]preparation cde'!$C$6:$K$43,MATCH(ROW()-13,'[1]preparation cde'!$B$6:$B$43,0),COLUMN()+5),0)</f>
        <v>0</v>
      </c>
      <c r="E34" s="76">
        <f>IFERROR(INDEX('[1]preparation cde'!$C$6:$K$43,MATCH(ROW()-13,'[1]preparation cde'!$B$6:$B$43,0),COLUMN()-1),0)</f>
        <v>0</v>
      </c>
      <c r="F34" s="75" t="str">
        <f>IFERROR(IF(G34&lt;=0,IF(B34="","",VLOOKUP(B34,'[1]preparation cde'!$C$6:$F$43,3,FALSE)*D34),G34),"")</f>
        <v/>
      </c>
    </row>
    <row r="35" spans="2:6" ht="15.75" x14ac:dyDescent="0.25">
      <c r="B35" s="76">
        <f>IFERROR(INDEX('[1]preparation cde'!$C$6:$K$43,MATCH(ROW()-13,'[1]preparation cde'!$B$6:$B$43,0),COLUMN()-1),0)</f>
        <v>0</v>
      </c>
      <c r="C35" s="76">
        <f>IFERROR(INDEX('[1]preparation cde'!$C$6:$K$43,MATCH(ROW()-13,'[1]preparation cde'!$B$6:$B$43,0),COLUMN()-1),0)</f>
        <v>0</v>
      </c>
      <c r="D35" s="76">
        <f>IFERROR(INDEX('[1]preparation cde'!$C$6:$K$43,MATCH(ROW()-13,'[1]preparation cde'!$B$6:$B$43,0),COLUMN()+5),0)</f>
        <v>0</v>
      </c>
      <c r="E35" s="76">
        <f>IFERROR(INDEX('[1]preparation cde'!$C$6:$K$43,MATCH(ROW()-13,'[1]preparation cde'!$B$6:$B$43,0),COLUMN()-1),0)</f>
        <v>0</v>
      </c>
      <c r="F35" s="75" t="str">
        <f>IFERROR(IF(G35&lt;=0,IF(B35="","",VLOOKUP(B35,'[1]preparation cde'!$C$6:$F$43,3,FALSE)*D35),G35),"")</f>
        <v/>
      </c>
    </row>
    <row r="36" spans="2:6" ht="15.75" x14ac:dyDescent="0.25">
      <c r="B36" s="76">
        <f>IFERROR(INDEX('[1]preparation cde'!$C$6:$K$43,MATCH(ROW()-13,'[1]preparation cde'!$B$6:$B$43,0),COLUMN()-1),0)</f>
        <v>0</v>
      </c>
      <c r="C36" s="76">
        <f>IFERROR(INDEX('[1]preparation cde'!$C$6:$K$43,MATCH(ROW()-13,'[1]preparation cde'!$B$6:$B$43,0),COLUMN()-1),0)</f>
        <v>0</v>
      </c>
      <c r="D36" s="76">
        <f>IFERROR(INDEX('[1]preparation cde'!$C$6:$K$43,MATCH(ROW()-13,'[1]preparation cde'!$B$6:$B$43,0),COLUMN()+5),0)</f>
        <v>0</v>
      </c>
      <c r="E36" s="76">
        <f>IFERROR(INDEX('[1]preparation cde'!$C$6:$K$43,MATCH(ROW()-13,'[1]preparation cde'!$B$6:$B$43,0),COLUMN()-1),0)</f>
        <v>0</v>
      </c>
      <c r="F36" s="75" t="str">
        <f>IFERROR(IF(G36&lt;=0,IF(B36="","",VLOOKUP(B36,'[1]preparation cde'!$C$6:$F$43,3,FALSE)*D36),G36),"")</f>
        <v/>
      </c>
    </row>
    <row r="37" spans="2:6" ht="15.75" x14ac:dyDescent="0.25">
      <c r="B37" s="76">
        <f>IFERROR(INDEX('[1]preparation cde'!$C$6:$K$43,MATCH(ROW()-13,'[1]preparation cde'!$B$6:$B$43,0),COLUMN()-1),0)</f>
        <v>0</v>
      </c>
      <c r="C37" s="76">
        <f>IFERROR(INDEX('[1]preparation cde'!$C$6:$K$43,MATCH(ROW()-13,'[1]preparation cde'!$B$6:$B$43,0),COLUMN()-1),0)</f>
        <v>0</v>
      </c>
      <c r="D37" s="76">
        <f>IFERROR(INDEX('[1]preparation cde'!$C$6:$K$43,MATCH(ROW()-13,'[1]preparation cde'!$B$6:$B$43,0),COLUMN()+5),0)</f>
        <v>0</v>
      </c>
      <c r="E37" s="76">
        <f>IFERROR(INDEX('[1]preparation cde'!$C$6:$K$43,MATCH(ROW()-13,'[1]preparation cde'!$B$6:$B$43,0),COLUMN()-1),0)</f>
        <v>0</v>
      </c>
      <c r="F37" s="75" t="str">
        <f>IFERROR(IF(G37&lt;=0,IF(B37="","",VLOOKUP(B37,'[1]preparation cde'!$C$6:$F$43,3,FALSE)*D37),G37),"")</f>
        <v/>
      </c>
    </row>
    <row r="38" spans="2:6" ht="15.75" x14ac:dyDescent="0.25">
      <c r="B38" s="76">
        <f>IFERROR(INDEX('[1]preparation cde'!$C$6:$K$43,MATCH(ROW()-13,'[1]preparation cde'!$B$6:$B$43,0),COLUMN()-1),0)</f>
        <v>0</v>
      </c>
      <c r="C38" s="76">
        <f>IFERROR(INDEX('[1]preparation cde'!$C$6:$K$43,MATCH(ROW()-13,'[1]preparation cde'!$B$6:$B$43,0),COLUMN()-1),0)</f>
        <v>0</v>
      </c>
      <c r="D38" s="76">
        <f>IFERROR(INDEX('[1]preparation cde'!$C$6:$K$43,MATCH(ROW()-13,'[1]preparation cde'!$B$6:$B$43,0),COLUMN()+5),0)</f>
        <v>0</v>
      </c>
      <c r="E38" s="76">
        <f>IFERROR(INDEX('[1]preparation cde'!$C$6:$K$43,MATCH(ROW()-13,'[1]preparation cde'!$B$6:$B$43,0),COLUMN()-1),0)</f>
        <v>0</v>
      </c>
      <c r="F38" s="75" t="str">
        <f>IFERROR(IF(G38&lt;=0,IF(B38="","",VLOOKUP(B38,'[1]preparation cde'!$C$6:$F$43,3,FALSE)*D38),G38),"")</f>
        <v/>
      </c>
    </row>
    <row r="39" spans="2:6" ht="15.75" x14ac:dyDescent="0.25">
      <c r="B39" s="76">
        <f>IFERROR(INDEX('[1]preparation cde'!$C$6:$K$43,MATCH(ROW()-13,'[1]preparation cde'!$B$6:$B$43,0),COLUMN()-1),0)</f>
        <v>0</v>
      </c>
      <c r="C39" s="76">
        <f>IFERROR(INDEX('[1]preparation cde'!$C$6:$K$43,MATCH(ROW()-13,'[1]preparation cde'!$B$6:$B$43,0),COLUMN()-1),0)</f>
        <v>0</v>
      </c>
      <c r="D39" s="76">
        <f>IFERROR(INDEX('[1]preparation cde'!$C$6:$K$43,MATCH(ROW()-13,'[1]preparation cde'!$B$6:$B$43,0),COLUMN()+5),0)</f>
        <v>0</v>
      </c>
      <c r="E39" s="76">
        <f>IFERROR(INDEX('[1]preparation cde'!$C$6:$K$43,MATCH(ROW()-13,'[1]preparation cde'!$B$6:$B$43,0),COLUMN()-1),0)</f>
        <v>0</v>
      </c>
      <c r="F39" s="75" t="str">
        <f>IFERROR(IF(G39&lt;=0,IF(B39="","",VLOOKUP(B39,'[1]preparation cde'!$C$6:$F$43,3,FALSE)*D39),G39),"")</f>
        <v/>
      </c>
    </row>
    <row r="40" spans="2:6" ht="15.75" x14ac:dyDescent="0.25">
      <c r="B40" s="76">
        <f>IFERROR(INDEX('[1]preparation cde'!$C$6:$K$43,MATCH(ROW()-13,'[1]preparation cde'!$B$6:$B$43,0),COLUMN()-1),0)</f>
        <v>0</v>
      </c>
      <c r="C40" s="76">
        <f>IFERROR(INDEX('[1]preparation cde'!$C$6:$K$43,MATCH(ROW()-13,'[1]preparation cde'!$B$6:$B$43,0),COLUMN()-1),0)</f>
        <v>0</v>
      </c>
      <c r="D40" s="76">
        <f>IFERROR(INDEX('[1]preparation cde'!$C$6:$K$43,MATCH(ROW()-13,'[1]preparation cde'!$B$6:$B$43,0),COLUMN()+5),0)</f>
        <v>0</v>
      </c>
      <c r="E40" s="76">
        <f>IFERROR(INDEX('[1]preparation cde'!$C$6:$K$43,MATCH(ROW()-13,'[1]preparation cde'!$B$6:$B$43,0),COLUMN()-1),0)</f>
        <v>0</v>
      </c>
      <c r="F40" s="75" t="str">
        <f>IFERROR(IF(G40&lt;=0,IF(B40="","",VLOOKUP(B40,'[1]preparation cde'!$C$6:$F$43,3,FALSE)*D40),G40),"")</f>
        <v/>
      </c>
    </row>
    <row r="41" spans="2:6" ht="15.75" x14ac:dyDescent="0.25">
      <c r="B41" s="76">
        <f>IFERROR(INDEX('[1]preparation cde'!$C$6:$K$43,MATCH(ROW()-13,'[1]preparation cde'!$B$6:$B$43,0),COLUMN()-1),0)</f>
        <v>0</v>
      </c>
      <c r="C41" s="76">
        <f>IFERROR(INDEX('[1]preparation cde'!$C$6:$K$43,MATCH(ROW()-13,'[1]preparation cde'!$B$6:$B$43,0),COLUMN()-1),0)</f>
        <v>0</v>
      </c>
      <c r="D41" s="76">
        <f>IFERROR(INDEX('[1]preparation cde'!$C$6:$K$43,MATCH(ROW()-13,'[1]preparation cde'!$B$6:$B$43,0),COLUMN()+5),0)</f>
        <v>0</v>
      </c>
      <c r="E41" s="76">
        <f>IFERROR(INDEX('[1]preparation cde'!$C$6:$K$43,MATCH(ROW()-13,'[1]preparation cde'!$B$6:$B$43,0),COLUMN()-1),0)</f>
        <v>0</v>
      </c>
      <c r="F41" s="75" t="str">
        <f>IFERROR(IF(G41&lt;=0,IF(B41="","",VLOOKUP(B41,'[1]preparation cde'!$C$6:$F$43,3,FALSE)*D41),G41),"")</f>
        <v/>
      </c>
    </row>
    <row r="42" spans="2:6" ht="15.75" x14ac:dyDescent="0.25">
      <c r="B42" s="76">
        <f>IFERROR(INDEX('[1]preparation cde'!$C$6:$K$43,MATCH(ROW()-13,'[1]preparation cde'!$B$6:$B$43,0),COLUMN()-1),0)</f>
        <v>0</v>
      </c>
      <c r="C42" s="76">
        <f>IFERROR(INDEX('[1]preparation cde'!$C$6:$K$43,MATCH(ROW()-13,'[1]preparation cde'!$B$6:$B$43,0),COLUMN()-1),0)</f>
        <v>0</v>
      </c>
      <c r="D42" s="76">
        <f>IFERROR(INDEX('[1]preparation cde'!$C$6:$K$43,MATCH(ROW()-13,'[1]preparation cde'!$B$6:$B$43,0),COLUMN()+5),0)</f>
        <v>0</v>
      </c>
      <c r="E42" s="76">
        <f>IFERROR(INDEX('[1]preparation cde'!$C$6:$K$43,MATCH(ROW()-13,'[1]preparation cde'!$B$6:$B$43,0),COLUMN()-1),0)</f>
        <v>0</v>
      </c>
      <c r="F42" s="75" t="str">
        <f>IFERROR(IF(G42&lt;=0,IF(B42="","",VLOOKUP(B42,'[1]preparation cde'!$C$6:$F$43,3,FALSE)*D42),G42),"")</f>
        <v/>
      </c>
    </row>
    <row r="43" spans="2:6" ht="15.75" x14ac:dyDescent="0.25">
      <c r="B43" s="76">
        <f>IFERROR(INDEX('[1]preparation cde'!$C$6:$K$43,MATCH(ROW()-13,'[1]preparation cde'!$B$6:$B$43,0),COLUMN()-1),0)</f>
        <v>0</v>
      </c>
      <c r="C43" s="76">
        <f>IFERROR(INDEX('[1]preparation cde'!$C$6:$K$43,MATCH(ROW()-13,'[1]preparation cde'!$B$6:$B$43,0),COLUMN()-1),0)</f>
        <v>0</v>
      </c>
      <c r="D43" s="76">
        <f>IFERROR(INDEX('[1]preparation cde'!$C$6:$K$43,MATCH(ROW()-13,'[1]preparation cde'!$B$6:$B$43,0),COLUMN()+5),0)</f>
        <v>0</v>
      </c>
      <c r="E43" s="76">
        <f>IFERROR(INDEX('[1]preparation cde'!$C$6:$K$43,MATCH(ROW()-13,'[1]preparation cde'!$B$6:$B$43,0),COLUMN()-1),0)</f>
        <v>0</v>
      </c>
      <c r="F43" s="75" t="str">
        <f>IFERROR(IF(G43&lt;=0,IF(B43="","",VLOOKUP(B43,'[1]preparation cde'!$C$6:$F$43,3,FALSE)*D43),G43),"")</f>
        <v/>
      </c>
    </row>
    <row r="44" spans="2:6" ht="15.75" x14ac:dyDescent="0.25">
      <c r="B44" s="76">
        <f>IFERROR(INDEX('[1]preparation cde'!$C$6:$K$43,MATCH(ROW()-13,'[1]preparation cde'!$B$6:$B$43,0),COLUMN()-1),0)</f>
        <v>0</v>
      </c>
      <c r="C44" s="76">
        <f>IFERROR(INDEX('[1]preparation cde'!$C$6:$K$43,MATCH(ROW()-13,'[1]preparation cde'!$B$6:$B$43,0),COLUMN()-1),0)</f>
        <v>0</v>
      </c>
      <c r="D44" s="76">
        <f>IFERROR(INDEX('[1]preparation cde'!$C$6:$K$43,MATCH(ROW()-13,'[1]preparation cde'!$B$6:$B$43,0),COLUMN()+5),0)</f>
        <v>0</v>
      </c>
      <c r="E44" s="76">
        <f>IFERROR(INDEX('[1]preparation cde'!$C$6:$K$43,MATCH(ROW()-13,'[1]preparation cde'!$B$6:$B$43,0),COLUMN()-1),0)</f>
        <v>0</v>
      </c>
      <c r="F44" s="75" t="str">
        <f>IFERROR(IF(G44&lt;=0,IF(B44="","",VLOOKUP(B44,'[1]preparation cde'!$C$6:$F$43,3,FALSE)*D44),G44),"")</f>
        <v/>
      </c>
    </row>
    <row r="45" spans="2:6" ht="15.75" x14ac:dyDescent="0.25">
      <c r="B45" s="76">
        <f>IFERROR(INDEX('[1]preparation cde'!$C$6:$K$43,MATCH(ROW()-13,'[1]preparation cde'!$B$6:$B$43,0),COLUMN()-1),0)</f>
        <v>0</v>
      </c>
      <c r="C45" s="76">
        <f>IFERROR(INDEX('[1]preparation cde'!$C$6:$K$43,MATCH(ROW()-13,'[1]preparation cde'!$B$6:$B$43,0),COLUMN()-1),0)</f>
        <v>0</v>
      </c>
      <c r="D45" s="76">
        <f>IFERROR(INDEX('[1]preparation cde'!$C$6:$K$43,MATCH(ROW()-13,'[1]preparation cde'!$B$6:$B$43,0),COLUMN()+5),0)</f>
        <v>0</v>
      </c>
      <c r="E45" s="76">
        <f>IFERROR(INDEX('[1]preparation cde'!$C$6:$K$43,MATCH(ROW()-13,'[1]preparation cde'!$B$6:$B$43,0),COLUMN()-1),0)</f>
        <v>0</v>
      </c>
      <c r="F45" s="75" t="str">
        <f>IFERROR(IF(G45&lt;=0,IF(B45="","",VLOOKUP(B45,'[1]preparation cde'!$C$6:$F$43,3,FALSE)*D45),G45),"")</f>
        <v/>
      </c>
    </row>
    <row r="46" spans="2:6" ht="15.75" x14ac:dyDescent="0.25">
      <c r="B46" s="76">
        <f>IFERROR(INDEX('[1]preparation cde'!$C$6:$K$43,MATCH(ROW()-13,'[1]preparation cde'!$B$6:$B$43,0),COLUMN()-1),0)</f>
        <v>0</v>
      </c>
      <c r="C46" s="76">
        <f>IFERROR(INDEX('[1]preparation cde'!$C$6:$K$43,MATCH(ROW()-13,'[1]preparation cde'!$B$6:$B$43,0),COLUMN()-1),0)</f>
        <v>0</v>
      </c>
      <c r="D46" s="76">
        <f>IFERROR(INDEX('[1]preparation cde'!$C$6:$K$43,MATCH(ROW()-13,'[1]preparation cde'!$B$6:$B$43,0),COLUMN()+5),0)</f>
        <v>0</v>
      </c>
      <c r="E46" s="76">
        <f>IFERROR(INDEX('[1]preparation cde'!$C$6:$K$43,MATCH(ROW()-13,'[1]preparation cde'!$B$6:$B$43,0),COLUMN()-1),0)</f>
        <v>0</v>
      </c>
      <c r="F46" s="75" t="str">
        <f>IFERROR(IF(G46&lt;=0,IF(B46="","",VLOOKUP(B46,'[1]preparation cde'!$C$6:$F$43,3,FALSE)*D46),G46),"")</f>
        <v/>
      </c>
    </row>
    <row r="47" spans="2:6" ht="15.75" x14ac:dyDescent="0.25">
      <c r="B47" s="76">
        <f>IFERROR(INDEX('[1]preparation cde'!$C$6:$K$43,MATCH(ROW()-13,'[1]preparation cde'!$B$6:$B$43,0),COLUMN()-1),0)</f>
        <v>0</v>
      </c>
      <c r="C47" s="76">
        <f>IFERROR(INDEX('[1]preparation cde'!$C$6:$K$43,MATCH(ROW()-13,'[1]preparation cde'!$B$6:$B$43,0),COLUMN()-1),0)</f>
        <v>0</v>
      </c>
      <c r="D47" s="76">
        <f>IFERROR(INDEX('[1]preparation cde'!$C$6:$K$43,MATCH(ROW()-13,'[1]preparation cde'!$B$6:$B$43,0),COLUMN()+5),0)</f>
        <v>0</v>
      </c>
      <c r="E47" s="76">
        <f>IFERROR(INDEX('[1]preparation cde'!$C$6:$K$43,MATCH(ROW()-13,'[1]preparation cde'!$B$6:$B$43,0),COLUMN()-1),0)</f>
        <v>0</v>
      </c>
      <c r="F47" s="75" t="str">
        <f>IFERROR(IF(G47&lt;=0,IF(B47="","",VLOOKUP(B47,'[1]preparation cde'!$C$6:$F$43,3,FALSE)*D47),G47),"")</f>
        <v/>
      </c>
    </row>
    <row r="48" spans="2:6" ht="15.75" x14ac:dyDescent="0.25">
      <c r="B48" s="76">
        <f>IFERROR(INDEX('[1]preparation cde'!$C$6:$K$43,MATCH(ROW()-13,'[1]preparation cde'!$B$6:$B$43,0),COLUMN()-1),0)</f>
        <v>0</v>
      </c>
      <c r="C48" s="76">
        <f>IFERROR(INDEX('[1]preparation cde'!$C$6:$K$43,MATCH(ROW()-13,'[1]preparation cde'!$B$6:$B$43,0),COLUMN()-1),0)</f>
        <v>0</v>
      </c>
      <c r="D48" s="76">
        <f>IFERROR(INDEX('[1]preparation cde'!$C$6:$K$43,MATCH(ROW()-16,'[1]preparation cde'!$B$6:$B$43,0),COLUMN()+5),0)</f>
        <v>0</v>
      </c>
      <c r="E48" s="76">
        <f>IFERROR(INDEX('[1]preparation cde'!$C$6:$K$43,MATCH(ROW()-13,'[1]preparation cde'!$B$6:$B$43,0),COLUMN()-1),0)</f>
        <v>0</v>
      </c>
      <c r="F48" s="75" t="str">
        <f>IFERROR(IF(G48&lt;=0,IF(B48="","",VLOOKUP(B48,'[1]preparation cde'!$C$6:$F$43,3,FALSE)*D48),G48),"")</f>
        <v/>
      </c>
    </row>
  </sheetData>
  <dataValidations count="1">
    <dataValidation type="list" allowBlank="1" showInputMessage="1" showErrorMessage="1" sqref="B13" xr:uid="{00000000-0002-0000-0000-000000000000}">
      <formula1>$P$10:$P$10</formula1>
    </dataValidation>
  </dataValidations>
  <pageMargins left="0.31496062992125984" right="0.11811023622047245" top="0" bottom="0" header="0.31496062992125984" footer="0.1181102362204724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P54"/>
  <sheetViews>
    <sheetView showGridLines="0" showZeros="0" topLeftCell="A4" zoomScale="80" zoomScaleNormal="80" workbookViewId="0">
      <selection activeCell="N24" sqref="N24"/>
    </sheetView>
  </sheetViews>
  <sheetFormatPr baseColWidth="10" defaultColWidth="9.140625" defaultRowHeight="15" x14ac:dyDescent="0.25"/>
  <cols>
    <col min="1" max="1" width="3.5703125" customWidth="1"/>
    <col min="2" max="2" width="9.28515625" customWidth="1"/>
    <col min="3" max="3" width="12.140625" customWidth="1"/>
    <col min="4" max="4" width="48.140625" customWidth="1"/>
    <col min="6" max="6" width="10.85546875" customWidth="1"/>
    <col min="7" max="7" width="13" customWidth="1"/>
    <col min="8" max="8" width="11.5703125" style="4" customWidth="1"/>
    <col min="9" max="9" width="16.5703125" customWidth="1"/>
    <col min="10" max="10" width="15.85546875" style="4" customWidth="1"/>
    <col min="11" max="11" width="22.28515625" style="4" customWidth="1"/>
    <col min="14" max="14" width="12.7109375" customWidth="1"/>
    <col min="15" max="15" width="9" customWidth="1"/>
    <col min="16" max="16" width="9.140625" hidden="1" customWidth="1"/>
    <col min="18" max="18" width="19.7109375" customWidth="1"/>
  </cols>
  <sheetData>
    <row r="1" spans="2:13" ht="15" customHeight="1" x14ac:dyDescent="0.3">
      <c r="G1" s="88"/>
      <c r="H1" s="89"/>
      <c r="I1" s="89"/>
      <c r="J1" s="89"/>
      <c r="K1" s="89"/>
      <c r="L1" s="1"/>
      <c r="M1" s="1"/>
    </row>
    <row r="2" spans="2:13" ht="15" customHeight="1" x14ac:dyDescent="0.3">
      <c r="G2" s="89"/>
      <c r="H2" s="89"/>
      <c r="I2" s="89"/>
      <c r="J2" s="89"/>
      <c r="K2" s="89"/>
      <c r="L2" s="1"/>
      <c r="M2" s="1"/>
    </row>
    <row r="3" spans="2:13" ht="21" x14ac:dyDescent="0.35">
      <c r="C3" s="2" t="s">
        <v>0</v>
      </c>
      <c r="D3" s="3"/>
      <c r="E3" s="3"/>
      <c r="G3" s="89"/>
      <c r="H3" s="89"/>
      <c r="I3" s="89"/>
      <c r="J3" s="89"/>
      <c r="K3" s="89"/>
      <c r="L3" s="1"/>
      <c r="M3" s="1"/>
    </row>
    <row r="4" spans="2:13" ht="23.25" customHeight="1" thickBot="1" x14ac:dyDescent="0.3"/>
    <row r="5" spans="2:13" ht="28.5" customHeight="1" x14ac:dyDescent="0.25">
      <c r="C5" s="5" t="s">
        <v>1</v>
      </c>
      <c r="D5" s="6" t="s">
        <v>2</v>
      </c>
      <c r="E5" s="6" t="s">
        <v>3</v>
      </c>
      <c r="F5" s="7" t="s">
        <v>4</v>
      </c>
      <c r="G5" s="8" t="s">
        <v>5</v>
      </c>
      <c r="H5" s="9" t="s">
        <v>6</v>
      </c>
      <c r="I5" s="10" t="s">
        <v>7</v>
      </c>
      <c r="J5" s="11" t="s">
        <v>8</v>
      </c>
      <c r="K5" s="12" t="s">
        <v>9</v>
      </c>
    </row>
    <row r="6" spans="2:13" ht="15.75" x14ac:dyDescent="0.25">
      <c r="B6">
        <f>IF(K6=0,0,COUNTIF($K$6:K6,"&lt;&gt;0"))</f>
        <v>1</v>
      </c>
      <c r="C6" s="77">
        <v>101</v>
      </c>
      <c r="D6" s="78" t="s">
        <v>26</v>
      </c>
      <c r="E6" s="79">
        <v>950</v>
      </c>
      <c r="F6" s="80" t="s">
        <v>11</v>
      </c>
      <c r="G6" s="17"/>
      <c r="H6" s="18">
        <v>3</v>
      </c>
      <c r="I6" s="19"/>
      <c r="J6" s="18">
        <f>IF(H6-I6&lt;0,0,H6-I6)</f>
        <v>3</v>
      </c>
      <c r="K6" s="20">
        <f t="shared" ref="K6:K43" si="0">IF(J6&lt;&gt;"",(ROUNDUP(J6,0)),"")</f>
        <v>3</v>
      </c>
    </row>
    <row r="7" spans="2:13" ht="15.75" x14ac:dyDescent="0.25">
      <c r="B7">
        <f>IF(K7=0,0,COUNTIF($K$6:K7,"&lt;&gt;0"))</f>
        <v>2</v>
      </c>
      <c r="C7" s="81">
        <v>102</v>
      </c>
      <c r="D7" s="62" t="s">
        <v>27</v>
      </c>
      <c r="E7" s="82">
        <v>1000</v>
      </c>
      <c r="F7" s="16" t="s">
        <v>12</v>
      </c>
      <c r="G7" s="19"/>
      <c r="H7" s="18">
        <v>0.6804</v>
      </c>
      <c r="I7" s="19"/>
      <c r="J7" s="18">
        <f t="shared" ref="J7:J43" si="1">IF(H7-I7&lt;0,0,H7-I7)</f>
        <v>0.6804</v>
      </c>
      <c r="K7" s="20">
        <f t="shared" si="0"/>
        <v>1</v>
      </c>
    </row>
    <row r="8" spans="2:13" ht="15.75" x14ac:dyDescent="0.25">
      <c r="B8">
        <f>IF(K8=0,0,COUNTIF($K$6:K8,"&lt;&gt;0"))</f>
        <v>0</v>
      </c>
      <c r="C8" s="81">
        <v>103</v>
      </c>
      <c r="D8" s="62" t="s">
        <v>28</v>
      </c>
      <c r="E8" s="82">
        <v>950</v>
      </c>
      <c r="F8" s="16" t="s">
        <v>11</v>
      </c>
      <c r="G8" s="19"/>
      <c r="H8" s="18">
        <v>0</v>
      </c>
      <c r="I8" s="19"/>
      <c r="J8" s="18">
        <f t="shared" si="1"/>
        <v>0</v>
      </c>
      <c r="K8" s="20">
        <f t="shared" si="0"/>
        <v>0</v>
      </c>
    </row>
    <row r="9" spans="2:13" s="25" customFormat="1" ht="15.75" x14ac:dyDescent="0.25">
      <c r="B9">
        <f>IF(K9=0,0,COUNTIF($K$6:K9,"&lt;&gt;0"))</f>
        <v>3</v>
      </c>
      <c r="C9" s="81">
        <v>104</v>
      </c>
      <c r="D9" s="62" t="s">
        <v>29</v>
      </c>
      <c r="E9" s="82">
        <v>20</v>
      </c>
      <c r="F9" s="24" t="s">
        <v>13</v>
      </c>
      <c r="G9" s="19"/>
      <c r="H9" s="18">
        <v>6.2705117999999995</v>
      </c>
      <c r="I9" s="19"/>
      <c r="J9" s="18">
        <f t="shared" si="1"/>
        <v>6.2705117999999995</v>
      </c>
      <c r="K9" s="20">
        <f t="shared" si="0"/>
        <v>7</v>
      </c>
    </row>
    <row r="10" spans="2:13" ht="15.75" x14ac:dyDescent="0.25">
      <c r="B10">
        <f>IF(K10=0,0,COUNTIF($K$6:K10,"&lt;&gt;0"))</f>
        <v>4</v>
      </c>
      <c r="C10" s="81">
        <v>105</v>
      </c>
      <c r="D10" s="62" t="s">
        <v>30</v>
      </c>
      <c r="E10" s="82">
        <v>600</v>
      </c>
      <c r="F10" s="16" t="s">
        <v>12</v>
      </c>
      <c r="G10" s="19"/>
      <c r="H10" s="18">
        <v>7.4813374999999995</v>
      </c>
      <c r="I10" s="19"/>
      <c r="J10" s="18">
        <f t="shared" si="1"/>
        <v>7.4813374999999995</v>
      </c>
      <c r="K10" s="20">
        <f t="shared" si="0"/>
        <v>8</v>
      </c>
    </row>
    <row r="11" spans="2:13" ht="15.75" x14ac:dyDescent="0.25">
      <c r="B11">
        <f>IF(K11=0,0,COUNTIF($K$6:K11,"&lt;&gt;0"))</f>
        <v>0</v>
      </c>
      <c r="C11" s="81">
        <v>106</v>
      </c>
      <c r="D11" s="62" t="s">
        <v>31</v>
      </c>
      <c r="E11" s="82">
        <v>640</v>
      </c>
      <c r="F11" s="16" t="s">
        <v>12</v>
      </c>
      <c r="G11" s="19"/>
      <c r="H11" s="18">
        <v>0</v>
      </c>
      <c r="I11" s="19"/>
      <c r="J11" s="18">
        <f t="shared" si="1"/>
        <v>0</v>
      </c>
      <c r="K11" s="20">
        <f t="shared" si="0"/>
        <v>0</v>
      </c>
    </row>
    <row r="12" spans="2:13" ht="15.75" x14ac:dyDescent="0.25">
      <c r="B12">
        <f>IF(K12=0,0,COUNTIF($K$6:K12,"&lt;&gt;0"))</f>
        <v>5</v>
      </c>
      <c r="C12" s="81">
        <v>107</v>
      </c>
      <c r="D12" s="62" t="s">
        <v>32</v>
      </c>
      <c r="E12" s="82">
        <v>1000</v>
      </c>
      <c r="F12" s="16" t="s">
        <v>14</v>
      </c>
      <c r="G12" s="19"/>
      <c r="H12" s="18">
        <v>5.3382220499999994E-2</v>
      </c>
      <c r="I12" s="19"/>
      <c r="J12" s="18">
        <f t="shared" si="1"/>
        <v>5.3382220499999994E-2</v>
      </c>
      <c r="K12" s="20">
        <f t="shared" si="0"/>
        <v>1</v>
      </c>
    </row>
    <row r="13" spans="2:13" ht="15.75" x14ac:dyDescent="0.25">
      <c r="B13">
        <f>IF(K13=0,0,COUNTIF($K$6:K13,"&lt;&gt;0"))</f>
        <v>0</v>
      </c>
      <c r="C13" s="81">
        <v>108</v>
      </c>
      <c r="D13" s="62" t="s">
        <v>33</v>
      </c>
      <c r="E13" s="82">
        <v>1000</v>
      </c>
      <c r="F13" s="16" t="s">
        <v>12</v>
      </c>
      <c r="G13" s="19"/>
      <c r="H13" s="18">
        <v>0</v>
      </c>
      <c r="I13" s="19"/>
      <c r="J13" s="18">
        <f t="shared" si="1"/>
        <v>0</v>
      </c>
      <c r="K13" s="20">
        <f t="shared" si="0"/>
        <v>0</v>
      </c>
    </row>
    <row r="14" spans="2:13" ht="15.75" x14ac:dyDescent="0.25">
      <c r="B14">
        <f>IF(K14=0,0,COUNTIF($K$6:K14,"&lt;&gt;0"))</f>
        <v>6</v>
      </c>
      <c r="C14" s="81">
        <v>109</v>
      </c>
      <c r="D14" s="62" t="s">
        <v>34</v>
      </c>
      <c r="E14" s="82">
        <v>625</v>
      </c>
      <c r="F14" s="16" t="s">
        <v>12</v>
      </c>
      <c r="G14" s="19"/>
      <c r="H14" s="18">
        <v>1.0886400000000001</v>
      </c>
      <c r="I14" s="19"/>
      <c r="J14" s="18">
        <f t="shared" si="1"/>
        <v>1.0886400000000001</v>
      </c>
      <c r="K14" s="20">
        <f t="shared" si="0"/>
        <v>2</v>
      </c>
    </row>
    <row r="15" spans="2:13" ht="15.75" x14ac:dyDescent="0.25">
      <c r="B15">
        <f>IF(K15=0,0,COUNTIF($K$6:K15,"&lt;&gt;0"))</f>
        <v>0</v>
      </c>
      <c r="C15" s="81">
        <v>110</v>
      </c>
      <c r="D15" s="62" t="s">
        <v>35</v>
      </c>
      <c r="E15" s="82">
        <v>950</v>
      </c>
      <c r="F15" s="16" t="s">
        <v>15</v>
      </c>
      <c r="G15" s="19"/>
      <c r="H15" s="18">
        <v>0</v>
      </c>
      <c r="I15" s="19"/>
      <c r="J15" s="18">
        <f t="shared" si="1"/>
        <v>0</v>
      </c>
      <c r="K15" s="20">
        <f t="shared" si="0"/>
        <v>0</v>
      </c>
    </row>
    <row r="16" spans="2:13" ht="15.75" x14ac:dyDescent="0.25">
      <c r="B16">
        <f>IF(K16=0,0,COUNTIF($K$6:K16,"&lt;&gt;0"))</f>
        <v>0</v>
      </c>
      <c r="C16" s="81">
        <v>111</v>
      </c>
      <c r="D16" s="62" t="s">
        <v>36</v>
      </c>
      <c r="E16" s="82">
        <v>600</v>
      </c>
      <c r="F16" s="16" t="s">
        <v>12</v>
      </c>
      <c r="G16" s="19"/>
      <c r="H16" s="18">
        <v>0</v>
      </c>
      <c r="I16" s="19"/>
      <c r="J16" s="18">
        <f>IF(H16-I16&lt;0,0,H16-I16)</f>
        <v>0</v>
      </c>
      <c r="K16" s="20">
        <f t="shared" si="0"/>
        <v>0</v>
      </c>
    </row>
    <row r="17" spans="2:11" ht="15.75" x14ac:dyDescent="0.25">
      <c r="B17">
        <f>IF(K17=0,0,COUNTIF($K$6:K17,"&lt;&gt;0"))</f>
        <v>7</v>
      </c>
      <c r="C17" s="81">
        <v>112</v>
      </c>
      <c r="D17" s="62" t="s">
        <v>37</v>
      </c>
      <c r="E17" s="82">
        <v>540</v>
      </c>
      <c r="F17" s="16" t="s">
        <v>12</v>
      </c>
      <c r="G17" s="19"/>
      <c r="H17" s="18">
        <v>6</v>
      </c>
      <c r="I17" s="19"/>
      <c r="J17" s="18">
        <f t="shared" si="1"/>
        <v>6</v>
      </c>
      <c r="K17" s="20">
        <f t="shared" si="0"/>
        <v>6</v>
      </c>
    </row>
    <row r="18" spans="2:11" ht="15.75" x14ac:dyDescent="0.25">
      <c r="B18">
        <f>IF(K18=0,0,COUNTIF($K$6:K18,"&lt;&gt;0"))</f>
        <v>0</v>
      </c>
      <c r="C18" s="81">
        <v>113</v>
      </c>
      <c r="D18" s="62" t="s">
        <v>38</v>
      </c>
      <c r="E18" s="82">
        <v>544</v>
      </c>
      <c r="F18" s="16" t="s">
        <v>12</v>
      </c>
      <c r="G18" s="19"/>
      <c r="H18" s="18">
        <v>0</v>
      </c>
      <c r="I18" s="19"/>
      <c r="J18" s="18">
        <f t="shared" si="1"/>
        <v>0</v>
      </c>
      <c r="K18" s="20">
        <f t="shared" si="0"/>
        <v>0</v>
      </c>
    </row>
    <row r="19" spans="2:11" ht="15.75" x14ac:dyDescent="0.25">
      <c r="B19">
        <f>IF(K19=0,0,COUNTIF($K$6:K19,"&lt;&gt;0"))</f>
        <v>0</v>
      </c>
      <c r="C19" s="81">
        <v>114</v>
      </c>
      <c r="D19" s="62" t="s">
        <v>39</v>
      </c>
      <c r="E19" s="82">
        <v>350</v>
      </c>
      <c r="F19" s="16" t="s">
        <v>12</v>
      </c>
      <c r="G19" s="19"/>
      <c r="H19" s="18">
        <v>0</v>
      </c>
      <c r="I19" s="19"/>
      <c r="J19" s="18">
        <f t="shared" si="1"/>
        <v>0</v>
      </c>
      <c r="K19" s="20">
        <f t="shared" si="0"/>
        <v>0</v>
      </c>
    </row>
    <row r="20" spans="2:11" s="25" customFormat="1" ht="15.75" x14ac:dyDescent="0.25">
      <c r="B20">
        <f>IF(K20=0,0,COUNTIF($K$6:K20,"&lt;&gt;0"))</f>
        <v>0</v>
      </c>
      <c r="C20" s="81">
        <v>115</v>
      </c>
      <c r="D20" s="62" t="s">
        <v>40</v>
      </c>
      <c r="E20" s="82">
        <v>25</v>
      </c>
      <c r="F20" s="24" t="s">
        <v>13</v>
      </c>
      <c r="G20" s="19"/>
      <c r="H20" s="18">
        <v>0</v>
      </c>
      <c r="I20" s="19"/>
      <c r="J20" s="18">
        <f t="shared" si="1"/>
        <v>0</v>
      </c>
      <c r="K20" s="20">
        <f t="shared" si="0"/>
        <v>0</v>
      </c>
    </row>
    <row r="21" spans="2:11" s="25" customFormat="1" ht="15.75" x14ac:dyDescent="0.25">
      <c r="B21">
        <f>IF(K21=0,0,COUNTIF($K$6:K21,"&lt;&gt;0"))</f>
        <v>8</v>
      </c>
      <c r="C21" s="81">
        <v>116</v>
      </c>
      <c r="D21" s="62" t="s">
        <v>41</v>
      </c>
      <c r="E21" s="82">
        <v>5</v>
      </c>
      <c r="F21" s="24" t="s">
        <v>13</v>
      </c>
      <c r="G21" s="19"/>
      <c r="H21" s="18">
        <v>1.0496892</v>
      </c>
      <c r="I21" s="19"/>
      <c r="J21" s="18">
        <f t="shared" si="1"/>
        <v>1.0496892</v>
      </c>
      <c r="K21" s="20">
        <f t="shared" si="0"/>
        <v>2</v>
      </c>
    </row>
    <row r="22" spans="2:11" ht="15.75" x14ac:dyDescent="0.25">
      <c r="B22">
        <f>IF(K22=0,0,COUNTIF($K$6:K22,"&lt;&gt;0"))</f>
        <v>0</v>
      </c>
      <c r="C22" s="81">
        <v>117</v>
      </c>
      <c r="D22" s="62" t="s">
        <v>42</v>
      </c>
      <c r="E22" s="82">
        <v>480</v>
      </c>
      <c r="F22" s="16" t="s">
        <v>12</v>
      </c>
      <c r="G22" s="19"/>
      <c r="H22" s="18">
        <v>0</v>
      </c>
      <c r="I22" s="19"/>
      <c r="J22" s="18">
        <f t="shared" si="1"/>
        <v>0</v>
      </c>
      <c r="K22" s="20">
        <f t="shared" si="0"/>
        <v>0</v>
      </c>
    </row>
    <row r="23" spans="2:11" ht="15.75" x14ac:dyDescent="0.25">
      <c r="B23">
        <f>IF(K23=0,0,COUNTIF($K$6:K23,"&lt;&gt;0"))</f>
        <v>0</v>
      </c>
      <c r="C23" s="81">
        <v>118</v>
      </c>
      <c r="D23" s="62" t="s">
        <v>43</v>
      </c>
      <c r="E23" s="82">
        <v>1080</v>
      </c>
      <c r="F23" s="16" t="s">
        <v>14</v>
      </c>
      <c r="G23" s="19"/>
      <c r="H23" s="18">
        <v>0</v>
      </c>
      <c r="I23" s="19"/>
      <c r="J23" s="18">
        <f t="shared" si="1"/>
        <v>0</v>
      </c>
      <c r="K23" s="20">
        <f t="shared" si="0"/>
        <v>0</v>
      </c>
    </row>
    <row r="24" spans="2:11" ht="15.75" x14ac:dyDescent="0.25">
      <c r="B24">
        <f>IF(K24=0,0,COUNTIF($K$6:K24,"&lt;&gt;0"))</f>
        <v>0</v>
      </c>
      <c r="C24" s="81">
        <v>119</v>
      </c>
      <c r="D24" s="62" t="s">
        <v>44</v>
      </c>
      <c r="E24" s="82">
        <v>400</v>
      </c>
      <c r="F24" s="16" t="s">
        <v>11</v>
      </c>
      <c r="G24" s="19"/>
      <c r="H24" s="18">
        <v>0</v>
      </c>
      <c r="I24" s="19"/>
      <c r="J24" s="18">
        <f t="shared" si="1"/>
        <v>0</v>
      </c>
      <c r="K24" s="20">
        <f t="shared" si="0"/>
        <v>0</v>
      </c>
    </row>
    <row r="25" spans="2:11" s="25" customFormat="1" ht="15.75" x14ac:dyDescent="0.25">
      <c r="B25">
        <f>IF(K25=0,0,COUNTIF($K$6:K25,"&lt;&gt;0"))</f>
        <v>0</v>
      </c>
      <c r="C25" s="81">
        <v>120</v>
      </c>
      <c r="D25" s="83" t="s">
        <v>45</v>
      </c>
      <c r="E25" s="84">
        <v>20</v>
      </c>
      <c r="F25" s="26" t="s">
        <v>13</v>
      </c>
      <c r="G25" s="19"/>
      <c r="H25" s="18">
        <v>0</v>
      </c>
      <c r="I25" s="19"/>
      <c r="J25" s="18">
        <f t="shared" si="1"/>
        <v>0</v>
      </c>
      <c r="K25" s="20">
        <f t="shared" si="0"/>
        <v>0</v>
      </c>
    </row>
    <row r="26" spans="2:11" s="25" customFormat="1" ht="15.75" x14ac:dyDescent="0.25">
      <c r="B26">
        <f>IF(K26=0,0,COUNTIF($K$6:K26,"&lt;&gt;0"))</f>
        <v>0</v>
      </c>
      <c r="C26" s="81">
        <v>121</v>
      </c>
      <c r="D26" s="85" t="s">
        <v>46</v>
      </c>
      <c r="E26" s="84">
        <v>25</v>
      </c>
      <c r="F26" s="26" t="s">
        <v>13</v>
      </c>
      <c r="G26" s="19"/>
      <c r="H26" s="18">
        <v>0</v>
      </c>
      <c r="I26" s="19"/>
      <c r="J26" s="18">
        <f t="shared" si="1"/>
        <v>0</v>
      </c>
      <c r="K26" s="20">
        <f t="shared" si="0"/>
        <v>0</v>
      </c>
    </row>
    <row r="27" spans="2:11" s="25" customFormat="1" ht="15.75" x14ac:dyDescent="0.25">
      <c r="B27">
        <f>IF(K27=0,0,COUNTIF($K$6:K27,"&lt;&gt;0"))</f>
        <v>0</v>
      </c>
      <c r="C27" s="81">
        <v>122</v>
      </c>
      <c r="D27" s="85" t="s">
        <v>47</v>
      </c>
      <c r="E27" s="84">
        <v>5</v>
      </c>
      <c r="F27" s="26" t="s">
        <v>13</v>
      </c>
      <c r="G27" s="19"/>
      <c r="H27" s="18">
        <v>0</v>
      </c>
      <c r="I27" s="19"/>
      <c r="J27" s="18">
        <f t="shared" si="1"/>
        <v>0</v>
      </c>
      <c r="K27" s="20">
        <f t="shared" si="0"/>
        <v>0</v>
      </c>
    </row>
    <row r="28" spans="2:11" ht="15.75" x14ac:dyDescent="0.25">
      <c r="B28">
        <f>IF(K28=0,0,COUNTIF($K$6:K28,"&lt;&gt;0"))</f>
        <v>9</v>
      </c>
      <c r="C28" s="81">
        <v>123</v>
      </c>
      <c r="D28" s="62" t="s">
        <v>48</v>
      </c>
      <c r="E28" s="82">
        <v>800</v>
      </c>
      <c r="F28" s="16" t="s">
        <v>12</v>
      </c>
      <c r="G28" s="19"/>
      <c r="H28" s="18">
        <v>0.85049999999999992</v>
      </c>
      <c r="I28" s="19"/>
      <c r="J28" s="18">
        <f t="shared" si="1"/>
        <v>0.85049999999999992</v>
      </c>
      <c r="K28" s="20">
        <f t="shared" si="0"/>
        <v>1</v>
      </c>
    </row>
    <row r="29" spans="2:11" ht="15.75" x14ac:dyDescent="0.25">
      <c r="B29">
        <f>IF(K29=0,0,COUNTIF($K$6:K29,"&lt;&gt;0"))</f>
        <v>10</v>
      </c>
      <c r="C29" s="81">
        <v>124</v>
      </c>
      <c r="D29" s="62" t="s">
        <v>49</v>
      </c>
      <c r="E29" s="82">
        <v>800</v>
      </c>
      <c r="F29" s="16" t="s">
        <v>12</v>
      </c>
      <c r="G29" s="19"/>
      <c r="H29" s="18">
        <v>2.3073308081249997</v>
      </c>
      <c r="I29" s="19"/>
      <c r="J29" s="18">
        <f t="shared" si="1"/>
        <v>2.3073308081249997</v>
      </c>
      <c r="K29" s="20">
        <f t="shared" si="0"/>
        <v>3</v>
      </c>
    </row>
    <row r="30" spans="2:11" ht="15.75" x14ac:dyDescent="0.25">
      <c r="B30">
        <f>IF(K30=0,0,COUNTIF($K$6:K30,"&lt;&gt;0"))</f>
        <v>11</v>
      </c>
      <c r="C30" s="81">
        <v>125</v>
      </c>
      <c r="D30" s="62" t="s">
        <v>50</v>
      </c>
      <c r="E30" s="82">
        <v>500</v>
      </c>
      <c r="F30" s="16" t="s">
        <v>12</v>
      </c>
      <c r="G30" s="19"/>
      <c r="H30" s="18">
        <v>0.73492055699999992</v>
      </c>
      <c r="I30" s="19"/>
      <c r="J30" s="18">
        <f t="shared" si="1"/>
        <v>0.73492055699999992</v>
      </c>
      <c r="K30" s="20">
        <f t="shared" si="0"/>
        <v>1</v>
      </c>
    </row>
    <row r="31" spans="2:11" s="25" customFormat="1" ht="15.75" x14ac:dyDescent="0.25">
      <c r="B31">
        <f>IF(K31=0,0,COUNTIF($K$6:K31,"&lt;&gt;0"))</f>
        <v>0</v>
      </c>
      <c r="C31" s="81">
        <v>126</v>
      </c>
      <c r="D31" s="62" t="s">
        <v>51</v>
      </c>
      <c r="E31" s="82">
        <v>20</v>
      </c>
      <c r="F31" s="24" t="s">
        <v>13</v>
      </c>
      <c r="G31" s="19"/>
      <c r="H31" s="18">
        <v>0</v>
      </c>
      <c r="I31" s="19"/>
      <c r="J31" s="18">
        <f t="shared" si="1"/>
        <v>0</v>
      </c>
      <c r="K31" s="20">
        <f t="shared" si="0"/>
        <v>0</v>
      </c>
    </row>
    <row r="32" spans="2:11" ht="15.75" x14ac:dyDescent="0.25">
      <c r="B32">
        <f>IF(K32=0,0,COUNTIF($K$6:K32,"&lt;&gt;0"))</f>
        <v>0</v>
      </c>
      <c r="C32" s="81">
        <v>127</v>
      </c>
      <c r="D32" s="62" t="s">
        <v>52</v>
      </c>
      <c r="E32" s="82">
        <v>500</v>
      </c>
      <c r="F32" s="16" t="s">
        <v>11</v>
      </c>
      <c r="G32" s="19"/>
      <c r="H32" s="18">
        <v>0</v>
      </c>
      <c r="I32" s="19"/>
      <c r="J32" s="18">
        <f t="shared" si="1"/>
        <v>0</v>
      </c>
      <c r="K32" s="20">
        <f t="shared" si="0"/>
        <v>0</v>
      </c>
    </row>
    <row r="33" spans="2:12" s="25" customFormat="1" ht="15.75" x14ac:dyDescent="0.25">
      <c r="B33">
        <f>IF(K33=0,0,COUNTIF($K$6:K33,"&lt;&gt;0"))</f>
        <v>0</v>
      </c>
      <c r="C33" s="81">
        <v>128</v>
      </c>
      <c r="D33" s="62" t="s">
        <v>53</v>
      </c>
      <c r="E33" s="82">
        <v>10</v>
      </c>
      <c r="F33" s="24" t="s">
        <v>13</v>
      </c>
      <c r="G33" s="19"/>
      <c r="H33" s="18">
        <v>0</v>
      </c>
      <c r="I33" s="19"/>
      <c r="J33" s="18">
        <f t="shared" si="1"/>
        <v>0</v>
      </c>
      <c r="K33" s="20">
        <f t="shared" si="0"/>
        <v>0</v>
      </c>
    </row>
    <row r="34" spans="2:12" s="25" customFormat="1" ht="15.75" x14ac:dyDescent="0.25">
      <c r="B34">
        <f>IF(K34=0,0,COUNTIF($K$6:K34,"&lt;&gt;0"))</f>
        <v>0</v>
      </c>
      <c r="C34" s="81">
        <v>129</v>
      </c>
      <c r="D34" s="62" t="s">
        <v>54</v>
      </c>
      <c r="E34" s="82">
        <v>10</v>
      </c>
      <c r="F34" s="24" t="s">
        <v>13</v>
      </c>
      <c r="G34" s="19"/>
      <c r="H34" s="18">
        <v>0</v>
      </c>
      <c r="I34" s="19"/>
      <c r="J34" s="18">
        <f t="shared" si="1"/>
        <v>0</v>
      </c>
      <c r="K34" s="20">
        <f t="shared" si="0"/>
        <v>0</v>
      </c>
    </row>
    <row r="35" spans="2:12" s="25" customFormat="1" ht="15.75" x14ac:dyDescent="0.25">
      <c r="B35">
        <f>IF(K35=0,0,COUNTIF($K$6:K35,"&lt;&gt;0"))</f>
        <v>0</v>
      </c>
      <c r="C35" s="81">
        <v>130</v>
      </c>
      <c r="D35" s="62" t="s">
        <v>55</v>
      </c>
      <c r="E35" s="82">
        <v>10</v>
      </c>
      <c r="F35" s="24" t="s">
        <v>13</v>
      </c>
      <c r="G35" s="19"/>
      <c r="H35" s="18">
        <v>0</v>
      </c>
      <c r="I35" s="19"/>
      <c r="J35" s="18">
        <f t="shared" si="1"/>
        <v>0</v>
      </c>
      <c r="K35" s="20">
        <f t="shared" si="0"/>
        <v>0</v>
      </c>
    </row>
    <row r="36" spans="2:12" s="25" customFormat="1" ht="15.75" x14ac:dyDescent="0.25">
      <c r="B36">
        <f>IF(K36=0,0,COUNTIF($K$6:K36,"&lt;&gt;0"))</f>
        <v>0</v>
      </c>
      <c r="C36" s="21"/>
      <c r="D36" s="22"/>
      <c r="E36" s="23"/>
      <c r="F36" s="24"/>
      <c r="G36" s="19"/>
      <c r="H36" s="18">
        <v>0</v>
      </c>
      <c r="I36" s="19"/>
      <c r="J36" s="18">
        <f t="shared" si="1"/>
        <v>0</v>
      </c>
      <c r="K36" s="20">
        <f t="shared" si="0"/>
        <v>0</v>
      </c>
    </row>
    <row r="37" spans="2:12" ht="15.75" x14ac:dyDescent="0.25">
      <c r="B37">
        <f>IF(K37=0,0,COUNTIF($K$6:K37,"&lt;&gt;0"))</f>
        <v>0</v>
      </c>
      <c r="C37" s="13"/>
      <c r="D37" s="14"/>
      <c r="E37" s="15"/>
      <c r="F37" s="16"/>
      <c r="G37" s="19"/>
      <c r="H37" s="18">
        <v>0</v>
      </c>
      <c r="I37" s="19"/>
      <c r="J37" s="18">
        <f t="shared" si="1"/>
        <v>0</v>
      </c>
      <c r="K37" s="20">
        <f t="shared" si="0"/>
        <v>0</v>
      </c>
    </row>
    <row r="38" spans="2:12" ht="15.75" x14ac:dyDescent="0.25">
      <c r="B38">
        <f>IF(K38=0,0,COUNTIF($K$6:K38,"&lt;&gt;0"))</f>
        <v>0</v>
      </c>
      <c r="C38" s="27"/>
      <c r="D38" s="28"/>
      <c r="E38" s="29"/>
      <c r="F38" s="30"/>
      <c r="G38" s="19"/>
      <c r="H38" s="18">
        <v>0</v>
      </c>
      <c r="I38" s="19"/>
      <c r="J38" s="18">
        <f t="shared" si="1"/>
        <v>0</v>
      </c>
      <c r="K38" s="20">
        <f t="shared" si="0"/>
        <v>0</v>
      </c>
    </row>
    <row r="39" spans="2:12" ht="15.75" x14ac:dyDescent="0.25">
      <c r="B39">
        <f>IF(K39=0,0,COUNTIF($K$6:K39,"&lt;&gt;0"))</f>
        <v>0</v>
      </c>
      <c r="C39" s="27"/>
      <c r="D39" s="28"/>
      <c r="E39" s="29"/>
      <c r="F39" s="30"/>
      <c r="G39" s="19"/>
      <c r="H39" s="18">
        <v>0</v>
      </c>
      <c r="I39" s="19"/>
      <c r="J39" s="18">
        <f t="shared" si="1"/>
        <v>0</v>
      </c>
      <c r="K39" s="20">
        <f t="shared" si="0"/>
        <v>0</v>
      </c>
    </row>
    <row r="40" spans="2:12" s="25" customFormat="1" ht="15.75" x14ac:dyDescent="0.25">
      <c r="B40">
        <f>IF(K40=0,0,COUNTIF($K$6:K40,"&lt;&gt;0"))</f>
        <v>0</v>
      </c>
      <c r="C40" s="21"/>
      <c r="D40" s="22"/>
      <c r="E40" s="23"/>
      <c r="F40" s="24"/>
      <c r="G40" s="19"/>
      <c r="H40" s="18">
        <v>0</v>
      </c>
      <c r="I40" s="19"/>
      <c r="J40" s="18">
        <f t="shared" si="1"/>
        <v>0</v>
      </c>
      <c r="K40" s="20">
        <f t="shared" si="0"/>
        <v>0</v>
      </c>
    </row>
    <row r="41" spans="2:12" ht="15.75" x14ac:dyDescent="0.25">
      <c r="B41">
        <f>IF(K41=0,0,COUNTIF($K$6:K41,"&lt;&gt;0"))</f>
        <v>0</v>
      </c>
      <c r="C41" s="13"/>
      <c r="D41" s="14"/>
      <c r="E41" s="15"/>
      <c r="F41" s="16"/>
      <c r="G41" s="19"/>
      <c r="H41" s="18">
        <v>0</v>
      </c>
      <c r="I41" s="19"/>
      <c r="J41" s="18">
        <f t="shared" si="1"/>
        <v>0</v>
      </c>
      <c r="K41" s="20">
        <f t="shared" si="0"/>
        <v>0</v>
      </c>
    </row>
    <row r="42" spans="2:12" s="25" customFormat="1" ht="15.75" x14ac:dyDescent="0.25">
      <c r="B42">
        <f>IF(K42=0,0,COUNTIF($K$6:K42,"&lt;&gt;0"))</f>
        <v>0</v>
      </c>
      <c r="C42" s="21"/>
      <c r="D42" s="22"/>
      <c r="E42" s="23"/>
      <c r="F42" s="24"/>
      <c r="G42" s="19"/>
      <c r="H42" s="18">
        <v>0</v>
      </c>
      <c r="I42" s="19"/>
      <c r="J42" s="18">
        <f t="shared" si="1"/>
        <v>0</v>
      </c>
      <c r="K42" s="20">
        <f t="shared" si="0"/>
        <v>0</v>
      </c>
    </row>
    <row r="43" spans="2:12" s="25" customFormat="1" ht="16.5" thickBot="1" x14ac:dyDescent="0.3">
      <c r="B43">
        <f>IF(K43=0,0,COUNTIF($K$6:K43,"&lt;&gt;0"))</f>
        <v>0</v>
      </c>
      <c r="C43" s="31"/>
      <c r="D43" s="32"/>
      <c r="E43" s="33"/>
      <c r="F43" s="34"/>
      <c r="G43" s="35"/>
      <c r="H43" s="36">
        <v>0</v>
      </c>
      <c r="I43" s="35"/>
      <c r="J43" s="36">
        <f t="shared" si="1"/>
        <v>0</v>
      </c>
      <c r="K43" s="37">
        <f t="shared" si="0"/>
        <v>0</v>
      </c>
    </row>
    <row r="44" spans="2:12" x14ac:dyDescent="0.25">
      <c r="B44">
        <f>IF(K44=0,0,COUNTIF(K$6:$K44,"&lt;&gt;0"))</f>
        <v>0</v>
      </c>
    </row>
    <row r="46" spans="2:12" x14ac:dyDescent="0.25">
      <c r="K46" t="s">
        <v>16</v>
      </c>
      <c r="L46" s="4"/>
    </row>
    <row r="47" spans="2:12" x14ac:dyDescent="0.25">
      <c r="K47" s="38" t="s">
        <v>17</v>
      </c>
    </row>
    <row r="48" spans="2:12" x14ac:dyDescent="0.25">
      <c r="K48" s="39" t="s">
        <v>18</v>
      </c>
      <c r="L48" s="4"/>
    </row>
    <row r="49" spans="11:12" x14ac:dyDescent="0.25">
      <c r="K49" s="25" t="s">
        <v>19</v>
      </c>
      <c r="L49" s="40"/>
    </row>
    <row r="54" spans="11:12" x14ac:dyDescent="0.25">
      <c r="K54" s="41" t="e">
        <f>#REF!/24</f>
        <v>#REF!</v>
      </c>
    </row>
  </sheetData>
  <mergeCells count="1">
    <mergeCell ref="G1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commande 1</vt:lpstr>
      <vt:lpstr>preparation cde</vt:lpstr>
      <vt:lpstr>'commande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Jean-Paul</cp:lastModifiedBy>
  <dcterms:created xsi:type="dcterms:W3CDTF">2018-01-24T08:15:35Z</dcterms:created>
  <dcterms:modified xsi:type="dcterms:W3CDTF">2018-01-24T09:49:57Z</dcterms:modified>
</cp:coreProperties>
</file>