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670"/>
  </bookViews>
  <sheets>
    <sheet name="Projet 1" sheetId="1" r:id="rId1"/>
    <sheet name="Table" sheetId="5" state="hidden" r:id="rId2"/>
  </sheets>
  <definedNames>
    <definedName name="ouinon">Table!$D$1:$D$2</definedName>
    <definedName name="semaine">Table!$A$1:$B$7</definedName>
    <definedName name="_xlnm.Print_Area" localSheetId="0">'Projet 1'!$A$1:$BO$63</definedName>
  </definedNames>
  <calcPr calcId="145621"/>
</workbook>
</file>

<file path=xl/calcChain.xml><?xml version="1.0" encoding="utf-8"?>
<calcChain xmlns="http://schemas.openxmlformats.org/spreadsheetml/2006/main">
  <c r="E65" i="1" l="1"/>
  <c r="G65" i="1" s="1"/>
  <c r="E61" i="1"/>
  <c r="G61" i="1" s="1"/>
  <c r="G17" i="1"/>
  <c r="E17" i="1"/>
  <c r="E64" i="1"/>
  <c r="G64" i="1" s="1"/>
  <c r="E63" i="1"/>
  <c r="G63" i="1" s="1"/>
  <c r="E62" i="1"/>
  <c r="G62" i="1" s="1"/>
  <c r="E60" i="1"/>
  <c r="G60" i="1" s="1"/>
  <c r="E50" i="1"/>
  <c r="G50" i="1" s="1"/>
  <c r="E56" i="1" l="1"/>
  <c r="G56" i="1" s="1"/>
  <c r="E48" i="1"/>
  <c r="G48" i="1" s="1"/>
  <c r="E58" i="1"/>
  <c r="G58" i="1" s="1"/>
  <c r="E57" i="1"/>
  <c r="G57" i="1" s="1"/>
  <c r="E55" i="1"/>
  <c r="G55" i="1" s="1"/>
  <c r="E53" i="1"/>
  <c r="G53" i="1" s="1"/>
  <c r="E52" i="1"/>
  <c r="G52" i="1" s="1"/>
  <c r="E51" i="1"/>
  <c r="G51" i="1" s="1"/>
  <c r="E49" i="1"/>
  <c r="G49" i="1" s="1"/>
  <c r="E45" i="1" l="1"/>
  <c r="G45" i="1" s="1"/>
  <c r="E44" i="1"/>
  <c r="G44" i="1" s="1"/>
  <c r="E37" i="1"/>
  <c r="G37" i="1" s="1"/>
  <c r="E46" i="1"/>
  <c r="G46" i="1" s="1"/>
  <c r="E13" i="1" l="1"/>
  <c r="G13" i="1" s="1"/>
  <c r="E14" i="1"/>
  <c r="E15" i="1"/>
  <c r="E16" i="1"/>
  <c r="E18" i="1"/>
  <c r="E19" i="1"/>
  <c r="E20" i="1"/>
  <c r="E21" i="1"/>
  <c r="E22" i="1"/>
  <c r="G22" i="1" s="1"/>
  <c r="E24" i="1"/>
  <c r="E25" i="1"/>
  <c r="E26" i="1"/>
  <c r="E27" i="1"/>
  <c r="E28" i="1"/>
  <c r="E29" i="1"/>
  <c r="E31" i="1"/>
  <c r="E32" i="1"/>
  <c r="E33" i="1"/>
  <c r="E34" i="1"/>
  <c r="E35" i="1"/>
  <c r="E36" i="1"/>
  <c r="E38" i="1"/>
  <c r="E39" i="1"/>
  <c r="E40" i="1"/>
  <c r="E41" i="1"/>
  <c r="E42" i="1"/>
  <c r="E43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2" i="1"/>
  <c r="G35" i="1" l="1"/>
  <c r="G36" i="1"/>
  <c r="G38" i="1"/>
  <c r="G39" i="1"/>
  <c r="G40" i="1"/>
  <c r="G41" i="1"/>
  <c r="G42" i="1"/>
  <c r="G43" i="1"/>
  <c r="H7" i="1"/>
  <c r="H8" i="1" l="1"/>
  <c r="I7" i="1"/>
  <c r="G28" i="1"/>
  <c r="G29" i="1"/>
  <c r="J7" i="1" l="1"/>
  <c r="I10" i="1"/>
  <c r="I9" i="1"/>
  <c r="I8" i="1" s="1"/>
  <c r="G32" i="1"/>
  <c r="G33" i="1"/>
  <c r="G31" i="1"/>
  <c r="G34" i="1"/>
  <c r="G2" i="1"/>
  <c r="K7" i="1" l="1"/>
  <c r="J10" i="1"/>
  <c r="J9" i="1"/>
  <c r="J8" i="1" s="1"/>
  <c r="G12" i="1"/>
  <c r="G25" i="1"/>
  <c r="G20" i="1"/>
  <c r="G24" i="1"/>
  <c r="G27" i="1"/>
  <c r="G26" i="1"/>
  <c r="G21" i="1"/>
  <c r="G19" i="1"/>
  <c r="G18" i="1"/>
  <c r="H9" i="1"/>
  <c r="L7" i="1" l="1"/>
  <c r="K10" i="1"/>
  <c r="K9" i="1"/>
  <c r="K8" i="1" s="1"/>
  <c r="G16" i="1"/>
  <c r="G15" i="1"/>
  <c r="G14" i="1"/>
  <c r="H10" i="1"/>
  <c r="L10" i="1" l="1"/>
  <c r="L9" i="1"/>
  <c r="L8" i="1" s="1"/>
  <c r="M7" i="1"/>
  <c r="N7" i="1" l="1"/>
  <c r="M10" i="1"/>
  <c r="M9" i="1"/>
  <c r="M8" i="1" s="1"/>
  <c r="N9" i="1" l="1"/>
  <c r="N8" i="1" s="1"/>
  <c r="O7" i="1"/>
  <c r="N10" i="1"/>
  <c r="O9" i="1" l="1"/>
  <c r="O8" i="1" s="1"/>
  <c r="O10" i="1"/>
  <c r="P7" i="1"/>
  <c r="P9" i="1" l="1"/>
  <c r="P8" i="1" s="1"/>
  <c r="Q7" i="1"/>
  <c r="P10" i="1"/>
  <c r="Q10" i="1" l="1"/>
  <c r="Q9" i="1"/>
  <c r="Q8" i="1" s="1"/>
  <c r="R7" i="1"/>
  <c r="S7" i="1" l="1"/>
  <c r="R10" i="1"/>
  <c r="R9" i="1"/>
  <c r="R8" i="1" s="1"/>
  <c r="T7" i="1" l="1"/>
  <c r="S10" i="1"/>
  <c r="S9" i="1"/>
  <c r="S8" i="1" s="1"/>
  <c r="T9" i="1" l="1"/>
  <c r="T8" i="1" s="1"/>
  <c r="U7" i="1"/>
  <c r="T10" i="1"/>
  <c r="U10" i="1" l="1"/>
  <c r="U9" i="1"/>
  <c r="U8" i="1" s="1"/>
  <c r="V7" i="1"/>
  <c r="V9" i="1" l="1"/>
  <c r="V8" i="1" s="1"/>
  <c r="W7" i="1"/>
  <c r="V10" i="1"/>
  <c r="W9" i="1" l="1"/>
  <c r="W8" i="1" s="1"/>
  <c r="W10" i="1"/>
  <c r="X7" i="1"/>
  <c r="X10" i="1" l="1"/>
  <c r="X9" i="1"/>
  <c r="X8" i="1" s="1"/>
  <c r="Y7" i="1"/>
  <c r="Z7" i="1" l="1"/>
  <c r="Y10" i="1"/>
  <c r="Y9" i="1"/>
  <c r="Y8" i="1" s="1"/>
  <c r="Z9" i="1" l="1"/>
  <c r="Z8" i="1" s="1"/>
  <c r="AA7" i="1"/>
  <c r="Z10" i="1"/>
  <c r="AB7" i="1" l="1"/>
  <c r="AA9" i="1"/>
  <c r="AA8" i="1" s="1"/>
  <c r="AA10" i="1"/>
  <c r="AB10" i="1" l="1"/>
  <c r="AB9" i="1"/>
  <c r="AB8" i="1" s="1"/>
  <c r="AC7" i="1"/>
  <c r="AD7" i="1" l="1"/>
  <c r="AC10" i="1"/>
  <c r="AC9" i="1"/>
  <c r="AC8" i="1" s="1"/>
  <c r="AD9" i="1" l="1"/>
  <c r="AD8" i="1" s="1"/>
  <c r="AE7" i="1"/>
  <c r="AD10" i="1"/>
  <c r="AE9" i="1" l="1"/>
  <c r="AE8" i="1" s="1"/>
  <c r="AF7" i="1"/>
  <c r="AE10" i="1"/>
  <c r="AF10" i="1" l="1"/>
  <c r="AG7" i="1"/>
  <c r="AF9" i="1"/>
  <c r="AF8" i="1" s="1"/>
  <c r="AG10" i="1" l="1"/>
  <c r="AG9" i="1"/>
  <c r="AG8" i="1" s="1"/>
  <c r="AH7" i="1"/>
  <c r="AI7" i="1" l="1"/>
  <c r="AH10" i="1"/>
  <c r="AH9" i="1"/>
  <c r="AH8" i="1" s="1"/>
  <c r="AJ7" i="1" l="1"/>
  <c r="AI9" i="1"/>
  <c r="AI8" i="1" s="1"/>
  <c r="AI10" i="1"/>
  <c r="AJ10" i="1" l="1"/>
  <c r="AJ9" i="1"/>
  <c r="AJ8" i="1" s="1"/>
  <c r="AK7" i="1"/>
  <c r="AK10" i="1" l="1"/>
  <c r="AK9" i="1"/>
  <c r="AK8" i="1" s="1"/>
  <c r="AL7" i="1"/>
  <c r="AM7" i="1" l="1"/>
  <c r="AL10" i="1"/>
  <c r="AL9" i="1"/>
  <c r="AL8" i="1" s="1"/>
  <c r="AN7" i="1" l="1"/>
  <c r="AM10" i="1"/>
  <c r="AM9" i="1"/>
  <c r="AM8" i="1" s="1"/>
  <c r="AN9" i="1" l="1"/>
  <c r="AN8" i="1" s="1"/>
  <c r="AO7" i="1"/>
  <c r="AN10" i="1"/>
  <c r="AO10" i="1" l="1"/>
  <c r="AO9" i="1"/>
  <c r="AO8" i="1" s="1"/>
  <c r="AP7" i="1"/>
  <c r="AP9" i="1" l="1"/>
  <c r="AP8" i="1" s="1"/>
  <c r="AQ7" i="1"/>
  <c r="AP10" i="1"/>
  <c r="AR7" i="1" l="1"/>
  <c r="AQ9" i="1"/>
  <c r="AQ8" i="1" s="1"/>
  <c r="AQ10" i="1"/>
  <c r="AR10" i="1" l="1"/>
  <c r="AR9" i="1"/>
  <c r="AR8" i="1" s="1"/>
  <c r="AS7" i="1"/>
  <c r="AT7" i="1" l="1"/>
  <c r="AS10" i="1"/>
  <c r="AS9" i="1"/>
  <c r="AS8" i="1" s="1"/>
  <c r="AT9" i="1" l="1"/>
  <c r="AT8" i="1" s="1"/>
  <c r="AU7" i="1"/>
  <c r="AT10" i="1"/>
  <c r="AU9" i="1" l="1"/>
  <c r="AU8" i="1" s="1"/>
  <c r="AV7" i="1"/>
  <c r="AU10" i="1"/>
  <c r="AV10" i="1" l="1"/>
  <c r="AV9" i="1"/>
  <c r="AV8" i="1" s="1"/>
  <c r="AW7" i="1"/>
  <c r="AX7" i="1" l="1"/>
  <c r="AW10" i="1"/>
  <c r="AW9" i="1"/>
  <c r="AW8" i="1" s="1"/>
  <c r="AX9" i="1" l="1"/>
  <c r="AX8" i="1" s="1"/>
  <c r="AY7" i="1"/>
  <c r="AX10" i="1"/>
  <c r="AZ7" i="1" l="1"/>
  <c r="AY9" i="1"/>
  <c r="AY8" i="1" s="1"/>
  <c r="AY10" i="1"/>
  <c r="AZ10" i="1" l="1"/>
  <c r="AZ9" i="1"/>
  <c r="AZ8" i="1" s="1"/>
  <c r="BA7" i="1"/>
  <c r="BB7" i="1" l="1"/>
  <c r="BA10" i="1"/>
  <c r="BA9" i="1"/>
  <c r="BA8" i="1" s="1"/>
  <c r="BB9" i="1" l="1"/>
  <c r="BB8" i="1" s="1"/>
  <c r="BC7" i="1"/>
  <c r="BB10" i="1"/>
  <c r="BC9" i="1" l="1"/>
  <c r="BC8" i="1" s="1"/>
  <c r="BD7" i="1"/>
  <c r="BC10" i="1"/>
  <c r="BD10" i="1" l="1"/>
  <c r="BD9" i="1"/>
  <c r="BD8" i="1" s="1"/>
  <c r="BE7" i="1"/>
  <c r="BF7" i="1" l="1"/>
  <c r="BE10" i="1"/>
  <c r="BE9" i="1"/>
  <c r="BE8" i="1" s="1"/>
  <c r="BF9" i="1" l="1"/>
  <c r="BF8" i="1" s="1"/>
  <c r="BG7" i="1"/>
  <c r="BF10" i="1"/>
  <c r="BH7" i="1" l="1"/>
  <c r="BG9" i="1"/>
  <c r="BG8" i="1" s="1"/>
  <c r="BG10" i="1"/>
  <c r="BH10" i="1" l="1"/>
  <c r="BH9" i="1"/>
  <c r="BH8" i="1" s="1"/>
  <c r="BI7" i="1"/>
  <c r="BJ7" i="1" l="1"/>
  <c r="BI10" i="1"/>
  <c r="BI9" i="1"/>
  <c r="BI8" i="1" s="1"/>
  <c r="BJ9" i="1" l="1"/>
  <c r="BJ8" i="1" s="1"/>
  <c r="BK7" i="1"/>
  <c r="BJ10" i="1"/>
  <c r="BK9" i="1" l="1"/>
  <c r="BK8" i="1" s="1"/>
  <c r="BL7" i="1"/>
  <c r="BK10" i="1"/>
  <c r="BL10" i="1" l="1"/>
  <c r="BL9" i="1"/>
  <c r="BL8" i="1" s="1"/>
  <c r="BM7" i="1"/>
  <c r="BN7" i="1" l="1"/>
  <c r="BM10" i="1"/>
  <c r="BM9" i="1"/>
  <c r="BM8" i="1" s="1"/>
  <c r="BN9" i="1" l="1"/>
  <c r="BN8" i="1" s="1"/>
  <c r="BO7" i="1"/>
  <c r="BN10" i="1"/>
  <c r="BO9" i="1" l="1"/>
  <c r="BO8" i="1" s="1"/>
  <c r="BO10" i="1"/>
</calcChain>
</file>

<file path=xl/sharedStrings.xml><?xml version="1.0" encoding="utf-8"?>
<sst xmlns="http://schemas.openxmlformats.org/spreadsheetml/2006/main" count="128" uniqueCount="122">
  <si>
    <t>Projet</t>
  </si>
  <si>
    <t>Date de début</t>
  </si>
  <si>
    <t>Durée</t>
  </si>
  <si>
    <t>Date de fin</t>
  </si>
  <si>
    <t>L</t>
  </si>
  <si>
    <t>M</t>
  </si>
  <si>
    <t>J</t>
  </si>
  <si>
    <t>V</t>
  </si>
  <si>
    <t>S</t>
  </si>
  <si>
    <t>D</t>
  </si>
  <si>
    <t>1.1</t>
  </si>
  <si>
    <t>1.2</t>
  </si>
  <si>
    <t>1.3</t>
  </si>
  <si>
    <t>1.4</t>
  </si>
  <si>
    <t>1.6</t>
  </si>
  <si>
    <t>1.7</t>
  </si>
  <si>
    <t>1.8</t>
  </si>
  <si>
    <t>1.9</t>
  </si>
  <si>
    <t>1.10</t>
  </si>
  <si>
    <t>1.11</t>
  </si>
  <si>
    <t>Jours ouvrés uniquement</t>
  </si>
  <si>
    <t>OUI</t>
  </si>
  <si>
    <t>NON</t>
  </si>
  <si>
    <t>Détails du projet</t>
  </si>
  <si>
    <t>Chef de projet</t>
  </si>
  <si>
    <t>Commentaires</t>
  </si>
  <si>
    <t>Tâches</t>
  </si>
  <si>
    <t>Réalisé</t>
  </si>
  <si>
    <t>RESTAURATION SCOLAIRE ALIZAY</t>
  </si>
  <si>
    <t>LAURENCE LUCAS</t>
  </si>
  <si>
    <t>Y PETIT-O LE BARS-P RUZE</t>
  </si>
  <si>
    <t>RH FORMATION ET RECRUTEMENT</t>
  </si>
  <si>
    <t>Mise en place profil de poste</t>
  </si>
  <si>
    <t>Visite UCP les 2rl + office</t>
  </si>
  <si>
    <t>Elaboration cahier des charges formation</t>
  </si>
  <si>
    <t>Preparation plan de formation cnfpt</t>
  </si>
  <si>
    <t>Formation collective</t>
  </si>
  <si>
    <t>Formation individuelle</t>
  </si>
  <si>
    <t>Preparation profil recrutement cusinier</t>
  </si>
  <si>
    <t>Annonce recrutement</t>
  </si>
  <si>
    <t>Entretien recrutement</t>
  </si>
  <si>
    <t>Choix du recrutement</t>
  </si>
  <si>
    <t>Accueil recrutement</t>
  </si>
  <si>
    <t>2.1</t>
  </si>
  <si>
    <t>2.2</t>
  </si>
  <si>
    <t>2.3</t>
  </si>
  <si>
    <t>2.4</t>
  </si>
  <si>
    <t>2.5</t>
  </si>
  <si>
    <t>2.6</t>
  </si>
  <si>
    <t>PLAN DE MAITISE SANITAIRE</t>
  </si>
  <si>
    <t xml:space="preserve">Elaboration cahier des charges </t>
  </si>
  <si>
    <t>1.31</t>
  </si>
  <si>
    <t>Sous-tâche 31</t>
  </si>
  <si>
    <t>Reception  de l offre</t>
  </si>
  <si>
    <t>Commande</t>
  </si>
  <si>
    <t>Elaboration PMS</t>
  </si>
  <si>
    <t>Formation sur site</t>
  </si>
  <si>
    <t>3.1</t>
  </si>
  <si>
    <t>3.2</t>
  </si>
  <si>
    <t>3.3</t>
  </si>
  <si>
    <t>3.4</t>
  </si>
  <si>
    <t>Creation commision de menu</t>
  </si>
  <si>
    <t xml:space="preserve">Elaboration menu </t>
  </si>
  <si>
    <t>PROGICIEL MENU ET ACHAT ALIMENTAIRE</t>
  </si>
  <si>
    <t>Presentation et validation commission</t>
  </si>
  <si>
    <t>Elaboration cahier des charges progiciel</t>
  </si>
  <si>
    <t>Presentation progiciel</t>
  </si>
  <si>
    <t>Reception de l offre</t>
  </si>
  <si>
    <t>Commande logiciel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</si>
  <si>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</si>
  <si>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</si>
  <si>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</si>
  <si>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</si>
  <si>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</si>
  <si>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</si>
  <si>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</si>
  <si>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</si>
  <si>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</si>
  <si>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Cadrage projet</t>
  </si>
  <si>
    <t>Installation du logiciel</t>
  </si>
  <si>
    <t>Parametrage logiciel</t>
  </si>
  <si>
    <t>Validation fonctionnelle</t>
  </si>
  <si>
    <t>Mise en production</t>
  </si>
  <si>
    <t>Parametrage menu</t>
  </si>
  <si>
    <t>3.14</t>
  </si>
  <si>
    <t>3.15</t>
  </si>
  <si>
    <t>Elaboration liste de besoins</t>
  </si>
  <si>
    <t>BUDGET 2018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</si>
  <si>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</si>
  <si>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</si>
  <si>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</si>
  <si>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</si>
  <si>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</si>
  <si>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</si>
  <si>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</si>
  <si>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</si>
  <si>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</si>
  <si>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Estimation petit materiel cuisine</t>
  </si>
  <si>
    <t>Estimation Table chaise restaurant</t>
  </si>
  <si>
    <t>Elaboration Budget primitif 2018</t>
  </si>
  <si>
    <t>Presentation budget comite de pilotage</t>
  </si>
  <si>
    <t>Vote du budget restauration</t>
  </si>
  <si>
    <t>Commande materiel cuisine</t>
  </si>
  <si>
    <t>commande table chaise restaurant</t>
  </si>
  <si>
    <t>Récéption table chaise</t>
  </si>
  <si>
    <t>ACHAT MATERIEL ET AUTRES</t>
  </si>
  <si>
    <t>Estimation investissement materiel cuisine</t>
  </si>
  <si>
    <t>Receptiont materiel</t>
  </si>
  <si>
    <t>ORGANISATION ET MISE EN PLACE</t>
  </si>
  <si>
    <t>5.1</t>
  </si>
  <si>
    <t>5.2</t>
  </si>
  <si>
    <t>5.3</t>
  </si>
  <si>
    <t>5.4</t>
  </si>
  <si>
    <t>1.6.1</t>
  </si>
  <si>
    <t>Formation "Responsable restauration"</t>
  </si>
  <si>
    <t>Mise en place fonctionnelle</t>
  </si>
  <si>
    <t>Mise en place organisationnelle</t>
  </si>
  <si>
    <t>Validation fonctionnement</t>
  </si>
  <si>
    <t>Mise en place nouvelle restauration</t>
  </si>
  <si>
    <t>Validation droit aux congés</t>
  </si>
  <si>
    <t>5.5</t>
  </si>
  <si>
    <t>Ouverture restauration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</si>
</sst>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NumberFormat="1" applyFont="1"/>
    <xf numFmtId="14" fontId="2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textRotation="90"/>
    </xf>
    <xf numFmtId="164" fontId="3" fillId="0" borderId="0" xfId="0" applyNumberFormat="1" applyFont="1" applyAlignment="1">
      <alignment horizontal="left" textRotation="90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top" textRotation="90"/>
    </xf>
    <xf numFmtId="0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9" fontId="2" fillId="0" borderId="0" xfId="1" applyFont="1"/>
    <xf numFmtId="9" fontId="3" fillId="0" borderId="0" xfId="1" applyFont="1" applyAlignment="1">
      <alignment horizontal="left"/>
    </xf>
    <xf numFmtId="9" fontId="2" fillId="0" borderId="0" xfId="1" applyFont="1" applyAlignment="1">
      <alignment horizontal="left"/>
    </xf>
    <xf numFmtId="9" fontId="3" fillId="0" borderId="3" xfId="1" applyFont="1" applyFill="1" applyBorder="1" applyAlignment="1">
      <alignment horizontal="left" vertical="center" wrapText="1"/>
    </xf>
    <xf numFmtId="9" fontId="3" fillId="0" borderId="0" xfId="1" applyFont="1" applyBorder="1" applyAlignment="1">
      <alignment horizontal="left"/>
    </xf>
    <xf numFmtId="9" fontId="2" fillId="0" borderId="0" xfId="1" applyFont="1" applyBorder="1" applyAlignment="1">
      <alignment horizontal="left"/>
    </xf>
    <xf numFmtId="14" fontId="2" fillId="0" borderId="0" xfId="1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NumberFormat="1" applyFont="1" applyFill="1"/>
    <xf numFmtId="9" fontId="4" fillId="2" borderId="0" xfId="1" applyFont="1" applyFill="1"/>
    <xf numFmtId="0" fontId="5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/>
    <xf numFmtId="14" fontId="8" fillId="0" borderId="6" xfId="0" applyNumberFormat="1" applyFont="1" applyBorder="1" applyAlignment="1">
      <alignment horizontal="left"/>
    </xf>
    <xf numFmtId="9" fontId="4" fillId="2" borderId="0" xfId="1" applyFont="1" applyFill="1" applyBorder="1" applyAlignment="1">
      <alignment horizontal="left"/>
    </xf>
    <xf numFmtId="9" fontId="2" fillId="0" borderId="0" xfId="1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2" fillId="0" borderId="0" xfId="0" quotePrefix="1" applyNumberFormat="1" applyFont="1" applyFill="1" applyAlignment="1">
      <alignment horizontal="left"/>
    </xf>
    <xf numFmtId="0" fontId="8" fillId="0" borderId="6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9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25"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rgb="FFFF0000"/>
        </left>
        <vertical/>
        <horizontal/>
      </border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A7C46E"/>
        </patternFill>
      </fill>
    </dxf>
    <dxf>
      <font>
        <color theme="0"/>
      </font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A7C46E"/>
        </patternFill>
      </fill>
    </dxf>
    <dxf>
      <font>
        <color theme="0"/>
      </font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theme="1" tint="0.499984740745262"/>
        </left>
        <vertical/>
        <horizontal/>
      </border>
    </dxf>
    <dxf>
      <font>
        <color theme="0"/>
      </font>
    </dxf>
    <dxf>
      <border>
        <left style="thin">
          <color theme="0" tint="-0.34998626667073579"/>
        </left>
        <vertical/>
        <horizontal/>
      </border>
    </dxf>
  </dxfs>
  <tableStyles count="0" defaultTableStyle="TableStyleMedium2" defaultPivotStyle="PivotStyleLight16"/>
  <colors>
    <mruColors>
      <color rgb="FFFF7575"/>
      <color rgb="FFFC4653"/>
      <color rgb="FFD07C7A"/>
      <color rgb="FFA7C46E"/>
      <color rgb="FF88E8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G$1" horiz="1" inc="10" max="4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28575</xdr:rowOff>
        </xdr:from>
        <xdr:to>
          <xdr:col>66</xdr:col>
          <xdr:colOff>133350</xdr:colOff>
          <xdr:row>2</xdr:row>
          <xdr:rowOff>123825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107"/>
  <sheetViews>
    <sheetView showGridLines="0" tabSelected="1" zoomScale="120" zoomScaleNormal="120" workbookViewId="0">
      <pane ySplit="10" topLeftCell="A47" activePane="bottomLeft" state="frozen"/>
      <selection pane="bottomLeft" activeCell="B52" sqref="B52"/>
    </sheetView>
  </sheetViews>
  <sheetFormatPr baseColWidth="10" defaultColWidth="11" defaultRowHeight="11.25" x14ac:dyDescent="0.2"/>
  <cols>
    <col min="1" max="1" width="4" style="7" bestFit="1" customWidth="1"/>
    <col min="2" max="2" width="29.140625" style="1" bestFit="1" customWidth="1"/>
    <col min="3" max="3" width="11.85546875" style="7" customWidth="1"/>
    <col min="4" max="4" width="5.5703125" style="2" customWidth="1"/>
    <col min="5" max="5" width="11.85546875" style="7" customWidth="1"/>
    <col min="6" max="6" width="5.7109375" style="19" bestFit="1" customWidth="1"/>
    <col min="7" max="7" width="12.140625" style="14" customWidth="1"/>
    <col min="8" max="67" width="2.5703125" style="1" customWidth="1"/>
    <col min="68" max="16384" width="11" style="1"/>
  </cols>
  <sheetData>
    <row r="1" spans="1:67" ht="15" x14ac:dyDescent="0.25">
      <c r="A1" s="45" t="s">
        <v>23</v>
      </c>
      <c r="B1" s="45"/>
      <c r="C1" s="46"/>
      <c r="D1" s="46"/>
      <c r="E1" s="46"/>
      <c r="G1" s="1">
        <v>0</v>
      </c>
    </row>
    <row r="2" spans="1:67" ht="12" x14ac:dyDescent="0.2">
      <c r="A2" s="47" t="s">
        <v>0</v>
      </c>
      <c r="B2" s="47"/>
      <c r="C2" s="44" t="s">
        <v>28</v>
      </c>
      <c r="D2" s="44"/>
      <c r="E2" s="44"/>
      <c r="G2" s="3">
        <f ca="1">TODAY()</f>
        <v>43115</v>
      </c>
    </row>
    <row r="3" spans="1:67" ht="12" x14ac:dyDescent="0.2">
      <c r="A3" s="47" t="s">
        <v>24</v>
      </c>
      <c r="B3" s="47"/>
      <c r="C3" s="44" t="s">
        <v>29</v>
      </c>
      <c r="D3" s="44"/>
      <c r="E3" s="44"/>
      <c r="G3" s="3"/>
    </row>
    <row r="4" spans="1:67" ht="10.5" customHeight="1" x14ac:dyDescent="0.2">
      <c r="A4" s="48"/>
      <c r="B4" s="49"/>
      <c r="C4" s="26" t="s">
        <v>30</v>
      </c>
      <c r="D4" s="27"/>
      <c r="E4" s="28"/>
      <c r="G4" s="3"/>
    </row>
    <row r="5" spans="1:67" ht="12" x14ac:dyDescent="0.2">
      <c r="A5" s="47" t="s">
        <v>20</v>
      </c>
      <c r="B5" s="47"/>
      <c r="C5" s="35" t="s">
        <v>21</v>
      </c>
      <c r="D5" s="29"/>
      <c r="E5" s="33"/>
      <c r="G5" s="3"/>
    </row>
    <row r="6" spans="1:67" ht="12" x14ac:dyDescent="0.2">
      <c r="A6" s="47" t="s">
        <v>1</v>
      </c>
      <c r="B6" s="47"/>
      <c r="C6" s="30">
        <v>42887</v>
      </c>
      <c r="D6" s="29"/>
      <c r="E6" s="33"/>
      <c r="G6" s="3"/>
    </row>
    <row r="7" spans="1:67" s="4" customFormat="1" ht="35.25" customHeight="1" x14ac:dyDescent="0.2">
      <c r="A7" s="41" t="s">
        <v>25</v>
      </c>
      <c r="B7" s="42"/>
      <c r="C7" s="42"/>
      <c r="D7" s="42"/>
      <c r="E7" s="43"/>
      <c r="F7" s="18"/>
      <c r="G7" s="15"/>
      <c r="H7" s="5">
        <f>C6+G1</f>
        <v>42887</v>
      </c>
      <c r="I7" s="6">
        <f>H7+1</f>
        <v>42888</v>
      </c>
      <c r="J7" s="6">
        <f t="shared" ref="J7:BO7" si="0">I7+1</f>
        <v>42889</v>
      </c>
      <c r="K7" s="6">
        <f t="shared" si="0"/>
        <v>42890</v>
      </c>
      <c r="L7" s="6">
        <f t="shared" si="0"/>
        <v>42891</v>
      </c>
      <c r="M7" s="6">
        <f t="shared" si="0"/>
        <v>42892</v>
      </c>
      <c r="N7" s="6">
        <f t="shared" si="0"/>
        <v>42893</v>
      </c>
      <c r="O7" s="6">
        <f t="shared" si="0"/>
        <v>42894</v>
      </c>
      <c r="P7" s="6">
        <f t="shared" si="0"/>
        <v>42895</v>
      </c>
      <c r="Q7" s="6">
        <f t="shared" si="0"/>
        <v>42896</v>
      </c>
      <c r="R7" s="6">
        <f t="shared" si="0"/>
        <v>42897</v>
      </c>
      <c r="S7" s="6">
        <f t="shared" si="0"/>
        <v>42898</v>
      </c>
      <c r="T7" s="6">
        <f t="shared" si="0"/>
        <v>42899</v>
      </c>
      <c r="U7" s="6">
        <f t="shared" si="0"/>
        <v>42900</v>
      </c>
      <c r="V7" s="6">
        <f t="shared" si="0"/>
        <v>42901</v>
      </c>
      <c r="W7" s="6">
        <f t="shared" si="0"/>
        <v>42902</v>
      </c>
      <c r="X7" s="6">
        <f t="shared" si="0"/>
        <v>42903</v>
      </c>
      <c r="Y7" s="6">
        <f t="shared" si="0"/>
        <v>42904</v>
      </c>
      <c r="Z7" s="6">
        <f t="shared" si="0"/>
        <v>42905</v>
      </c>
      <c r="AA7" s="6">
        <f t="shared" si="0"/>
        <v>42906</v>
      </c>
      <c r="AB7" s="6">
        <f t="shared" si="0"/>
        <v>42907</v>
      </c>
      <c r="AC7" s="6">
        <f t="shared" si="0"/>
        <v>42908</v>
      </c>
      <c r="AD7" s="6">
        <f t="shared" si="0"/>
        <v>42909</v>
      </c>
      <c r="AE7" s="6">
        <f t="shared" si="0"/>
        <v>42910</v>
      </c>
      <c r="AF7" s="6">
        <f t="shared" si="0"/>
        <v>42911</v>
      </c>
      <c r="AG7" s="6">
        <f t="shared" si="0"/>
        <v>42912</v>
      </c>
      <c r="AH7" s="6">
        <f t="shared" si="0"/>
        <v>42913</v>
      </c>
      <c r="AI7" s="6">
        <f t="shared" si="0"/>
        <v>42914</v>
      </c>
      <c r="AJ7" s="6">
        <f t="shared" si="0"/>
        <v>42915</v>
      </c>
      <c r="AK7" s="6">
        <f t="shared" si="0"/>
        <v>42916</v>
      </c>
      <c r="AL7" s="6">
        <f t="shared" si="0"/>
        <v>42917</v>
      </c>
      <c r="AM7" s="6">
        <f t="shared" si="0"/>
        <v>42918</v>
      </c>
      <c r="AN7" s="6">
        <f t="shared" si="0"/>
        <v>42919</v>
      </c>
      <c r="AO7" s="6">
        <f t="shared" si="0"/>
        <v>42920</v>
      </c>
      <c r="AP7" s="6">
        <f t="shared" si="0"/>
        <v>42921</v>
      </c>
      <c r="AQ7" s="6">
        <f t="shared" si="0"/>
        <v>42922</v>
      </c>
      <c r="AR7" s="6">
        <f t="shared" si="0"/>
        <v>42923</v>
      </c>
      <c r="AS7" s="6">
        <f t="shared" si="0"/>
        <v>42924</v>
      </c>
      <c r="AT7" s="6">
        <f t="shared" si="0"/>
        <v>42925</v>
      </c>
      <c r="AU7" s="6">
        <f t="shared" si="0"/>
        <v>42926</v>
      </c>
      <c r="AV7" s="6">
        <f t="shared" si="0"/>
        <v>42927</v>
      </c>
      <c r="AW7" s="6">
        <f t="shared" si="0"/>
        <v>42928</v>
      </c>
      <c r="AX7" s="6">
        <f t="shared" si="0"/>
        <v>42929</v>
      </c>
      <c r="AY7" s="6">
        <f t="shared" si="0"/>
        <v>42930</v>
      </c>
      <c r="AZ7" s="6">
        <f t="shared" si="0"/>
        <v>42931</v>
      </c>
      <c r="BA7" s="6">
        <f t="shared" si="0"/>
        <v>42932</v>
      </c>
      <c r="BB7" s="6">
        <f t="shared" si="0"/>
        <v>42933</v>
      </c>
      <c r="BC7" s="6">
        <f t="shared" si="0"/>
        <v>42934</v>
      </c>
      <c r="BD7" s="6">
        <f t="shared" si="0"/>
        <v>42935</v>
      </c>
      <c r="BE7" s="6">
        <f t="shared" si="0"/>
        <v>42936</v>
      </c>
      <c r="BF7" s="6">
        <f t="shared" si="0"/>
        <v>42937</v>
      </c>
      <c r="BG7" s="6">
        <f t="shared" si="0"/>
        <v>42938</v>
      </c>
      <c r="BH7" s="6">
        <f t="shared" si="0"/>
        <v>42939</v>
      </c>
      <c r="BI7" s="6">
        <f t="shared" si="0"/>
        <v>42940</v>
      </c>
      <c r="BJ7" s="6">
        <f t="shared" si="0"/>
        <v>42941</v>
      </c>
      <c r="BK7" s="6">
        <f t="shared" si="0"/>
        <v>42942</v>
      </c>
      <c r="BL7" s="6">
        <f t="shared" si="0"/>
        <v>42943</v>
      </c>
      <c r="BM7" s="6">
        <f t="shared" si="0"/>
        <v>42944</v>
      </c>
      <c r="BN7" s="6">
        <f t="shared" si="0"/>
        <v>42945</v>
      </c>
      <c r="BO7" s="6">
        <f t="shared" si="0"/>
        <v>42946</v>
      </c>
    </row>
    <row r="8" spans="1:67" s="7" customFormat="1" ht="28.5" customHeight="1" x14ac:dyDescent="0.2">
      <c r="D8" s="8"/>
      <c r="F8" s="19"/>
      <c r="G8" s="16"/>
      <c r="H8" s="9" t="str">
        <f>"S "&amp;WEEKNUM(H7,2)</f>
        <v>S 23</v>
      </c>
      <c r="I8" s="9" t="str">
        <f t="shared" ref="I8" si="1">IF(I9="L","S "&amp;WEEKNUM(I7,2),"")</f>
        <v/>
      </c>
      <c r="J8" s="9" t="str">
        <f t="shared" ref="J8:BO8" si="2">IF(J9="L","S "&amp;WEEKNUM(J7,2),"")</f>
        <v/>
      </c>
      <c r="K8" s="9" t="str">
        <f t="shared" si="2"/>
        <v/>
      </c>
      <c r="L8" s="9" t="str">
        <f t="shared" si="2"/>
        <v>S 24</v>
      </c>
      <c r="M8" s="9" t="str">
        <f t="shared" si="2"/>
        <v/>
      </c>
      <c r="N8" s="9" t="str">
        <f t="shared" si="2"/>
        <v/>
      </c>
      <c r="O8" s="9" t="str">
        <f t="shared" si="2"/>
        <v/>
      </c>
      <c r="P8" s="9" t="str">
        <f t="shared" si="2"/>
        <v/>
      </c>
      <c r="Q8" s="9" t="str">
        <f t="shared" si="2"/>
        <v/>
      </c>
      <c r="R8" s="9" t="str">
        <f t="shared" si="2"/>
        <v/>
      </c>
      <c r="S8" s="9" t="str">
        <f t="shared" si="2"/>
        <v>S 25</v>
      </c>
      <c r="T8" s="9" t="str">
        <f t="shared" si="2"/>
        <v/>
      </c>
      <c r="U8" s="9" t="str">
        <f t="shared" si="2"/>
        <v/>
      </c>
      <c r="V8" s="9" t="str">
        <f t="shared" si="2"/>
        <v/>
      </c>
      <c r="W8" s="9" t="str">
        <f t="shared" si="2"/>
        <v/>
      </c>
      <c r="X8" s="9" t="str">
        <f t="shared" si="2"/>
        <v/>
      </c>
      <c r="Y8" s="9" t="str">
        <f t="shared" si="2"/>
        <v/>
      </c>
      <c r="Z8" s="9" t="str">
        <f t="shared" si="2"/>
        <v>S 26</v>
      </c>
      <c r="AA8" s="9" t="str">
        <f t="shared" si="2"/>
        <v/>
      </c>
      <c r="AB8" s="9" t="str">
        <f t="shared" si="2"/>
        <v/>
      </c>
      <c r="AC8" s="9" t="str">
        <f t="shared" si="2"/>
        <v/>
      </c>
      <c r="AD8" s="9" t="str">
        <f t="shared" si="2"/>
        <v/>
      </c>
      <c r="AE8" s="9" t="str">
        <f t="shared" si="2"/>
        <v/>
      </c>
      <c r="AF8" s="9" t="str">
        <f t="shared" si="2"/>
        <v/>
      </c>
      <c r="AG8" s="9" t="str">
        <f t="shared" si="2"/>
        <v>S 27</v>
      </c>
      <c r="AH8" s="9" t="str">
        <f t="shared" si="2"/>
        <v/>
      </c>
      <c r="AI8" s="9" t="str">
        <f t="shared" si="2"/>
        <v/>
      </c>
      <c r="AJ8" s="9" t="str">
        <f t="shared" si="2"/>
        <v/>
      </c>
      <c r="AK8" s="9" t="str">
        <f t="shared" si="2"/>
        <v/>
      </c>
      <c r="AL8" s="9" t="str">
        <f t="shared" si="2"/>
        <v/>
      </c>
      <c r="AM8" s="9" t="str">
        <f t="shared" si="2"/>
        <v/>
      </c>
      <c r="AN8" s="9" t="str">
        <f t="shared" si="2"/>
        <v>S 28</v>
      </c>
      <c r="AO8" s="9" t="str">
        <f t="shared" si="2"/>
        <v/>
      </c>
      <c r="AP8" s="9" t="str">
        <f t="shared" si="2"/>
        <v/>
      </c>
      <c r="AQ8" s="9" t="str">
        <f t="shared" si="2"/>
        <v/>
      </c>
      <c r="AR8" s="9" t="str">
        <f t="shared" si="2"/>
        <v/>
      </c>
      <c r="AS8" s="9" t="str">
        <f t="shared" si="2"/>
        <v/>
      </c>
      <c r="AT8" s="9" t="str">
        <f t="shared" si="2"/>
        <v/>
      </c>
      <c r="AU8" s="9" t="str">
        <f t="shared" si="2"/>
        <v>S 29</v>
      </c>
      <c r="AV8" s="9" t="str">
        <f t="shared" si="2"/>
        <v/>
      </c>
      <c r="AW8" s="9" t="str">
        <f t="shared" si="2"/>
        <v/>
      </c>
      <c r="AX8" s="9" t="str">
        <f t="shared" si="2"/>
        <v/>
      </c>
      <c r="AY8" s="9" t="str">
        <f t="shared" si="2"/>
        <v/>
      </c>
      <c r="AZ8" s="9" t="str">
        <f t="shared" si="2"/>
        <v/>
      </c>
      <c r="BA8" s="9" t="str">
        <f t="shared" si="2"/>
        <v/>
      </c>
      <c r="BB8" s="9" t="str">
        <f t="shared" si="2"/>
        <v>S 30</v>
      </c>
      <c r="BC8" s="9" t="str">
        <f t="shared" si="2"/>
        <v/>
      </c>
      <c r="BD8" s="9" t="str">
        <f t="shared" si="2"/>
        <v/>
      </c>
      <c r="BE8" s="9" t="str">
        <f t="shared" si="2"/>
        <v/>
      </c>
      <c r="BF8" s="9" t="str">
        <f t="shared" si="2"/>
        <v/>
      </c>
      <c r="BG8" s="9" t="str">
        <f t="shared" si="2"/>
        <v/>
      </c>
      <c r="BH8" s="9" t="str">
        <f t="shared" si="2"/>
        <v/>
      </c>
      <c r="BI8" s="9" t="str">
        <f t="shared" si="2"/>
        <v>S 31</v>
      </c>
      <c r="BJ8" s="9" t="str">
        <f t="shared" si="2"/>
        <v/>
      </c>
      <c r="BK8" s="9" t="str">
        <f t="shared" si="2"/>
        <v/>
      </c>
      <c r="BL8" s="9" t="str">
        <f t="shared" si="2"/>
        <v/>
      </c>
      <c r="BM8" s="9" t="str">
        <f t="shared" si="2"/>
        <v/>
      </c>
      <c r="BN8" s="9" t="str">
        <f t="shared" si="2"/>
        <v/>
      </c>
      <c r="BO8" s="9" t="str">
        <f t="shared" si="2"/>
        <v/>
      </c>
    </row>
    <row r="9" spans="1:67" s="2" customFormat="1" ht="12.95" customHeight="1" x14ac:dyDescent="0.2">
      <c r="A9" s="8"/>
      <c r="B9" s="39" t="s">
        <v>26</v>
      </c>
      <c r="C9" s="39" t="s">
        <v>1</v>
      </c>
      <c r="D9" s="40" t="s">
        <v>2</v>
      </c>
      <c r="E9" s="39" t="s">
        <v>3</v>
      </c>
      <c r="F9" s="38" t="s">
        <v>27</v>
      </c>
      <c r="G9" s="17"/>
      <c r="H9" s="10" t="str">
        <f t="shared" ref="H9:I9" si="3">VLOOKUP(WEEKDAY(H7,2),semaine,2,FALSE)</f>
        <v>J</v>
      </c>
      <c r="I9" s="10" t="str">
        <f t="shared" si="3"/>
        <v>V</v>
      </c>
      <c r="J9" s="10" t="str">
        <f t="shared" ref="J9:BO9" si="4">VLOOKUP(WEEKDAY(J7,2),semaine,2,FALSE)</f>
        <v>S</v>
      </c>
      <c r="K9" s="10" t="str">
        <f t="shared" si="4"/>
        <v>D</v>
      </c>
      <c r="L9" s="10" t="str">
        <f t="shared" si="4"/>
        <v>L</v>
      </c>
      <c r="M9" s="10" t="str">
        <f t="shared" si="4"/>
        <v>M</v>
      </c>
      <c r="N9" s="10" t="str">
        <f t="shared" si="4"/>
        <v>M</v>
      </c>
      <c r="O9" s="10" t="str">
        <f t="shared" si="4"/>
        <v>J</v>
      </c>
      <c r="P9" s="10" t="str">
        <f t="shared" si="4"/>
        <v>V</v>
      </c>
      <c r="Q9" s="10" t="str">
        <f t="shared" si="4"/>
        <v>S</v>
      </c>
      <c r="R9" s="10" t="str">
        <f t="shared" si="4"/>
        <v>D</v>
      </c>
      <c r="S9" s="10" t="str">
        <f t="shared" si="4"/>
        <v>L</v>
      </c>
      <c r="T9" s="10" t="str">
        <f t="shared" si="4"/>
        <v>M</v>
      </c>
      <c r="U9" s="10" t="str">
        <f t="shared" si="4"/>
        <v>M</v>
      </c>
      <c r="V9" s="10" t="str">
        <f t="shared" si="4"/>
        <v>J</v>
      </c>
      <c r="W9" s="10" t="str">
        <f t="shared" si="4"/>
        <v>V</v>
      </c>
      <c r="X9" s="10" t="str">
        <f t="shared" si="4"/>
        <v>S</v>
      </c>
      <c r="Y9" s="10" t="str">
        <f t="shared" si="4"/>
        <v>D</v>
      </c>
      <c r="Z9" s="10" t="str">
        <f t="shared" si="4"/>
        <v>L</v>
      </c>
      <c r="AA9" s="10" t="str">
        <f t="shared" si="4"/>
        <v>M</v>
      </c>
      <c r="AB9" s="10" t="str">
        <f t="shared" si="4"/>
        <v>M</v>
      </c>
      <c r="AC9" s="10" t="str">
        <f t="shared" si="4"/>
        <v>J</v>
      </c>
      <c r="AD9" s="10" t="str">
        <f t="shared" si="4"/>
        <v>V</v>
      </c>
      <c r="AE9" s="10" t="str">
        <f t="shared" si="4"/>
        <v>S</v>
      </c>
      <c r="AF9" s="10" t="str">
        <f t="shared" si="4"/>
        <v>D</v>
      </c>
      <c r="AG9" s="10" t="str">
        <f t="shared" si="4"/>
        <v>L</v>
      </c>
      <c r="AH9" s="10" t="str">
        <f t="shared" si="4"/>
        <v>M</v>
      </c>
      <c r="AI9" s="10" t="str">
        <f t="shared" si="4"/>
        <v>M</v>
      </c>
      <c r="AJ9" s="10" t="str">
        <f t="shared" si="4"/>
        <v>J</v>
      </c>
      <c r="AK9" s="10" t="str">
        <f t="shared" si="4"/>
        <v>V</v>
      </c>
      <c r="AL9" s="10" t="str">
        <f t="shared" si="4"/>
        <v>S</v>
      </c>
      <c r="AM9" s="10" t="str">
        <f t="shared" si="4"/>
        <v>D</v>
      </c>
      <c r="AN9" s="10" t="str">
        <f t="shared" si="4"/>
        <v>L</v>
      </c>
      <c r="AO9" s="10" t="str">
        <f t="shared" si="4"/>
        <v>M</v>
      </c>
      <c r="AP9" s="10" t="str">
        <f t="shared" si="4"/>
        <v>M</v>
      </c>
      <c r="AQ9" s="10" t="str">
        <f t="shared" si="4"/>
        <v>J</v>
      </c>
      <c r="AR9" s="10" t="str">
        <f t="shared" si="4"/>
        <v>V</v>
      </c>
      <c r="AS9" s="10" t="str">
        <f t="shared" si="4"/>
        <v>S</v>
      </c>
      <c r="AT9" s="10" t="str">
        <f t="shared" si="4"/>
        <v>D</v>
      </c>
      <c r="AU9" s="10" t="str">
        <f t="shared" si="4"/>
        <v>L</v>
      </c>
      <c r="AV9" s="10" t="str">
        <f t="shared" si="4"/>
        <v>M</v>
      </c>
      <c r="AW9" s="10" t="str">
        <f t="shared" si="4"/>
        <v>M</v>
      </c>
      <c r="AX9" s="10" t="str">
        <f t="shared" si="4"/>
        <v>J</v>
      </c>
      <c r="AY9" s="10" t="str">
        <f t="shared" si="4"/>
        <v>V</v>
      </c>
      <c r="AZ9" s="10" t="str">
        <f t="shared" si="4"/>
        <v>S</v>
      </c>
      <c r="BA9" s="10" t="str">
        <f t="shared" si="4"/>
        <v>D</v>
      </c>
      <c r="BB9" s="10" t="str">
        <f t="shared" si="4"/>
        <v>L</v>
      </c>
      <c r="BC9" s="10" t="str">
        <f t="shared" si="4"/>
        <v>M</v>
      </c>
      <c r="BD9" s="10" t="str">
        <f t="shared" si="4"/>
        <v>M</v>
      </c>
      <c r="BE9" s="10" t="str">
        <f t="shared" si="4"/>
        <v>J</v>
      </c>
      <c r="BF9" s="10" t="str">
        <f t="shared" si="4"/>
        <v>V</v>
      </c>
      <c r="BG9" s="10" t="str">
        <f t="shared" si="4"/>
        <v>S</v>
      </c>
      <c r="BH9" s="10" t="str">
        <f t="shared" si="4"/>
        <v>D</v>
      </c>
      <c r="BI9" s="10" t="str">
        <f t="shared" si="4"/>
        <v>L</v>
      </c>
      <c r="BJ9" s="10" t="str">
        <f t="shared" si="4"/>
        <v>M</v>
      </c>
      <c r="BK9" s="10" t="str">
        <f t="shared" si="4"/>
        <v>M</v>
      </c>
      <c r="BL9" s="10" t="str">
        <f t="shared" si="4"/>
        <v>J</v>
      </c>
      <c r="BM9" s="10" t="str">
        <f t="shared" si="4"/>
        <v>V</v>
      </c>
      <c r="BN9" s="10" t="str">
        <f t="shared" si="4"/>
        <v>S</v>
      </c>
      <c r="BO9" s="10" t="str">
        <f t="shared" si="4"/>
        <v>D</v>
      </c>
    </row>
    <row r="10" spans="1:67" s="2" customFormat="1" ht="12.95" customHeight="1" x14ac:dyDescent="0.2">
      <c r="A10" s="8"/>
      <c r="B10" s="39"/>
      <c r="C10" s="39"/>
      <c r="D10" s="40"/>
      <c r="E10" s="39"/>
      <c r="F10" s="38"/>
      <c r="G10" s="17"/>
      <c r="H10" s="10">
        <f>DAY(H7)</f>
        <v>1</v>
      </c>
      <c r="I10" s="10">
        <f t="shared" ref="I10" si="5">DAY(I7)</f>
        <v>2</v>
      </c>
      <c r="J10" s="10">
        <f t="shared" ref="J10:BO10" si="6">DAY(J7)</f>
        <v>3</v>
      </c>
      <c r="K10" s="10">
        <f t="shared" si="6"/>
        <v>4</v>
      </c>
      <c r="L10" s="10">
        <f t="shared" si="6"/>
        <v>5</v>
      </c>
      <c r="M10" s="10">
        <f t="shared" si="6"/>
        <v>6</v>
      </c>
      <c r="N10" s="10">
        <f t="shared" si="6"/>
        <v>7</v>
      </c>
      <c r="O10" s="10">
        <f t="shared" si="6"/>
        <v>8</v>
      </c>
      <c r="P10" s="10">
        <f t="shared" si="6"/>
        <v>9</v>
      </c>
      <c r="Q10" s="10">
        <f t="shared" si="6"/>
        <v>10</v>
      </c>
      <c r="R10" s="10">
        <f t="shared" si="6"/>
        <v>11</v>
      </c>
      <c r="S10" s="10">
        <f t="shared" si="6"/>
        <v>12</v>
      </c>
      <c r="T10" s="10">
        <f t="shared" si="6"/>
        <v>13</v>
      </c>
      <c r="U10" s="10">
        <f t="shared" si="6"/>
        <v>14</v>
      </c>
      <c r="V10" s="10">
        <f t="shared" si="6"/>
        <v>15</v>
      </c>
      <c r="W10" s="10">
        <f t="shared" si="6"/>
        <v>16</v>
      </c>
      <c r="X10" s="10">
        <f t="shared" si="6"/>
        <v>17</v>
      </c>
      <c r="Y10" s="10">
        <f t="shared" si="6"/>
        <v>18</v>
      </c>
      <c r="Z10" s="10">
        <f t="shared" si="6"/>
        <v>19</v>
      </c>
      <c r="AA10" s="10">
        <f t="shared" si="6"/>
        <v>20</v>
      </c>
      <c r="AB10" s="10">
        <f t="shared" si="6"/>
        <v>21</v>
      </c>
      <c r="AC10" s="10">
        <f t="shared" si="6"/>
        <v>22</v>
      </c>
      <c r="AD10" s="10">
        <f t="shared" si="6"/>
        <v>23</v>
      </c>
      <c r="AE10" s="10">
        <f t="shared" si="6"/>
        <v>24</v>
      </c>
      <c r="AF10" s="10">
        <f t="shared" si="6"/>
        <v>25</v>
      </c>
      <c r="AG10" s="10">
        <f t="shared" si="6"/>
        <v>26</v>
      </c>
      <c r="AH10" s="10">
        <f t="shared" si="6"/>
        <v>27</v>
      </c>
      <c r="AI10" s="10">
        <f t="shared" si="6"/>
        <v>28</v>
      </c>
      <c r="AJ10" s="10">
        <f t="shared" si="6"/>
        <v>29</v>
      </c>
      <c r="AK10" s="10">
        <f t="shared" si="6"/>
        <v>30</v>
      </c>
      <c r="AL10" s="10">
        <f t="shared" si="6"/>
        <v>1</v>
      </c>
      <c r="AM10" s="10">
        <f t="shared" si="6"/>
        <v>2</v>
      </c>
      <c r="AN10" s="10">
        <f t="shared" si="6"/>
        <v>3</v>
      </c>
      <c r="AO10" s="10">
        <f t="shared" si="6"/>
        <v>4</v>
      </c>
      <c r="AP10" s="10">
        <f t="shared" si="6"/>
        <v>5</v>
      </c>
      <c r="AQ10" s="10">
        <f t="shared" si="6"/>
        <v>6</v>
      </c>
      <c r="AR10" s="10">
        <f t="shared" si="6"/>
        <v>7</v>
      </c>
      <c r="AS10" s="10">
        <f t="shared" si="6"/>
        <v>8</v>
      </c>
      <c r="AT10" s="10">
        <f t="shared" si="6"/>
        <v>9</v>
      </c>
      <c r="AU10" s="10">
        <f t="shared" si="6"/>
        <v>10</v>
      </c>
      <c r="AV10" s="10">
        <f t="shared" si="6"/>
        <v>11</v>
      </c>
      <c r="AW10" s="10">
        <f t="shared" si="6"/>
        <v>12</v>
      </c>
      <c r="AX10" s="10">
        <f t="shared" si="6"/>
        <v>13</v>
      </c>
      <c r="AY10" s="10">
        <f t="shared" si="6"/>
        <v>14</v>
      </c>
      <c r="AZ10" s="10">
        <f t="shared" si="6"/>
        <v>15</v>
      </c>
      <c r="BA10" s="10">
        <f t="shared" si="6"/>
        <v>16</v>
      </c>
      <c r="BB10" s="10">
        <f t="shared" si="6"/>
        <v>17</v>
      </c>
      <c r="BC10" s="10">
        <f t="shared" si="6"/>
        <v>18</v>
      </c>
      <c r="BD10" s="10">
        <f t="shared" si="6"/>
        <v>19</v>
      </c>
      <c r="BE10" s="10">
        <f t="shared" si="6"/>
        <v>20</v>
      </c>
      <c r="BF10" s="10">
        <f t="shared" si="6"/>
        <v>21</v>
      </c>
      <c r="BG10" s="10">
        <f t="shared" si="6"/>
        <v>22</v>
      </c>
      <c r="BH10" s="10">
        <f t="shared" si="6"/>
        <v>23</v>
      </c>
      <c r="BI10" s="10">
        <f t="shared" si="6"/>
        <v>24</v>
      </c>
      <c r="BJ10" s="10">
        <f t="shared" si="6"/>
        <v>25</v>
      </c>
      <c r="BK10" s="10">
        <f t="shared" si="6"/>
        <v>26</v>
      </c>
      <c r="BL10" s="10">
        <f t="shared" si="6"/>
        <v>27</v>
      </c>
      <c r="BM10" s="10">
        <f t="shared" si="6"/>
        <v>28</v>
      </c>
      <c r="BN10" s="10">
        <f t="shared" si="6"/>
        <v>29</v>
      </c>
      <c r="BO10" s="10">
        <f t="shared" si="6"/>
        <v>30</v>
      </c>
    </row>
    <row r="11" spans="1:67" s="2" customFormat="1" ht="12.95" customHeight="1" x14ac:dyDescent="0.2">
      <c r="A11" s="21">
        <v>1</v>
      </c>
      <c r="B11" s="22" t="s">
        <v>31</v>
      </c>
      <c r="C11" s="21"/>
      <c r="D11" s="23"/>
      <c r="E11" s="21"/>
      <c r="F11" s="31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</row>
    <row r="12" spans="1:67" ht="12.95" customHeight="1" x14ac:dyDescent="0.2">
      <c r="A12" s="7" t="s">
        <v>10</v>
      </c>
      <c r="B12" s="11" t="s">
        <v>32</v>
      </c>
      <c r="C12" s="36">
        <v>42892</v>
      </c>
      <c r="D12" s="12">
        <v>10</v>
      </c>
      <c r="E12" s="34">
        <f>IF(B12="","",IF($C$5="OUI",WORKDAY(C12,IF(WEEKDAY(C12,2)&gt;=6,D12,D12-1)),C12+D12-1))</f>
        <v>42905</v>
      </c>
      <c r="F12" s="32">
        <v>1</v>
      </c>
      <c r="G12" s="20">
        <f t="shared" ref="G12:G43" si="7">C12+F12*(E12-C12)</f>
        <v>42905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ht="12.95" customHeight="1" x14ac:dyDescent="0.2">
      <c r="A13" s="7" t="s">
        <v>11</v>
      </c>
      <c r="B13" s="11" t="s">
        <v>33</v>
      </c>
      <c r="C13" s="36">
        <v>43075</v>
      </c>
      <c r="D13" s="13">
        <v>1</v>
      </c>
      <c r="E13" s="34">
        <f t="shared" ref="E13:E84" si="8">IF(B13="","",IF($C$5="OUI",WORKDAY(C13,IF(WEEKDAY(C13,2)&gt;=6,D13,D13-1)),C13+D13-1))</f>
        <v>43075</v>
      </c>
      <c r="F13" s="32">
        <v>1</v>
      </c>
      <c r="G13" s="20">
        <f t="shared" si="7"/>
        <v>43075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ht="12.95" customHeight="1" x14ac:dyDescent="0.2">
      <c r="A14" s="7" t="s">
        <v>12</v>
      </c>
      <c r="B14" s="11" t="s">
        <v>34</v>
      </c>
      <c r="C14" s="36">
        <v>42979</v>
      </c>
      <c r="D14" s="13">
        <v>20</v>
      </c>
      <c r="E14" s="34">
        <f t="shared" si="8"/>
        <v>43006</v>
      </c>
      <c r="F14" s="32">
        <v>1</v>
      </c>
      <c r="G14" s="20">
        <f t="shared" si="7"/>
        <v>43006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ht="12.95" customHeight="1" x14ac:dyDescent="0.2">
      <c r="A15" s="7" t="s">
        <v>13</v>
      </c>
      <c r="B15" s="11" t="s">
        <v>35</v>
      </c>
      <c r="C15" s="37">
        <v>43006</v>
      </c>
      <c r="D15" s="13">
        <v>15</v>
      </c>
      <c r="E15" s="34">
        <f t="shared" si="8"/>
        <v>43026</v>
      </c>
      <c r="F15" s="19">
        <v>1</v>
      </c>
      <c r="G15" s="20">
        <f t="shared" si="7"/>
        <v>43026</v>
      </c>
    </row>
    <row r="16" spans="1:67" ht="12.95" customHeight="1" x14ac:dyDescent="0.2">
      <c r="A16" s="7" t="s">
        <v>14</v>
      </c>
      <c r="B16" s="11" t="s">
        <v>37</v>
      </c>
      <c r="C16" s="37">
        <v>43101</v>
      </c>
      <c r="D16" s="13">
        <v>110</v>
      </c>
      <c r="E16" s="34">
        <f t="shared" si="8"/>
        <v>43252</v>
      </c>
      <c r="F16" s="19">
        <v>0</v>
      </c>
      <c r="G16" s="20">
        <f t="shared" si="7"/>
        <v>43101</v>
      </c>
    </row>
    <row r="17" spans="1:67" ht="12.95" customHeight="1" x14ac:dyDescent="0.2">
      <c r="A17" s="7" t="s">
        <v>113</v>
      </c>
      <c r="B17" s="11" t="s">
        <v>114</v>
      </c>
      <c r="C17" s="37">
        <v>43136</v>
      </c>
      <c r="D17" s="13">
        <v>10</v>
      </c>
      <c r="E17" s="34">
        <f t="shared" si="8"/>
        <v>43147</v>
      </c>
      <c r="F17" s="19">
        <v>0</v>
      </c>
      <c r="G17" s="20">
        <f t="shared" si="7"/>
        <v>43136</v>
      </c>
    </row>
    <row r="18" spans="1:67" ht="12.95" customHeight="1" x14ac:dyDescent="0.2">
      <c r="A18" s="7" t="s">
        <v>15</v>
      </c>
      <c r="B18" s="11" t="s">
        <v>38</v>
      </c>
      <c r="C18" s="37">
        <v>43101</v>
      </c>
      <c r="D18" s="13">
        <v>10</v>
      </c>
      <c r="E18" s="34">
        <f t="shared" si="8"/>
        <v>43112</v>
      </c>
      <c r="F18" s="19">
        <v>0.2</v>
      </c>
      <c r="G18" s="20">
        <f t="shared" si="7"/>
        <v>43103.199999999997</v>
      </c>
    </row>
    <row r="19" spans="1:67" ht="12.95" customHeight="1" x14ac:dyDescent="0.2">
      <c r="A19" s="7" t="s">
        <v>16</v>
      </c>
      <c r="B19" s="11" t="s">
        <v>39</v>
      </c>
      <c r="C19" s="37">
        <v>43113</v>
      </c>
      <c r="D19" s="13">
        <v>30</v>
      </c>
      <c r="E19" s="34">
        <f t="shared" si="8"/>
        <v>43154</v>
      </c>
      <c r="F19" s="19">
        <v>0.5</v>
      </c>
      <c r="G19" s="20">
        <f t="shared" si="7"/>
        <v>43133.5</v>
      </c>
    </row>
    <row r="20" spans="1:67" ht="12.95" customHeight="1" x14ac:dyDescent="0.2">
      <c r="A20" s="7" t="s">
        <v>17</v>
      </c>
      <c r="B20" s="11" t="s">
        <v>40</v>
      </c>
      <c r="C20" s="37">
        <v>43155</v>
      </c>
      <c r="D20" s="13">
        <v>15</v>
      </c>
      <c r="E20" s="34">
        <f t="shared" si="8"/>
        <v>43175</v>
      </c>
      <c r="F20" s="19">
        <v>0</v>
      </c>
      <c r="G20" s="20">
        <f t="shared" si="7"/>
        <v>43155</v>
      </c>
    </row>
    <row r="21" spans="1:67" ht="12.95" customHeight="1" x14ac:dyDescent="0.2">
      <c r="A21" s="7" t="s">
        <v>18</v>
      </c>
      <c r="B21" s="11" t="s">
        <v>41</v>
      </c>
      <c r="C21" s="37">
        <v>43175</v>
      </c>
      <c r="D21" s="13">
        <v>10</v>
      </c>
      <c r="E21" s="34">
        <f t="shared" si="8"/>
        <v>43188</v>
      </c>
      <c r="F21" s="19">
        <v>0</v>
      </c>
      <c r="G21" s="20">
        <f t="shared" si="7"/>
        <v>43175</v>
      </c>
    </row>
    <row r="22" spans="1:67" ht="12.95" customHeight="1" x14ac:dyDescent="0.2">
      <c r="A22" s="7" t="s">
        <v>19</v>
      </c>
      <c r="B22" s="11" t="s">
        <v>42</v>
      </c>
      <c r="C22" s="37">
        <v>43332</v>
      </c>
      <c r="D22" s="13">
        <v>15</v>
      </c>
      <c r="E22" s="34">
        <f t="shared" si="8"/>
        <v>43350</v>
      </c>
      <c r="F22" s="19">
        <v>0</v>
      </c>
      <c r="G22" s="20">
        <f>C22+F22*(E22-C22)</f>
        <v>43332</v>
      </c>
    </row>
    <row r="23" spans="1:67" s="2" customFormat="1" ht="12.95" customHeight="1" x14ac:dyDescent="0.2">
      <c r="A23" s="21">
        <v>2</v>
      </c>
      <c r="B23" s="22" t="s">
        <v>49</v>
      </c>
      <c r="C23" s="21"/>
      <c r="D23" s="23"/>
      <c r="E23" s="21"/>
      <c r="F23" s="31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ht="12.95" customHeight="1" x14ac:dyDescent="0.2">
      <c r="A24" s="7" t="s">
        <v>43</v>
      </c>
      <c r="B24" s="11" t="s">
        <v>50</v>
      </c>
      <c r="C24" s="37">
        <v>43009</v>
      </c>
      <c r="D24" s="13">
        <v>3</v>
      </c>
      <c r="E24" s="34">
        <f t="shared" si="8"/>
        <v>43012</v>
      </c>
      <c r="F24" s="19">
        <v>1</v>
      </c>
      <c r="G24" s="20">
        <f t="shared" si="7"/>
        <v>43012</v>
      </c>
    </row>
    <row r="25" spans="1:67" ht="12.95" customHeight="1" x14ac:dyDescent="0.2">
      <c r="A25" s="7" t="s">
        <v>44</v>
      </c>
      <c r="B25" s="11" t="s">
        <v>53</v>
      </c>
      <c r="C25" s="37">
        <v>43012</v>
      </c>
      <c r="D25" s="13">
        <v>3</v>
      </c>
      <c r="E25" s="34">
        <f t="shared" si="8"/>
        <v>43014</v>
      </c>
      <c r="F25" s="19">
        <v>1</v>
      </c>
      <c r="G25" s="20">
        <f t="shared" si="7"/>
        <v>43014</v>
      </c>
    </row>
    <row r="26" spans="1:67" ht="12.95" customHeight="1" x14ac:dyDescent="0.2">
      <c r="A26" s="7" t="s">
        <v>45</v>
      </c>
      <c r="B26" s="11" t="s">
        <v>54</v>
      </c>
      <c r="C26" s="37">
        <v>43132</v>
      </c>
      <c r="D26" s="13">
        <v>5</v>
      </c>
      <c r="E26" s="34">
        <f t="shared" si="8"/>
        <v>43138</v>
      </c>
      <c r="F26" s="19">
        <v>0</v>
      </c>
      <c r="G26" s="20">
        <f t="shared" si="7"/>
        <v>43132</v>
      </c>
    </row>
    <row r="27" spans="1:67" ht="12.95" customHeight="1" x14ac:dyDescent="0.2">
      <c r="A27" s="7" t="s">
        <v>46</v>
      </c>
      <c r="B27" s="11" t="s">
        <v>55</v>
      </c>
      <c r="C27" s="37">
        <v>43191</v>
      </c>
      <c r="D27" s="13">
        <v>60</v>
      </c>
      <c r="E27" s="34">
        <f t="shared" si="8"/>
        <v>43273</v>
      </c>
      <c r="F27" s="19">
        <v>0</v>
      </c>
      <c r="G27" s="20">
        <f t="shared" si="7"/>
        <v>43191</v>
      </c>
    </row>
    <row r="28" spans="1:67" ht="12.95" customHeight="1" x14ac:dyDescent="0.2">
      <c r="A28" s="7" t="s">
        <v>47</v>
      </c>
      <c r="B28" s="11" t="s">
        <v>36</v>
      </c>
      <c r="C28" s="37">
        <v>43252</v>
      </c>
      <c r="D28" s="13">
        <v>3</v>
      </c>
      <c r="E28" s="34">
        <f t="shared" si="8"/>
        <v>43256</v>
      </c>
      <c r="F28" s="19">
        <v>0</v>
      </c>
      <c r="G28" s="20">
        <f t="shared" si="7"/>
        <v>43252</v>
      </c>
    </row>
    <row r="29" spans="1:67" ht="12.95" customHeight="1" x14ac:dyDescent="0.2">
      <c r="A29" s="7" t="s">
        <v>48</v>
      </c>
      <c r="B29" s="11" t="s">
        <v>56</v>
      </c>
      <c r="C29" s="37">
        <v>43335</v>
      </c>
      <c r="D29" s="13">
        <v>1</v>
      </c>
      <c r="E29" s="34">
        <f t="shared" si="8"/>
        <v>43335</v>
      </c>
      <c r="F29" s="19">
        <v>0</v>
      </c>
      <c r="G29" s="20">
        <f t="shared" si="7"/>
        <v>43335</v>
      </c>
    </row>
    <row r="30" spans="1:67" s="2" customFormat="1" ht="12.95" customHeight="1" x14ac:dyDescent="0.2">
      <c r="A30" s="21">
        <v>3</v>
      </c>
      <c r="B30" s="22" t="s">
        <v>63</v>
      </c>
      <c r="C30" s="21"/>
      <c r="D30" s="23"/>
      <c r="E30" s="21"/>
      <c r="F30" s="31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ht="12.95" customHeight="1" x14ac:dyDescent="0.2">
      <c r="A31" s="7" t="s">
        <v>57</v>
      </c>
      <c r="B31" s="11" t="s">
        <v>61</v>
      </c>
      <c r="C31" s="37">
        <v>42989</v>
      </c>
      <c r="D31" s="13">
        <v>1</v>
      </c>
      <c r="E31" s="34">
        <f t="shared" si="8"/>
        <v>42989</v>
      </c>
      <c r="F31" s="19">
        <v>1</v>
      </c>
      <c r="G31" s="20">
        <f t="shared" si="7"/>
        <v>42989</v>
      </c>
    </row>
    <row r="32" spans="1:67" ht="12.95" customHeight="1" x14ac:dyDescent="0.2">
      <c r="A32" s="7" t="s">
        <v>58</v>
      </c>
      <c r="B32" s="11" t="s">
        <v>62</v>
      </c>
      <c r="C32" s="37">
        <v>42998</v>
      </c>
      <c r="D32" s="13">
        <v>1</v>
      </c>
      <c r="E32" s="34">
        <f t="shared" si="8"/>
        <v>42998</v>
      </c>
      <c r="F32" s="19">
        <v>1</v>
      </c>
      <c r="G32" s="20">
        <f t="shared" si="7"/>
        <v>42998</v>
      </c>
    </row>
    <row r="33" spans="1:67" ht="12.95" customHeight="1" x14ac:dyDescent="0.2">
      <c r="A33" s="7" t="s">
        <v>59</v>
      </c>
      <c r="B33" s="11" t="s">
        <v>64</v>
      </c>
      <c r="C33" s="37">
        <v>43003</v>
      </c>
      <c r="D33" s="13">
        <v>1</v>
      </c>
      <c r="E33" s="34">
        <f t="shared" si="8"/>
        <v>43003</v>
      </c>
      <c r="F33" s="19">
        <v>1</v>
      </c>
      <c r="G33" s="20">
        <f t="shared" si="7"/>
        <v>43003</v>
      </c>
    </row>
    <row r="34" spans="1:67" ht="12.95" customHeight="1" x14ac:dyDescent="0.2">
      <c r="A34" s="7" t="s">
        <v>60</v>
      </c>
      <c r="B34" s="11" t="s">
        <v>65</v>
      </c>
      <c r="C34" s="37">
        <v>42917</v>
      </c>
      <c r="D34" s="13">
        <v>50</v>
      </c>
      <c r="E34" s="34">
        <f t="shared" si="8"/>
        <v>42986</v>
      </c>
      <c r="F34" s="19">
        <v>1</v>
      </c>
      <c r="G34" s="20">
        <f t="shared" si="7"/>
        <v>42986</v>
      </c>
    </row>
    <row r="35" spans="1:67" ht="12.95" customHeight="1" x14ac:dyDescent="0.2">
      <c r="A35" s="7" t="s">
        <v>69</v>
      </c>
      <c r="B35" s="11" t="s">
        <v>66</v>
      </c>
      <c r="C35" s="37">
        <v>43026</v>
      </c>
      <c r="D35" s="13">
        <v>1</v>
      </c>
      <c r="E35" s="34">
        <f t="shared" si="8"/>
        <v>43026</v>
      </c>
      <c r="F35" s="19">
        <v>1</v>
      </c>
      <c r="G35" s="20">
        <f t="shared" si="7"/>
        <v>43026</v>
      </c>
    </row>
    <row r="36" spans="1:67" ht="12.95" customHeight="1" x14ac:dyDescent="0.2">
      <c r="A36" s="7" t="s">
        <v>70</v>
      </c>
      <c r="B36" s="11" t="s">
        <v>67</v>
      </c>
      <c r="C36" s="37">
        <v>43027</v>
      </c>
      <c r="D36" s="13">
        <v>12</v>
      </c>
      <c r="E36" s="34">
        <f t="shared" si="8"/>
        <v>43042</v>
      </c>
      <c r="F36" s="19">
        <v>1</v>
      </c>
      <c r="G36" s="20">
        <f t="shared" si="7"/>
        <v>43042</v>
      </c>
    </row>
    <row r="37" spans="1:67" ht="12.95" customHeight="1" x14ac:dyDescent="0.2">
      <c r="A37" s="7" t="s">
        <v>71</v>
      </c>
      <c r="B37" s="11" t="s">
        <v>78</v>
      </c>
      <c r="C37" s="37">
        <v>43070</v>
      </c>
      <c r="D37" s="13">
        <v>13</v>
      </c>
      <c r="E37" s="34">
        <f t="shared" ref="E37" si="9">IF(B37="","",IF($C$5="OUI",WORKDAY(C37,IF(WEEKDAY(C37,2)&gt;=6,D37,D37-1)),C37+D37-1))</f>
        <v>43088</v>
      </c>
      <c r="F37" s="19">
        <v>0</v>
      </c>
      <c r="G37" s="20">
        <f t="shared" si="7"/>
        <v>43070</v>
      </c>
    </row>
    <row r="38" spans="1:67" ht="12.95" customHeight="1" x14ac:dyDescent="0.2">
      <c r="A38" s="7" t="s">
        <v>72</v>
      </c>
      <c r="B38" s="11" t="s">
        <v>68</v>
      </c>
      <c r="C38" s="37">
        <v>43101</v>
      </c>
      <c r="D38" s="13">
        <v>5</v>
      </c>
      <c r="E38" s="34">
        <f t="shared" si="8"/>
        <v>43105</v>
      </c>
      <c r="F38" s="19">
        <v>0</v>
      </c>
      <c r="G38" s="20">
        <f t="shared" si="7"/>
        <v>43101</v>
      </c>
    </row>
    <row r="39" spans="1:67" ht="12.95" customHeight="1" x14ac:dyDescent="0.2">
      <c r="A39" s="7" t="s">
        <v>73</v>
      </c>
      <c r="B39" s="11" t="s">
        <v>79</v>
      </c>
      <c r="C39" s="37">
        <v>43132</v>
      </c>
      <c r="D39" s="13">
        <v>10</v>
      </c>
      <c r="E39" s="34">
        <f t="shared" si="8"/>
        <v>43145</v>
      </c>
      <c r="F39" s="19">
        <v>0</v>
      </c>
      <c r="G39" s="20">
        <f t="shared" si="7"/>
        <v>43132</v>
      </c>
    </row>
    <row r="40" spans="1:67" ht="12.95" customHeight="1" x14ac:dyDescent="0.2">
      <c r="A40" s="7" t="s">
        <v>74</v>
      </c>
      <c r="B40" s="11" t="s">
        <v>80</v>
      </c>
      <c r="C40" s="37">
        <v>43146</v>
      </c>
      <c r="D40" s="13">
        <v>10</v>
      </c>
      <c r="E40" s="34">
        <f t="shared" si="8"/>
        <v>43159</v>
      </c>
      <c r="F40" s="19">
        <v>0</v>
      </c>
      <c r="G40" s="20">
        <f t="shared" si="7"/>
        <v>43146</v>
      </c>
    </row>
    <row r="41" spans="1:67" ht="12.95" customHeight="1" x14ac:dyDescent="0.2">
      <c r="A41" s="7" t="s">
        <v>75</v>
      </c>
      <c r="B41" s="11" t="s">
        <v>81</v>
      </c>
      <c r="C41" s="37">
        <v>43160</v>
      </c>
      <c r="D41" s="13">
        <v>10</v>
      </c>
      <c r="E41" s="34">
        <f t="shared" si="8"/>
        <v>43173</v>
      </c>
      <c r="F41" s="19">
        <v>0</v>
      </c>
      <c r="G41" s="20">
        <f t="shared" si="7"/>
        <v>43160</v>
      </c>
    </row>
    <row r="42" spans="1:67" ht="12.95" customHeight="1" x14ac:dyDescent="0.2">
      <c r="A42" s="7" t="s">
        <v>76</v>
      </c>
      <c r="B42" s="11" t="s">
        <v>82</v>
      </c>
      <c r="C42" s="37">
        <v>42809</v>
      </c>
      <c r="D42" s="13">
        <v>10</v>
      </c>
      <c r="E42" s="34">
        <f t="shared" si="8"/>
        <v>42822</v>
      </c>
      <c r="F42" s="19">
        <v>0</v>
      </c>
      <c r="G42" s="20">
        <f t="shared" si="7"/>
        <v>42809</v>
      </c>
    </row>
    <row r="43" spans="1:67" ht="12.95" customHeight="1" x14ac:dyDescent="0.2">
      <c r="A43" s="7" t="s">
        <v>77</v>
      </c>
      <c r="B43" s="11" t="s">
        <v>83</v>
      </c>
      <c r="C43" s="37">
        <v>43191</v>
      </c>
      <c r="D43" s="13">
        <v>10</v>
      </c>
      <c r="E43" s="34">
        <f t="shared" si="8"/>
        <v>43203</v>
      </c>
      <c r="F43" s="19">
        <v>0</v>
      </c>
      <c r="G43" s="20">
        <f t="shared" si="7"/>
        <v>43191</v>
      </c>
    </row>
    <row r="44" spans="1:67" ht="12.95" customHeight="1" x14ac:dyDescent="0.2">
      <c r="A44" s="7" t="s">
        <v>84</v>
      </c>
      <c r="B44" s="11" t="s">
        <v>86</v>
      </c>
      <c r="C44" s="37">
        <v>43192</v>
      </c>
      <c r="D44" s="13">
        <v>1</v>
      </c>
      <c r="E44" s="34">
        <f t="shared" ref="E44" si="10">IF(B44="","",IF($C$5="OUI",WORKDAY(C44,IF(WEEKDAY(C44,2)&gt;=6,D44,D44-1)),C44+D44-1))</f>
        <v>43192</v>
      </c>
      <c r="F44" s="19">
        <v>1</v>
      </c>
      <c r="G44" s="20">
        <f t="shared" ref="G44" si="11">C44+F44*(E44-C44)</f>
        <v>43192</v>
      </c>
    </row>
    <row r="45" spans="1:67" ht="12.95" customHeight="1" x14ac:dyDescent="0.2">
      <c r="A45" s="7" t="s">
        <v>85</v>
      </c>
      <c r="B45" s="11" t="s">
        <v>83</v>
      </c>
      <c r="C45" s="37">
        <v>43193</v>
      </c>
      <c r="D45" s="13">
        <v>2</v>
      </c>
      <c r="E45" s="34">
        <f t="shared" ref="E45" si="12">IF(B45="","",IF($C$5="OUI",WORKDAY(C45,IF(WEEKDAY(C45,2)&gt;=6,D45,D45-1)),C45+D45-1))</f>
        <v>43194</v>
      </c>
      <c r="F45" s="19">
        <v>0</v>
      </c>
      <c r="G45" s="20">
        <f t="shared" ref="G45" si="13">C45+F45*(E45-C45)</f>
        <v>43193</v>
      </c>
    </row>
    <row r="46" spans="1:67" ht="12.95" customHeight="1" x14ac:dyDescent="0.2">
      <c r="A46" s="7" t="s">
        <v>51</v>
      </c>
      <c r="B46" s="11" t="s">
        <v>52</v>
      </c>
      <c r="C46" s="37">
        <v>43012</v>
      </c>
      <c r="D46" s="13">
        <v>3</v>
      </c>
      <c r="E46" s="34">
        <f t="shared" ref="E46" si="14">IF(B46="","",IF($C$5="OUI",WORKDAY(C46,IF(WEEKDAY(C46,2)&gt;=6,D46,D46-1)),C46+D46-1))</f>
        <v>43014</v>
      </c>
      <c r="F46" s="19">
        <v>0</v>
      </c>
      <c r="G46" s="20">
        <f t="shared" ref="G46" si="15">C46+F46*(E46-C46)</f>
        <v>43012</v>
      </c>
    </row>
    <row r="47" spans="1:67" s="2" customFormat="1" ht="12.95" customHeight="1" x14ac:dyDescent="0.2">
      <c r="A47" s="21">
        <v>4</v>
      </c>
      <c r="B47" s="22" t="s">
        <v>87</v>
      </c>
      <c r="C47" s="21"/>
      <c r="D47" s="23"/>
      <c r="E47" s="21"/>
      <c r="F47" s="31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ht="12.95" customHeight="1" x14ac:dyDescent="0.2">
      <c r="A48" s="7" t="s">
        <v>88</v>
      </c>
      <c r="B48" s="11" t="s">
        <v>97</v>
      </c>
      <c r="C48" s="37">
        <v>43040</v>
      </c>
      <c r="D48" s="13">
        <v>20</v>
      </c>
      <c r="E48" s="34">
        <f t="shared" ref="E48:E58" si="16">IF(B48="","",IF($C$5="OUI",WORKDAY(C48,IF(WEEKDAY(C48,2)&gt;=6,D48,D48-1)),C48+D48-1))</f>
        <v>43067</v>
      </c>
      <c r="F48" s="19">
        <v>1</v>
      </c>
      <c r="G48" s="20">
        <f t="shared" ref="G48:G58" si="17">C48+F48*(E48-C48)</f>
        <v>43067</v>
      </c>
    </row>
    <row r="49" spans="1:67" ht="12.95" customHeight="1" x14ac:dyDescent="0.2">
      <c r="A49" s="7" t="s">
        <v>89</v>
      </c>
      <c r="B49" s="11" t="s">
        <v>98</v>
      </c>
      <c r="C49" s="37">
        <v>43040</v>
      </c>
      <c r="D49" s="13">
        <v>20</v>
      </c>
      <c r="E49" s="34">
        <f t="shared" si="16"/>
        <v>43067</v>
      </c>
      <c r="F49" s="19">
        <v>0.5</v>
      </c>
      <c r="G49" s="20">
        <f t="shared" si="17"/>
        <v>43053.5</v>
      </c>
    </row>
    <row r="50" spans="1:67" ht="12.95" customHeight="1" x14ac:dyDescent="0.2">
      <c r="A50" s="7" t="s">
        <v>90</v>
      </c>
      <c r="B50" s="11" t="s">
        <v>106</v>
      </c>
      <c r="C50" s="37">
        <v>43041</v>
      </c>
      <c r="D50" s="13">
        <v>20</v>
      </c>
      <c r="E50" s="34">
        <f t="shared" ref="E50" si="18">IF(B50="","",IF($C$5="OUI",WORKDAY(C50,IF(WEEKDAY(C50,2)&gt;=6,D50,D50-1)),C50+D50-1))</f>
        <v>43068</v>
      </c>
      <c r="F50" s="19">
        <v>1</v>
      </c>
      <c r="G50" s="20">
        <f t="shared" ref="G50" si="19">C50+F50*(E50-C50)</f>
        <v>43068</v>
      </c>
    </row>
    <row r="51" spans="1:67" ht="12.95" customHeight="1" x14ac:dyDescent="0.2">
      <c r="A51" s="7" t="s">
        <v>90</v>
      </c>
      <c r="B51" s="11" t="s">
        <v>99</v>
      </c>
      <c r="C51" s="37">
        <v>43101</v>
      </c>
      <c r="D51" s="13">
        <v>20</v>
      </c>
      <c r="E51" s="34">
        <f t="shared" si="16"/>
        <v>43126</v>
      </c>
      <c r="F51" s="19">
        <v>0.8</v>
      </c>
      <c r="G51" s="20">
        <f t="shared" si="17"/>
        <v>43121</v>
      </c>
    </row>
    <row r="52" spans="1:67" ht="12.95" customHeight="1" x14ac:dyDescent="0.2">
      <c r="A52" s="7" t="s">
        <v>91</v>
      </c>
      <c r="B52" s="11" t="s">
        <v>100</v>
      </c>
      <c r="C52" s="37">
        <v>43127</v>
      </c>
      <c r="D52" s="13">
        <v>1</v>
      </c>
      <c r="E52" s="34">
        <f t="shared" si="16"/>
        <v>43129</v>
      </c>
      <c r="F52" s="19">
        <v>0</v>
      </c>
      <c r="G52" s="20">
        <f t="shared" si="17"/>
        <v>43127</v>
      </c>
    </row>
    <row r="53" spans="1:67" ht="12.95" customHeight="1" x14ac:dyDescent="0.2">
      <c r="A53" s="7" t="s">
        <v>92</v>
      </c>
      <c r="B53" s="11" t="s">
        <v>101</v>
      </c>
      <c r="C53" s="37">
        <v>43191</v>
      </c>
      <c r="D53" s="13">
        <v>1</v>
      </c>
      <c r="E53" s="34">
        <f t="shared" si="16"/>
        <v>43192</v>
      </c>
      <c r="F53" s="19">
        <v>0</v>
      </c>
      <c r="G53" s="20">
        <f t="shared" si="17"/>
        <v>43191</v>
      </c>
    </row>
    <row r="54" spans="1:67" s="2" customFormat="1" ht="12.95" customHeight="1" x14ac:dyDescent="0.2">
      <c r="A54" s="21">
        <v>5</v>
      </c>
      <c r="B54" s="22" t="s">
        <v>105</v>
      </c>
      <c r="C54" s="21"/>
      <c r="D54" s="23"/>
      <c r="E54" s="21"/>
      <c r="F54" s="31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ht="12.95" customHeight="1" x14ac:dyDescent="0.2">
      <c r="A55" s="7" t="s">
        <v>93</v>
      </c>
      <c r="B55" s="11" t="s">
        <v>102</v>
      </c>
      <c r="C55" s="37">
        <v>43282</v>
      </c>
      <c r="D55" s="13">
        <v>5</v>
      </c>
      <c r="E55" s="34">
        <f t="shared" si="16"/>
        <v>43287</v>
      </c>
      <c r="F55" s="19">
        <v>0</v>
      </c>
      <c r="G55" s="20">
        <f t="shared" si="17"/>
        <v>43282</v>
      </c>
    </row>
    <row r="56" spans="1:67" ht="12.95" customHeight="1" x14ac:dyDescent="0.2">
      <c r="A56" s="7" t="s">
        <v>94</v>
      </c>
      <c r="B56" s="11" t="s">
        <v>107</v>
      </c>
      <c r="C56" s="37">
        <v>43296</v>
      </c>
      <c r="D56" s="13">
        <v>20</v>
      </c>
      <c r="E56" s="34">
        <f t="shared" ref="E56" si="20">IF(B56="","",IF($C$5="OUI",WORKDAY(C56,IF(WEEKDAY(C56,2)&gt;=6,D56,D56-1)),C56+D56-1))</f>
        <v>43322</v>
      </c>
      <c r="F56" s="19">
        <v>0</v>
      </c>
      <c r="G56" s="20">
        <f t="shared" ref="G56" si="21">C56+F56*(E56-C56)</f>
        <v>43296</v>
      </c>
    </row>
    <row r="57" spans="1:67" ht="12.95" customHeight="1" x14ac:dyDescent="0.2">
      <c r="A57" s="7" t="s">
        <v>95</v>
      </c>
      <c r="B57" s="11" t="s">
        <v>103</v>
      </c>
      <c r="C57" s="37">
        <v>43191</v>
      </c>
      <c r="D57" s="13">
        <v>5</v>
      </c>
      <c r="E57" s="34">
        <f t="shared" si="16"/>
        <v>43196</v>
      </c>
      <c r="F57" s="19">
        <v>0</v>
      </c>
      <c r="G57" s="20">
        <f t="shared" si="17"/>
        <v>43191</v>
      </c>
    </row>
    <row r="58" spans="1:67" ht="12.95" customHeight="1" x14ac:dyDescent="0.2">
      <c r="A58" s="7" t="s">
        <v>96</v>
      </c>
      <c r="B58" s="11" t="s">
        <v>104</v>
      </c>
      <c r="C58" s="37">
        <v>43282</v>
      </c>
      <c r="D58" s="13">
        <v>20</v>
      </c>
      <c r="E58" s="34">
        <f t="shared" si="16"/>
        <v>43308</v>
      </c>
      <c r="F58" s="19">
        <v>0</v>
      </c>
      <c r="G58" s="20">
        <f t="shared" si="17"/>
        <v>43282</v>
      </c>
    </row>
    <row r="59" spans="1:67" s="2" customFormat="1" ht="12.95" customHeight="1" x14ac:dyDescent="0.2">
      <c r="A59" s="21">
        <v>5</v>
      </c>
      <c r="B59" s="22" t="s">
        <v>108</v>
      </c>
      <c r="C59" s="21"/>
      <c r="D59" s="23"/>
      <c r="E59" s="21"/>
      <c r="F59" s="31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ht="12.95" customHeight="1" x14ac:dyDescent="0.2">
      <c r="A60" s="7" t="s">
        <v>109</v>
      </c>
      <c r="B60" s="11" t="s">
        <v>115</v>
      </c>
      <c r="C60" s="37">
        <v>43101</v>
      </c>
      <c r="D60" s="13">
        <v>25</v>
      </c>
      <c r="E60" s="34">
        <f t="shared" ref="E60:E64" si="22">IF(B60="","",IF($C$5="OUI",WORKDAY(C60,IF(WEEKDAY(C60,2)&gt;=6,D60,D60-1)),C60+D60-1))</f>
        <v>43133</v>
      </c>
      <c r="F60" s="19">
        <v>0.5</v>
      </c>
      <c r="G60" s="20">
        <f t="shared" ref="G60:G64" si="23">C60+F60*(E60-C60)</f>
        <v>43117</v>
      </c>
    </row>
    <row r="61" spans="1:67" ht="12.95" customHeight="1" x14ac:dyDescent="0.2">
      <c r="A61" s="7" t="s">
        <v>110</v>
      </c>
      <c r="B61" s="11" t="s">
        <v>116</v>
      </c>
      <c r="C61" s="37">
        <v>43102</v>
      </c>
      <c r="D61" s="13">
        <v>40</v>
      </c>
      <c r="E61" s="34">
        <f t="shared" ref="E61" si="24">IF(B61="","",IF($C$5="OUI",WORKDAY(C61,IF(WEEKDAY(C61,2)&gt;=6,D61,D61-1)),C61+D61-1))</f>
        <v>43157</v>
      </c>
      <c r="F61" s="19">
        <v>0</v>
      </c>
      <c r="G61" s="20">
        <f t="shared" ref="G61" si="25">C61+F61*(E61-C61)</f>
        <v>43102</v>
      </c>
    </row>
    <row r="62" spans="1:67" ht="12.95" customHeight="1" x14ac:dyDescent="0.2">
      <c r="A62" s="7" t="s">
        <v>110</v>
      </c>
      <c r="B62" s="11" t="s">
        <v>117</v>
      </c>
      <c r="C62" s="37">
        <v>43137</v>
      </c>
      <c r="D62" s="13">
        <v>35</v>
      </c>
      <c r="E62" s="34">
        <f t="shared" si="22"/>
        <v>43185</v>
      </c>
      <c r="F62" s="19">
        <v>0</v>
      </c>
      <c r="G62" s="20">
        <f t="shared" si="23"/>
        <v>43137</v>
      </c>
    </row>
    <row r="63" spans="1:67" ht="12.95" customHeight="1" x14ac:dyDescent="0.2">
      <c r="A63" s="7" t="s">
        <v>111</v>
      </c>
      <c r="B63" s="11" t="s">
        <v>119</v>
      </c>
      <c r="C63" s="37">
        <v>43171</v>
      </c>
      <c r="D63" s="13">
        <v>20</v>
      </c>
      <c r="E63" s="34">
        <f t="shared" si="22"/>
        <v>43196</v>
      </c>
      <c r="F63" s="19">
        <v>0</v>
      </c>
      <c r="G63" s="20">
        <f t="shared" si="23"/>
        <v>43171</v>
      </c>
    </row>
    <row r="64" spans="1:67" ht="12.95" customHeight="1" x14ac:dyDescent="0.2">
      <c r="A64" s="7" t="s">
        <v>112</v>
      </c>
      <c r="B64" s="11" t="s">
        <v>118</v>
      </c>
      <c r="C64" s="37">
        <v>43332</v>
      </c>
      <c r="D64" s="13">
        <v>10</v>
      </c>
      <c r="E64" s="34">
        <f t="shared" si="22"/>
        <v>43343</v>
      </c>
      <c r="F64" s="19">
        <v>0</v>
      </c>
      <c r="G64" s="20">
        <f t="shared" si="23"/>
        <v>43332</v>
      </c>
    </row>
    <row r="65" spans="1:7" ht="12.95" customHeight="1" x14ac:dyDescent="0.2">
      <c r="A65" s="7" t="s">
        <v>120</v>
      </c>
      <c r="B65" s="11" t="s">
        <v>121</v>
      </c>
      <c r="C65" s="37">
        <v>43346</v>
      </c>
      <c r="D65" s="13">
        <v>1</v>
      </c>
      <c r="E65" s="34">
        <f t="shared" ref="E65" si="26">IF(B65="","",IF($C$5="OUI",WORKDAY(C65,IF(WEEKDAY(C65,2)&gt;=6,D65,D65-1)),C65+D65-1))</f>
        <v>43346</v>
      </c>
      <c r="F65" s="19">
        <v>0</v>
      </c>
      <c r="G65" s="20">
        <f t="shared" ref="G65" si="27">C65+F65*(E65-C65)</f>
        <v>43346</v>
      </c>
    </row>
    <row r="66" spans="1:7" ht="12.95" customHeight="1" x14ac:dyDescent="0.2">
      <c r="E66" s="34" t="str">
        <f t="shared" si="8"/>
        <v/>
      </c>
    </row>
    <row r="67" spans="1:7" ht="12.95" customHeight="1" x14ac:dyDescent="0.2">
      <c r="E67" s="34" t="str">
        <f t="shared" si="8"/>
        <v/>
      </c>
    </row>
    <row r="68" spans="1:7" ht="12.95" customHeight="1" x14ac:dyDescent="0.2">
      <c r="E68" s="34" t="str">
        <f t="shared" si="8"/>
        <v/>
      </c>
    </row>
    <row r="69" spans="1:7" ht="12.95" customHeight="1" x14ac:dyDescent="0.2">
      <c r="E69" s="34" t="str">
        <f t="shared" si="8"/>
        <v/>
      </c>
    </row>
    <row r="70" spans="1:7" ht="12.95" customHeight="1" x14ac:dyDescent="0.2">
      <c r="E70" s="34" t="str">
        <f t="shared" si="8"/>
        <v/>
      </c>
    </row>
    <row r="71" spans="1:7" ht="12.95" customHeight="1" x14ac:dyDescent="0.2">
      <c r="E71" s="34" t="str">
        <f t="shared" si="8"/>
        <v/>
      </c>
    </row>
    <row r="72" spans="1:7" ht="12.95" customHeight="1" x14ac:dyDescent="0.2">
      <c r="E72" s="34" t="str">
        <f t="shared" si="8"/>
        <v/>
      </c>
    </row>
    <row r="73" spans="1:7" ht="12.95" customHeight="1" x14ac:dyDescent="0.2">
      <c r="E73" s="34" t="str">
        <f t="shared" si="8"/>
        <v/>
      </c>
    </row>
    <row r="74" spans="1:7" ht="12.95" customHeight="1" x14ac:dyDescent="0.2">
      <c r="E74" s="34" t="str">
        <f t="shared" si="8"/>
        <v/>
      </c>
    </row>
    <row r="75" spans="1:7" ht="12.95" customHeight="1" x14ac:dyDescent="0.2">
      <c r="E75" s="34" t="str">
        <f t="shared" si="8"/>
        <v/>
      </c>
    </row>
    <row r="76" spans="1:7" ht="12.95" customHeight="1" x14ac:dyDescent="0.2">
      <c r="E76" s="34" t="str">
        <f t="shared" si="8"/>
        <v/>
      </c>
    </row>
    <row r="77" spans="1:7" ht="12.95" customHeight="1" x14ac:dyDescent="0.2">
      <c r="E77" s="34" t="str">
        <f t="shared" si="8"/>
        <v/>
      </c>
    </row>
    <row r="78" spans="1:7" ht="12.95" customHeight="1" x14ac:dyDescent="0.2">
      <c r="E78" s="34" t="str">
        <f t="shared" si="8"/>
        <v/>
      </c>
    </row>
    <row r="79" spans="1:7" ht="12.95" customHeight="1" x14ac:dyDescent="0.2">
      <c r="E79" s="34" t="str">
        <f t="shared" si="8"/>
        <v/>
      </c>
    </row>
    <row r="80" spans="1:7" ht="12.95" customHeight="1" x14ac:dyDescent="0.2">
      <c r="E80" s="34" t="str">
        <f t="shared" si="8"/>
        <v/>
      </c>
    </row>
    <row r="81" spans="5:5" ht="12.95" customHeight="1" x14ac:dyDescent="0.2">
      <c r="E81" s="34" t="str">
        <f t="shared" si="8"/>
        <v/>
      </c>
    </row>
    <row r="82" spans="5:5" ht="12.95" customHeight="1" x14ac:dyDescent="0.2">
      <c r="E82" s="34" t="str">
        <f t="shared" si="8"/>
        <v/>
      </c>
    </row>
    <row r="83" spans="5:5" ht="12.95" customHeight="1" x14ac:dyDescent="0.2">
      <c r="E83" s="34" t="str">
        <f t="shared" si="8"/>
        <v/>
      </c>
    </row>
    <row r="84" spans="5:5" ht="12.95" customHeight="1" x14ac:dyDescent="0.2">
      <c r="E84" s="34" t="str">
        <f t="shared" si="8"/>
        <v/>
      </c>
    </row>
    <row r="85" spans="5:5" ht="12.95" customHeight="1" x14ac:dyDescent="0.2">
      <c r="E85" s="34" t="str">
        <f t="shared" ref="E85:E107" si="28">IF(B85="","",IF($C$5="OUI",WORKDAY(C85,IF(WEEKDAY(C85,2)&gt;=6,D85,D85-1)),C85+D85-1))</f>
        <v/>
      </c>
    </row>
    <row r="86" spans="5:5" ht="12.95" customHeight="1" x14ac:dyDescent="0.2">
      <c r="E86" s="34" t="str">
        <f t="shared" si="28"/>
        <v/>
      </c>
    </row>
    <row r="87" spans="5:5" ht="12.95" customHeight="1" x14ac:dyDescent="0.2">
      <c r="E87" s="34" t="str">
        <f t="shared" si="28"/>
        <v/>
      </c>
    </row>
    <row r="88" spans="5:5" ht="12.95" customHeight="1" x14ac:dyDescent="0.2">
      <c r="E88" s="34" t="str">
        <f t="shared" si="28"/>
        <v/>
      </c>
    </row>
    <row r="89" spans="5:5" ht="12.95" customHeight="1" x14ac:dyDescent="0.2">
      <c r="E89" s="34" t="str">
        <f t="shared" si="28"/>
        <v/>
      </c>
    </row>
    <row r="90" spans="5:5" ht="12.95" customHeight="1" x14ac:dyDescent="0.2">
      <c r="E90" s="34" t="str">
        <f t="shared" si="28"/>
        <v/>
      </c>
    </row>
    <row r="91" spans="5:5" ht="12.95" customHeight="1" x14ac:dyDescent="0.2">
      <c r="E91" s="34" t="str">
        <f t="shared" si="28"/>
        <v/>
      </c>
    </row>
    <row r="92" spans="5:5" ht="12.95" customHeight="1" x14ac:dyDescent="0.2">
      <c r="E92" s="34" t="str">
        <f t="shared" si="28"/>
        <v/>
      </c>
    </row>
    <row r="93" spans="5:5" ht="12.95" customHeight="1" x14ac:dyDescent="0.2">
      <c r="E93" s="34" t="str">
        <f t="shared" si="28"/>
        <v/>
      </c>
    </row>
    <row r="94" spans="5:5" ht="12.95" customHeight="1" x14ac:dyDescent="0.2">
      <c r="E94" s="34" t="str">
        <f t="shared" si="28"/>
        <v/>
      </c>
    </row>
    <row r="95" spans="5:5" ht="12.95" customHeight="1" x14ac:dyDescent="0.2">
      <c r="E95" s="34" t="str">
        <f t="shared" si="28"/>
        <v/>
      </c>
    </row>
    <row r="96" spans="5:5" ht="12.95" customHeight="1" x14ac:dyDescent="0.2">
      <c r="E96" s="34" t="str">
        <f t="shared" si="28"/>
        <v/>
      </c>
    </row>
    <row r="97" spans="5:5" ht="12.95" customHeight="1" x14ac:dyDescent="0.2">
      <c r="E97" s="34" t="str">
        <f t="shared" si="28"/>
        <v/>
      </c>
    </row>
    <row r="98" spans="5:5" ht="12.95" customHeight="1" x14ac:dyDescent="0.2">
      <c r="E98" s="34" t="str">
        <f t="shared" si="28"/>
        <v/>
      </c>
    </row>
    <row r="99" spans="5:5" ht="12.95" customHeight="1" x14ac:dyDescent="0.2">
      <c r="E99" s="34" t="str">
        <f t="shared" si="28"/>
        <v/>
      </c>
    </row>
    <row r="100" spans="5:5" ht="12.95" customHeight="1" x14ac:dyDescent="0.2">
      <c r="E100" s="34" t="str">
        <f t="shared" si="28"/>
        <v/>
      </c>
    </row>
    <row r="101" spans="5:5" ht="12.95" customHeight="1" x14ac:dyDescent="0.2">
      <c r="E101" s="34" t="str">
        <f t="shared" si="28"/>
        <v/>
      </c>
    </row>
    <row r="102" spans="5:5" x14ac:dyDescent="0.2">
      <c r="E102" s="34" t="str">
        <f t="shared" si="28"/>
        <v/>
      </c>
    </row>
    <row r="103" spans="5:5" x14ac:dyDescent="0.2">
      <c r="E103" s="34" t="str">
        <f t="shared" si="28"/>
        <v/>
      </c>
    </row>
    <row r="104" spans="5:5" x14ac:dyDescent="0.2">
      <c r="E104" s="34" t="str">
        <f t="shared" si="28"/>
        <v/>
      </c>
    </row>
    <row r="105" spans="5:5" x14ac:dyDescent="0.2">
      <c r="E105" s="34" t="str">
        <f t="shared" si="28"/>
        <v/>
      </c>
    </row>
    <row r="106" spans="5:5" x14ac:dyDescent="0.2">
      <c r="E106" s="34" t="str">
        <f t="shared" si="28"/>
        <v/>
      </c>
    </row>
    <row r="107" spans="5:5" x14ac:dyDescent="0.2">
      <c r="E107" s="34" t="str">
        <f t="shared" si="28"/>
        <v/>
      </c>
    </row>
  </sheetData>
  <mergeCells count="14">
    <mergeCell ref="A7:E7"/>
    <mergeCell ref="C3:E3"/>
    <mergeCell ref="C2:E2"/>
    <mergeCell ref="A1:E1"/>
    <mergeCell ref="A2:B2"/>
    <mergeCell ref="A3:B3"/>
    <mergeCell ref="A4:B4"/>
    <mergeCell ref="A5:B5"/>
    <mergeCell ref="A6:B6"/>
    <mergeCell ref="F9:F10"/>
    <mergeCell ref="E9:E10"/>
    <mergeCell ref="D9:D10"/>
    <mergeCell ref="C9:C10"/>
    <mergeCell ref="B9:B10"/>
  </mergeCells>
  <conditionalFormatting sqref="H8:BO8">
    <cfRule type="expression" dxfId="24" priority="29">
      <formula>H8&lt;&gt;""</formula>
    </cfRule>
  </conditionalFormatting>
  <conditionalFormatting sqref="I7:BO7">
    <cfRule type="expression" dxfId="23" priority="28">
      <formula>I10&lt;&gt;1</formula>
    </cfRule>
  </conditionalFormatting>
  <conditionalFormatting sqref="I7:BO10">
    <cfRule type="expression" dxfId="22" priority="26">
      <formula>I$10=1</formula>
    </cfRule>
  </conditionalFormatting>
  <conditionalFormatting sqref="F24:F29 F31:F46 F66:F110 F11:F22">
    <cfRule type="expression" dxfId="21" priority="20">
      <formula>$B11&lt;&gt;""</formula>
    </cfRule>
  </conditionalFormatting>
  <conditionalFormatting sqref="H7:BO29 H31:BO46 H60:BO107">
    <cfRule type="expression" dxfId="20" priority="42">
      <formula>AND(H$7=$G$2,$B7&lt;&gt;"")</formula>
    </cfRule>
  </conditionalFormatting>
  <conditionalFormatting sqref="H12:BO22 H24:BO29 H31:BO46 H60:BO107">
    <cfRule type="expression" dxfId="19" priority="43" stopIfTrue="1">
      <formula>$B12=""</formula>
    </cfRule>
    <cfRule type="expression" dxfId="18" priority="44">
      <formula>AND(H$7&gt;=$C12,H$7&lt;=$E12,H$7&lt;=$G12,$F12&gt;0)</formula>
    </cfRule>
    <cfRule type="expression" dxfId="17" priority="45">
      <formula>AND(H$7&gt;=$C12,H$7&lt;=$E12,H$7&gt;=$G12,H$7&gt;=TODAY())</formula>
    </cfRule>
    <cfRule type="expression" dxfId="16" priority="46">
      <formula>AND(H$7&gt;=$C12,H$7&lt;=$E12,H$7&gt;=$G12)</formula>
    </cfRule>
  </conditionalFormatting>
  <conditionalFormatting sqref="F23">
    <cfRule type="expression" dxfId="15" priority="16">
      <formula>$B23&lt;&gt;""</formula>
    </cfRule>
  </conditionalFormatting>
  <conditionalFormatting sqref="H30:BO30">
    <cfRule type="expression" dxfId="14" priority="15">
      <formula>AND(H$7=$G$2,$B30&lt;&gt;"")</formula>
    </cfRule>
  </conditionalFormatting>
  <conditionalFormatting sqref="F30">
    <cfRule type="expression" dxfId="13" priority="14">
      <formula>$B30&lt;&gt;""</formula>
    </cfRule>
  </conditionalFormatting>
  <conditionalFormatting sqref="F55:F58 F48:F53">
    <cfRule type="expression" dxfId="12" priority="6">
      <formula>$B48&lt;&gt;""</formula>
    </cfRule>
  </conditionalFormatting>
  <conditionalFormatting sqref="H47:BO47">
    <cfRule type="expression" dxfId="11" priority="13">
      <formula>AND(H$7=$G$2,$B47&lt;&gt;"")</formula>
    </cfRule>
  </conditionalFormatting>
  <conditionalFormatting sqref="F47">
    <cfRule type="expression" dxfId="10" priority="12">
      <formula>$B47&lt;&gt;""</formula>
    </cfRule>
  </conditionalFormatting>
  <conditionalFormatting sqref="F54">
    <cfRule type="expression" dxfId="9" priority="4">
      <formula>$B54&lt;&gt;""</formula>
    </cfRule>
  </conditionalFormatting>
  <conditionalFormatting sqref="H48:BO53 H55:BO58">
    <cfRule type="expression" dxfId="8" priority="7">
      <formula>AND(H$7=$G$2,$B48&lt;&gt;"")</formula>
    </cfRule>
  </conditionalFormatting>
  <conditionalFormatting sqref="H48:BO53 H55:BO58">
    <cfRule type="expression" dxfId="7" priority="8" stopIfTrue="1">
      <formula>$B48=""</formula>
    </cfRule>
    <cfRule type="expression" dxfId="6" priority="9">
      <formula>AND(H$7&gt;=$C48,H$7&lt;=$E48,H$7&lt;=$G48,$F48&gt;0)</formula>
    </cfRule>
    <cfRule type="expression" dxfId="5" priority="10">
      <formula>AND(H$7&gt;=$C48,H$7&lt;=$E48,H$7&gt;=$G48,H$7&gt;=TODAY())</formula>
    </cfRule>
    <cfRule type="expression" dxfId="4" priority="11">
      <formula>AND(H$7&gt;=$C48,H$7&lt;=$E48,H$7&gt;=$G48)</formula>
    </cfRule>
  </conditionalFormatting>
  <conditionalFormatting sqref="H54:BO54">
    <cfRule type="expression" dxfId="3" priority="5">
      <formula>AND(H$7=$G$2,$B54&lt;&gt;"")</formula>
    </cfRule>
  </conditionalFormatting>
  <conditionalFormatting sqref="F60:F65">
    <cfRule type="expression" dxfId="2" priority="1">
      <formula>$B60&lt;&gt;""</formula>
    </cfRule>
  </conditionalFormatting>
  <conditionalFormatting sqref="F59">
    <cfRule type="expression" dxfId="1" priority="2">
      <formula>$B59&lt;&gt;""</formula>
    </cfRule>
  </conditionalFormatting>
  <conditionalFormatting sqref="H59:BO59">
    <cfRule type="expression" dxfId="0" priority="3">
      <formula>AND(H$7=$G$2,$B59&lt;&gt;"")</formula>
    </cfRule>
  </conditionalFormatting>
  <dataValidations count="1">
    <dataValidation type="list" allowBlank="1" showInputMessage="1" showErrorMessage="1" sqref="C5:E5">
      <formula1>ouinon</formula1>
    </dataValidation>
  </dataValidations>
  <pageMargins left="0.25" right="0.25" top="0.75" bottom="0.75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Scroll Bar 6">
              <controlPr defaultSize="0" autoPict="0">
                <anchor moveWithCells="1">
                  <from>
                    <xdr:col>7</xdr:col>
                    <xdr:colOff>38100</xdr:colOff>
                    <xdr:row>1</xdr:row>
                    <xdr:rowOff>28575</xdr:rowOff>
                  </from>
                  <to>
                    <xdr:col>66</xdr:col>
                    <xdr:colOff>133350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RowHeight="15" x14ac:dyDescent="0.25"/>
  <cols>
    <col min="1" max="1" width="2" bestFit="1" customWidth="1"/>
    <col min="2" max="2" width="2.7109375" bestFit="1" customWidth="1"/>
    <col min="3" max="3" width="4.28515625" customWidth="1"/>
    <col min="4" max="4" width="5.28515625" bestFit="1" customWidth="1"/>
  </cols>
  <sheetData>
    <row r="1" spans="1:4" x14ac:dyDescent="0.25">
      <c r="A1">
        <v>1</v>
      </c>
      <c r="B1" t="s">
        <v>4</v>
      </c>
      <c r="D1" t="s">
        <v>21</v>
      </c>
    </row>
    <row r="2" spans="1:4" x14ac:dyDescent="0.25">
      <c r="A2">
        <v>2</v>
      </c>
      <c r="B2" t="s">
        <v>5</v>
      </c>
      <c r="D2" t="s">
        <v>22</v>
      </c>
    </row>
    <row r="3" spans="1:4" x14ac:dyDescent="0.25">
      <c r="A3">
        <v>3</v>
      </c>
      <c r="B3" t="s">
        <v>5</v>
      </c>
    </row>
    <row r="4" spans="1:4" x14ac:dyDescent="0.25">
      <c r="A4">
        <v>4</v>
      </c>
      <c r="B4" t="s">
        <v>6</v>
      </c>
    </row>
    <row r="5" spans="1:4" x14ac:dyDescent="0.25">
      <c r="A5">
        <v>5</v>
      </c>
      <c r="B5" t="s">
        <v>7</v>
      </c>
    </row>
    <row r="6" spans="1:4" x14ac:dyDescent="0.25">
      <c r="A6">
        <v>6</v>
      </c>
      <c r="B6" t="s">
        <v>8</v>
      </c>
    </row>
    <row r="7" spans="1:4" x14ac:dyDescent="0.25">
      <c r="A7">
        <v>7</v>
      </c>
      <c r="B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Projet 1</vt:lpstr>
      <vt:lpstr>Table</vt:lpstr>
      <vt:lpstr>ouinon</vt:lpstr>
      <vt:lpstr>semaine</vt:lpstr>
      <vt:lpstr>'Projet 1'!Zone_d_impression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Olivier LeBars</cp:lastModifiedBy>
  <cp:lastPrinted>2013-05-30T16:14:13Z</cp:lastPrinted>
  <dcterms:created xsi:type="dcterms:W3CDTF">2013-05-27T13:57:34Z</dcterms:created>
  <dcterms:modified xsi:type="dcterms:W3CDTF">2018-01-15T12:09:13Z</dcterms:modified>
</cp:coreProperties>
</file>