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codeName="ThisWorkbook" defaultThemeVersion="124226"/>
  <bookViews>
    <workbookView xWindow="160" yWindow="20" windowWidth="18900" windowHeight="7590"/>
  </bookViews>
  <sheets>
    <sheet name="Classement" sheetId="1" r:id="rId1"/>
    <sheet name="Matchs" sheetId="2" r:id="rId2"/>
    <sheet name="Direct" sheetId="3" r:id="rId3"/>
  </sheets>
  <calcPr calcId="125725"/>
</workbook>
</file>

<file path=xl/calcChain.xml><?xml version="1.0" encoding="utf-8"?>
<calcChain xmlns="http://schemas.openxmlformats.org/spreadsheetml/2006/main">
  <c r="J18" i="1"/>
  <c r="J13"/>
  <c r="J15"/>
  <c r="J16"/>
  <c r="J17"/>
  <c r="J14"/>
  <c r="J12"/>
  <c r="J11"/>
  <c r="I18"/>
  <c r="I13"/>
  <c r="I15"/>
  <c r="I16"/>
  <c r="I17"/>
  <c r="I14"/>
  <c r="I12"/>
  <c r="I11"/>
  <c r="H18"/>
  <c r="H13"/>
  <c r="H15"/>
  <c r="H16"/>
  <c r="H17"/>
  <c r="H14"/>
  <c r="H12"/>
  <c r="H11"/>
  <c r="N17" i="2"/>
  <c r="N16"/>
  <c r="N15"/>
  <c r="N14"/>
  <c r="N13"/>
  <c r="N12"/>
  <c r="N11"/>
  <c r="I26"/>
  <c r="I25"/>
  <c r="I24"/>
  <c r="I23"/>
  <c r="I22"/>
  <c r="I21"/>
  <c r="I20"/>
  <c r="I12"/>
  <c r="I13"/>
  <c r="I14"/>
  <c r="I15"/>
  <c r="I16"/>
  <c r="I17"/>
  <c r="I11"/>
  <c r="L18" i="1"/>
  <c r="K18"/>
  <c r="L13"/>
  <c r="K13"/>
  <c r="L15"/>
  <c r="K15"/>
  <c r="L16"/>
  <c r="K16"/>
  <c r="L17"/>
  <c r="K17"/>
  <c r="L14"/>
  <c r="K14"/>
  <c r="L12"/>
  <c r="K12"/>
  <c r="L11"/>
  <c r="K11"/>
  <c r="N18" l="1"/>
  <c r="N13"/>
  <c r="N15"/>
  <c r="N16"/>
  <c r="N17"/>
  <c r="N14"/>
  <c r="G12"/>
  <c r="N11"/>
  <c r="G14"/>
  <c r="G17"/>
  <c r="G16"/>
  <c r="G15"/>
  <c r="G18"/>
  <c r="G13"/>
  <c r="N12"/>
  <c r="G11"/>
  <c r="M11"/>
  <c r="M18"/>
  <c r="M13"/>
  <c r="M15"/>
  <c r="M16"/>
  <c r="M17"/>
  <c r="M14"/>
  <c r="M12"/>
</calcChain>
</file>

<file path=xl/sharedStrings.xml><?xml version="1.0" encoding="utf-8"?>
<sst xmlns="http://schemas.openxmlformats.org/spreadsheetml/2006/main" count="88" uniqueCount="28">
  <si>
    <t>Championnat de France de Division 3 - Foot-Fauteuil</t>
  </si>
  <si>
    <t>Week-end de Rouen</t>
  </si>
  <si>
    <t>Classement</t>
  </si>
  <si>
    <t>Journées</t>
  </si>
  <si>
    <t>Equipes</t>
  </si>
  <si>
    <t>Rangs</t>
  </si>
  <si>
    <t>Victoires</t>
  </si>
  <si>
    <t>Nuls</t>
  </si>
  <si>
    <t>Défaites</t>
  </si>
  <si>
    <t>Buts pour</t>
  </si>
  <si>
    <t>Buts contre</t>
  </si>
  <si>
    <t>Différence</t>
  </si>
  <si>
    <t>Points</t>
  </si>
  <si>
    <t>Grenoble</t>
  </si>
  <si>
    <t>Berck</t>
  </si>
  <si>
    <t>Rouen</t>
  </si>
  <si>
    <t>Vandoeuvre</t>
  </si>
  <si>
    <t>Nantes</t>
  </si>
  <si>
    <t>Nîmes</t>
  </si>
  <si>
    <t>Bordeaux</t>
  </si>
  <si>
    <t>Limoges</t>
  </si>
  <si>
    <t>Domicile</t>
  </si>
  <si>
    <t>Vs</t>
  </si>
  <si>
    <t>Extérieur</t>
  </si>
  <si>
    <t>Week-end de Nantes</t>
  </si>
  <si>
    <t>Week-end de Nîmes</t>
  </si>
  <si>
    <t>DIRECT</t>
  </si>
  <si>
    <t>Issue</t>
  </si>
</sst>
</file>

<file path=xl/styles.xml><?xml version="1.0" encoding="utf-8"?>
<styleSheet xmlns="http://schemas.openxmlformats.org/spreadsheetml/2006/main">
  <fonts count="5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28"/>
      <color theme="1"/>
      <name val="AR BLANCA"/>
    </font>
    <font>
      <sz val="26"/>
      <color theme="1"/>
      <name val="Calibri"/>
      <family val="2"/>
      <scheme val="minor"/>
    </font>
    <font>
      <sz val="72"/>
      <color rgb="FFFF000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0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5" tint="0.39997558519241921"/>
        <bgColor indexed="64"/>
      </patternFill>
    </fill>
  </fills>
  <borders count="34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55">
    <xf numFmtId="0" fontId="0" fillId="0" borderId="0" xfId="0"/>
    <xf numFmtId="0" fontId="0" fillId="0" borderId="0" xfId="0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1" fillId="0" borderId="0" xfId="0" applyFont="1" applyBorder="1" applyAlignment="1">
      <alignment horizontal="center" vertical="center"/>
    </xf>
    <xf numFmtId="0" fontId="2" fillId="2" borderId="0" xfId="0" applyFont="1" applyFill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1" fillId="0" borderId="15" xfId="0" applyFont="1" applyBorder="1" applyAlignment="1">
      <alignment horizontal="center" vertical="center"/>
    </xf>
    <xf numFmtId="0" fontId="1" fillId="0" borderId="16" xfId="0" applyFont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3" fillId="0" borderId="10" xfId="0" applyFont="1" applyBorder="1" applyAlignment="1">
      <alignment horizontal="center" vertical="center"/>
    </xf>
    <xf numFmtId="0" fontId="1" fillId="0" borderId="17" xfId="0" applyFont="1" applyBorder="1" applyAlignment="1">
      <alignment horizontal="center" vertical="center"/>
    </xf>
    <xf numFmtId="0" fontId="1" fillId="0" borderId="18" xfId="0" applyFont="1" applyBorder="1" applyAlignment="1">
      <alignment horizontal="center" vertical="center"/>
    </xf>
    <xf numFmtId="0" fontId="1" fillId="0" borderId="19" xfId="0" applyFont="1" applyBorder="1" applyAlignment="1">
      <alignment horizontal="center" vertical="center"/>
    </xf>
    <xf numFmtId="0" fontId="3" fillId="0" borderId="7" xfId="0" applyFont="1" applyBorder="1" applyAlignment="1">
      <alignment horizontal="center" vertical="center"/>
    </xf>
    <xf numFmtId="0" fontId="3" fillId="0" borderId="0" xfId="0" applyFont="1" applyBorder="1" applyAlignment="1">
      <alignment horizontal="center" vertical="center"/>
    </xf>
    <xf numFmtId="0" fontId="3" fillId="0" borderId="8" xfId="0" applyFont="1" applyBorder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3" fillId="0" borderId="5" xfId="0" applyFont="1" applyBorder="1" applyAlignment="1">
      <alignment horizontal="center" vertical="center"/>
    </xf>
    <xf numFmtId="0" fontId="3" fillId="0" borderId="14" xfId="0" applyFont="1" applyBorder="1" applyAlignment="1">
      <alignment horizontal="center" vertical="center"/>
    </xf>
    <xf numFmtId="0" fontId="3" fillId="0" borderId="6" xfId="0" applyFont="1" applyBorder="1" applyAlignment="1">
      <alignment horizontal="center" vertical="center"/>
    </xf>
    <xf numFmtId="0" fontId="0" fillId="0" borderId="0" xfId="0" applyFill="1" applyAlignment="1">
      <alignment vertical="center"/>
    </xf>
    <xf numFmtId="0" fontId="1" fillId="0" borderId="16" xfId="0" applyFont="1" applyBorder="1" applyAlignment="1">
      <alignment horizontal="center" vertical="center"/>
    </xf>
    <xf numFmtId="0" fontId="1" fillId="0" borderId="20" xfId="0" applyFont="1" applyFill="1" applyBorder="1" applyAlignment="1">
      <alignment horizontal="center" vertical="center"/>
    </xf>
    <xf numFmtId="0" fontId="0" fillId="0" borderId="21" xfId="0" applyFill="1" applyBorder="1" applyAlignment="1">
      <alignment horizontal="center" vertical="center"/>
    </xf>
    <xf numFmtId="0" fontId="0" fillId="0" borderId="22" xfId="0" applyFill="1" applyBorder="1" applyAlignment="1">
      <alignment horizontal="center" vertical="center"/>
    </xf>
    <xf numFmtId="0" fontId="0" fillId="0" borderId="23" xfId="0" applyFill="1" applyBorder="1" applyAlignment="1">
      <alignment horizontal="center" vertical="center"/>
    </xf>
    <xf numFmtId="0" fontId="0" fillId="0" borderId="24" xfId="0" applyFill="1" applyBorder="1" applyAlignment="1">
      <alignment horizontal="center" vertical="center"/>
    </xf>
    <xf numFmtId="0" fontId="1" fillId="0" borderId="26" xfId="0" applyFont="1" applyBorder="1" applyAlignment="1">
      <alignment horizontal="center" vertical="center"/>
    </xf>
    <xf numFmtId="0" fontId="1" fillId="0" borderId="27" xfId="0" applyFont="1" applyBorder="1" applyAlignment="1">
      <alignment horizontal="center" vertical="center"/>
    </xf>
    <xf numFmtId="0" fontId="1" fillId="0" borderId="28" xfId="0" applyFont="1" applyBorder="1" applyAlignment="1">
      <alignment horizontal="center" vertical="center"/>
    </xf>
    <xf numFmtId="0" fontId="0" fillId="0" borderId="29" xfId="0" applyBorder="1" applyAlignment="1">
      <alignment horizontal="center" vertical="center"/>
    </xf>
    <xf numFmtId="0" fontId="0" fillId="3" borderId="29" xfId="0" applyFill="1" applyBorder="1" applyAlignment="1">
      <alignment horizontal="center" vertical="center"/>
    </xf>
    <xf numFmtId="0" fontId="0" fillId="4" borderId="29" xfId="0" applyFill="1" applyBorder="1" applyAlignment="1">
      <alignment horizontal="center" vertical="center"/>
    </xf>
    <xf numFmtId="0" fontId="0" fillId="4" borderId="30" xfId="0" applyFill="1" applyBorder="1" applyAlignment="1">
      <alignment horizontal="center" vertical="center"/>
    </xf>
    <xf numFmtId="0" fontId="0" fillId="3" borderId="32" xfId="0" applyFill="1" applyBorder="1" applyAlignment="1">
      <alignment horizontal="center" vertical="center"/>
    </xf>
    <xf numFmtId="0" fontId="1" fillId="0" borderId="30" xfId="0" applyFont="1" applyBorder="1" applyAlignment="1">
      <alignment horizontal="center" vertical="center"/>
    </xf>
    <xf numFmtId="0" fontId="1" fillId="0" borderId="31" xfId="0" applyFont="1" applyBorder="1" applyAlignment="1">
      <alignment horizontal="center" vertical="center"/>
    </xf>
    <xf numFmtId="0" fontId="1" fillId="0" borderId="20" xfId="0" applyFont="1" applyBorder="1" applyAlignment="1">
      <alignment horizontal="center" vertical="center"/>
    </xf>
    <xf numFmtId="0" fontId="0" fillId="0" borderId="33" xfId="0" applyFill="1" applyBorder="1" applyAlignment="1">
      <alignment horizontal="center" vertical="center"/>
    </xf>
    <xf numFmtId="0" fontId="0" fillId="0" borderId="25" xfId="0" applyFill="1" applyBorder="1" applyAlignment="1">
      <alignment horizontal="center" vertical="center"/>
    </xf>
    <xf numFmtId="0" fontId="0" fillId="0" borderId="31" xfId="0" applyFill="1" applyBorder="1" applyAlignment="1">
      <alignment horizontal="center" vertical="center"/>
    </xf>
    <xf numFmtId="0" fontId="0" fillId="0" borderId="20" xfId="0" applyFill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4.jpeg"/><Relationship Id="rId13" Type="http://schemas.openxmlformats.org/officeDocument/2006/relationships/image" Target="../media/image9.jpeg"/><Relationship Id="rId3" Type="http://schemas.openxmlformats.org/officeDocument/2006/relationships/image" Target="../media/image6.png"/><Relationship Id="rId7" Type="http://schemas.openxmlformats.org/officeDocument/2006/relationships/image" Target="../media/image13.jpeg"/><Relationship Id="rId12" Type="http://schemas.openxmlformats.org/officeDocument/2006/relationships/image" Target="../media/image17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12.jpeg"/><Relationship Id="rId11" Type="http://schemas.openxmlformats.org/officeDocument/2006/relationships/image" Target="../media/image16.jpeg"/><Relationship Id="rId5" Type="http://schemas.openxmlformats.org/officeDocument/2006/relationships/image" Target="../media/image10.jpeg"/><Relationship Id="rId10" Type="http://schemas.openxmlformats.org/officeDocument/2006/relationships/image" Target="../media/image15.jpeg"/><Relationship Id="rId4" Type="http://schemas.openxmlformats.org/officeDocument/2006/relationships/image" Target="../media/image7.jpeg"/><Relationship Id="rId9" Type="http://schemas.openxmlformats.org/officeDocument/2006/relationships/image" Target="../media/image8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23.jpeg"/><Relationship Id="rId3" Type="http://schemas.openxmlformats.org/officeDocument/2006/relationships/image" Target="../media/image18.jpeg"/><Relationship Id="rId7" Type="http://schemas.openxmlformats.org/officeDocument/2006/relationships/image" Target="../media/image22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21.png"/><Relationship Id="rId5" Type="http://schemas.openxmlformats.org/officeDocument/2006/relationships/image" Target="../media/image20.jpeg"/><Relationship Id="rId10" Type="http://schemas.openxmlformats.org/officeDocument/2006/relationships/image" Target="../media/image25.jpeg"/><Relationship Id="rId4" Type="http://schemas.openxmlformats.org/officeDocument/2006/relationships/image" Target="../media/image19.png"/><Relationship Id="rId9" Type="http://schemas.openxmlformats.org/officeDocument/2006/relationships/image" Target="../media/image2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336550</xdr:colOff>
      <xdr:row>7</xdr:row>
      <xdr:rowOff>95250</xdr:rowOff>
    </xdr:to>
    <xdr:pic>
      <xdr:nvPicPr>
        <xdr:cNvPr id="2" name="Image 1" descr="TrueNormands 2015-2016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384300" cy="1384300"/>
        </a:xfrm>
        <a:prstGeom prst="rect">
          <a:avLst/>
        </a:prstGeom>
      </xdr:spPr>
    </xdr:pic>
    <xdr:clientData/>
  </xdr:twoCellAnchor>
  <xdr:twoCellAnchor editAs="oneCell">
    <xdr:from>
      <xdr:col>14</xdr:col>
      <xdr:colOff>95250</xdr:colOff>
      <xdr:row>0</xdr:row>
      <xdr:rowOff>0</xdr:rowOff>
    </xdr:from>
    <xdr:to>
      <xdr:col>18</xdr:col>
      <xdr:colOff>82550</xdr:colOff>
      <xdr:row>7</xdr:row>
      <xdr:rowOff>95250</xdr:rowOff>
    </xdr:to>
    <xdr:pic>
      <xdr:nvPicPr>
        <xdr:cNvPr id="3" name="Image 2" descr="TrueNormands 2015-2016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906000" y="0"/>
          <a:ext cx="1384300" cy="1384300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23</xdr:row>
      <xdr:rowOff>31750</xdr:rowOff>
    </xdr:from>
    <xdr:to>
      <xdr:col>4</xdr:col>
      <xdr:colOff>558800</xdr:colOff>
      <xdr:row>28</xdr:row>
      <xdr:rowOff>139700</xdr:rowOff>
    </xdr:to>
    <xdr:pic>
      <xdr:nvPicPr>
        <xdr:cNvPr id="4" name="Image 3" descr="Handisport Grand Rouen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8100" y="4279900"/>
          <a:ext cx="1917700" cy="1028700"/>
        </a:xfrm>
        <a:prstGeom prst="rect">
          <a:avLst/>
        </a:prstGeom>
      </xdr:spPr>
    </xdr:pic>
    <xdr:clientData/>
  </xdr:twoCellAnchor>
  <xdr:twoCellAnchor editAs="oneCell">
    <xdr:from>
      <xdr:col>13</xdr:col>
      <xdr:colOff>279400</xdr:colOff>
      <xdr:row>23</xdr:row>
      <xdr:rowOff>44450</xdr:rowOff>
    </xdr:from>
    <xdr:to>
      <xdr:col>18</xdr:col>
      <xdr:colOff>273050</xdr:colOff>
      <xdr:row>28</xdr:row>
      <xdr:rowOff>152400</xdr:rowOff>
    </xdr:to>
    <xdr:pic>
      <xdr:nvPicPr>
        <xdr:cNvPr id="5" name="Image 4" descr="Handisport Grand Rouen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861550" y="4292600"/>
          <a:ext cx="1917700" cy="10287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635000</xdr:colOff>
      <xdr:row>23</xdr:row>
      <xdr:rowOff>2024</xdr:rowOff>
    </xdr:from>
    <xdr:to>
      <xdr:col>7</xdr:col>
      <xdr:colOff>146050</xdr:colOff>
      <xdr:row>29</xdr:row>
      <xdr:rowOff>6350</xdr:rowOff>
    </xdr:to>
    <xdr:pic>
      <xdr:nvPicPr>
        <xdr:cNvPr id="6" name="Image 5" descr="Sponsor Bray Med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2032000" y="4250174"/>
          <a:ext cx="2647950" cy="1109226"/>
        </a:xfrm>
        <a:prstGeom prst="rect">
          <a:avLst/>
        </a:prstGeom>
      </xdr:spPr>
    </xdr:pic>
    <xdr:clientData/>
  </xdr:twoCellAnchor>
  <xdr:twoCellAnchor editAs="oneCell">
    <xdr:from>
      <xdr:col>0</xdr:col>
      <xdr:colOff>19051</xdr:colOff>
      <xdr:row>17</xdr:row>
      <xdr:rowOff>19050</xdr:rowOff>
    </xdr:from>
    <xdr:to>
      <xdr:col>3</xdr:col>
      <xdr:colOff>332223</xdr:colOff>
      <xdr:row>22</xdr:row>
      <xdr:rowOff>51575</xdr:rowOff>
    </xdr:to>
    <xdr:pic>
      <xdr:nvPicPr>
        <xdr:cNvPr id="7" name="Image 6" descr="Sponsor Concept Podo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9051" y="3155950"/>
          <a:ext cx="1360922" cy="959625"/>
        </a:xfrm>
        <a:prstGeom prst="rect">
          <a:avLst/>
        </a:prstGeom>
      </xdr:spPr>
    </xdr:pic>
    <xdr:clientData/>
  </xdr:twoCellAnchor>
  <xdr:twoCellAnchor editAs="oneCell">
    <xdr:from>
      <xdr:col>9</xdr:col>
      <xdr:colOff>234950</xdr:colOff>
      <xdr:row>22</xdr:row>
      <xdr:rowOff>177808</xdr:rowOff>
    </xdr:from>
    <xdr:to>
      <xdr:col>13</xdr:col>
      <xdr:colOff>241300</xdr:colOff>
      <xdr:row>29</xdr:row>
      <xdr:rowOff>107949</xdr:rowOff>
    </xdr:to>
    <xdr:pic>
      <xdr:nvPicPr>
        <xdr:cNvPr id="8" name="Image 7" descr="Sponsor EDF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769100" y="4241808"/>
          <a:ext cx="3054350" cy="121919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</xdr:row>
      <xdr:rowOff>139700</xdr:rowOff>
    </xdr:from>
    <xdr:to>
      <xdr:col>3</xdr:col>
      <xdr:colOff>312250</xdr:colOff>
      <xdr:row>16</xdr:row>
      <xdr:rowOff>117104</xdr:rowOff>
    </xdr:to>
    <xdr:pic>
      <xdr:nvPicPr>
        <xdr:cNvPr id="9" name="Image 8" descr="Sponsor Harmonie Mutuelle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0" y="1612900"/>
          <a:ext cx="1360000" cy="1456954"/>
        </a:xfrm>
        <a:prstGeom prst="rect">
          <a:avLst/>
        </a:prstGeom>
      </xdr:spPr>
    </xdr:pic>
    <xdr:clientData/>
  </xdr:twoCellAnchor>
  <xdr:twoCellAnchor editAs="oneCell">
    <xdr:from>
      <xdr:col>7</xdr:col>
      <xdr:colOff>203200</xdr:colOff>
      <xdr:row>22</xdr:row>
      <xdr:rowOff>111916</xdr:rowOff>
    </xdr:from>
    <xdr:to>
      <xdr:col>9</xdr:col>
      <xdr:colOff>311150</xdr:colOff>
      <xdr:row>29</xdr:row>
      <xdr:rowOff>0</xdr:rowOff>
    </xdr:to>
    <xdr:pic>
      <xdr:nvPicPr>
        <xdr:cNvPr id="10" name="Image 9" descr="Sponsor Leclerc Bapeaume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737100" y="4175916"/>
          <a:ext cx="2108200" cy="1177134"/>
        </a:xfrm>
        <a:prstGeom prst="rect">
          <a:avLst/>
        </a:prstGeom>
      </xdr:spPr>
    </xdr:pic>
    <xdr:clientData/>
  </xdr:twoCellAnchor>
  <xdr:twoCellAnchor editAs="oneCell">
    <xdr:from>
      <xdr:col>4</xdr:col>
      <xdr:colOff>137300</xdr:colOff>
      <xdr:row>18</xdr:row>
      <xdr:rowOff>44024</xdr:rowOff>
    </xdr:from>
    <xdr:to>
      <xdr:col>5</xdr:col>
      <xdr:colOff>958850</xdr:colOff>
      <xdr:row>22</xdr:row>
      <xdr:rowOff>162699</xdr:rowOff>
    </xdr:to>
    <xdr:pic>
      <xdr:nvPicPr>
        <xdr:cNvPr id="11" name="Image 10" descr="Sponsor L'Ours Noir.jp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534300" y="3371424"/>
          <a:ext cx="1710550" cy="855275"/>
        </a:xfrm>
        <a:prstGeom prst="rect">
          <a:avLst/>
        </a:prstGeom>
      </xdr:spPr>
    </xdr:pic>
    <xdr:clientData/>
  </xdr:twoCellAnchor>
  <xdr:twoCellAnchor editAs="oneCell">
    <xdr:from>
      <xdr:col>14</xdr:col>
      <xdr:colOff>69850</xdr:colOff>
      <xdr:row>9</xdr:row>
      <xdr:rowOff>180226</xdr:rowOff>
    </xdr:from>
    <xdr:to>
      <xdr:col>18</xdr:col>
      <xdr:colOff>305549</xdr:colOff>
      <xdr:row>15</xdr:row>
      <xdr:rowOff>103885</xdr:rowOff>
    </xdr:to>
    <xdr:pic>
      <xdr:nvPicPr>
        <xdr:cNvPr id="12" name="Image 11" descr="Sponsor Minette.jp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10179050" y="1837576"/>
          <a:ext cx="1632699" cy="1034909"/>
        </a:xfrm>
        <a:prstGeom prst="rect">
          <a:avLst/>
        </a:prstGeom>
      </xdr:spPr>
    </xdr:pic>
    <xdr:clientData/>
  </xdr:twoCellAnchor>
  <xdr:twoCellAnchor editAs="oneCell">
    <xdr:from>
      <xdr:col>8</xdr:col>
      <xdr:colOff>404000</xdr:colOff>
      <xdr:row>18</xdr:row>
      <xdr:rowOff>88900</xdr:rowOff>
    </xdr:from>
    <xdr:to>
      <xdr:col>12</xdr:col>
      <xdr:colOff>95982</xdr:colOff>
      <xdr:row>22</xdr:row>
      <xdr:rowOff>73800</xdr:rowOff>
    </xdr:to>
    <xdr:pic>
      <xdr:nvPicPr>
        <xdr:cNvPr id="13" name="Image 12" descr="Sponsor MOREL.jp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6176150" y="3416300"/>
          <a:ext cx="2739982" cy="721500"/>
        </a:xfrm>
        <a:prstGeom prst="rect">
          <a:avLst/>
        </a:prstGeom>
      </xdr:spPr>
    </xdr:pic>
    <xdr:clientData/>
  </xdr:twoCellAnchor>
  <xdr:twoCellAnchor editAs="oneCell">
    <xdr:from>
      <xdr:col>6</xdr:col>
      <xdr:colOff>90450</xdr:colOff>
      <xdr:row>18</xdr:row>
      <xdr:rowOff>104961</xdr:rowOff>
    </xdr:from>
    <xdr:to>
      <xdr:col>8</xdr:col>
      <xdr:colOff>406400</xdr:colOff>
      <xdr:row>22</xdr:row>
      <xdr:rowOff>90449</xdr:rowOff>
    </xdr:to>
    <xdr:pic>
      <xdr:nvPicPr>
        <xdr:cNvPr id="14" name="Image 13" descr="Sponsor Ouest Chauffage.jpg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3386100" y="3432361"/>
          <a:ext cx="2792450" cy="722088"/>
        </a:xfrm>
        <a:prstGeom prst="rect">
          <a:avLst/>
        </a:prstGeom>
      </xdr:spPr>
    </xdr:pic>
    <xdr:clientData/>
  </xdr:twoCellAnchor>
  <xdr:twoCellAnchor editAs="oneCell">
    <xdr:from>
      <xdr:col>12</xdr:col>
      <xdr:colOff>227749</xdr:colOff>
      <xdr:row>18</xdr:row>
      <xdr:rowOff>25400</xdr:rowOff>
    </xdr:from>
    <xdr:to>
      <xdr:col>17</xdr:col>
      <xdr:colOff>321646</xdr:colOff>
      <xdr:row>23</xdr:row>
      <xdr:rowOff>5500</xdr:rowOff>
    </xdr:to>
    <xdr:pic>
      <xdr:nvPicPr>
        <xdr:cNvPr id="15" name="Image 14" descr="Sponsor PPP.jpg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9047899" y="3352800"/>
          <a:ext cx="2430697" cy="9008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0</xdr:colOff>
      <xdr:row>7</xdr:row>
      <xdr:rowOff>95250</xdr:rowOff>
    </xdr:to>
    <xdr:pic>
      <xdr:nvPicPr>
        <xdr:cNvPr id="2" name="Image 1" descr="TrueNormands 2015-2016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397000" cy="1384300"/>
        </a:xfrm>
        <a:prstGeom prst="rect">
          <a:avLst/>
        </a:prstGeom>
      </xdr:spPr>
    </xdr:pic>
    <xdr:clientData/>
  </xdr:twoCellAnchor>
  <xdr:twoCellAnchor editAs="oneCell">
    <xdr:from>
      <xdr:col>14</xdr:col>
      <xdr:colOff>95250</xdr:colOff>
      <xdr:row>0</xdr:row>
      <xdr:rowOff>0</xdr:rowOff>
    </xdr:from>
    <xdr:to>
      <xdr:col>18</xdr:col>
      <xdr:colOff>12700</xdr:colOff>
      <xdr:row>7</xdr:row>
      <xdr:rowOff>95250</xdr:rowOff>
    </xdr:to>
    <xdr:pic>
      <xdr:nvPicPr>
        <xdr:cNvPr id="3" name="Image 2" descr="TrueNormands 2015-2016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112250" y="0"/>
          <a:ext cx="1314450" cy="13843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</xdr:row>
      <xdr:rowOff>44450</xdr:rowOff>
    </xdr:from>
    <xdr:to>
      <xdr:col>4</xdr:col>
      <xdr:colOff>520700</xdr:colOff>
      <xdr:row>31</xdr:row>
      <xdr:rowOff>152400</xdr:rowOff>
    </xdr:to>
    <xdr:pic>
      <xdr:nvPicPr>
        <xdr:cNvPr id="4" name="Image 3" descr="Handisport Grand Rouen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4857750"/>
          <a:ext cx="1917700" cy="1028700"/>
        </a:xfrm>
        <a:prstGeom prst="rect">
          <a:avLst/>
        </a:prstGeom>
      </xdr:spPr>
    </xdr:pic>
    <xdr:clientData/>
  </xdr:twoCellAnchor>
  <xdr:twoCellAnchor editAs="oneCell">
    <xdr:from>
      <xdr:col>13</xdr:col>
      <xdr:colOff>393700</xdr:colOff>
      <xdr:row>26</xdr:row>
      <xdr:rowOff>44450</xdr:rowOff>
    </xdr:from>
    <xdr:to>
      <xdr:col>18</xdr:col>
      <xdr:colOff>12700</xdr:colOff>
      <xdr:row>31</xdr:row>
      <xdr:rowOff>152400</xdr:rowOff>
    </xdr:to>
    <xdr:pic>
      <xdr:nvPicPr>
        <xdr:cNvPr id="5" name="Image 4" descr="Handisport Grand Rouen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817100" y="4857750"/>
          <a:ext cx="1917700" cy="10287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17</xdr:row>
      <xdr:rowOff>51550</xdr:rowOff>
    </xdr:from>
    <xdr:to>
      <xdr:col>13</xdr:col>
      <xdr:colOff>628650</xdr:colOff>
      <xdr:row>26</xdr:row>
      <xdr:rowOff>34554</xdr:rowOff>
    </xdr:to>
    <xdr:pic>
      <xdr:nvPicPr>
        <xdr:cNvPr id="6" name="Image 5" descr="Sponsor Harmonie Mutuelle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509000" y="3194800"/>
          <a:ext cx="1543050" cy="1653054"/>
        </a:xfrm>
        <a:prstGeom prst="rect">
          <a:avLst/>
        </a:prstGeom>
      </xdr:spPr>
    </xdr:pic>
    <xdr:clientData/>
  </xdr:twoCellAnchor>
  <xdr:twoCellAnchor editAs="oneCell">
    <xdr:from>
      <xdr:col>9</xdr:col>
      <xdr:colOff>63500</xdr:colOff>
      <xdr:row>18</xdr:row>
      <xdr:rowOff>146050</xdr:rowOff>
    </xdr:from>
    <xdr:to>
      <xdr:col>11</xdr:col>
      <xdr:colOff>374650</xdr:colOff>
      <xdr:row>25</xdr:row>
      <xdr:rowOff>27784</xdr:rowOff>
    </xdr:to>
    <xdr:pic>
      <xdr:nvPicPr>
        <xdr:cNvPr id="7" name="Image 6" descr="Sponsor Leclerc Bapeaume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911850" y="3473450"/>
          <a:ext cx="2108200" cy="1177134"/>
        </a:xfrm>
        <a:prstGeom prst="rect">
          <a:avLst/>
        </a:prstGeom>
      </xdr:spPr>
    </xdr:pic>
    <xdr:clientData/>
  </xdr:twoCellAnchor>
  <xdr:twoCellAnchor editAs="oneCell">
    <xdr:from>
      <xdr:col>4</xdr:col>
      <xdr:colOff>971550</xdr:colOff>
      <xdr:row>26</xdr:row>
      <xdr:rowOff>82550</xdr:rowOff>
    </xdr:from>
    <xdr:to>
      <xdr:col>8</xdr:col>
      <xdr:colOff>22182</xdr:colOff>
      <xdr:row>30</xdr:row>
      <xdr:rowOff>67450</xdr:rowOff>
    </xdr:to>
    <xdr:pic>
      <xdr:nvPicPr>
        <xdr:cNvPr id="8" name="Image 7" descr="Sponsor MOREL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2368550" y="4895850"/>
          <a:ext cx="2739982" cy="721500"/>
        </a:xfrm>
        <a:prstGeom prst="rect">
          <a:avLst/>
        </a:prstGeom>
      </xdr:spPr>
    </xdr:pic>
    <xdr:clientData/>
  </xdr:twoCellAnchor>
  <xdr:twoCellAnchor editAs="oneCell">
    <xdr:from>
      <xdr:col>8</xdr:col>
      <xdr:colOff>57150</xdr:colOff>
      <xdr:row>26</xdr:row>
      <xdr:rowOff>19050</xdr:rowOff>
    </xdr:from>
    <xdr:to>
      <xdr:col>10</xdr:col>
      <xdr:colOff>811447</xdr:colOff>
      <xdr:row>30</xdr:row>
      <xdr:rowOff>183300</xdr:rowOff>
    </xdr:to>
    <xdr:pic>
      <xdr:nvPicPr>
        <xdr:cNvPr id="9" name="Image 8" descr="Sponsor PPP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5143500" y="4832350"/>
          <a:ext cx="2430697" cy="900850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14</xdr:row>
      <xdr:rowOff>63500</xdr:rowOff>
    </xdr:from>
    <xdr:to>
      <xdr:col>4</xdr:col>
      <xdr:colOff>0</xdr:colOff>
      <xdr:row>21</xdr:row>
      <xdr:rowOff>120650</xdr:rowOff>
    </xdr:to>
    <xdr:pic>
      <xdr:nvPicPr>
        <xdr:cNvPr id="10" name="Image 9" descr="Sponsor AFM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38100" y="2647950"/>
          <a:ext cx="1358900" cy="1358900"/>
        </a:xfrm>
        <a:prstGeom prst="rect">
          <a:avLst/>
        </a:prstGeom>
      </xdr:spPr>
    </xdr:pic>
    <xdr:clientData/>
  </xdr:twoCellAnchor>
  <xdr:twoCellAnchor editAs="oneCell">
    <xdr:from>
      <xdr:col>0</xdr:col>
      <xdr:colOff>31750</xdr:colOff>
      <xdr:row>22</xdr:row>
      <xdr:rowOff>76200</xdr:rowOff>
    </xdr:from>
    <xdr:to>
      <xdr:col>3</xdr:col>
      <xdr:colOff>254000</xdr:colOff>
      <xdr:row>25</xdr:row>
      <xdr:rowOff>139700</xdr:rowOff>
    </xdr:to>
    <xdr:pic>
      <xdr:nvPicPr>
        <xdr:cNvPr id="11" name="Image 10" descr="Sponsor Au Lilas Blanc.jp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31750" y="4146550"/>
          <a:ext cx="1270000" cy="615950"/>
        </a:xfrm>
        <a:prstGeom prst="rect">
          <a:avLst/>
        </a:prstGeom>
      </xdr:spPr>
    </xdr:pic>
    <xdr:clientData/>
  </xdr:twoCellAnchor>
  <xdr:twoCellAnchor editAs="oneCell">
    <xdr:from>
      <xdr:col>10</xdr:col>
      <xdr:colOff>819150</xdr:colOff>
      <xdr:row>25</xdr:row>
      <xdr:rowOff>152400</xdr:rowOff>
    </xdr:from>
    <xdr:to>
      <xdr:col>12</xdr:col>
      <xdr:colOff>783450</xdr:colOff>
      <xdr:row>30</xdr:row>
      <xdr:rowOff>80575</xdr:rowOff>
    </xdr:to>
    <xdr:pic>
      <xdr:nvPicPr>
        <xdr:cNvPr id="12" name="Image 11" descr="Sponsor L'Ours Noir.jp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7581900" y="4775200"/>
          <a:ext cx="1710550" cy="855275"/>
        </a:xfrm>
        <a:prstGeom prst="rect">
          <a:avLst/>
        </a:prstGeom>
      </xdr:spPr>
    </xdr:pic>
    <xdr:clientData/>
  </xdr:twoCellAnchor>
  <xdr:twoCellAnchor editAs="oneCell">
    <xdr:from>
      <xdr:col>14</xdr:col>
      <xdr:colOff>88900</xdr:colOff>
      <xdr:row>8</xdr:row>
      <xdr:rowOff>95250</xdr:rowOff>
    </xdr:from>
    <xdr:to>
      <xdr:col>17</xdr:col>
      <xdr:colOff>311150</xdr:colOff>
      <xdr:row>11</xdr:row>
      <xdr:rowOff>152400</xdr:rowOff>
    </xdr:to>
    <xdr:pic>
      <xdr:nvPicPr>
        <xdr:cNvPr id="13" name="Image 12" descr="Sponsor Bellet SARL.jp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10414000" y="1568450"/>
          <a:ext cx="1270000" cy="615950"/>
        </a:xfrm>
        <a:prstGeom prst="rect">
          <a:avLst/>
        </a:prstGeom>
      </xdr:spPr>
    </xdr:pic>
    <xdr:clientData/>
  </xdr:twoCellAnchor>
  <xdr:twoCellAnchor editAs="oneCell">
    <xdr:from>
      <xdr:col>14</xdr:col>
      <xdr:colOff>88900</xdr:colOff>
      <xdr:row>13</xdr:row>
      <xdr:rowOff>0</xdr:rowOff>
    </xdr:from>
    <xdr:to>
      <xdr:col>17</xdr:col>
      <xdr:colOff>311150</xdr:colOff>
      <xdr:row>16</xdr:row>
      <xdr:rowOff>63500</xdr:rowOff>
    </xdr:to>
    <xdr:pic>
      <xdr:nvPicPr>
        <xdr:cNvPr id="14" name="Image 13" descr="Sponsor Jean's &amp; Mode.jpg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0414000" y="2400300"/>
          <a:ext cx="1270000" cy="6159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</xdr:row>
      <xdr:rowOff>44450</xdr:rowOff>
    </xdr:from>
    <xdr:to>
      <xdr:col>3</xdr:col>
      <xdr:colOff>279350</xdr:colOff>
      <xdr:row>13</xdr:row>
      <xdr:rowOff>6350</xdr:rowOff>
    </xdr:to>
    <xdr:pic>
      <xdr:nvPicPr>
        <xdr:cNvPr id="15" name="Image 14" descr="Sponsor Sade.jpg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0" y="1701800"/>
          <a:ext cx="1327100" cy="704850"/>
        </a:xfrm>
        <a:prstGeom prst="rect">
          <a:avLst/>
        </a:prstGeom>
      </xdr:spPr>
    </xdr:pic>
    <xdr:clientData/>
  </xdr:twoCellAnchor>
  <xdr:twoCellAnchor editAs="oneCell">
    <xdr:from>
      <xdr:col>14</xdr:col>
      <xdr:colOff>76200</xdr:colOff>
      <xdr:row>18</xdr:row>
      <xdr:rowOff>154477</xdr:rowOff>
    </xdr:from>
    <xdr:to>
      <xdr:col>17</xdr:col>
      <xdr:colOff>337299</xdr:colOff>
      <xdr:row>23</xdr:row>
      <xdr:rowOff>57009</xdr:rowOff>
    </xdr:to>
    <xdr:pic>
      <xdr:nvPicPr>
        <xdr:cNvPr id="16" name="Image 15" descr="Sponsor Minette.jpg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10401300" y="3481877"/>
          <a:ext cx="1308849" cy="82963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0</xdr:colOff>
      <xdr:row>7</xdr:row>
      <xdr:rowOff>95250</xdr:rowOff>
    </xdr:to>
    <xdr:pic>
      <xdr:nvPicPr>
        <xdr:cNvPr id="2" name="Image 1" descr="TrueNormands 2015-2016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397000" cy="1384300"/>
        </a:xfrm>
        <a:prstGeom prst="rect">
          <a:avLst/>
        </a:prstGeom>
      </xdr:spPr>
    </xdr:pic>
    <xdr:clientData/>
  </xdr:twoCellAnchor>
  <xdr:twoCellAnchor editAs="oneCell">
    <xdr:from>
      <xdr:col>14</xdr:col>
      <xdr:colOff>95250</xdr:colOff>
      <xdr:row>0</xdr:row>
      <xdr:rowOff>0</xdr:rowOff>
    </xdr:from>
    <xdr:to>
      <xdr:col>18</xdr:col>
      <xdr:colOff>12700</xdr:colOff>
      <xdr:row>7</xdr:row>
      <xdr:rowOff>95250</xdr:rowOff>
    </xdr:to>
    <xdr:pic>
      <xdr:nvPicPr>
        <xdr:cNvPr id="3" name="Image 2" descr="TrueNormands 2015-2016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601200" y="0"/>
          <a:ext cx="1314450" cy="13843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</xdr:row>
      <xdr:rowOff>31750</xdr:rowOff>
    </xdr:from>
    <xdr:to>
      <xdr:col>4</xdr:col>
      <xdr:colOff>520700</xdr:colOff>
      <xdr:row>27</xdr:row>
      <xdr:rowOff>139700</xdr:rowOff>
    </xdr:to>
    <xdr:pic>
      <xdr:nvPicPr>
        <xdr:cNvPr id="4" name="Image 3" descr="Handisport Grand Rouen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4311650"/>
          <a:ext cx="1917700" cy="1028700"/>
        </a:xfrm>
        <a:prstGeom prst="rect">
          <a:avLst/>
        </a:prstGeom>
      </xdr:spPr>
    </xdr:pic>
    <xdr:clientData/>
  </xdr:twoCellAnchor>
  <xdr:twoCellAnchor editAs="oneCell">
    <xdr:from>
      <xdr:col>13</xdr:col>
      <xdr:colOff>660400</xdr:colOff>
      <xdr:row>22</xdr:row>
      <xdr:rowOff>38100</xdr:rowOff>
    </xdr:from>
    <xdr:to>
      <xdr:col>18</xdr:col>
      <xdr:colOff>165100</xdr:colOff>
      <xdr:row>27</xdr:row>
      <xdr:rowOff>146050</xdr:rowOff>
    </xdr:to>
    <xdr:pic>
      <xdr:nvPicPr>
        <xdr:cNvPr id="5" name="Image 4" descr="Handisport Grand Rouen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829800" y="4318000"/>
          <a:ext cx="1917700" cy="102870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8</xdr:row>
      <xdr:rowOff>0</xdr:rowOff>
    </xdr:from>
    <xdr:to>
      <xdr:col>3</xdr:col>
      <xdr:colOff>316738</xdr:colOff>
      <xdr:row>14</xdr:row>
      <xdr:rowOff>11938</xdr:rowOff>
    </xdr:to>
    <xdr:pic>
      <xdr:nvPicPr>
        <xdr:cNvPr id="6" name="Image 5" descr="Comité Départemental Handisport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9050" y="1473200"/>
          <a:ext cx="1345438" cy="1345438"/>
        </a:xfrm>
        <a:prstGeom prst="rect">
          <a:avLst/>
        </a:prstGeom>
      </xdr:spPr>
    </xdr:pic>
    <xdr:clientData/>
  </xdr:twoCellAnchor>
  <xdr:twoCellAnchor editAs="oneCell">
    <xdr:from>
      <xdr:col>10</xdr:col>
      <xdr:colOff>880250</xdr:colOff>
      <xdr:row>17</xdr:row>
      <xdr:rowOff>116730</xdr:rowOff>
    </xdr:from>
    <xdr:to>
      <xdr:col>12</xdr:col>
      <xdr:colOff>812800</xdr:colOff>
      <xdr:row>21</xdr:row>
      <xdr:rowOff>143907</xdr:rowOff>
    </xdr:to>
    <xdr:pic>
      <xdr:nvPicPr>
        <xdr:cNvPr id="7" name="Image 6" descr="Comité Régional Handisport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319150" y="3475880"/>
          <a:ext cx="1767700" cy="763777"/>
        </a:xfrm>
        <a:prstGeom prst="rect">
          <a:avLst/>
        </a:prstGeom>
      </xdr:spPr>
    </xdr:pic>
    <xdr:clientData/>
  </xdr:twoCellAnchor>
  <xdr:twoCellAnchor editAs="oneCell">
    <xdr:from>
      <xdr:col>14</xdr:col>
      <xdr:colOff>308145</xdr:colOff>
      <xdr:row>7</xdr:row>
      <xdr:rowOff>171450</xdr:rowOff>
    </xdr:from>
    <xdr:to>
      <xdr:col>17</xdr:col>
      <xdr:colOff>226641</xdr:colOff>
      <xdr:row>13</xdr:row>
      <xdr:rowOff>146050</xdr:rowOff>
    </xdr:to>
    <xdr:pic>
      <xdr:nvPicPr>
        <xdr:cNvPr id="8" name="Image 7" descr="Conseil Général de Seine-Maritime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0493545" y="1460500"/>
          <a:ext cx="966246" cy="1308100"/>
        </a:xfrm>
        <a:prstGeom prst="rect">
          <a:avLst/>
        </a:prstGeom>
      </xdr:spPr>
    </xdr:pic>
    <xdr:clientData/>
  </xdr:twoCellAnchor>
  <xdr:twoCellAnchor editAs="oneCell">
    <xdr:from>
      <xdr:col>10</xdr:col>
      <xdr:colOff>895350</xdr:colOff>
      <xdr:row>21</xdr:row>
      <xdr:rowOff>158541</xdr:rowOff>
    </xdr:from>
    <xdr:to>
      <xdr:col>13</xdr:col>
      <xdr:colOff>311570</xdr:colOff>
      <xdr:row>27</xdr:row>
      <xdr:rowOff>127001</xdr:rowOff>
    </xdr:to>
    <xdr:pic>
      <xdr:nvPicPr>
        <xdr:cNvPr id="9" name="Image 8" descr="Foot-Fauteuil France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334250" y="4254291"/>
          <a:ext cx="2146720" cy="1073360"/>
        </a:xfrm>
        <a:prstGeom prst="rect">
          <a:avLst/>
        </a:prstGeom>
      </xdr:spPr>
    </xdr:pic>
    <xdr:clientData/>
  </xdr:twoCellAnchor>
  <xdr:twoCellAnchor editAs="oneCell">
    <xdr:from>
      <xdr:col>8</xdr:col>
      <xdr:colOff>939800</xdr:colOff>
      <xdr:row>20</xdr:row>
      <xdr:rowOff>95249</xdr:rowOff>
    </xdr:from>
    <xdr:to>
      <xdr:col>10</xdr:col>
      <xdr:colOff>289025</xdr:colOff>
      <xdr:row>27</xdr:row>
      <xdr:rowOff>79474</xdr:rowOff>
    </xdr:to>
    <xdr:pic>
      <xdr:nvPicPr>
        <xdr:cNvPr id="10" name="Image 9" descr="Mairie de Canteleu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5454650" y="4006849"/>
          <a:ext cx="1273275" cy="1273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</xdr:row>
      <xdr:rowOff>57150</xdr:rowOff>
    </xdr:from>
    <xdr:to>
      <xdr:col>3</xdr:col>
      <xdr:colOff>266743</xdr:colOff>
      <xdr:row>21</xdr:row>
      <xdr:rowOff>83250</xdr:rowOff>
    </xdr:to>
    <xdr:pic>
      <xdr:nvPicPr>
        <xdr:cNvPr id="11" name="Image 10" descr="Métropole Rouen Normandie.jp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0" y="2863850"/>
          <a:ext cx="1314493" cy="1315150"/>
        </a:xfrm>
        <a:prstGeom prst="rect">
          <a:avLst/>
        </a:prstGeom>
      </xdr:spPr>
    </xdr:pic>
    <xdr:clientData/>
  </xdr:twoCellAnchor>
  <xdr:twoCellAnchor editAs="oneCell">
    <xdr:from>
      <xdr:col>14</xdr:col>
      <xdr:colOff>309244</xdr:colOff>
      <xdr:row>14</xdr:row>
      <xdr:rowOff>19050</xdr:rowOff>
    </xdr:from>
    <xdr:to>
      <xdr:col>17</xdr:col>
      <xdr:colOff>308387</xdr:colOff>
      <xdr:row>21</xdr:row>
      <xdr:rowOff>87200</xdr:rowOff>
    </xdr:to>
    <xdr:pic>
      <xdr:nvPicPr>
        <xdr:cNvPr id="12" name="Image 11" descr="Ministère des sports.jp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10494644" y="2825750"/>
          <a:ext cx="1046893" cy="1357200"/>
        </a:xfrm>
        <a:prstGeom prst="rect">
          <a:avLst/>
        </a:prstGeom>
      </xdr:spPr>
    </xdr:pic>
    <xdr:clientData/>
  </xdr:twoCellAnchor>
  <xdr:twoCellAnchor editAs="oneCell">
    <xdr:from>
      <xdr:col>4</xdr:col>
      <xdr:colOff>611850</xdr:colOff>
      <xdr:row>22</xdr:row>
      <xdr:rowOff>36436</xdr:rowOff>
    </xdr:from>
    <xdr:to>
      <xdr:col>8</xdr:col>
      <xdr:colOff>742950</xdr:colOff>
      <xdr:row>27</xdr:row>
      <xdr:rowOff>14949</xdr:rowOff>
    </xdr:to>
    <xdr:pic>
      <xdr:nvPicPr>
        <xdr:cNvPr id="13" name="Image 12" descr="Région Normandie.jp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008850" y="4316336"/>
          <a:ext cx="3248950" cy="89926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Feuil1"/>
  <dimension ref="A1:N18"/>
  <sheetViews>
    <sheetView showGridLines="0" tabSelected="1" workbookViewId="0">
      <selection activeCell="P17" sqref="P17"/>
    </sheetView>
  </sheetViews>
  <sheetFormatPr baseColWidth="10" defaultRowHeight="14.5"/>
  <cols>
    <col min="1" max="4" width="5" style="5" customWidth="1"/>
    <col min="5" max="5" width="12.7265625" style="5" customWidth="1"/>
    <col min="6" max="6" width="14.453125" style="5" customWidth="1"/>
    <col min="7" max="8" width="17.7265625" style="5" bestFit="1" customWidth="1"/>
    <col min="9" max="12" width="10.90625" style="5"/>
    <col min="13" max="13" width="10.90625" style="5" customWidth="1"/>
    <col min="14" max="14" width="7.54296875" style="5" customWidth="1"/>
    <col min="15" max="18" width="5" style="5" customWidth="1"/>
    <col min="19" max="16384" width="10.90625" style="5"/>
  </cols>
  <sheetData>
    <row r="1" spans="1:14" ht="14.5" customHeight="1">
      <c r="A1" s="8"/>
      <c r="B1" s="8"/>
      <c r="C1" s="8"/>
      <c r="D1" s="8"/>
      <c r="E1" s="9" t="s">
        <v>0</v>
      </c>
      <c r="F1" s="9"/>
      <c r="G1" s="9"/>
      <c r="H1" s="9"/>
      <c r="I1" s="9"/>
      <c r="J1" s="9"/>
      <c r="K1" s="9"/>
      <c r="L1" s="9"/>
      <c r="M1" s="9"/>
      <c r="N1" s="9"/>
    </row>
    <row r="2" spans="1:14" ht="14.5" customHeight="1">
      <c r="E2" s="9"/>
      <c r="F2" s="9"/>
      <c r="G2" s="9"/>
      <c r="H2" s="9"/>
      <c r="I2" s="9"/>
      <c r="J2" s="9"/>
      <c r="K2" s="9"/>
      <c r="L2" s="9"/>
      <c r="M2" s="9"/>
      <c r="N2" s="9"/>
    </row>
    <row r="3" spans="1:14" ht="14.5" customHeight="1">
      <c r="E3" s="9"/>
      <c r="F3" s="9"/>
      <c r="G3" s="9"/>
      <c r="H3" s="9"/>
      <c r="I3" s="9"/>
      <c r="J3" s="9"/>
      <c r="K3" s="9"/>
      <c r="L3" s="9"/>
      <c r="M3" s="9"/>
      <c r="N3" s="9"/>
    </row>
    <row r="4" spans="1:14" ht="14.5" customHeight="1">
      <c r="E4" s="9"/>
      <c r="F4" s="9"/>
      <c r="G4" s="9"/>
      <c r="H4" s="9"/>
      <c r="I4" s="9"/>
      <c r="J4" s="9"/>
      <c r="K4" s="9"/>
      <c r="L4" s="9"/>
      <c r="M4" s="9"/>
      <c r="N4" s="9"/>
    </row>
    <row r="5" spans="1:14" ht="14.5" customHeight="1">
      <c r="E5" s="9" t="s">
        <v>1</v>
      </c>
      <c r="F5" s="9"/>
      <c r="G5" s="9"/>
      <c r="H5" s="9"/>
      <c r="I5" s="9"/>
      <c r="J5" s="9"/>
      <c r="K5" s="9"/>
      <c r="L5" s="9"/>
      <c r="M5" s="9"/>
      <c r="N5" s="9"/>
    </row>
    <row r="6" spans="1:14" ht="14.5" customHeight="1">
      <c r="E6" s="9"/>
      <c r="F6" s="9"/>
      <c r="G6" s="9"/>
      <c r="H6" s="9"/>
      <c r="I6" s="9"/>
      <c r="J6" s="9"/>
      <c r="K6" s="9"/>
      <c r="L6" s="9"/>
      <c r="M6" s="9"/>
      <c r="N6" s="9"/>
    </row>
    <row r="7" spans="1:14" ht="14.5" customHeight="1">
      <c r="E7" s="9"/>
      <c r="F7" s="9"/>
      <c r="G7" s="9"/>
      <c r="H7" s="9"/>
      <c r="I7" s="9"/>
      <c r="J7" s="9"/>
      <c r="K7" s="9"/>
      <c r="L7" s="9"/>
      <c r="M7" s="9"/>
      <c r="N7" s="9"/>
    </row>
    <row r="8" spans="1:14" ht="14.5" customHeight="1" thickBot="1">
      <c r="E8" s="9"/>
      <c r="F8" s="9"/>
      <c r="G8" s="9"/>
      <c r="H8" s="9"/>
      <c r="I8" s="9"/>
      <c r="J8" s="9"/>
      <c r="K8" s="9"/>
      <c r="L8" s="9"/>
      <c r="M8" s="9"/>
      <c r="N8" s="9"/>
    </row>
    <row r="9" spans="1:14">
      <c r="E9" s="40" t="s">
        <v>2</v>
      </c>
      <c r="F9" s="41"/>
      <c r="G9" s="41"/>
      <c r="H9" s="41"/>
      <c r="I9" s="41"/>
      <c r="J9" s="41"/>
      <c r="K9" s="41"/>
      <c r="L9" s="41"/>
      <c r="M9" s="41"/>
      <c r="N9" s="42"/>
    </row>
    <row r="10" spans="1:14" ht="15" thickBot="1">
      <c r="E10" s="48" t="s">
        <v>5</v>
      </c>
      <c r="F10" s="49" t="s">
        <v>4</v>
      </c>
      <c r="G10" s="49" t="s">
        <v>3</v>
      </c>
      <c r="H10" s="49" t="s">
        <v>6</v>
      </c>
      <c r="I10" s="49" t="s">
        <v>7</v>
      </c>
      <c r="J10" s="49" t="s">
        <v>8</v>
      </c>
      <c r="K10" s="49" t="s">
        <v>9</v>
      </c>
      <c r="L10" s="49" t="s">
        <v>10</v>
      </c>
      <c r="M10" s="49" t="s">
        <v>11</v>
      </c>
      <c r="N10" s="50" t="s">
        <v>12</v>
      </c>
    </row>
    <row r="11" spans="1:14">
      <c r="E11" s="47">
        <v>1</v>
      </c>
      <c r="F11" s="51" t="s">
        <v>13</v>
      </c>
      <c r="G11" s="51">
        <f>SUM(H11:J11)</f>
        <v>4</v>
      </c>
      <c r="H11" s="51">
        <f>COUNTIF(Matchs!I20:I26,"Grenoble")+COUNTIF(Matchs!N11:N17,"Grenoble")</f>
        <v>4</v>
      </c>
      <c r="I11" s="51">
        <f>COUNTIF(Matchs!$I$21,"Nul")+COUNTIF(Matchs!$I$23,"Nul")+COUNTIF(Matchs!$I$25,"Nul")+COUNTIF(Matchs!$I$26,"Nul")+COUNTIF(Matchs!$N$12,"Nul")+COUNTIF(Matchs!$N$13,"Nul")+COUNTIF(Matchs!$N$15,"Nul")+COUNTIF(Matchs!$N$17,"Nul")</f>
        <v>0</v>
      </c>
      <c r="J11" s="51">
        <f>COUNTIF(Matchs!$I$21,"Bordeaux")+COUNTIF(Matchs!$I$23,"Nîmes")+COUNTIF(Matchs!$I$25,"Limoges")+COUNTIF(Matchs!$I$26,"Limoges")+COUNTIF(Matchs!$N$12,"Rouen")+COUNTIF(Matchs!$N$13,"Nantes")+COUNTIF(Matchs!$N$15,"Rouen")+COUNTIF(Matchs!$N$17,"Nantes")</f>
        <v>0</v>
      </c>
      <c r="K11" s="51">
        <f>Matchs!F21+Matchs!F23+Matchs!G25+Matchs!F26+Matchs!L12+Matchs!L13+Matchs!K15+Matchs!K17</f>
        <v>12</v>
      </c>
      <c r="L11" s="51">
        <f>Matchs!G21+Matchs!G23+Matchs!F25+Matchs!G26+Matchs!K12+Matchs!K13+Matchs!L15+Matchs!L17</f>
        <v>2</v>
      </c>
      <c r="M11" s="51">
        <f>K11-L11</f>
        <v>10</v>
      </c>
      <c r="N11" s="39">
        <f>3*H11+1*I11+0*J11</f>
        <v>12</v>
      </c>
    </row>
    <row r="12" spans="1:14">
      <c r="E12" s="44">
        <v>2</v>
      </c>
      <c r="F12" s="52" t="s">
        <v>14</v>
      </c>
      <c r="G12" s="52">
        <f>SUM(H12:J12)</f>
        <v>3</v>
      </c>
      <c r="H12" s="52">
        <f>COUNTIF(Matchs!I11:I17,"Berck")</f>
        <v>2</v>
      </c>
      <c r="I12" s="52">
        <f>COUNTIF(Matchs!$I$11,"Nul")+COUNTIF(Matchs!$I$14,"Nul")+COUNTIF(Matchs!$I$15,"Nul")</f>
        <v>1</v>
      </c>
      <c r="J12" s="52">
        <f>COUNTIF(Matchs!$I$11,"Nîmes")+COUNTIF(Matchs!$I$14,"Rouen")+COUNTIF(Matchs!$I$15,"Nantes")</f>
        <v>0</v>
      </c>
      <c r="K12" s="52">
        <f>Matchs!G11+Matchs!F14+Matchs!F15</f>
        <v>9</v>
      </c>
      <c r="L12" s="52">
        <f>Matchs!F11+Matchs!G14+Matchs!G15</f>
        <v>3</v>
      </c>
      <c r="M12" s="52">
        <f>K12-L12</f>
        <v>6</v>
      </c>
      <c r="N12" s="37">
        <f>3*H12+1*I12+0*J12</f>
        <v>7</v>
      </c>
    </row>
    <row r="13" spans="1:14">
      <c r="E13" s="43">
        <v>3</v>
      </c>
      <c r="F13" s="52" t="s">
        <v>19</v>
      </c>
      <c r="G13" s="52">
        <f>SUM(H13:J13)</f>
        <v>3</v>
      </c>
      <c r="H13" s="52">
        <f>COUNTIF(Matchs!I20:I26,"Bordeaux")</f>
        <v>2</v>
      </c>
      <c r="I13" s="52">
        <f>COUNTIF(Matchs!$I$21,"Nul")+COUNTIF(Matchs!$I$22,"Nul")+COUNTIF(Matchs!$I$24,"Nul")</f>
        <v>0</v>
      </c>
      <c r="J13" s="52">
        <f>COUNTIF(Matchs!$I$21,"Grenoble")+COUNTIF(Matchs!$I$22,"Limoges")+COUNTIF(Matchs!$I$24,"Nîmes")</f>
        <v>1</v>
      </c>
      <c r="K13" s="52">
        <f>Matchs!G21+Matchs!F22+Matchs!G24</f>
        <v>3</v>
      </c>
      <c r="L13" s="52">
        <f>Matchs!F21+Matchs!G22+Matchs!F24</f>
        <v>3</v>
      </c>
      <c r="M13" s="52">
        <f>K13-L13</f>
        <v>0</v>
      </c>
      <c r="N13" s="37">
        <f>3*H13+1*I13+0*J13</f>
        <v>6</v>
      </c>
    </row>
    <row r="14" spans="1:14">
      <c r="E14" s="43">
        <v>4</v>
      </c>
      <c r="F14" s="52" t="s">
        <v>15</v>
      </c>
      <c r="G14" s="52">
        <f>SUM(H14:J14)</f>
        <v>4</v>
      </c>
      <c r="H14" s="52">
        <f>COUNTIF(Matchs!I11:I17,"Rouen")+COUNTIF(Matchs!N11:N16,"Rouen")</f>
        <v>2</v>
      </c>
      <c r="I14" s="52">
        <f>COUNTIF(Matchs!$I$12,"Nul")+COUNTIF(Matchs!$I$14,"Nul")+COUNTIF(Matchs!$I$16,"Nul")+COUNTIF(Matchs!$I$17,"Nul")+COUNTIF(Matchs!$N$12,"Nul")+COUNTIF(Matchs!$N$14,"Nul")+COUNTIF(Matchs!$N$15,"Nul")</f>
        <v>0</v>
      </c>
      <c r="J14" s="52">
        <f>COUNTIF(Matchs!$I$12,"Nantes")+COUNTIF(Matchs!$I$14,"Berck")+COUNTIF(Matchs!$I$16,"Nîmes")+COUNTIF(Matchs!$I$17,"Nîmes")+COUNTIF(Matchs!$N$12,"Grenoble")+COUNTIF(Matchs!$N$14,"Vandoeuvre")+COUNTIF(Matchs!$N$15,"Grenoble")</f>
        <v>2</v>
      </c>
      <c r="K14" s="52">
        <f>Matchs!G12+Matchs!G14+Matchs!F16+Matchs!G17+Matchs!K12+Matchs!K14+Matchs!L15</f>
        <v>5</v>
      </c>
      <c r="L14" s="52">
        <f>Matchs!F12+Matchs!F14+Matchs!G16+Matchs!F17+Matchs!L12+Matchs!L14+Matchs!K15</f>
        <v>7</v>
      </c>
      <c r="M14" s="52">
        <f>K14-L14</f>
        <v>-2</v>
      </c>
      <c r="N14" s="37">
        <f>3*H14+1*I14+0*J14</f>
        <v>6</v>
      </c>
    </row>
    <row r="15" spans="1:14">
      <c r="E15" s="43">
        <v>5</v>
      </c>
      <c r="F15" s="52" t="s">
        <v>18</v>
      </c>
      <c r="G15" s="52">
        <f>SUM(H15:J15)</f>
        <v>7</v>
      </c>
      <c r="H15" s="52">
        <f>COUNTIF(Matchs!I11:I17,"Nîmes")+COUNTIF(Matchs!I20:I26,"Nîmes")</f>
        <v>1</v>
      </c>
      <c r="I15" s="52">
        <f>COUNTIF(Matchs!$I$11,"Nul")+COUNTIF(Matchs!$I$13,"Nul")+COUNTIF(Matchs!$I$16,"Nul")+COUNTIF(Matchs!$I$17,"Nul")+COUNTIF(Matchs!$I$20,"Nul")+COUNTIF(Matchs!$I$23,"Nul")+COUNTIF(Matchs!$I$24,"Nul")</f>
        <v>2</v>
      </c>
      <c r="J15" s="52">
        <f>COUNTIF(Matchs!$I$11,"Berck")+COUNTIF(Matchs!$I$13,"Nantes")+COUNTIF(Matchs!$I$16,"Rouen")+COUNTIF(Matchs!$I$17,"Rouen")+COUNTIF(Matchs!$I$20,"Limoges")+COUNTIF(Matchs!$I$23,"Grenoble")+COUNTIF(Matchs!$I$24,"Bordeaux")</f>
        <v>4</v>
      </c>
      <c r="K15" s="52">
        <f>Matchs!F11+Matchs!F13+Matchs!G16+Matchs!F17+Matchs!F20+Matchs!G23+Matchs!F24</f>
        <v>8</v>
      </c>
      <c r="L15" s="52">
        <f>Matchs!G11+Matchs!G13+Matchs!F16+Matchs!G17+Matchs!G20+Matchs!F23+Matchs!G24</f>
        <v>13</v>
      </c>
      <c r="M15" s="52">
        <f>K15-L15</f>
        <v>-5</v>
      </c>
      <c r="N15" s="37">
        <f>3*H15+1*I15+0*J15</f>
        <v>5</v>
      </c>
    </row>
    <row r="16" spans="1:14">
      <c r="E16" s="43">
        <v>6</v>
      </c>
      <c r="F16" s="52" t="s">
        <v>17</v>
      </c>
      <c r="G16" s="52">
        <f>SUM(H16:J16)</f>
        <v>3</v>
      </c>
      <c r="H16" s="52">
        <f>COUNTIF(Matchs!I11:I17,"Nantes")+COUNTIF(Matchs!N11:N17,"Nantes")</f>
        <v>1</v>
      </c>
      <c r="I16" s="52">
        <f>COUNTIF(Matchs!$I$12,"Nul")+COUNTIF(Matchs!$I$13,"Nul")+COUNTIF(Matchs!$I$15,"Nul")+COUNTIF(Matchs!$N$11,"Nul")+COUNTIF(Matchs!$N$13,"Nul")+COUNTIF(Matchs!$N$16,"Nul")+COUNTIF(Matchs!$N$17,"Nul")</f>
        <v>1</v>
      </c>
      <c r="J16" s="52">
        <f>COUNTIF(Matchs!$I$12,"Rouen")+COUNTIF(Matchs!$I$13,"Nîmes")+COUNTIF(Matchs!$I$15,"Berck")+COUNTIF(Matchs!$N$11,"Vandoeuvre")+COUNTIF(Matchs!$N$13,"Grenoble")+COUNTIF(Matchs!$N$16,"Grenoble")+COUNTIF(Matchs!$N$17,"Vandoeuvre")</f>
        <v>1</v>
      </c>
      <c r="K16" s="52">
        <f>Matchs!F12+Matchs!G13+Matchs!G15+Matchs!K11+Matchs!K13+Matchs!L16+Matchs!L17</f>
        <v>6</v>
      </c>
      <c r="L16" s="52">
        <f>Matchs!G12+Matchs!F13+Matchs!F15+Matchs!L11+Matchs!L13+Matchs!K16+Matchs!K17</f>
        <v>7</v>
      </c>
      <c r="M16" s="52">
        <f>K16-L16</f>
        <v>-1</v>
      </c>
      <c r="N16" s="37">
        <f>3*H16+1*I16+0*J16</f>
        <v>4</v>
      </c>
    </row>
    <row r="17" spans="5:14">
      <c r="E17" s="45">
        <v>7</v>
      </c>
      <c r="F17" s="52" t="s">
        <v>16</v>
      </c>
      <c r="G17" s="52">
        <f>SUM(H17:J17)</f>
        <v>0</v>
      </c>
      <c r="H17" s="52">
        <f>COUNTIF(Matchs!N11:N17,"Vandoeuvre")</f>
        <v>0</v>
      </c>
      <c r="I17" s="52">
        <f>COUNTIF(Matchs!$N$11,"Nul")+COUNTIF(Matchs!$N$14,"Nul")+COUNTIF(Matchs!$N$16,"Nul")</f>
        <v>0</v>
      </c>
      <c r="J17" s="52">
        <f>COUNTIF(Matchs!$N$11,"Nantes")+COUNTIF(Matchs!$N$14,"Rouen")+COUNTIF(Matchs!$N$16,"Nantes")</f>
        <v>0</v>
      </c>
      <c r="K17" s="52">
        <f>Matchs!L11+Matchs!L14+Matchs!K16</f>
        <v>0</v>
      </c>
      <c r="L17" s="52">
        <f>Matchs!K11+Matchs!K14+Matchs!L16</f>
        <v>0</v>
      </c>
      <c r="M17" s="52">
        <f>K17-L17</f>
        <v>0</v>
      </c>
      <c r="N17" s="37">
        <f>3*H17+1*I17+0*J17</f>
        <v>0</v>
      </c>
    </row>
    <row r="18" spans="5:14" ht="15" thickBot="1">
      <c r="E18" s="46">
        <v>8</v>
      </c>
      <c r="F18" s="53" t="s">
        <v>20</v>
      </c>
      <c r="G18" s="53">
        <f>SUM(H18:J18)</f>
        <v>4</v>
      </c>
      <c r="H18" s="53">
        <f>COUNTIF(Matchs!I20:I26,"Limoges")</f>
        <v>0</v>
      </c>
      <c r="I18" s="53">
        <f>COUNTIF(Matchs!$I$20,"Nul")+COUNTIF(Matchs!$I$22,"Nul")+COUNTIF(Matchs!$I$25,"Nul")+COUNTIF(Matchs!$I$26,"Nul")</f>
        <v>0</v>
      </c>
      <c r="J18" s="53">
        <f>COUNTIF(Matchs!$I$20,"Nîmes")+COUNTIF(Matchs!$I$22,"Bordeaux")+COUNTIF(Matchs!$I$25,"Grenoble")+COUNTIF(Matchs!$I$26,"Grenoble")</f>
        <v>4</v>
      </c>
      <c r="K18" s="53">
        <f>Matchs!G20+Matchs!G22+Matchs!F25+Matchs!G26</f>
        <v>0</v>
      </c>
      <c r="L18" s="53">
        <f>Matchs!F20+Matchs!F22+Matchs!G25+Matchs!F26</f>
        <v>8</v>
      </c>
      <c r="M18" s="53">
        <f>K18-L18</f>
        <v>-8</v>
      </c>
      <c r="N18" s="54">
        <f>3*H18+1*I18+0*J18</f>
        <v>0</v>
      </c>
    </row>
  </sheetData>
  <sortState ref="F11:N18">
    <sortCondition descending="1" ref="N11:N18"/>
    <sortCondition descending="1" ref="M11:M18"/>
  </sortState>
  <mergeCells count="3">
    <mergeCell ref="E1:N4"/>
    <mergeCell ref="E5:N8"/>
    <mergeCell ref="E9:N9"/>
  </mergeCells>
  <pageMargins left="0.7" right="0.7" top="0.75" bottom="0.75" header="0.3" footer="0.3"/>
  <pageSetup paperSize="9" orientation="portrait" horizontalDpi="4294967293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 codeName="Feuil2"/>
  <dimension ref="A1:N26"/>
  <sheetViews>
    <sheetView showGridLines="0" workbookViewId="0">
      <selection activeCell="P17" sqref="P17"/>
    </sheetView>
  </sheetViews>
  <sheetFormatPr baseColWidth="10" defaultRowHeight="14.5"/>
  <cols>
    <col min="1" max="4" width="5" style="1" customWidth="1"/>
    <col min="5" max="5" width="14.08984375" style="1" customWidth="1"/>
    <col min="6" max="6" width="12" style="1" customWidth="1"/>
    <col min="7" max="7" width="13.26953125" style="1" customWidth="1"/>
    <col min="8" max="8" width="13.453125" style="1" customWidth="1"/>
    <col min="9" max="9" width="10.90625" style="1"/>
    <col min="10" max="10" width="13.08984375" style="1" customWidth="1"/>
    <col min="11" max="11" width="12.6328125" style="1" customWidth="1"/>
    <col min="12" max="12" width="12.36328125" style="1" customWidth="1"/>
    <col min="13" max="13" width="13.08984375" style="1" customWidth="1"/>
    <col min="14" max="14" width="12.90625" style="1" customWidth="1"/>
    <col min="15" max="18" width="5" style="1" customWidth="1"/>
    <col min="19" max="16384" width="10.90625" style="1"/>
  </cols>
  <sheetData>
    <row r="1" spans="1:14" s="5" customFormat="1" ht="14.5" customHeight="1">
      <c r="A1" s="8"/>
      <c r="B1" s="8"/>
      <c r="C1" s="8"/>
      <c r="D1" s="8"/>
      <c r="E1" s="9" t="s">
        <v>0</v>
      </c>
      <c r="F1" s="9"/>
      <c r="G1" s="9"/>
      <c r="H1" s="9"/>
      <c r="I1" s="9"/>
      <c r="J1" s="9"/>
      <c r="K1" s="9"/>
      <c r="L1" s="9"/>
      <c r="M1" s="9"/>
      <c r="N1" s="9"/>
    </row>
    <row r="2" spans="1:14" s="5" customFormat="1" ht="14.5" customHeight="1">
      <c r="E2" s="9"/>
      <c r="F2" s="9"/>
      <c r="G2" s="9"/>
      <c r="H2" s="9"/>
      <c r="I2" s="9"/>
      <c r="J2" s="9"/>
      <c r="K2" s="9"/>
      <c r="L2" s="9"/>
      <c r="M2" s="9"/>
      <c r="N2" s="9"/>
    </row>
    <row r="3" spans="1:14" s="5" customFormat="1" ht="14.5" customHeight="1">
      <c r="E3" s="9"/>
      <c r="F3" s="9"/>
      <c r="G3" s="9"/>
      <c r="H3" s="9"/>
      <c r="I3" s="9"/>
      <c r="J3" s="9"/>
      <c r="K3" s="9"/>
      <c r="L3" s="9"/>
      <c r="M3" s="9"/>
      <c r="N3" s="9"/>
    </row>
    <row r="4" spans="1:14" s="5" customFormat="1" ht="14.5" customHeight="1">
      <c r="E4" s="9"/>
      <c r="F4" s="9"/>
      <c r="G4" s="9"/>
      <c r="H4" s="9"/>
      <c r="I4" s="9"/>
      <c r="J4" s="9"/>
      <c r="K4" s="9"/>
      <c r="L4" s="9"/>
      <c r="M4" s="9"/>
      <c r="N4" s="9"/>
    </row>
    <row r="5" spans="1:14" s="5" customFormat="1" ht="14.5" customHeight="1">
      <c r="E5" s="9" t="s">
        <v>1</v>
      </c>
      <c r="F5" s="9"/>
      <c r="G5" s="9"/>
      <c r="H5" s="9"/>
      <c r="I5" s="9"/>
      <c r="J5" s="9"/>
      <c r="K5" s="9"/>
      <c r="L5" s="9"/>
      <c r="M5" s="9"/>
      <c r="N5" s="9"/>
    </row>
    <row r="6" spans="1:14" s="5" customFormat="1" ht="14.5" customHeight="1">
      <c r="E6" s="9"/>
      <c r="F6" s="9"/>
      <c r="G6" s="9"/>
      <c r="H6" s="9"/>
      <c r="I6" s="9"/>
      <c r="J6" s="9"/>
      <c r="K6" s="9"/>
      <c r="L6" s="9"/>
      <c r="M6" s="9"/>
      <c r="N6" s="9"/>
    </row>
    <row r="7" spans="1:14" s="5" customFormat="1" ht="14.5" customHeight="1">
      <c r="E7" s="9"/>
      <c r="F7" s="9"/>
      <c r="G7" s="9"/>
      <c r="H7" s="9"/>
      <c r="I7" s="9"/>
      <c r="J7" s="9"/>
      <c r="K7" s="9"/>
      <c r="L7" s="9"/>
      <c r="M7" s="9"/>
      <c r="N7" s="9"/>
    </row>
    <row r="8" spans="1:14" s="5" customFormat="1" ht="14.5" customHeight="1" thickBot="1">
      <c r="E8" s="9"/>
      <c r="F8" s="9"/>
      <c r="G8" s="9"/>
      <c r="H8" s="9"/>
      <c r="I8" s="9"/>
      <c r="J8" s="9"/>
      <c r="K8" s="9"/>
      <c r="L8" s="9"/>
      <c r="M8" s="9"/>
      <c r="N8" s="9"/>
    </row>
    <row r="9" spans="1:14">
      <c r="E9" s="10" t="s">
        <v>24</v>
      </c>
      <c r="F9" s="11"/>
      <c r="G9" s="11"/>
      <c r="H9" s="11"/>
      <c r="I9" s="12"/>
      <c r="J9" s="10" t="s">
        <v>1</v>
      </c>
      <c r="K9" s="11"/>
      <c r="L9" s="11"/>
      <c r="M9" s="11"/>
      <c r="N9" s="12"/>
    </row>
    <row r="10" spans="1:14" ht="15" thickBot="1">
      <c r="E10" s="19" t="s">
        <v>21</v>
      </c>
      <c r="F10" s="20" t="s">
        <v>22</v>
      </c>
      <c r="G10" s="20"/>
      <c r="H10" s="34" t="s">
        <v>23</v>
      </c>
      <c r="I10" s="35" t="s">
        <v>27</v>
      </c>
      <c r="J10" s="19" t="s">
        <v>21</v>
      </c>
      <c r="K10" s="20" t="s">
        <v>22</v>
      </c>
      <c r="L10" s="20"/>
      <c r="M10" s="34" t="s">
        <v>23</v>
      </c>
      <c r="N10" s="35" t="s">
        <v>27</v>
      </c>
    </row>
    <row r="11" spans="1:14">
      <c r="E11" s="4" t="s">
        <v>18</v>
      </c>
      <c r="F11" s="14">
        <v>3</v>
      </c>
      <c r="G11" s="5">
        <v>3</v>
      </c>
      <c r="H11" s="5" t="s">
        <v>14</v>
      </c>
      <c r="I11" s="36" t="str">
        <f>IF(F11="","",IF(F11&gt;G11,E11,IF(F11&lt;G11,H11,"Nul")))</f>
        <v>Nul</v>
      </c>
      <c r="J11" s="2" t="s">
        <v>17</v>
      </c>
      <c r="K11" s="13"/>
      <c r="L11" s="6"/>
      <c r="M11" s="6" t="s">
        <v>16</v>
      </c>
      <c r="N11" s="36" t="str">
        <f>IF(K11="","",IF(K11&gt;L11,J11,IF(K11&lt;L11,M11,"Nul")))</f>
        <v/>
      </c>
    </row>
    <row r="12" spans="1:14">
      <c r="E12" s="17" t="s">
        <v>17</v>
      </c>
      <c r="F12" s="16">
        <v>4</v>
      </c>
      <c r="G12" s="15">
        <v>2</v>
      </c>
      <c r="H12" s="15" t="s">
        <v>15</v>
      </c>
      <c r="I12" s="37" t="str">
        <f t="shared" ref="I12:I17" si="0">IF(F12="","",IF(F12&gt;G12,E12,IF(F12&lt;G12,H12,"Nul")))</f>
        <v>Nantes</v>
      </c>
      <c r="J12" s="17" t="s">
        <v>15</v>
      </c>
      <c r="K12" s="16"/>
      <c r="L12" s="15"/>
      <c r="M12" s="15" t="s">
        <v>13</v>
      </c>
      <c r="N12" s="37" t="str">
        <f t="shared" ref="N12:N17" si="1">IF(K12="","",IF(K12&gt;L12,J12,IF(K12&lt;L12,M12,"Nul")))</f>
        <v/>
      </c>
    </row>
    <row r="13" spans="1:14">
      <c r="E13" s="4" t="s">
        <v>18</v>
      </c>
      <c r="F13" s="14">
        <v>2</v>
      </c>
      <c r="G13" s="5">
        <v>2</v>
      </c>
      <c r="H13" s="5" t="s">
        <v>17</v>
      </c>
      <c r="I13" s="36" t="str">
        <f t="shared" si="0"/>
        <v>Nul</v>
      </c>
      <c r="J13" s="4" t="s">
        <v>17</v>
      </c>
      <c r="K13" s="14"/>
      <c r="L13" s="5"/>
      <c r="M13" s="5" t="s">
        <v>13</v>
      </c>
      <c r="N13" s="36" t="str">
        <f t="shared" si="1"/>
        <v/>
      </c>
    </row>
    <row r="14" spans="1:14">
      <c r="E14" s="17" t="s">
        <v>14</v>
      </c>
      <c r="F14" s="16">
        <v>3</v>
      </c>
      <c r="G14" s="15">
        <v>0</v>
      </c>
      <c r="H14" s="15" t="s">
        <v>15</v>
      </c>
      <c r="I14" s="37" t="str">
        <f t="shared" si="0"/>
        <v>Berck</v>
      </c>
      <c r="J14" s="17" t="s">
        <v>15</v>
      </c>
      <c r="K14" s="16"/>
      <c r="L14" s="15"/>
      <c r="M14" s="15" t="s">
        <v>16</v>
      </c>
      <c r="N14" s="37" t="str">
        <f t="shared" si="1"/>
        <v/>
      </c>
    </row>
    <row r="15" spans="1:14">
      <c r="E15" s="4" t="s">
        <v>14</v>
      </c>
      <c r="F15" s="14">
        <v>3</v>
      </c>
      <c r="G15" s="5">
        <v>0</v>
      </c>
      <c r="H15" s="5" t="s">
        <v>17</v>
      </c>
      <c r="I15" s="36" t="str">
        <f t="shared" si="0"/>
        <v>Berck</v>
      </c>
      <c r="J15" s="4" t="s">
        <v>13</v>
      </c>
      <c r="K15" s="14"/>
      <c r="L15" s="5"/>
      <c r="M15" s="5" t="s">
        <v>15</v>
      </c>
      <c r="N15" s="36" t="str">
        <f t="shared" si="1"/>
        <v/>
      </c>
    </row>
    <row r="16" spans="1:14">
      <c r="E16" s="17" t="s">
        <v>15</v>
      </c>
      <c r="F16" s="16">
        <v>2</v>
      </c>
      <c r="G16" s="15">
        <v>0</v>
      </c>
      <c r="H16" s="15" t="s">
        <v>18</v>
      </c>
      <c r="I16" s="37" t="str">
        <f t="shared" si="0"/>
        <v>Rouen</v>
      </c>
      <c r="J16" s="17" t="s">
        <v>16</v>
      </c>
      <c r="K16" s="16"/>
      <c r="L16" s="15"/>
      <c r="M16" s="15" t="s">
        <v>17</v>
      </c>
      <c r="N16" s="37" t="str">
        <f t="shared" si="1"/>
        <v/>
      </c>
    </row>
    <row r="17" spans="5:14" ht="15" thickBot="1">
      <c r="E17" s="3" t="s">
        <v>18</v>
      </c>
      <c r="F17" s="18">
        <v>0</v>
      </c>
      <c r="G17" s="7">
        <v>1</v>
      </c>
      <c r="H17" s="7" t="s">
        <v>15</v>
      </c>
      <c r="I17" s="36" t="str">
        <f t="shared" si="0"/>
        <v>Rouen</v>
      </c>
      <c r="J17" s="3" t="s">
        <v>13</v>
      </c>
      <c r="K17" s="18"/>
      <c r="L17" s="7"/>
      <c r="M17" s="7" t="s">
        <v>17</v>
      </c>
      <c r="N17" s="38" t="str">
        <f t="shared" si="1"/>
        <v/>
      </c>
    </row>
    <row r="18" spans="5:14">
      <c r="E18" s="10" t="s">
        <v>25</v>
      </c>
      <c r="F18" s="11"/>
      <c r="G18" s="11"/>
      <c r="H18" s="11"/>
      <c r="I18" s="12"/>
      <c r="J18" s="33"/>
    </row>
    <row r="19" spans="5:14" ht="15" thickBot="1">
      <c r="E19" s="19" t="s">
        <v>21</v>
      </c>
      <c r="F19" s="20" t="s">
        <v>22</v>
      </c>
      <c r="G19" s="20"/>
      <c r="H19" s="34" t="s">
        <v>23</v>
      </c>
      <c r="I19" s="35" t="s">
        <v>27</v>
      </c>
      <c r="J19" s="33"/>
    </row>
    <row r="20" spans="5:14">
      <c r="E20" s="4" t="s">
        <v>18</v>
      </c>
      <c r="F20" s="14">
        <v>1</v>
      </c>
      <c r="G20" s="5">
        <v>0</v>
      </c>
      <c r="H20" s="5" t="s">
        <v>20</v>
      </c>
      <c r="I20" s="36" t="str">
        <f>IF(F20="","",IF(F20&gt;G20,E20,IF(F20&lt;G20,H20,"Nul")))</f>
        <v>Nîmes</v>
      </c>
    </row>
    <row r="21" spans="5:14">
      <c r="E21" s="17" t="s">
        <v>13</v>
      </c>
      <c r="F21" s="16">
        <v>3</v>
      </c>
      <c r="G21" s="15">
        <v>0</v>
      </c>
      <c r="H21" s="15" t="s">
        <v>19</v>
      </c>
      <c r="I21" s="37" t="str">
        <f t="shared" ref="I21:I26" si="2">IF(F21="","",IF(F21&gt;G21,E21,IF(F21&lt;G21,H21,"Nul")))</f>
        <v>Grenoble</v>
      </c>
    </row>
    <row r="22" spans="5:14">
      <c r="E22" s="4" t="s">
        <v>19</v>
      </c>
      <c r="F22" s="14">
        <v>1</v>
      </c>
      <c r="G22" s="5">
        <v>0</v>
      </c>
      <c r="H22" s="5" t="s">
        <v>20</v>
      </c>
      <c r="I22" s="36" t="str">
        <f t="shared" si="2"/>
        <v>Bordeaux</v>
      </c>
    </row>
    <row r="23" spans="5:14">
      <c r="E23" s="17" t="s">
        <v>13</v>
      </c>
      <c r="F23" s="16">
        <v>3</v>
      </c>
      <c r="G23" s="15">
        <v>2</v>
      </c>
      <c r="H23" s="15" t="s">
        <v>18</v>
      </c>
      <c r="I23" s="37" t="str">
        <f t="shared" si="2"/>
        <v>Grenoble</v>
      </c>
    </row>
    <row r="24" spans="5:14">
      <c r="E24" s="4" t="s">
        <v>18</v>
      </c>
      <c r="F24" s="14">
        <v>0</v>
      </c>
      <c r="G24" s="5">
        <v>2</v>
      </c>
      <c r="H24" s="5" t="s">
        <v>19</v>
      </c>
      <c r="I24" s="36" t="str">
        <f t="shared" si="2"/>
        <v>Bordeaux</v>
      </c>
    </row>
    <row r="25" spans="5:14">
      <c r="E25" s="17" t="s">
        <v>20</v>
      </c>
      <c r="F25" s="16">
        <v>0</v>
      </c>
      <c r="G25" s="15">
        <v>4</v>
      </c>
      <c r="H25" s="15" t="s">
        <v>13</v>
      </c>
      <c r="I25" s="37" t="str">
        <f t="shared" si="2"/>
        <v>Grenoble</v>
      </c>
    </row>
    <row r="26" spans="5:14" ht="15" thickBot="1">
      <c r="E26" s="3" t="s">
        <v>13</v>
      </c>
      <c r="F26" s="18">
        <v>2</v>
      </c>
      <c r="G26" s="7">
        <v>0</v>
      </c>
      <c r="H26" s="7" t="s">
        <v>20</v>
      </c>
      <c r="I26" s="38" t="str">
        <f t="shared" si="2"/>
        <v>Grenoble</v>
      </c>
    </row>
  </sheetData>
  <mergeCells count="8">
    <mergeCell ref="E18:I18"/>
    <mergeCell ref="J9:N9"/>
    <mergeCell ref="F10:G10"/>
    <mergeCell ref="E1:N4"/>
    <mergeCell ref="E5:N8"/>
    <mergeCell ref="F19:G19"/>
    <mergeCell ref="K10:L10"/>
    <mergeCell ref="E9:I9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>
  <sheetPr codeName="Feuil3"/>
  <dimension ref="A1:N17"/>
  <sheetViews>
    <sheetView showGridLines="0" workbookViewId="0">
      <selection activeCell="P17" sqref="P17"/>
    </sheetView>
  </sheetViews>
  <sheetFormatPr baseColWidth="10" defaultRowHeight="14.5"/>
  <cols>
    <col min="1" max="4" width="5" style="1" customWidth="1"/>
    <col min="5" max="5" width="11.90625" style="1" customWidth="1"/>
    <col min="6" max="8" width="10.90625" style="1"/>
    <col min="9" max="9" width="14.453125" style="1" customWidth="1"/>
    <col min="10" max="10" width="13.08984375" style="1" customWidth="1"/>
    <col min="11" max="11" width="13.36328125" style="1" customWidth="1"/>
    <col min="12" max="12" width="12.90625" style="1" customWidth="1"/>
    <col min="13" max="13" width="12.81640625" style="1" customWidth="1"/>
    <col min="14" max="14" width="14.54296875" style="1" customWidth="1"/>
    <col min="15" max="18" width="5" style="1" customWidth="1"/>
    <col min="19" max="16384" width="10.90625" style="1"/>
  </cols>
  <sheetData>
    <row r="1" spans="1:14" s="5" customFormat="1" ht="14.5" customHeight="1">
      <c r="A1" s="8"/>
      <c r="B1" s="8"/>
      <c r="C1" s="8"/>
      <c r="D1" s="8"/>
      <c r="E1" s="9" t="s">
        <v>0</v>
      </c>
      <c r="F1" s="9"/>
      <c r="G1" s="9"/>
      <c r="H1" s="9"/>
      <c r="I1" s="9"/>
      <c r="J1" s="9"/>
      <c r="K1" s="9"/>
      <c r="L1" s="9"/>
      <c r="M1" s="9"/>
      <c r="N1" s="9"/>
    </row>
    <row r="2" spans="1:14" s="5" customFormat="1" ht="14.5" customHeight="1">
      <c r="E2" s="9"/>
      <c r="F2" s="9"/>
      <c r="G2" s="9"/>
      <c r="H2" s="9"/>
      <c r="I2" s="9"/>
      <c r="J2" s="9"/>
      <c r="K2" s="9"/>
      <c r="L2" s="9"/>
      <c r="M2" s="9"/>
      <c r="N2" s="9"/>
    </row>
    <row r="3" spans="1:14" s="5" customFormat="1" ht="14.5" customHeight="1">
      <c r="E3" s="9"/>
      <c r="F3" s="9"/>
      <c r="G3" s="9"/>
      <c r="H3" s="9"/>
      <c r="I3" s="9"/>
      <c r="J3" s="9"/>
      <c r="K3" s="9"/>
      <c r="L3" s="9"/>
      <c r="M3" s="9"/>
      <c r="N3" s="9"/>
    </row>
    <row r="4" spans="1:14" s="5" customFormat="1" ht="14.5" customHeight="1">
      <c r="E4" s="9"/>
      <c r="F4" s="9"/>
      <c r="G4" s="9"/>
      <c r="H4" s="9"/>
      <c r="I4" s="9"/>
      <c r="J4" s="9"/>
      <c r="K4" s="9"/>
      <c r="L4" s="9"/>
      <c r="M4" s="9"/>
      <c r="N4" s="9"/>
    </row>
    <row r="5" spans="1:14" s="5" customFormat="1" ht="14.5" customHeight="1">
      <c r="E5" s="9" t="s">
        <v>1</v>
      </c>
      <c r="F5" s="9"/>
      <c r="G5" s="9"/>
      <c r="H5" s="9"/>
      <c r="I5" s="9"/>
      <c r="J5" s="9"/>
      <c r="K5" s="9"/>
      <c r="L5" s="9"/>
      <c r="M5" s="9"/>
      <c r="N5" s="9"/>
    </row>
    <row r="6" spans="1:14" s="5" customFormat="1" ht="14.5" customHeight="1">
      <c r="E6" s="9"/>
      <c r="F6" s="9"/>
      <c r="G6" s="9"/>
      <c r="H6" s="9"/>
      <c r="I6" s="9"/>
      <c r="J6" s="9"/>
      <c r="K6" s="9"/>
      <c r="L6" s="9"/>
      <c r="M6" s="9"/>
      <c r="N6" s="9"/>
    </row>
    <row r="7" spans="1:14" s="5" customFormat="1" ht="14.5" customHeight="1">
      <c r="E7" s="9"/>
      <c r="F7" s="9"/>
      <c r="G7" s="9"/>
      <c r="H7" s="9"/>
      <c r="I7" s="9"/>
      <c r="J7" s="9"/>
      <c r="K7" s="9"/>
      <c r="L7" s="9"/>
      <c r="M7" s="9"/>
      <c r="N7" s="9"/>
    </row>
    <row r="8" spans="1:14" s="5" customFormat="1" ht="14.5" customHeight="1">
      <c r="E8" s="9"/>
      <c r="F8" s="9"/>
      <c r="G8" s="9"/>
      <c r="H8" s="9"/>
      <c r="I8" s="9"/>
      <c r="J8" s="9"/>
      <c r="K8" s="9"/>
      <c r="L8" s="9"/>
      <c r="M8" s="9"/>
      <c r="N8" s="9"/>
    </row>
    <row r="9" spans="1:14" ht="14.5" customHeight="1">
      <c r="E9" s="21" t="s">
        <v>26</v>
      </c>
      <c r="F9" s="21"/>
      <c r="G9" s="21"/>
      <c r="H9" s="21"/>
      <c r="I9" s="21"/>
      <c r="J9" s="21"/>
      <c r="K9" s="21"/>
      <c r="L9" s="21"/>
      <c r="M9" s="21"/>
      <c r="N9" s="21"/>
    </row>
    <row r="10" spans="1:14" ht="14.5" customHeight="1">
      <c r="E10" s="21"/>
      <c r="F10" s="21"/>
      <c r="G10" s="21"/>
      <c r="H10" s="21"/>
      <c r="I10" s="21"/>
      <c r="J10" s="21"/>
      <c r="K10" s="21"/>
      <c r="L10" s="21"/>
      <c r="M10" s="21"/>
      <c r="N10" s="21"/>
    </row>
    <row r="11" spans="1:14">
      <c r="E11" s="21"/>
      <c r="F11" s="21"/>
      <c r="G11" s="21"/>
      <c r="H11" s="21"/>
      <c r="I11" s="21"/>
      <c r="J11" s="21"/>
      <c r="K11" s="21"/>
      <c r="L11" s="21"/>
      <c r="M11" s="21"/>
      <c r="N11" s="21"/>
    </row>
    <row r="12" spans="1:14" ht="15" thickBot="1">
      <c r="E12" s="21"/>
      <c r="F12" s="21"/>
      <c r="G12" s="21"/>
      <c r="H12" s="21"/>
      <c r="I12" s="21"/>
      <c r="J12" s="21"/>
      <c r="K12" s="21"/>
      <c r="L12" s="21"/>
      <c r="M12" s="21"/>
      <c r="N12" s="21"/>
    </row>
    <row r="13" spans="1:14" ht="32" customHeight="1">
      <c r="E13" s="23" t="s">
        <v>21</v>
      </c>
      <c r="F13" s="24"/>
      <c r="G13" s="24"/>
      <c r="H13" s="24"/>
      <c r="I13" s="24" t="s">
        <v>22</v>
      </c>
      <c r="J13" s="24"/>
      <c r="K13" s="24" t="s">
        <v>23</v>
      </c>
      <c r="L13" s="24"/>
      <c r="M13" s="24"/>
      <c r="N13" s="25"/>
    </row>
    <row r="14" spans="1:14" ht="14.5" customHeight="1">
      <c r="E14" s="26" t="s">
        <v>17</v>
      </c>
      <c r="F14" s="27"/>
      <c r="G14" s="27"/>
      <c r="H14" s="27"/>
      <c r="I14" s="22"/>
      <c r="J14" s="27"/>
      <c r="K14" s="27" t="s">
        <v>16</v>
      </c>
      <c r="L14" s="27"/>
      <c r="M14" s="27"/>
      <c r="N14" s="28"/>
    </row>
    <row r="15" spans="1:14" ht="14.5" customHeight="1">
      <c r="E15" s="26"/>
      <c r="F15" s="27"/>
      <c r="G15" s="27"/>
      <c r="H15" s="27"/>
      <c r="I15" s="22"/>
      <c r="J15" s="27"/>
      <c r="K15" s="27"/>
      <c r="L15" s="27"/>
      <c r="M15" s="27"/>
      <c r="N15" s="28"/>
    </row>
    <row r="16" spans="1:14" ht="14.5" customHeight="1">
      <c r="E16" s="26"/>
      <c r="F16" s="27"/>
      <c r="G16" s="27"/>
      <c r="H16" s="27"/>
      <c r="I16" s="22"/>
      <c r="J16" s="27"/>
      <c r="K16" s="27"/>
      <c r="L16" s="27"/>
      <c r="M16" s="27"/>
      <c r="N16" s="28"/>
    </row>
    <row r="17" spans="5:14" ht="14.5" customHeight="1" thickBot="1">
      <c r="E17" s="29"/>
      <c r="F17" s="30"/>
      <c r="G17" s="30"/>
      <c r="H17" s="30"/>
      <c r="I17" s="31"/>
      <c r="J17" s="30"/>
      <c r="K17" s="30"/>
      <c r="L17" s="30"/>
      <c r="M17" s="30"/>
      <c r="N17" s="32"/>
    </row>
  </sheetData>
  <mergeCells count="10">
    <mergeCell ref="E14:H17"/>
    <mergeCell ref="K14:N17"/>
    <mergeCell ref="I14:I17"/>
    <mergeCell ref="J14:J17"/>
    <mergeCell ref="E1:N4"/>
    <mergeCell ref="E5:N8"/>
    <mergeCell ref="E9:N12"/>
    <mergeCell ref="I13:J13"/>
    <mergeCell ref="K13:N13"/>
    <mergeCell ref="E13:H13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3</vt:i4>
      </vt:variant>
    </vt:vector>
  </HeadingPairs>
  <TitlesOfParts>
    <vt:vector size="3" baseType="lpstr">
      <vt:lpstr>Classement</vt:lpstr>
      <vt:lpstr>Matchs</vt:lpstr>
      <vt:lpstr>Direct</vt:lpstr>
    </vt:vector>
  </TitlesOfParts>
  <Company>Hewlett-Packard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Kéké76000</dc:creator>
  <cp:lastModifiedBy>Kéké76000</cp:lastModifiedBy>
  <dcterms:created xsi:type="dcterms:W3CDTF">2018-01-02T18:32:55Z</dcterms:created>
  <dcterms:modified xsi:type="dcterms:W3CDTF">2018-01-09T10:10:56Z</dcterms:modified>
</cp:coreProperties>
</file>