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385" yWindow="-15" windowWidth="14430" windowHeight="13005" activeTab="4"/>
  </bookViews>
  <sheets>
    <sheet name="donnée cuve" sheetId="3" r:id="rId1"/>
    <sheet name="calcul cuve1" sheetId="2" r:id="rId2"/>
    <sheet name="calcul cuve2" sheetId="7" r:id="rId3"/>
    <sheet name="calcul cuve3" sheetId="8" r:id="rId4"/>
    <sheet name="calcul cuve4" sheetId="9" r:id="rId5"/>
  </sheets>
  <calcPr calcId="145621"/>
</workbook>
</file>

<file path=xl/calcChain.xml><?xml version="1.0" encoding="utf-8"?>
<calcChain xmlns="http://schemas.openxmlformats.org/spreadsheetml/2006/main">
  <c r="J28" i="7" l="1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145" i="8"/>
  <c r="J146" i="8"/>
  <c r="J147" i="8"/>
  <c r="J148" i="8"/>
  <c r="J149" i="8"/>
  <c r="J150" i="8"/>
  <c r="J151" i="8"/>
  <c r="J152" i="8"/>
  <c r="J153" i="8"/>
  <c r="J154" i="8"/>
  <c r="J155" i="8"/>
  <c r="J156" i="8"/>
  <c r="J157" i="8"/>
  <c r="J158" i="8"/>
  <c r="J159" i="8"/>
  <c r="J160" i="8"/>
  <c r="J161" i="8"/>
  <c r="J162" i="8"/>
  <c r="J163" i="8"/>
  <c r="J164" i="8"/>
  <c r="J165" i="8"/>
  <c r="J166" i="8"/>
  <c r="J167" i="8"/>
  <c r="J168" i="8"/>
  <c r="J169" i="8"/>
  <c r="J170" i="8"/>
  <c r="J171" i="8"/>
  <c r="J172" i="8"/>
  <c r="J173" i="8"/>
  <c r="J174" i="8"/>
  <c r="J175" i="8"/>
  <c r="J176" i="8"/>
  <c r="J177" i="8"/>
  <c r="J178" i="8"/>
  <c r="J179" i="8"/>
  <c r="J180" i="8"/>
  <c r="J181" i="8"/>
  <c r="J182" i="8"/>
  <c r="J183" i="8"/>
  <c r="J184" i="8"/>
  <c r="J185" i="8"/>
  <c r="J186" i="8"/>
  <c r="J187" i="8"/>
  <c r="J188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212" i="8"/>
  <c r="J213" i="8"/>
  <c r="J214" i="8"/>
  <c r="J215" i="8"/>
  <c r="J216" i="8"/>
  <c r="J217" i="8"/>
  <c r="J218" i="8"/>
  <c r="J219" i="8"/>
  <c r="J220" i="8"/>
  <c r="J221" i="8"/>
  <c r="J222" i="8"/>
  <c r="J223" i="8"/>
  <c r="J224" i="8"/>
  <c r="J225" i="8"/>
  <c r="J226" i="8"/>
  <c r="J227" i="8"/>
  <c r="J228" i="8"/>
  <c r="J229" i="8"/>
  <c r="J230" i="8"/>
  <c r="J231" i="8"/>
  <c r="J232" i="8"/>
  <c r="J233" i="8"/>
  <c r="J234" i="8"/>
  <c r="J235" i="8"/>
  <c r="J236" i="8"/>
  <c r="J237" i="8"/>
  <c r="J238" i="8"/>
  <c r="J239" i="8"/>
  <c r="J240" i="8"/>
  <c r="J241" i="8"/>
  <c r="J242" i="8"/>
  <c r="J243" i="8"/>
  <c r="J244" i="8"/>
  <c r="J245" i="8"/>
  <c r="J246" i="8"/>
  <c r="J247" i="8"/>
  <c r="J248" i="8"/>
  <c r="J249" i="8"/>
  <c r="J250" i="8"/>
  <c r="J251" i="8"/>
  <c r="J252" i="8"/>
  <c r="J253" i="8"/>
  <c r="J254" i="8"/>
  <c r="J255" i="8"/>
  <c r="J256" i="8"/>
  <c r="J257" i="8"/>
  <c r="J258" i="8"/>
  <c r="J259" i="8"/>
  <c r="J260" i="8"/>
  <c r="J261" i="8"/>
  <c r="J262" i="8"/>
  <c r="J263" i="8"/>
  <c r="J264" i="8"/>
  <c r="J265" i="8"/>
  <c r="J266" i="8"/>
  <c r="J267" i="8"/>
  <c r="J268" i="8"/>
  <c r="J269" i="8"/>
  <c r="J270" i="8"/>
  <c r="J271" i="8"/>
  <c r="J272" i="8"/>
  <c r="J273" i="8"/>
  <c r="J274" i="8"/>
  <c r="J275" i="8"/>
  <c r="J276" i="8"/>
  <c r="J277" i="8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134" i="9"/>
  <c r="J135" i="9"/>
  <c r="J136" i="9"/>
  <c r="J137" i="9"/>
  <c r="J138" i="9"/>
  <c r="J139" i="9"/>
  <c r="J140" i="9"/>
  <c r="J141" i="9"/>
  <c r="J142" i="9"/>
  <c r="J143" i="9"/>
  <c r="J144" i="9"/>
  <c r="J145" i="9"/>
  <c r="J146" i="9"/>
  <c r="J147" i="9"/>
  <c r="J148" i="9"/>
  <c r="J149" i="9"/>
  <c r="J150" i="9"/>
  <c r="J151" i="9"/>
  <c r="J152" i="9"/>
  <c r="J153" i="9"/>
  <c r="J154" i="9"/>
  <c r="J155" i="9"/>
  <c r="J156" i="9"/>
  <c r="J157" i="9"/>
  <c r="J158" i="9"/>
  <c r="J159" i="9"/>
  <c r="J160" i="9"/>
  <c r="J161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83" i="9"/>
  <c r="J184" i="9"/>
  <c r="J185" i="9"/>
  <c r="J186" i="9"/>
  <c r="J187" i="9"/>
  <c r="J188" i="9"/>
  <c r="J189" i="9"/>
  <c r="J190" i="9"/>
  <c r="J191" i="9"/>
  <c r="J192" i="9"/>
  <c r="J193" i="9"/>
  <c r="J194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31" i="9"/>
  <c r="J232" i="9"/>
  <c r="J233" i="9"/>
  <c r="J234" i="9"/>
  <c r="J235" i="9"/>
  <c r="J236" i="9"/>
  <c r="J237" i="9"/>
  <c r="J238" i="9"/>
  <c r="J239" i="9"/>
  <c r="J240" i="9"/>
  <c r="J241" i="9"/>
  <c r="J242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277" i="9"/>
  <c r="P29" i="8" l="1"/>
  <c r="P30" i="8"/>
  <c r="P31" i="8"/>
  <c r="Q31" i="8" s="1"/>
  <c r="R31" i="8" s="1"/>
  <c r="V31" i="8" s="1"/>
  <c r="P32" i="8"/>
  <c r="Q32" i="8" s="1"/>
  <c r="R32" i="8" s="1"/>
  <c r="V32" i="8" s="1"/>
  <c r="P33" i="8"/>
  <c r="P34" i="8"/>
  <c r="Q34" i="8" s="1"/>
  <c r="R34" i="8" s="1"/>
  <c r="V34" i="8" s="1"/>
  <c r="P35" i="8"/>
  <c r="P36" i="8"/>
  <c r="Q36" i="8" s="1"/>
  <c r="R36" i="8" s="1"/>
  <c r="V36" i="8" s="1"/>
  <c r="P37" i="8"/>
  <c r="P38" i="8"/>
  <c r="P39" i="8"/>
  <c r="Q39" i="8" s="1"/>
  <c r="R39" i="8" s="1"/>
  <c r="V39" i="8" s="1"/>
  <c r="P40" i="8"/>
  <c r="Q40" i="8" s="1"/>
  <c r="R40" i="8" s="1"/>
  <c r="V40" i="8" s="1"/>
  <c r="P41" i="8"/>
  <c r="P42" i="8"/>
  <c r="P43" i="8"/>
  <c r="Q43" i="8" s="1"/>
  <c r="R43" i="8" s="1"/>
  <c r="V43" i="8" s="1"/>
  <c r="P44" i="8"/>
  <c r="Q44" i="8" s="1"/>
  <c r="R44" i="8" s="1"/>
  <c r="V44" i="8" s="1"/>
  <c r="P45" i="8"/>
  <c r="P46" i="8"/>
  <c r="P47" i="8"/>
  <c r="P48" i="8"/>
  <c r="Q48" i="8" s="1"/>
  <c r="R48" i="8" s="1"/>
  <c r="V48" i="8" s="1"/>
  <c r="P49" i="8"/>
  <c r="P50" i="8"/>
  <c r="P51" i="8"/>
  <c r="Q51" i="8" s="1"/>
  <c r="R51" i="8" s="1"/>
  <c r="V51" i="8" s="1"/>
  <c r="P52" i="8"/>
  <c r="Q52" i="8" s="1"/>
  <c r="R52" i="8" s="1"/>
  <c r="V52" i="8" s="1"/>
  <c r="P53" i="8"/>
  <c r="P54" i="8"/>
  <c r="P55" i="8"/>
  <c r="P56" i="8"/>
  <c r="Q56" i="8" s="1"/>
  <c r="R56" i="8" s="1"/>
  <c r="V56" i="8" s="1"/>
  <c r="P57" i="8"/>
  <c r="P58" i="8"/>
  <c r="P59" i="8"/>
  <c r="P60" i="8"/>
  <c r="Q60" i="8" s="1"/>
  <c r="R60" i="8" s="1"/>
  <c r="V60" i="8" s="1"/>
  <c r="P61" i="8"/>
  <c r="P62" i="8"/>
  <c r="P63" i="8"/>
  <c r="P64" i="8"/>
  <c r="Q64" i="8" s="1"/>
  <c r="R64" i="8" s="1"/>
  <c r="V64" i="8" s="1"/>
  <c r="P65" i="8"/>
  <c r="P66" i="8"/>
  <c r="P67" i="8"/>
  <c r="Q67" i="8" s="1"/>
  <c r="R67" i="8" s="1"/>
  <c r="V67" i="8" s="1"/>
  <c r="P68" i="8"/>
  <c r="P69" i="8"/>
  <c r="P70" i="8"/>
  <c r="P71" i="8"/>
  <c r="P72" i="8"/>
  <c r="Q72" i="8" s="1"/>
  <c r="R72" i="8" s="1"/>
  <c r="V72" i="8" s="1"/>
  <c r="P73" i="8"/>
  <c r="P74" i="8"/>
  <c r="P75" i="8"/>
  <c r="P76" i="8"/>
  <c r="Q76" i="8" s="1"/>
  <c r="R76" i="8" s="1"/>
  <c r="V76" i="8" s="1"/>
  <c r="P77" i="8"/>
  <c r="P78" i="8"/>
  <c r="P79" i="8"/>
  <c r="P80" i="8"/>
  <c r="Q80" i="8" s="1"/>
  <c r="R80" i="8" s="1"/>
  <c r="V80" i="8" s="1"/>
  <c r="P81" i="8"/>
  <c r="P82" i="8"/>
  <c r="Q82" i="8" s="1"/>
  <c r="P83" i="8"/>
  <c r="Q83" i="8" s="1"/>
  <c r="P84" i="8"/>
  <c r="Q84" i="8" s="1"/>
  <c r="R84" i="8" s="1"/>
  <c r="V84" i="8" s="1"/>
  <c r="P85" i="8"/>
  <c r="P86" i="8"/>
  <c r="P87" i="8"/>
  <c r="P88" i="8"/>
  <c r="Q88" i="8" s="1"/>
  <c r="R88" i="8" s="1"/>
  <c r="V88" i="8" s="1"/>
  <c r="P89" i="8"/>
  <c r="P90" i="8"/>
  <c r="P91" i="8"/>
  <c r="P92" i="8"/>
  <c r="Q92" i="8" s="1"/>
  <c r="R92" i="8" s="1"/>
  <c r="V92" i="8" s="1"/>
  <c r="P93" i="8"/>
  <c r="P94" i="8"/>
  <c r="Q94" i="8" s="1"/>
  <c r="R94" i="8" s="1"/>
  <c r="V94" i="8" s="1"/>
  <c r="P95" i="8"/>
  <c r="Q95" i="8" s="1"/>
  <c r="R95" i="8" s="1"/>
  <c r="V95" i="8" s="1"/>
  <c r="P96" i="8"/>
  <c r="P97" i="8"/>
  <c r="P98" i="8"/>
  <c r="P99" i="8"/>
  <c r="P100" i="8"/>
  <c r="Q100" i="8" s="1"/>
  <c r="R100" i="8" s="1"/>
  <c r="V100" i="8" s="1"/>
  <c r="P101" i="8"/>
  <c r="P102" i="8"/>
  <c r="Q102" i="8" s="1"/>
  <c r="P103" i="8"/>
  <c r="Q103" i="8" s="1"/>
  <c r="P104" i="8"/>
  <c r="Q104" i="8" s="1"/>
  <c r="R104" i="8" s="1"/>
  <c r="V104" i="8" s="1"/>
  <c r="P105" i="8"/>
  <c r="P106" i="8"/>
  <c r="Q106" i="8" s="1"/>
  <c r="R106" i="8" s="1"/>
  <c r="V106" i="8" s="1"/>
  <c r="P107" i="8"/>
  <c r="Q107" i="8" s="1"/>
  <c r="R107" i="8" s="1"/>
  <c r="V107" i="8" s="1"/>
  <c r="P108" i="8"/>
  <c r="Q108" i="8" s="1"/>
  <c r="R108" i="8" s="1"/>
  <c r="V108" i="8" s="1"/>
  <c r="P109" i="8"/>
  <c r="P110" i="8"/>
  <c r="P111" i="8"/>
  <c r="P112" i="8"/>
  <c r="Q112" i="8" s="1"/>
  <c r="R112" i="8" s="1"/>
  <c r="V112" i="8" s="1"/>
  <c r="P113" i="8"/>
  <c r="P114" i="8"/>
  <c r="Q114" i="8" s="1"/>
  <c r="R114" i="8" s="1"/>
  <c r="V114" i="8" s="1"/>
  <c r="P115" i="8"/>
  <c r="Q115" i="8" s="1"/>
  <c r="R115" i="8" s="1"/>
  <c r="V115" i="8" s="1"/>
  <c r="P116" i="8"/>
  <c r="Q116" i="8" s="1"/>
  <c r="R116" i="8" s="1"/>
  <c r="V116" i="8" s="1"/>
  <c r="P117" i="8"/>
  <c r="P118" i="8"/>
  <c r="P119" i="8"/>
  <c r="Q119" i="8" s="1"/>
  <c r="R119" i="8" s="1"/>
  <c r="V119" i="8" s="1"/>
  <c r="P120" i="8"/>
  <c r="Q120" i="8" s="1"/>
  <c r="R120" i="8" s="1"/>
  <c r="V120" i="8" s="1"/>
  <c r="P121" i="8"/>
  <c r="P122" i="8"/>
  <c r="Q122" i="8" s="1"/>
  <c r="R122" i="8" s="1"/>
  <c r="V122" i="8" s="1"/>
  <c r="P123" i="8"/>
  <c r="Q123" i="8" s="1"/>
  <c r="R123" i="8" s="1"/>
  <c r="V123" i="8" s="1"/>
  <c r="P124" i="8"/>
  <c r="Q124" i="8" s="1"/>
  <c r="R124" i="8" s="1"/>
  <c r="V124" i="8" s="1"/>
  <c r="P125" i="8"/>
  <c r="P126" i="8"/>
  <c r="P127" i="8"/>
  <c r="P128" i="8"/>
  <c r="Q128" i="8" s="1"/>
  <c r="R128" i="8" s="1"/>
  <c r="V128" i="8" s="1"/>
  <c r="P129" i="8"/>
  <c r="P130" i="8"/>
  <c r="P131" i="8"/>
  <c r="P132" i="8"/>
  <c r="Q132" i="8" s="1"/>
  <c r="R132" i="8" s="1"/>
  <c r="V132" i="8" s="1"/>
  <c r="P133" i="8"/>
  <c r="P134" i="8"/>
  <c r="P135" i="8"/>
  <c r="P136" i="8"/>
  <c r="Q136" i="8" s="1"/>
  <c r="R136" i="8" s="1"/>
  <c r="V136" i="8" s="1"/>
  <c r="P137" i="8"/>
  <c r="P138" i="8"/>
  <c r="P139" i="8"/>
  <c r="P140" i="8"/>
  <c r="Q140" i="8" s="1"/>
  <c r="R140" i="8" s="1"/>
  <c r="V140" i="8" s="1"/>
  <c r="P141" i="8"/>
  <c r="P142" i="8"/>
  <c r="P143" i="8"/>
  <c r="P144" i="8"/>
  <c r="Q144" i="8" s="1"/>
  <c r="R144" i="8" s="1"/>
  <c r="V144" i="8" s="1"/>
  <c r="P145" i="8"/>
  <c r="P146" i="8"/>
  <c r="P147" i="8"/>
  <c r="Q147" i="8" s="1"/>
  <c r="R147" i="8" s="1"/>
  <c r="V147" i="8" s="1"/>
  <c r="P148" i="8"/>
  <c r="Q148" i="8" s="1"/>
  <c r="R148" i="8" s="1"/>
  <c r="V148" i="8" s="1"/>
  <c r="P149" i="8"/>
  <c r="P150" i="8"/>
  <c r="P151" i="8"/>
  <c r="P152" i="8"/>
  <c r="Q152" i="8" s="1"/>
  <c r="R152" i="8" s="1"/>
  <c r="V152" i="8" s="1"/>
  <c r="P153" i="8"/>
  <c r="P154" i="8"/>
  <c r="Q154" i="8" s="1"/>
  <c r="R154" i="8" s="1"/>
  <c r="P155" i="8"/>
  <c r="Q155" i="8" s="1"/>
  <c r="R155" i="8" s="1"/>
  <c r="V155" i="8" s="1"/>
  <c r="P156" i="8"/>
  <c r="Q156" i="8" s="1"/>
  <c r="R156" i="8" s="1"/>
  <c r="V156" i="8" s="1"/>
  <c r="P157" i="8"/>
  <c r="P158" i="8"/>
  <c r="Q158" i="8" s="1"/>
  <c r="R158" i="8" s="1"/>
  <c r="V158" i="8" s="1"/>
  <c r="P159" i="8"/>
  <c r="P160" i="8"/>
  <c r="Q160" i="8" s="1"/>
  <c r="R160" i="8" s="1"/>
  <c r="V160" i="8" s="1"/>
  <c r="P161" i="8"/>
  <c r="P162" i="8"/>
  <c r="P163" i="8"/>
  <c r="P164" i="8"/>
  <c r="Q164" i="8" s="1"/>
  <c r="R164" i="8" s="1"/>
  <c r="V164" i="8" s="1"/>
  <c r="P165" i="8"/>
  <c r="P166" i="8"/>
  <c r="P167" i="8"/>
  <c r="P168" i="8"/>
  <c r="Q168" i="8" s="1"/>
  <c r="R168" i="8" s="1"/>
  <c r="V168" i="8" s="1"/>
  <c r="P169" i="8"/>
  <c r="P170" i="8"/>
  <c r="P171" i="8"/>
  <c r="P172" i="8"/>
  <c r="Q172" i="8" s="1"/>
  <c r="R172" i="8" s="1"/>
  <c r="V172" i="8" s="1"/>
  <c r="P173" i="8"/>
  <c r="P174" i="8"/>
  <c r="Q174" i="8" s="1"/>
  <c r="P175" i="8"/>
  <c r="Q175" i="8" s="1"/>
  <c r="R175" i="8" s="1"/>
  <c r="V175" i="8" s="1"/>
  <c r="P176" i="8"/>
  <c r="P177" i="8"/>
  <c r="P178" i="8"/>
  <c r="Q178" i="8" s="1"/>
  <c r="P179" i="8"/>
  <c r="Q179" i="8" s="1"/>
  <c r="P180" i="8"/>
  <c r="Q180" i="8" s="1"/>
  <c r="R180" i="8" s="1"/>
  <c r="V180" i="8" s="1"/>
  <c r="P181" i="8"/>
  <c r="P182" i="8"/>
  <c r="Q182" i="8" s="1"/>
  <c r="R182" i="8" s="1"/>
  <c r="V182" i="8" s="1"/>
  <c r="P183" i="8"/>
  <c r="Q183" i="8" s="1"/>
  <c r="R183" i="8" s="1"/>
  <c r="V183" i="8" s="1"/>
  <c r="P184" i="8"/>
  <c r="Q184" i="8" s="1"/>
  <c r="R184" i="8" s="1"/>
  <c r="V184" i="8" s="1"/>
  <c r="P185" i="8"/>
  <c r="P186" i="8"/>
  <c r="P187" i="8"/>
  <c r="Q187" i="8" s="1"/>
  <c r="R187" i="8" s="1"/>
  <c r="V187" i="8" s="1"/>
  <c r="P188" i="8"/>
  <c r="P189" i="8"/>
  <c r="P190" i="8"/>
  <c r="P191" i="8"/>
  <c r="Q191" i="8" s="1"/>
  <c r="R191" i="8" s="1"/>
  <c r="V191" i="8" s="1"/>
  <c r="P192" i="8"/>
  <c r="P193" i="8"/>
  <c r="P194" i="8"/>
  <c r="P195" i="8"/>
  <c r="P196" i="8"/>
  <c r="Q196" i="8" s="1"/>
  <c r="R196" i="8" s="1"/>
  <c r="V196" i="8" s="1"/>
  <c r="P197" i="8"/>
  <c r="P198" i="8"/>
  <c r="P199" i="8"/>
  <c r="Q199" i="8" s="1"/>
  <c r="R199" i="8" s="1"/>
  <c r="V199" i="8" s="1"/>
  <c r="P200" i="8"/>
  <c r="Q200" i="8" s="1"/>
  <c r="R200" i="8" s="1"/>
  <c r="V200" i="8" s="1"/>
  <c r="P201" i="8"/>
  <c r="P202" i="8"/>
  <c r="P203" i="8"/>
  <c r="Q203" i="8" s="1"/>
  <c r="R203" i="8" s="1"/>
  <c r="V203" i="8" s="1"/>
  <c r="P204" i="8"/>
  <c r="Q204" i="8" s="1"/>
  <c r="R204" i="8" s="1"/>
  <c r="V204" i="8" s="1"/>
  <c r="P205" i="8"/>
  <c r="P206" i="8"/>
  <c r="P207" i="8"/>
  <c r="P208" i="8"/>
  <c r="Q208" i="8" s="1"/>
  <c r="R208" i="8" s="1"/>
  <c r="V208" i="8" s="1"/>
  <c r="P209" i="8"/>
  <c r="P210" i="8"/>
  <c r="P211" i="8"/>
  <c r="Q211" i="8" s="1"/>
  <c r="R211" i="8" s="1"/>
  <c r="V211" i="8" s="1"/>
  <c r="P212" i="8"/>
  <c r="Q212" i="8" s="1"/>
  <c r="R212" i="8" s="1"/>
  <c r="V212" i="8" s="1"/>
  <c r="P213" i="8"/>
  <c r="P214" i="8"/>
  <c r="P215" i="8"/>
  <c r="Q215" i="8" s="1"/>
  <c r="R215" i="8" s="1"/>
  <c r="V215" i="8" s="1"/>
  <c r="P216" i="8"/>
  <c r="Q216" i="8" s="1"/>
  <c r="R216" i="8" s="1"/>
  <c r="V216" i="8" s="1"/>
  <c r="P217" i="8"/>
  <c r="P218" i="8"/>
  <c r="P219" i="8"/>
  <c r="Q219" i="8" s="1"/>
  <c r="R219" i="8" s="1"/>
  <c r="V219" i="8" s="1"/>
  <c r="P220" i="8"/>
  <c r="Q220" i="8" s="1"/>
  <c r="R220" i="8" s="1"/>
  <c r="V220" i="8" s="1"/>
  <c r="P221" i="8"/>
  <c r="P222" i="8"/>
  <c r="P223" i="8"/>
  <c r="Q223" i="8" s="1"/>
  <c r="R223" i="8" s="1"/>
  <c r="V223" i="8" s="1"/>
  <c r="P224" i="8"/>
  <c r="P225" i="8"/>
  <c r="P226" i="8"/>
  <c r="P227" i="8"/>
  <c r="P228" i="8"/>
  <c r="Q228" i="8" s="1"/>
  <c r="R228" i="8" s="1"/>
  <c r="V228" i="8" s="1"/>
  <c r="P229" i="8"/>
  <c r="P230" i="8"/>
  <c r="P231" i="8"/>
  <c r="Q231" i="8" s="1"/>
  <c r="R231" i="8" s="1"/>
  <c r="V231" i="8" s="1"/>
  <c r="P232" i="8"/>
  <c r="Q232" i="8" s="1"/>
  <c r="R232" i="8" s="1"/>
  <c r="V232" i="8" s="1"/>
  <c r="P233" i="8"/>
  <c r="P234" i="8"/>
  <c r="P235" i="8"/>
  <c r="P236" i="8"/>
  <c r="Q236" i="8" s="1"/>
  <c r="R236" i="8" s="1"/>
  <c r="V236" i="8" s="1"/>
  <c r="P237" i="8"/>
  <c r="P238" i="8"/>
  <c r="Q238" i="8" s="1"/>
  <c r="R238" i="8" s="1"/>
  <c r="V238" i="8" s="1"/>
  <c r="P239" i="8"/>
  <c r="P240" i="8"/>
  <c r="Q240" i="8" s="1"/>
  <c r="R240" i="8" s="1"/>
  <c r="V240" i="8" s="1"/>
  <c r="P241" i="8"/>
  <c r="P242" i="8"/>
  <c r="P243" i="8"/>
  <c r="P244" i="8"/>
  <c r="Q244" i="8" s="1"/>
  <c r="R244" i="8" s="1"/>
  <c r="V244" i="8" s="1"/>
  <c r="P245" i="8"/>
  <c r="P246" i="8"/>
  <c r="Q246" i="8" s="1"/>
  <c r="R246" i="8" s="1"/>
  <c r="V246" i="8" s="1"/>
  <c r="P247" i="8"/>
  <c r="Q247" i="8" s="1"/>
  <c r="R247" i="8" s="1"/>
  <c r="V247" i="8" s="1"/>
  <c r="P248" i="8"/>
  <c r="P249" i="8"/>
  <c r="P250" i="8"/>
  <c r="Q250" i="8" s="1"/>
  <c r="R250" i="8" s="1"/>
  <c r="V250" i="8" s="1"/>
  <c r="P251" i="8"/>
  <c r="P252" i="8"/>
  <c r="Q252" i="8" s="1"/>
  <c r="R252" i="8" s="1"/>
  <c r="V252" i="8" s="1"/>
  <c r="P253" i="8"/>
  <c r="P254" i="8"/>
  <c r="P255" i="8"/>
  <c r="Q255" i="8" s="1"/>
  <c r="R255" i="8" s="1"/>
  <c r="V255" i="8" s="1"/>
  <c r="P256" i="8"/>
  <c r="Q256" i="8" s="1"/>
  <c r="R256" i="8" s="1"/>
  <c r="V256" i="8" s="1"/>
  <c r="P257" i="8"/>
  <c r="P258" i="8"/>
  <c r="P259" i="8"/>
  <c r="P260" i="8"/>
  <c r="Q260" i="8" s="1"/>
  <c r="R260" i="8" s="1"/>
  <c r="V260" i="8" s="1"/>
  <c r="P261" i="8"/>
  <c r="P262" i="8"/>
  <c r="Q262" i="8" s="1"/>
  <c r="R262" i="8" s="1"/>
  <c r="V262" i="8" s="1"/>
  <c r="P263" i="8"/>
  <c r="P264" i="8"/>
  <c r="Q264" i="8" s="1"/>
  <c r="R264" i="8" s="1"/>
  <c r="V264" i="8" s="1"/>
  <c r="P265" i="8"/>
  <c r="P266" i="8"/>
  <c r="P267" i="8"/>
  <c r="Q267" i="8" s="1"/>
  <c r="R267" i="8" s="1"/>
  <c r="V267" i="8" s="1"/>
  <c r="P268" i="8"/>
  <c r="Q268" i="8" s="1"/>
  <c r="R268" i="8" s="1"/>
  <c r="V268" i="8" s="1"/>
  <c r="P269" i="8"/>
  <c r="P270" i="8"/>
  <c r="Q270" i="8" s="1"/>
  <c r="R270" i="8" s="1"/>
  <c r="V270" i="8" s="1"/>
  <c r="P271" i="8"/>
  <c r="P272" i="8"/>
  <c r="Q272" i="8" s="1"/>
  <c r="R272" i="8" s="1"/>
  <c r="V272" i="8" s="1"/>
  <c r="P273" i="8"/>
  <c r="P274" i="8"/>
  <c r="Q274" i="8" s="1"/>
  <c r="R274" i="8" s="1"/>
  <c r="V274" i="8" s="1"/>
  <c r="P275" i="8"/>
  <c r="Q275" i="8" s="1"/>
  <c r="R275" i="8" s="1"/>
  <c r="V275" i="8" s="1"/>
  <c r="P276" i="8"/>
  <c r="Q276" i="8" s="1"/>
  <c r="R276" i="8" s="1"/>
  <c r="V276" i="8" s="1"/>
  <c r="P277" i="8"/>
  <c r="P28" i="8"/>
  <c r="E10" i="9"/>
  <c r="E9" i="9"/>
  <c r="AE138" i="9" s="1"/>
  <c r="D7" i="9"/>
  <c r="E7" i="9" s="1"/>
  <c r="E6" i="9"/>
  <c r="Q277" i="9"/>
  <c r="R277" i="9" s="1"/>
  <c r="V277" i="9" s="1"/>
  <c r="P277" i="9"/>
  <c r="K277" i="9"/>
  <c r="L277" i="9" s="1"/>
  <c r="P276" i="9"/>
  <c r="Q276" i="9" s="1"/>
  <c r="R276" i="9" s="1"/>
  <c r="V276" i="9" s="1"/>
  <c r="K276" i="9"/>
  <c r="L276" i="9" s="1"/>
  <c r="R275" i="9"/>
  <c r="V275" i="9" s="1"/>
  <c r="P275" i="9"/>
  <c r="Q275" i="9" s="1"/>
  <c r="K275" i="9"/>
  <c r="L275" i="9" s="1"/>
  <c r="R274" i="9"/>
  <c r="V274" i="9" s="1"/>
  <c r="Q274" i="9"/>
  <c r="P274" i="9"/>
  <c r="L274" i="9"/>
  <c r="K274" i="9"/>
  <c r="P273" i="9"/>
  <c r="Q273" i="9" s="1"/>
  <c r="R273" i="9" s="1"/>
  <c r="V273" i="9" s="1"/>
  <c r="K273" i="9"/>
  <c r="L273" i="9" s="1"/>
  <c r="Q272" i="9"/>
  <c r="R272" i="9" s="1"/>
  <c r="V272" i="9" s="1"/>
  <c r="P272" i="9"/>
  <c r="K272" i="9"/>
  <c r="L272" i="9" s="1"/>
  <c r="P271" i="9"/>
  <c r="Q271" i="9" s="1"/>
  <c r="R271" i="9" s="1"/>
  <c r="V271" i="9" s="1"/>
  <c r="K271" i="9"/>
  <c r="L271" i="9" s="1"/>
  <c r="Q270" i="9"/>
  <c r="R270" i="9" s="1"/>
  <c r="V270" i="9" s="1"/>
  <c r="P270" i="9"/>
  <c r="K270" i="9"/>
  <c r="L270" i="9" s="1"/>
  <c r="Q269" i="9"/>
  <c r="R269" i="9" s="1"/>
  <c r="V269" i="9" s="1"/>
  <c r="P269" i="9"/>
  <c r="K269" i="9"/>
  <c r="L269" i="9" s="1"/>
  <c r="V268" i="9"/>
  <c r="Q268" i="9"/>
  <c r="R268" i="9" s="1"/>
  <c r="P268" i="9"/>
  <c r="K268" i="9"/>
  <c r="L268" i="9" s="1"/>
  <c r="P267" i="9"/>
  <c r="Q267" i="9" s="1"/>
  <c r="R267" i="9" s="1"/>
  <c r="V267" i="9" s="1"/>
  <c r="L267" i="9"/>
  <c r="K267" i="9"/>
  <c r="V266" i="9"/>
  <c r="R266" i="9"/>
  <c r="Q266" i="9"/>
  <c r="P266" i="9"/>
  <c r="K266" i="9"/>
  <c r="L266" i="9" s="1"/>
  <c r="P265" i="9"/>
  <c r="Q265" i="9" s="1"/>
  <c r="R265" i="9" s="1"/>
  <c r="V265" i="9" s="1"/>
  <c r="K265" i="9"/>
  <c r="L265" i="9" s="1"/>
  <c r="P264" i="9"/>
  <c r="Q264" i="9" s="1"/>
  <c r="R264" i="9" s="1"/>
  <c r="V264" i="9" s="1"/>
  <c r="L264" i="9"/>
  <c r="K264" i="9"/>
  <c r="P263" i="9"/>
  <c r="Q263" i="9" s="1"/>
  <c r="R263" i="9" s="1"/>
  <c r="V263" i="9" s="1"/>
  <c r="K263" i="9"/>
  <c r="L263" i="9" s="1"/>
  <c r="Q262" i="9"/>
  <c r="R262" i="9" s="1"/>
  <c r="V262" i="9" s="1"/>
  <c r="P262" i="9"/>
  <c r="L262" i="9"/>
  <c r="K262" i="9"/>
  <c r="P261" i="9"/>
  <c r="Q261" i="9" s="1"/>
  <c r="R261" i="9" s="1"/>
  <c r="V261" i="9" s="1"/>
  <c r="K261" i="9"/>
  <c r="L261" i="9" s="1"/>
  <c r="P260" i="9"/>
  <c r="Q260" i="9" s="1"/>
  <c r="R260" i="9" s="1"/>
  <c r="V260" i="9" s="1"/>
  <c r="K260" i="9"/>
  <c r="L260" i="9" s="1"/>
  <c r="R259" i="9"/>
  <c r="V259" i="9" s="1"/>
  <c r="P259" i="9"/>
  <c r="Q259" i="9" s="1"/>
  <c r="K259" i="9"/>
  <c r="L259" i="9" s="1"/>
  <c r="R258" i="9"/>
  <c r="V258" i="9" s="1"/>
  <c r="Q258" i="9"/>
  <c r="P258" i="9"/>
  <c r="K258" i="9"/>
  <c r="L258" i="9" s="1"/>
  <c r="P257" i="9"/>
  <c r="Q257" i="9" s="1"/>
  <c r="R257" i="9" s="1"/>
  <c r="V257" i="9" s="1"/>
  <c r="K257" i="9"/>
  <c r="L257" i="9" s="1"/>
  <c r="Q256" i="9"/>
  <c r="R256" i="9" s="1"/>
  <c r="V256" i="9" s="1"/>
  <c r="P256" i="9"/>
  <c r="K256" i="9"/>
  <c r="L256" i="9" s="1"/>
  <c r="R255" i="9"/>
  <c r="V255" i="9" s="1"/>
  <c r="P255" i="9"/>
  <c r="Q255" i="9" s="1"/>
  <c r="K255" i="9"/>
  <c r="L255" i="9" s="1"/>
  <c r="Q254" i="9"/>
  <c r="R254" i="9" s="1"/>
  <c r="V254" i="9" s="1"/>
  <c r="P254" i="9"/>
  <c r="K254" i="9"/>
  <c r="L254" i="9" s="1"/>
  <c r="Q253" i="9"/>
  <c r="R253" i="9" s="1"/>
  <c r="V253" i="9" s="1"/>
  <c r="P253" i="9"/>
  <c r="K253" i="9"/>
  <c r="L253" i="9" s="1"/>
  <c r="P252" i="9"/>
  <c r="Q252" i="9" s="1"/>
  <c r="R252" i="9" s="1"/>
  <c r="V252" i="9" s="1"/>
  <c r="K252" i="9"/>
  <c r="L252" i="9" s="1"/>
  <c r="Q251" i="9"/>
  <c r="R251" i="9" s="1"/>
  <c r="V251" i="9" s="1"/>
  <c r="P251" i="9"/>
  <c r="K251" i="9"/>
  <c r="L251" i="9" s="1"/>
  <c r="Q250" i="9"/>
  <c r="R250" i="9" s="1"/>
  <c r="V250" i="9" s="1"/>
  <c r="P250" i="9"/>
  <c r="K250" i="9"/>
  <c r="L250" i="9" s="1"/>
  <c r="P249" i="9"/>
  <c r="Q249" i="9" s="1"/>
  <c r="R249" i="9" s="1"/>
  <c r="V249" i="9" s="1"/>
  <c r="L249" i="9"/>
  <c r="K249" i="9"/>
  <c r="P248" i="9"/>
  <c r="Q248" i="9" s="1"/>
  <c r="R248" i="9" s="1"/>
  <c r="V248" i="9" s="1"/>
  <c r="K248" i="9"/>
  <c r="L248" i="9" s="1"/>
  <c r="Q247" i="9"/>
  <c r="R247" i="9" s="1"/>
  <c r="V247" i="9" s="1"/>
  <c r="P247" i="9"/>
  <c r="L247" i="9"/>
  <c r="K247" i="9"/>
  <c r="P246" i="9"/>
  <c r="Q246" i="9" s="1"/>
  <c r="R246" i="9" s="1"/>
  <c r="V246" i="9" s="1"/>
  <c r="K246" i="9"/>
  <c r="L246" i="9" s="1"/>
  <c r="P245" i="9"/>
  <c r="Q245" i="9" s="1"/>
  <c r="R245" i="9" s="1"/>
  <c r="V245" i="9" s="1"/>
  <c r="K245" i="9"/>
  <c r="L245" i="9" s="1"/>
  <c r="R244" i="9"/>
  <c r="V244" i="9" s="1"/>
  <c r="P244" i="9"/>
  <c r="Q244" i="9" s="1"/>
  <c r="K244" i="9"/>
  <c r="L244" i="9" s="1"/>
  <c r="R243" i="9"/>
  <c r="V243" i="9" s="1"/>
  <c r="Q243" i="9"/>
  <c r="P243" i="9"/>
  <c r="K243" i="9"/>
  <c r="L243" i="9" s="1"/>
  <c r="R242" i="9"/>
  <c r="V242" i="9" s="1"/>
  <c r="P242" i="9"/>
  <c r="Q242" i="9" s="1"/>
  <c r="K242" i="9"/>
  <c r="L242" i="9" s="1"/>
  <c r="Q241" i="9"/>
  <c r="R241" i="9" s="1"/>
  <c r="V241" i="9" s="1"/>
  <c r="P241" i="9"/>
  <c r="K241" i="9"/>
  <c r="L241" i="9" s="1"/>
  <c r="R240" i="9"/>
  <c r="V240" i="9" s="1"/>
  <c r="P240" i="9"/>
  <c r="Q240" i="9" s="1"/>
  <c r="K240" i="9"/>
  <c r="L240" i="9" s="1"/>
  <c r="Q239" i="9"/>
  <c r="R239" i="9" s="1"/>
  <c r="V239" i="9" s="1"/>
  <c r="P239" i="9"/>
  <c r="K239" i="9"/>
  <c r="L239" i="9" s="1"/>
  <c r="Q238" i="9"/>
  <c r="R238" i="9" s="1"/>
  <c r="V238" i="9" s="1"/>
  <c r="P238" i="9"/>
  <c r="K238" i="9"/>
  <c r="L238" i="9" s="1"/>
  <c r="P237" i="9"/>
  <c r="Q237" i="9" s="1"/>
  <c r="R237" i="9" s="1"/>
  <c r="V237" i="9" s="1"/>
  <c r="K237" i="9"/>
  <c r="L237" i="9" s="1"/>
  <c r="P236" i="9"/>
  <c r="Q236" i="9" s="1"/>
  <c r="R236" i="9" s="1"/>
  <c r="V236" i="9" s="1"/>
  <c r="K236" i="9"/>
  <c r="L236" i="9" s="1"/>
  <c r="Q235" i="9"/>
  <c r="R235" i="9" s="1"/>
  <c r="V235" i="9" s="1"/>
  <c r="P235" i="9"/>
  <c r="K235" i="9"/>
  <c r="L235" i="9" s="1"/>
  <c r="P234" i="9"/>
  <c r="Q234" i="9" s="1"/>
  <c r="R234" i="9" s="1"/>
  <c r="V234" i="9" s="1"/>
  <c r="K234" i="9"/>
  <c r="L234" i="9" s="1"/>
  <c r="P233" i="9"/>
  <c r="Q233" i="9" s="1"/>
  <c r="R233" i="9" s="1"/>
  <c r="V233" i="9" s="1"/>
  <c r="K233" i="9"/>
  <c r="L233" i="9" s="1"/>
  <c r="P232" i="9"/>
  <c r="Q232" i="9" s="1"/>
  <c r="R232" i="9" s="1"/>
  <c r="V232" i="9" s="1"/>
  <c r="K232" i="9"/>
  <c r="L232" i="9" s="1"/>
  <c r="Q231" i="9"/>
  <c r="R231" i="9" s="1"/>
  <c r="V231" i="9" s="1"/>
  <c r="P231" i="9"/>
  <c r="K231" i="9"/>
  <c r="L231" i="9" s="1"/>
  <c r="P230" i="9"/>
  <c r="Q230" i="9" s="1"/>
  <c r="R230" i="9" s="1"/>
  <c r="V230" i="9" s="1"/>
  <c r="K230" i="9"/>
  <c r="L230" i="9" s="1"/>
  <c r="P229" i="9"/>
  <c r="Q229" i="9" s="1"/>
  <c r="R229" i="9" s="1"/>
  <c r="V229" i="9" s="1"/>
  <c r="K229" i="9"/>
  <c r="L229" i="9" s="1"/>
  <c r="R228" i="9"/>
  <c r="V228" i="9" s="1"/>
  <c r="P228" i="9"/>
  <c r="Q228" i="9" s="1"/>
  <c r="K228" i="9"/>
  <c r="L228" i="9" s="1"/>
  <c r="R227" i="9"/>
  <c r="V227" i="9" s="1"/>
  <c r="Q227" i="9"/>
  <c r="P227" i="9"/>
  <c r="K227" i="9"/>
  <c r="L227" i="9" s="1"/>
  <c r="P226" i="9"/>
  <c r="Q226" i="9" s="1"/>
  <c r="R226" i="9" s="1"/>
  <c r="V226" i="9" s="1"/>
  <c r="K226" i="9"/>
  <c r="L226" i="9" s="1"/>
  <c r="Q225" i="9"/>
  <c r="R225" i="9" s="1"/>
  <c r="V225" i="9" s="1"/>
  <c r="P225" i="9"/>
  <c r="K225" i="9"/>
  <c r="L225" i="9" s="1"/>
  <c r="R224" i="9"/>
  <c r="V224" i="9" s="1"/>
  <c r="P224" i="9"/>
  <c r="Q224" i="9" s="1"/>
  <c r="K224" i="9"/>
  <c r="L224" i="9" s="1"/>
  <c r="Q223" i="9"/>
  <c r="R223" i="9" s="1"/>
  <c r="V223" i="9" s="1"/>
  <c r="P223" i="9"/>
  <c r="K223" i="9"/>
  <c r="L223" i="9" s="1"/>
  <c r="Q222" i="9"/>
  <c r="R222" i="9" s="1"/>
  <c r="V222" i="9" s="1"/>
  <c r="P222" i="9"/>
  <c r="K222" i="9"/>
  <c r="L222" i="9" s="1"/>
  <c r="P221" i="9"/>
  <c r="Q221" i="9" s="1"/>
  <c r="R221" i="9" s="1"/>
  <c r="V221" i="9" s="1"/>
  <c r="K221" i="9"/>
  <c r="L221" i="9" s="1"/>
  <c r="P220" i="9"/>
  <c r="Q220" i="9" s="1"/>
  <c r="R220" i="9" s="1"/>
  <c r="V220" i="9" s="1"/>
  <c r="L220" i="9"/>
  <c r="K220" i="9"/>
  <c r="Q219" i="9"/>
  <c r="R219" i="9" s="1"/>
  <c r="V219" i="9" s="1"/>
  <c r="P219" i="9"/>
  <c r="K219" i="9"/>
  <c r="L219" i="9" s="1"/>
  <c r="V218" i="9"/>
  <c r="P218" i="9"/>
  <c r="Q218" i="9" s="1"/>
  <c r="R218" i="9" s="1"/>
  <c r="K218" i="9"/>
  <c r="L218" i="9" s="1"/>
  <c r="P217" i="9"/>
  <c r="Q217" i="9" s="1"/>
  <c r="R217" i="9" s="1"/>
  <c r="V217" i="9" s="1"/>
  <c r="K217" i="9"/>
  <c r="L217" i="9" s="1"/>
  <c r="R216" i="9"/>
  <c r="V216" i="9" s="1"/>
  <c r="Q216" i="9"/>
  <c r="P216" i="9"/>
  <c r="K216" i="9"/>
  <c r="L216" i="9" s="1"/>
  <c r="P215" i="9"/>
  <c r="Q215" i="9" s="1"/>
  <c r="R215" i="9" s="1"/>
  <c r="V215" i="9" s="1"/>
  <c r="K215" i="9"/>
  <c r="L215" i="9" s="1"/>
  <c r="Q214" i="9"/>
  <c r="R214" i="9" s="1"/>
  <c r="V214" i="9" s="1"/>
  <c r="P214" i="9"/>
  <c r="K214" i="9"/>
  <c r="L214" i="9" s="1"/>
  <c r="P213" i="9"/>
  <c r="Q213" i="9" s="1"/>
  <c r="R213" i="9" s="1"/>
  <c r="V213" i="9" s="1"/>
  <c r="K213" i="9"/>
  <c r="L213" i="9" s="1"/>
  <c r="Q212" i="9"/>
  <c r="R212" i="9" s="1"/>
  <c r="V212" i="9" s="1"/>
  <c r="P212" i="9"/>
  <c r="K212" i="9"/>
  <c r="L212" i="9" s="1"/>
  <c r="Q211" i="9"/>
  <c r="R211" i="9" s="1"/>
  <c r="V211" i="9" s="1"/>
  <c r="P211" i="9"/>
  <c r="K211" i="9"/>
  <c r="L211" i="9" s="1"/>
  <c r="Q210" i="9"/>
  <c r="R210" i="9" s="1"/>
  <c r="V210" i="9" s="1"/>
  <c r="P210" i="9"/>
  <c r="K210" i="9"/>
  <c r="L210" i="9" s="1"/>
  <c r="P209" i="9"/>
  <c r="Q209" i="9" s="1"/>
  <c r="R209" i="9" s="1"/>
  <c r="V209" i="9" s="1"/>
  <c r="K209" i="9"/>
  <c r="L209" i="9" s="1"/>
  <c r="Q208" i="9"/>
  <c r="R208" i="9" s="1"/>
  <c r="V208" i="9" s="1"/>
  <c r="P208" i="9"/>
  <c r="K208" i="9"/>
  <c r="L208" i="9" s="1"/>
  <c r="P207" i="9"/>
  <c r="Q207" i="9" s="1"/>
  <c r="R207" i="9" s="1"/>
  <c r="V207" i="9" s="1"/>
  <c r="K207" i="9"/>
  <c r="L207" i="9" s="1"/>
  <c r="P206" i="9"/>
  <c r="Q206" i="9" s="1"/>
  <c r="R206" i="9" s="1"/>
  <c r="V206" i="9" s="1"/>
  <c r="K206" i="9"/>
  <c r="L206" i="9" s="1"/>
  <c r="P205" i="9"/>
  <c r="Q205" i="9" s="1"/>
  <c r="R205" i="9" s="1"/>
  <c r="V205" i="9" s="1"/>
  <c r="K205" i="9"/>
  <c r="L205" i="9" s="1"/>
  <c r="Q204" i="9"/>
  <c r="R204" i="9" s="1"/>
  <c r="V204" i="9" s="1"/>
  <c r="P204" i="9"/>
  <c r="K204" i="9"/>
  <c r="L204" i="9" s="1"/>
  <c r="P203" i="9"/>
  <c r="Q203" i="9" s="1"/>
  <c r="R203" i="9" s="1"/>
  <c r="V203" i="9" s="1"/>
  <c r="K203" i="9"/>
  <c r="L203" i="9" s="1"/>
  <c r="P202" i="9"/>
  <c r="Q202" i="9" s="1"/>
  <c r="R202" i="9" s="1"/>
  <c r="V202" i="9" s="1"/>
  <c r="K202" i="9"/>
  <c r="L202" i="9" s="1"/>
  <c r="R201" i="9"/>
  <c r="V201" i="9" s="1"/>
  <c r="P201" i="9"/>
  <c r="Q201" i="9" s="1"/>
  <c r="K201" i="9"/>
  <c r="L201" i="9" s="1"/>
  <c r="R200" i="9"/>
  <c r="V200" i="9" s="1"/>
  <c r="Q200" i="9"/>
  <c r="P200" i="9"/>
  <c r="K200" i="9"/>
  <c r="L200" i="9" s="1"/>
  <c r="R199" i="9"/>
  <c r="V199" i="9" s="1"/>
  <c r="P199" i="9"/>
  <c r="Q199" i="9" s="1"/>
  <c r="K199" i="9"/>
  <c r="L199" i="9" s="1"/>
  <c r="Q198" i="9"/>
  <c r="R198" i="9" s="1"/>
  <c r="V198" i="9" s="1"/>
  <c r="P198" i="9"/>
  <c r="K198" i="9"/>
  <c r="L198" i="9" s="1"/>
  <c r="P197" i="9"/>
  <c r="Q197" i="9" s="1"/>
  <c r="R197" i="9" s="1"/>
  <c r="V197" i="9" s="1"/>
  <c r="K197" i="9"/>
  <c r="L197" i="9" s="1"/>
  <c r="R196" i="9"/>
  <c r="V196" i="9" s="1"/>
  <c r="Q196" i="9"/>
  <c r="P196" i="9"/>
  <c r="K196" i="9"/>
  <c r="L196" i="9" s="1"/>
  <c r="Q195" i="9"/>
  <c r="R195" i="9" s="1"/>
  <c r="V195" i="9" s="1"/>
  <c r="P195" i="9"/>
  <c r="K195" i="9"/>
  <c r="L195" i="9" s="1"/>
  <c r="P194" i="9"/>
  <c r="Q194" i="9" s="1"/>
  <c r="R194" i="9" s="1"/>
  <c r="V194" i="9" s="1"/>
  <c r="K194" i="9"/>
  <c r="L194" i="9" s="1"/>
  <c r="P193" i="9"/>
  <c r="Q193" i="9" s="1"/>
  <c r="R193" i="9" s="1"/>
  <c r="V193" i="9" s="1"/>
  <c r="K193" i="9"/>
  <c r="L193" i="9" s="1"/>
  <c r="Q192" i="9"/>
  <c r="R192" i="9" s="1"/>
  <c r="V192" i="9" s="1"/>
  <c r="P192" i="9"/>
  <c r="K192" i="9"/>
  <c r="L192" i="9" s="1"/>
  <c r="P191" i="9"/>
  <c r="Q191" i="9" s="1"/>
  <c r="R191" i="9" s="1"/>
  <c r="V191" i="9" s="1"/>
  <c r="K191" i="9"/>
  <c r="L191" i="9" s="1"/>
  <c r="P190" i="9"/>
  <c r="Q190" i="9" s="1"/>
  <c r="R190" i="9" s="1"/>
  <c r="V190" i="9" s="1"/>
  <c r="K190" i="9"/>
  <c r="L190" i="9" s="1"/>
  <c r="P189" i="9"/>
  <c r="Q189" i="9" s="1"/>
  <c r="R189" i="9" s="1"/>
  <c r="V189" i="9" s="1"/>
  <c r="K189" i="9"/>
  <c r="L189" i="9" s="1"/>
  <c r="R188" i="9"/>
  <c r="V188" i="9" s="1"/>
  <c r="Q188" i="9"/>
  <c r="P188" i="9"/>
  <c r="K188" i="9"/>
  <c r="L188" i="9" s="1"/>
  <c r="Q187" i="9"/>
  <c r="R187" i="9" s="1"/>
  <c r="V187" i="9" s="1"/>
  <c r="P187" i="9"/>
  <c r="K187" i="9"/>
  <c r="L187" i="9" s="1"/>
  <c r="P186" i="9"/>
  <c r="Q186" i="9" s="1"/>
  <c r="R186" i="9" s="1"/>
  <c r="V186" i="9" s="1"/>
  <c r="K186" i="9"/>
  <c r="L186" i="9" s="1"/>
  <c r="R185" i="9"/>
  <c r="V185" i="9" s="1"/>
  <c r="P185" i="9"/>
  <c r="Q185" i="9" s="1"/>
  <c r="K185" i="9"/>
  <c r="L185" i="9" s="1"/>
  <c r="Q184" i="9"/>
  <c r="R184" i="9" s="1"/>
  <c r="V184" i="9" s="1"/>
  <c r="P184" i="9"/>
  <c r="K184" i="9"/>
  <c r="L184" i="9" s="1"/>
  <c r="P183" i="9"/>
  <c r="Q183" i="9" s="1"/>
  <c r="R183" i="9" s="1"/>
  <c r="V183" i="9" s="1"/>
  <c r="K183" i="9"/>
  <c r="L183" i="9" s="1"/>
  <c r="P182" i="9"/>
  <c r="Q182" i="9" s="1"/>
  <c r="R182" i="9" s="1"/>
  <c r="V182" i="9" s="1"/>
  <c r="K182" i="9"/>
  <c r="L182" i="9" s="1"/>
  <c r="P181" i="9"/>
  <c r="Q181" i="9" s="1"/>
  <c r="R181" i="9" s="1"/>
  <c r="V181" i="9" s="1"/>
  <c r="K181" i="9"/>
  <c r="L181" i="9" s="1"/>
  <c r="R180" i="9"/>
  <c r="V180" i="9" s="1"/>
  <c r="Q180" i="9"/>
  <c r="P180" i="9"/>
  <c r="K180" i="9"/>
  <c r="L180" i="9" s="1"/>
  <c r="Q179" i="9"/>
  <c r="R179" i="9" s="1"/>
  <c r="V179" i="9" s="1"/>
  <c r="P179" i="9"/>
  <c r="K179" i="9"/>
  <c r="L179" i="9" s="1"/>
  <c r="Q178" i="9"/>
  <c r="R178" i="9" s="1"/>
  <c r="V178" i="9" s="1"/>
  <c r="P178" i="9"/>
  <c r="K178" i="9"/>
  <c r="L178" i="9" s="1"/>
  <c r="P177" i="9"/>
  <c r="Q177" i="9" s="1"/>
  <c r="R177" i="9" s="1"/>
  <c r="V177" i="9" s="1"/>
  <c r="K177" i="9"/>
  <c r="L177" i="9" s="1"/>
  <c r="Q176" i="9"/>
  <c r="R176" i="9" s="1"/>
  <c r="V176" i="9" s="1"/>
  <c r="P176" i="9"/>
  <c r="K176" i="9"/>
  <c r="L176" i="9" s="1"/>
  <c r="V175" i="9"/>
  <c r="P175" i="9"/>
  <c r="Q175" i="9" s="1"/>
  <c r="R175" i="9" s="1"/>
  <c r="K175" i="9"/>
  <c r="L175" i="9" s="1"/>
  <c r="P174" i="9"/>
  <c r="Q174" i="9" s="1"/>
  <c r="R174" i="9" s="1"/>
  <c r="V174" i="9" s="1"/>
  <c r="K174" i="9"/>
  <c r="L174" i="9" s="1"/>
  <c r="P173" i="9"/>
  <c r="Q173" i="9" s="1"/>
  <c r="R173" i="9" s="1"/>
  <c r="V173" i="9" s="1"/>
  <c r="K173" i="9"/>
  <c r="L173" i="9" s="1"/>
  <c r="Q172" i="9"/>
  <c r="R172" i="9" s="1"/>
  <c r="V172" i="9" s="1"/>
  <c r="P172" i="9"/>
  <c r="K172" i="9"/>
  <c r="L172" i="9" s="1"/>
  <c r="P171" i="9"/>
  <c r="Q171" i="9" s="1"/>
  <c r="R171" i="9" s="1"/>
  <c r="V171" i="9" s="1"/>
  <c r="K171" i="9"/>
  <c r="L171" i="9" s="1"/>
  <c r="P170" i="9"/>
  <c r="Q170" i="9" s="1"/>
  <c r="R170" i="9" s="1"/>
  <c r="V170" i="9" s="1"/>
  <c r="K170" i="9"/>
  <c r="L170" i="9" s="1"/>
  <c r="R169" i="9"/>
  <c r="V169" i="9" s="1"/>
  <c r="P169" i="9"/>
  <c r="Q169" i="9" s="1"/>
  <c r="K169" i="9"/>
  <c r="L169" i="9" s="1"/>
  <c r="R168" i="9"/>
  <c r="V168" i="9" s="1"/>
  <c r="Q168" i="9"/>
  <c r="P168" i="9"/>
  <c r="K168" i="9"/>
  <c r="L168" i="9" s="1"/>
  <c r="R167" i="9"/>
  <c r="V167" i="9" s="1"/>
  <c r="P167" i="9"/>
  <c r="Q167" i="9" s="1"/>
  <c r="K167" i="9"/>
  <c r="L167" i="9" s="1"/>
  <c r="Q166" i="9"/>
  <c r="R166" i="9" s="1"/>
  <c r="V166" i="9" s="1"/>
  <c r="P166" i="9"/>
  <c r="K166" i="9"/>
  <c r="L166" i="9" s="1"/>
  <c r="P165" i="9"/>
  <c r="Q165" i="9" s="1"/>
  <c r="R165" i="9" s="1"/>
  <c r="V165" i="9" s="1"/>
  <c r="K165" i="9"/>
  <c r="L165" i="9" s="1"/>
  <c r="R164" i="9"/>
  <c r="V164" i="9" s="1"/>
  <c r="Q164" i="9"/>
  <c r="P164" i="9"/>
  <c r="K164" i="9"/>
  <c r="L164" i="9" s="1"/>
  <c r="Q163" i="9"/>
  <c r="R163" i="9" s="1"/>
  <c r="V163" i="9" s="1"/>
  <c r="P163" i="9"/>
  <c r="K163" i="9"/>
  <c r="L163" i="9" s="1"/>
  <c r="P162" i="9"/>
  <c r="Q162" i="9" s="1"/>
  <c r="R162" i="9" s="1"/>
  <c r="V162" i="9" s="1"/>
  <c r="K162" i="9"/>
  <c r="L162" i="9" s="1"/>
  <c r="P161" i="9"/>
  <c r="Q161" i="9" s="1"/>
  <c r="R161" i="9" s="1"/>
  <c r="V161" i="9" s="1"/>
  <c r="K161" i="9"/>
  <c r="L161" i="9" s="1"/>
  <c r="Q160" i="9"/>
  <c r="R160" i="9" s="1"/>
  <c r="V160" i="9" s="1"/>
  <c r="P160" i="9"/>
  <c r="K160" i="9"/>
  <c r="L160" i="9" s="1"/>
  <c r="P159" i="9"/>
  <c r="Q159" i="9" s="1"/>
  <c r="R159" i="9" s="1"/>
  <c r="V159" i="9" s="1"/>
  <c r="K159" i="9"/>
  <c r="L159" i="9" s="1"/>
  <c r="P158" i="9"/>
  <c r="Q158" i="9" s="1"/>
  <c r="R158" i="9" s="1"/>
  <c r="V158" i="9" s="1"/>
  <c r="K158" i="9"/>
  <c r="L158" i="9" s="1"/>
  <c r="P157" i="9"/>
  <c r="Q157" i="9" s="1"/>
  <c r="R157" i="9" s="1"/>
  <c r="V157" i="9" s="1"/>
  <c r="K157" i="9"/>
  <c r="L157" i="9" s="1"/>
  <c r="Q156" i="9"/>
  <c r="R156" i="9" s="1"/>
  <c r="V156" i="9" s="1"/>
  <c r="P156" i="9"/>
  <c r="K156" i="9"/>
  <c r="L156" i="9" s="1"/>
  <c r="P155" i="9"/>
  <c r="Q155" i="9" s="1"/>
  <c r="R155" i="9" s="1"/>
  <c r="V155" i="9" s="1"/>
  <c r="K155" i="9"/>
  <c r="L155" i="9" s="1"/>
  <c r="P154" i="9"/>
  <c r="Q154" i="9" s="1"/>
  <c r="R154" i="9" s="1"/>
  <c r="V154" i="9" s="1"/>
  <c r="K154" i="9"/>
  <c r="L154" i="9" s="1"/>
  <c r="P153" i="9"/>
  <c r="Q153" i="9" s="1"/>
  <c r="R153" i="9" s="1"/>
  <c r="V153" i="9" s="1"/>
  <c r="K153" i="9"/>
  <c r="L153" i="9" s="1"/>
  <c r="Q152" i="9"/>
  <c r="R152" i="9" s="1"/>
  <c r="V152" i="9" s="1"/>
  <c r="P152" i="9"/>
  <c r="K152" i="9"/>
  <c r="L152" i="9" s="1"/>
  <c r="Q151" i="9"/>
  <c r="R151" i="9" s="1"/>
  <c r="V151" i="9" s="1"/>
  <c r="P151" i="9"/>
  <c r="K151" i="9"/>
  <c r="L151" i="9" s="1"/>
  <c r="P150" i="9"/>
  <c r="Q150" i="9" s="1"/>
  <c r="R150" i="9" s="1"/>
  <c r="V150" i="9" s="1"/>
  <c r="K150" i="9"/>
  <c r="L150" i="9" s="1"/>
  <c r="R149" i="9"/>
  <c r="V149" i="9" s="1"/>
  <c r="P149" i="9"/>
  <c r="Q149" i="9" s="1"/>
  <c r="K149" i="9"/>
  <c r="L149" i="9" s="1"/>
  <c r="Q148" i="9"/>
  <c r="R148" i="9" s="1"/>
  <c r="V148" i="9" s="1"/>
  <c r="P148" i="9"/>
  <c r="K148" i="9"/>
  <c r="L148" i="9" s="1"/>
  <c r="P147" i="9"/>
  <c r="Q147" i="9" s="1"/>
  <c r="R147" i="9" s="1"/>
  <c r="V147" i="9" s="1"/>
  <c r="K147" i="9"/>
  <c r="L147" i="9" s="1"/>
  <c r="P146" i="9"/>
  <c r="Q146" i="9" s="1"/>
  <c r="R146" i="9" s="1"/>
  <c r="V146" i="9" s="1"/>
  <c r="K146" i="9"/>
  <c r="L146" i="9" s="1"/>
  <c r="P145" i="9"/>
  <c r="Q145" i="9" s="1"/>
  <c r="R145" i="9" s="1"/>
  <c r="V145" i="9" s="1"/>
  <c r="K145" i="9"/>
  <c r="L145" i="9" s="1"/>
  <c r="Q144" i="9"/>
  <c r="R144" i="9" s="1"/>
  <c r="V144" i="9" s="1"/>
  <c r="P144" i="9"/>
  <c r="K144" i="9"/>
  <c r="L144" i="9" s="1"/>
  <c r="Q143" i="9"/>
  <c r="R143" i="9" s="1"/>
  <c r="V143" i="9" s="1"/>
  <c r="P143" i="9"/>
  <c r="K143" i="9"/>
  <c r="L143" i="9" s="1"/>
  <c r="P142" i="9"/>
  <c r="Q142" i="9" s="1"/>
  <c r="R142" i="9" s="1"/>
  <c r="V142" i="9" s="1"/>
  <c r="K142" i="9"/>
  <c r="L142" i="9" s="1"/>
  <c r="AF141" i="9"/>
  <c r="Q141" i="9"/>
  <c r="R141" i="9" s="1"/>
  <c r="V141" i="9" s="1"/>
  <c r="P141" i="9"/>
  <c r="K141" i="9"/>
  <c r="L141" i="9" s="1"/>
  <c r="AF140" i="9"/>
  <c r="P140" i="9"/>
  <c r="Q140" i="9" s="1"/>
  <c r="R140" i="9" s="1"/>
  <c r="V140" i="9" s="1"/>
  <c r="K140" i="9"/>
  <c r="L140" i="9" s="1"/>
  <c r="AF139" i="9"/>
  <c r="Q139" i="9"/>
  <c r="R139" i="9" s="1"/>
  <c r="V139" i="9" s="1"/>
  <c r="P139" i="9"/>
  <c r="K139" i="9"/>
  <c r="L139" i="9" s="1"/>
  <c r="AF138" i="9"/>
  <c r="P138" i="9"/>
  <c r="Q138" i="9" s="1"/>
  <c r="R138" i="9" s="1"/>
  <c r="V138" i="9" s="1"/>
  <c r="K138" i="9"/>
  <c r="L138" i="9" s="1"/>
  <c r="AF137" i="9"/>
  <c r="R137" i="9"/>
  <c r="V137" i="9" s="1"/>
  <c r="Q137" i="9"/>
  <c r="P137" i="9"/>
  <c r="K137" i="9"/>
  <c r="L137" i="9" s="1"/>
  <c r="AF136" i="9"/>
  <c r="P136" i="9"/>
  <c r="Q136" i="9" s="1"/>
  <c r="R136" i="9" s="1"/>
  <c r="V136" i="9" s="1"/>
  <c r="K136" i="9"/>
  <c r="L136" i="9" s="1"/>
  <c r="AF135" i="9"/>
  <c r="Q135" i="9"/>
  <c r="R135" i="9" s="1"/>
  <c r="V135" i="9" s="1"/>
  <c r="P135" i="9"/>
  <c r="K135" i="9"/>
  <c r="L135" i="9" s="1"/>
  <c r="AF134" i="9"/>
  <c r="P134" i="9"/>
  <c r="Q134" i="9" s="1"/>
  <c r="R134" i="9" s="1"/>
  <c r="V134" i="9" s="1"/>
  <c r="K134" i="9"/>
  <c r="L134" i="9" s="1"/>
  <c r="AF133" i="9"/>
  <c r="Q133" i="9"/>
  <c r="R133" i="9" s="1"/>
  <c r="V133" i="9" s="1"/>
  <c r="P133" i="9"/>
  <c r="K133" i="9"/>
  <c r="L133" i="9" s="1"/>
  <c r="AF132" i="9"/>
  <c r="P132" i="9"/>
  <c r="Q132" i="9" s="1"/>
  <c r="R132" i="9" s="1"/>
  <c r="V132" i="9" s="1"/>
  <c r="K132" i="9"/>
  <c r="L132" i="9" s="1"/>
  <c r="AF131" i="9"/>
  <c r="Q131" i="9"/>
  <c r="R131" i="9" s="1"/>
  <c r="V131" i="9" s="1"/>
  <c r="P131" i="9"/>
  <c r="K131" i="9"/>
  <c r="L131" i="9" s="1"/>
  <c r="AF130" i="9"/>
  <c r="AE130" i="9"/>
  <c r="P130" i="9"/>
  <c r="Q130" i="9" s="1"/>
  <c r="R130" i="9" s="1"/>
  <c r="V130" i="9" s="1"/>
  <c r="K130" i="9"/>
  <c r="L130" i="9" s="1"/>
  <c r="AF129" i="9"/>
  <c r="R129" i="9"/>
  <c r="V129" i="9" s="1"/>
  <c r="Q129" i="9"/>
  <c r="P129" i="9"/>
  <c r="K129" i="9"/>
  <c r="L129" i="9" s="1"/>
  <c r="AF128" i="9"/>
  <c r="P128" i="9"/>
  <c r="Q128" i="9" s="1"/>
  <c r="R128" i="9" s="1"/>
  <c r="V128" i="9" s="1"/>
  <c r="K128" i="9"/>
  <c r="L128" i="9" s="1"/>
  <c r="AF127" i="9"/>
  <c r="Q127" i="9"/>
  <c r="R127" i="9" s="1"/>
  <c r="V127" i="9" s="1"/>
  <c r="P127" i="9"/>
  <c r="K127" i="9"/>
  <c r="L127" i="9" s="1"/>
  <c r="AF126" i="9"/>
  <c r="P126" i="9"/>
  <c r="Q126" i="9" s="1"/>
  <c r="R126" i="9" s="1"/>
  <c r="V126" i="9" s="1"/>
  <c r="K126" i="9"/>
  <c r="L126" i="9" s="1"/>
  <c r="AF125" i="9"/>
  <c r="Q125" i="9"/>
  <c r="R125" i="9" s="1"/>
  <c r="V125" i="9" s="1"/>
  <c r="P125" i="9"/>
  <c r="K125" i="9"/>
  <c r="L125" i="9" s="1"/>
  <c r="AF124" i="9"/>
  <c r="P124" i="9"/>
  <c r="Q124" i="9" s="1"/>
  <c r="R124" i="9" s="1"/>
  <c r="V124" i="9" s="1"/>
  <c r="K124" i="9"/>
  <c r="L124" i="9" s="1"/>
  <c r="AF123" i="9"/>
  <c r="Q123" i="9"/>
  <c r="R123" i="9" s="1"/>
  <c r="V123" i="9" s="1"/>
  <c r="P123" i="9"/>
  <c r="K123" i="9"/>
  <c r="L123" i="9" s="1"/>
  <c r="AF122" i="9"/>
  <c r="P122" i="9"/>
  <c r="Q122" i="9" s="1"/>
  <c r="R122" i="9" s="1"/>
  <c r="V122" i="9" s="1"/>
  <c r="K122" i="9"/>
  <c r="L122" i="9" s="1"/>
  <c r="P121" i="9"/>
  <c r="Q121" i="9" s="1"/>
  <c r="R121" i="9" s="1"/>
  <c r="V121" i="9" s="1"/>
  <c r="K121" i="9"/>
  <c r="L121" i="9" s="1"/>
  <c r="Q120" i="9"/>
  <c r="R120" i="9" s="1"/>
  <c r="V120" i="9" s="1"/>
  <c r="P120" i="9"/>
  <c r="K120" i="9"/>
  <c r="L120" i="9" s="1"/>
  <c r="Q119" i="9"/>
  <c r="R119" i="9" s="1"/>
  <c r="V119" i="9" s="1"/>
  <c r="P119" i="9"/>
  <c r="K119" i="9"/>
  <c r="L119" i="9" s="1"/>
  <c r="P118" i="9"/>
  <c r="Q118" i="9" s="1"/>
  <c r="R118" i="9" s="1"/>
  <c r="V118" i="9" s="1"/>
  <c r="K118" i="9"/>
  <c r="L118" i="9" s="1"/>
  <c r="P117" i="9"/>
  <c r="Q117" i="9" s="1"/>
  <c r="R117" i="9" s="1"/>
  <c r="V117" i="9" s="1"/>
  <c r="K117" i="9"/>
  <c r="L117" i="9" s="1"/>
  <c r="P116" i="9"/>
  <c r="Q116" i="9" s="1"/>
  <c r="R116" i="9" s="1"/>
  <c r="V116" i="9" s="1"/>
  <c r="K116" i="9"/>
  <c r="L116" i="9" s="1"/>
  <c r="P115" i="9"/>
  <c r="Q115" i="9" s="1"/>
  <c r="R115" i="9" s="1"/>
  <c r="V115" i="9" s="1"/>
  <c r="K115" i="9"/>
  <c r="L115" i="9" s="1"/>
  <c r="Q114" i="9"/>
  <c r="R114" i="9" s="1"/>
  <c r="V114" i="9" s="1"/>
  <c r="P114" i="9"/>
  <c r="K114" i="9"/>
  <c r="L114" i="9" s="1"/>
  <c r="R113" i="9"/>
  <c r="V113" i="9" s="1"/>
  <c r="Q113" i="9"/>
  <c r="P113" i="9"/>
  <c r="K113" i="9"/>
  <c r="L113" i="9" s="1"/>
  <c r="P112" i="9"/>
  <c r="Q112" i="9" s="1"/>
  <c r="R112" i="9" s="1"/>
  <c r="V112" i="9" s="1"/>
  <c r="K112" i="9"/>
  <c r="L112" i="9" s="1"/>
  <c r="P111" i="9"/>
  <c r="Q111" i="9" s="1"/>
  <c r="R111" i="9" s="1"/>
  <c r="V111" i="9" s="1"/>
  <c r="K111" i="9"/>
  <c r="L111" i="9" s="1"/>
  <c r="Q110" i="9"/>
  <c r="R110" i="9" s="1"/>
  <c r="V110" i="9" s="1"/>
  <c r="P110" i="9"/>
  <c r="K110" i="9"/>
  <c r="L110" i="9" s="1"/>
  <c r="Q109" i="9"/>
  <c r="R109" i="9" s="1"/>
  <c r="V109" i="9" s="1"/>
  <c r="P109" i="9"/>
  <c r="K109" i="9"/>
  <c r="L109" i="9" s="1"/>
  <c r="P108" i="9"/>
  <c r="Q108" i="9" s="1"/>
  <c r="R108" i="9" s="1"/>
  <c r="V108" i="9" s="1"/>
  <c r="K108" i="9"/>
  <c r="L108" i="9" s="1"/>
  <c r="P107" i="9"/>
  <c r="Q107" i="9" s="1"/>
  <c r="R107" i="9" s="1"/>
  <c r="V107" i="9" s="1"/>
  <c r="K107" i="9"/>
  <c r="L107" i="9" s="1"/>
  <c r="Q106" i="9"/>
  <c r="R106" i="9" s="1"/>
  <c r="V106" i="9" s="1"/>
  <c r="P106" i="9"/>
  <c r="K106" i="9"/>
  <c r="L106" i="9" s="1"/>
  <c r="V105" i="9"/>
  <c r="P105" i="9"/>
  <c r="Q105" i="9" s="1"/>
  <c r="R105" i="9" s="1"/>
  <c r="K105" i="9"/>
  <c r="L105" i="9" s="1"/>
  <c r="P104" i="9"/>
  <c r="Q104" i="9" s="1"/>
  <c r="R104" i="9" s="1"/>
  <c r="V104" i="9" s="1"/>
  <c r="K104" i="9"/>
  <c r="L104" i="9" s="1"/>
  <c r="R103" i="9"/>
  <c r="V103" i="9" s="1"/>
  <c r="P103" i="9"/>
  <c r="Q103" i="9" s="1"/>
  <c r="K103" i="9"/>
  <c r="L103" i="9" s="1"/>
  <c r="R102" i="9"/>
  <c r="V102" i="9" s="1"/>
  <c r="Q102" i="9"/>
  <c r="P102" i="9"/>
  <c r="K102" i="9"/>
  <c r="L102" i="9" s="1"/>
  <c r="P101" i="9"/>
  <c r="Q101" i="9" s="1"/>
  <c r="R101" i="9" s="1"/>
  <c r="V101" i="9" s="1"/>
  <c r="K101" i="9"/>
  <c r="L101" i="9" s="1"/>
  <c r="Q100" i="9"/>
  <c r="R100" i="9" s="1"/>
  <c r="V100" i="9" s="1"/>
  <c r="P100" i="9"/>
  <c r="K100" i="9"/>
  <c r="L100" i="9" s="1"/>
  <c r="R99" i="9"/>
  <c r="V99" i="9" s="1"/>
  <c r="P99" i="9"/>
  <c r="Q99" i="9" s="1"/>
  <c r="K99" i="9"/>
  <c r="L99" i="9" s="1"/>
  <c r="Q98" i="9"/>
  <c r="R98" i="9" s="1"/>
  <c r="V98" i="9" s="1"/>
  <c r="P98" i="9"/>
  <c r="K98" i="9"/>
  <c r="L98" i="9" s="1"/>
  <c r="Q97" i="9"/>
  <c r="R97" i="9" s="1"/>
  <c r="V97" i="9" s="1"/>
  <c r="P97" i="9"/>
  <c r="K97" i="9"/>
  <c r="L97" i="9" s="1"/>
  <c r="P96" i="9"/>
  <c r="Q96" i="9" s="1"/>
  <c r="R96" i="9" s="1"/>
  <c r="V96" i="9" s="1"/>
  <c r="K96" i="9"/>
  <c r="L96" i="9" s="1"/>
  <c r="P95" i="9"/>
  <c r="Q95" i="9" s="1"/>
  <c r="R95" i="9" s="1"/>
  <c r="V95" i="9" s="1"/>
  <c r="K95" i="9"/>
  <c r="L95" i="9" s="1"/>
  <c r="R94" i="9"/>
  <c r="V94" i="9" s="1"/>
  <c r="Q94" i="9"/>
  <c r="P94" i="9"/>
  <c r="K94" i="9"/>
  <c r="L94" i="9" s="1"/>
  <c r="P93" i="9"/>
  <c r="Q93" i="9" s="1"/>
  <c r="R93" i="9" s="1"/>
  <c r="V93" i="9" s="1"/>
  <c r="K93" i="9"/>
  <c r="L93" i="9" s="1"/>
  <c r="P92" i="9"/>
  <c r="Q92" i="9" s="1"/>
  <c r="R92" i="9" s="1"/>
  <c r="V92" i="9" s="1"/>
  <c r="K92" i="9"/>
  <c r="L92" i="9" s="1"/>
  <c r="P91" i="9"/>
  <c r="Q91" i="9" s="1"/>
  <c r="R91" i="9" s="1"/>
  <c r="V91" i="9" s="1"/>
  <c r="K91" i="9"/>
  <c r="L91" i="9" s="1"/>
  <c r="Q90" i="9"/>
  <c r="R90" i="9" s="1"/>
  <c r="V90" i="9" s="1"/>
  <c r="P90" i="9"/>
  <c r="K90" i="9"/>
  <c r="L90" i="9" s="1"/>
  <c r="P89" i="9"/>
  <c r="Q89" i="9" s="1"/>
  <c r="R89" i="9" s="1"/>
  <c r="V89" i="9" s="1"/>
  <c r="K89" i="9"/>
  <c r="L89" i="9" s="1"/>
  <c r="P88" i="9"/>
  <c r="Q88" i="9" s="1"/>
  <c r="R88" i="9" s="1"/>
  <c r="V88" i="9" s="1"/>
  <c r="K88" i="9"/>
  <c r="L88" i="9" s="1"/>
  <c r="P87" i="9"/>
  <c r="Q87" i="9" s="1"/>
  <c r="R87" i="9" s="1"/>
  <c r="V87" i="9" s="1"/>
  <c r="K87" i="9"/>
  <c r="L87" i="9" s="1"/>
  <c r="R86" i="9"/>
  <c r="V86" i="9" s="1"/>
  <c r="Q86" i="9"/>
  <c r="P86" i="9"/>
  <c r="K86" i="9"/>
  <c r="L86" i="9" s="1"/>
  <c r="P85" i="9"/>
  <c r="Q85" i="9" s="1"/>
  <c r="R85" i="9" s="1"/>
  <c r="V85" i="9" s="1"/>
  <c r="K85" i="9"/>
  <c r="L85" i="9" s="1"/>
  <c r="P84" i="9"/>
  <c r="Q84" i="9" s="1"/>
  <c r="R84" i="9" s="1"/>
  <c r="V84" i="9" s="1"/>
  <c r="K84" i="9"/>
  <c r="L84" i="9" s="1"/>
  <c r="P83" i="9"/>
  <c r="Q83" i="9" s="1"/>
  <c r="R83" i="9" s="1"/>
  <c r="V83" i="9" s="1"/>
  <c r="K83" i="9"/>
  <c r="L83" i="9" s="1"/>
  <c r="Q82" i="9"/>
  <c r="R82" i="9" s="1"/>
  <c r="V82" i="9" s="1"/>
  <c r="P82" i="9"/>
  <c r="K82" i="9"/>
  <c r="L82" i="9" s="1"/>
  <c r="P81" i="9"/>
  <c r="Q81" i="9" s="1"/>
  <c r="R81" i="9" s="1"/>
  <c r="V81" i="9" s="1"/>
  <c r="K81" i="9"/>
  <c r="L81" i="9" s="1"/>
  <c r="P80" i="9"/>
  <c r="Q80" i="9" s="1"/>
  <c r="R80" i="9" s="1"/>
  <c r="V80" i="9" s="1"/>
  <c r="K80" i="9"/>
  <c r="L80" i="9" s="1"/>
  <c r="P79" i="9"/>
  <c r="Q79" i="9" s="1"/>
  <c r="R79" i="9" s="1"/>
  <c r="V79" i="9" s="1"/>
  <c r="K79" i="9"/>
  <c r="L79" i="9" s="1"/>
  <c r="R78" i="9"/>
  <c r="V78" i="9" s="1"/>
  <c r="Q78" i="9"/>
  <c r="P78" i="9"/>
  <c r="K78" i="9"/>
  <c r="L78" i="9" s="1"/>
  <c r="P77" i="9"/>
  <c r="Q77" i="9" s="1"/>
  <c r="R77" i="9" s="1"/>
  <c r="V77" i="9" s="1"/>
  <c r="K77" i="9"/>
  <c r="L77" i="9" s="1"/>
  <c r="P76" i="9"/>
  <c r="Q76" i="9" s="1"/>
  <c r="R76" i="9" s="1"/>
  <c r="V76" i="9" s="1"/>
  <c r="K76" i="9"/>
  <c r="L76" i="9" s="1"/>
  <c r="P75" i="9"/>
  <c r="Q75" i="9" s="1"/>
  <c r="R75" i="9" s="1"/>
  <c r="V75" i="9" s="1"/>
  <c r="K75" i="9"/>
  <c r="L75" i="9" s="1"/>
  <c r="Q74" i="9"/>
  <c r="R74" i="9" s="1"/>
  <c r="V74" i="9" s="1"/>
  <c r="P74" i="9"/>
  <c r="K74" i="9"/>
  <c r="L74" i="9" s="1"/>
  <c r="P73" i="9"/>
  <c r="Q73" i="9" s="1"/>
  <c r="R73" i="9" s="1"/>
  <c r="V73" i="9" s="1"/>
  <c r="K73" i="9"/>
  <c r="L73" i="9" s="1"/>
  <c r="P72" i="9"/>
  <c r="Q72" i="9" s="1"/>
  <c r="R72" i="9" s="1"/>
  <c r="V72" i="9" s="1"/>
  <c r="K72" i="9"/>
  <c r="L72" i="9" s="1"/>
  <c r="P71" i="9"/>
  <c r="Q71" i="9" s="1"/>
  <c r="R71" i="9" s="1"/>
  <c r="V71" i="9" s="1"/>
  <c r="K71" i="9"/>
  <c r="L71" i="9" s="1"/>
  <c r="R70" i="9"/>
  <c r="V70" i="9" s="1"/>
  <c r="Q70" i="9"/>
  <c r="P70" i="9"/>
  <c r="K70" i="9"/>
  <c r="L70" i="9" s="1"/>
  <c r="P69" i="9"/>
  <c r="Q69" i="9" s="1"/>
  <c r="R69" i="9" s="1"/>
  <c r="V69" i="9" s="1"/>
  <c r="K69" i="9"/>
  <c r="L69" i="9" s="1"/>
  <c r="P68" i="9"/>
  <c r="Q68" i="9" s="1"/>
  <c r="R68" i="9" s="1"/>
  <c r="V68" i="9" s="1"/>
  <c r="K68" i="9"/>
  <c r="L68" i="9" s="1"/>
  <c r="P67" i="9"/>
  <c r="Q67" i="9" s="1"/>
  <c r="R67" i="9" s="1"/>
  <c r="V67" i="9" s="1"/>
  <c r="K67" i="9"/>
  <c r="L67" i="9" s="1"/>
  <c r="Q66" i="9"/>
  <c r="R66" i="9" s="1"/>
  <c r="V66" i="9" s="1"/>
  <c r="P66" i="9"/>
  <c r="K66" i="9"/>
  <c r="L66" i="9" s="1"/>
  <c r="P65" i="9"/>
  <c r="Q65" i="9" s="1"/>
  <c r="R65" i="9" s="1"/>
  <c r="V65" i="9" s="1"/>
  <c r="K65" i="9"/>
  <c r="L65" i="9" s="1"/>
  <c r="P64" i="9"/>
  <c r="Q64" i="9" s="1"/>
  <c r="R64" i="9" s="1"/>
  <c r="V64" i="9" s="1"/>
  <c r="K64" i="9"/>
  <c r="L64" i="9" s="1"/>
  <c r="P63" i="9"/>
  <c r="Q63" i="9" s="1"/>
  <c r="R63" i="9" s="1"/>
  <c r="V63" i="9" s="1"/>
  <c r="K63" i="9"/>
  <c r="L63" i="9" s="1"/>
  <c r="R62" i="9"/>
  <c r="V62" i="9" s="1"/>
  <c r="Q62" i="9"/>
  <c r="P62" i="9"/>
  <c r="K62" i="9"/>
  <c r="L62" i="9" s="1"/>
  <c r="P61" i="9"/>
  <c r="Q61" i="9" s="1"/>
  <c r="R61" i="9" s="1"/>
  <c r="V61" i="9" s="1"/>
  <c r="K61" i="9"/>
  <c r="L61" i="9" s="1"/>
  <c r="P60" i="9"/>
  <c r="Q60" i="9" s="1"/>
  <c r="R60" i="9" s="1"/>
  <c r="V60" i="9" s="1"/>
  <c r="K60" i="9"/>
  <c r="L60" i="9" s="1"/>
  <c r="P59" i="9"/>
  <c r="Q59" i="9" s="1"/>
  <c r="R59" i="9" s="1"/>
  <c r="V59" i="9" s="1"/>
  <c r="K59" i="9"/>
  <c r="L59" i="9" s="1"/>
  <c r="Q58" i="9"/>
  <c r="R58" i="9" s="1"/>
  <c r="V58" i="9" s="1"/>
  <c r="P58" i="9"/>
  <c r="K58" i="9"/>
  <c r="L58" i="9" s="1"/>
  <c r="P57" i="9"/>
  <c r="Q57" i="9" s="1"/>
  <c r="R57" i="9" s="1"/>
  <c r="V57" i="9" s="1"/>
  <c r="K57" i="9"/>
  <c r="L57" i="9" s="1"/>
  <c r="P56" i="9"/>
  <c r="Q56" i="9" s="1"/>
  <c r="R56" i="9" s="1"/>
  <c r="V56" i="9" s="1"/>
  <c r="K56" i="9"/>
  <c r="L56" i="9" s="1"/>
  <c r="P55" i="9"/>
  <c r="Q55" i="9" s="1"/>
  <c r="R55" i="9" s="1"/>
  <c r="V55" i="9" s="1"/>
  <c r="K55" i="9"/>
  <c r="L55" i="9" s="1"/>
  <c r="R54" i="9"/>
  <c r="V54" i="9" s="1"/>
  <c r="Q54" i="9"/>
  <c r="P54" i="9"/>
  <c r="K54" i="9"/>
  <c r="L54" i="9" s="1"/>
  <c r="P53" i="9"/>
  <c r="Q53" i="9" s="1"/>
  <c r="R53" i="9" s="1"/>
  <c r="V53" i="9" s="1"/>
  <c r="K53" i="9"/>
  <c r="L53" i="9" s="1"/>
  <c r="P52" i="9"/>
  <c r="Q52" i="9" s="1"/>
  <c r="R52" i="9" s="1"/>
  <c r="V52" i="9" s="1"/>
  <c r="K52" i="9"/>
  <c r="L52" i="9" s="1"/>
  <c r="P51" i="9"/>
  <c r="Q51" i="9" s="1"/>
  <c r="R51" i="9" s="1"/>
  <c r="V51" i="9" s="1"/>
  <c r="K51" i="9"/>
  <c r="L51" i="9" s="1"/>
  <c r="Q50" i="9"/>
  <c r="R50" i="9" s="1"/>
  <c r="V50" i="9" s="1"/>
  <c r="P50" i="9"/>
  <c r="K50" i="9"/>
  <c r="L50" i="9" s="1"/>
  <c r="P49" i="9"/>
  <c r="Q49" i="9" s="1"/>
  <c r="R49" i="9" s="1"/>
  <c r="V49" i="9" s="1"/>
  <c r="K49" i="9"/>
  <c r="L49" i="9" s="1"/>
  <c r="P48" i="9"/>
  <c r="Q48" i="9" s="1"/>
  <c r="R48" i="9" s="1"/>
  <c r="V48" i="9" s="1"/>
  <c r="K48" i="9"/>
  <c r="L48" i="9" s="1"/>
  <c r="P47" i="9"/>
  <c r="Q47" i="9" s="1"/>
  <c r="R47" i="9" s="1"/>
  <c r="V47" i="9" s="1"/>
  <c r="K47" i="9"/>
  <c r="L47" i="9" s="1"/>
  <c r="R46" i="9"/>
  <c r="V46" i="9" s="1"/>
  <c r="Q46" i="9"/>
  <c r="P46" i="9"/>
  <c r="K46" i="9"/>
  <c r="L46" i="9" s="1"/>
  <c r="P45" i="9"/>
  <c r="Q45" i="9" s="1"/>
  <c r="R45" i="9" s="1"/>
  <c r="V45" i="9" s="1"/>
  <c r="K45" i="9"/>
  <c r="L45" i="9" s="1"/>
  <c r="P44" i="9"/>
  <c r="Q44" i="9" s="1"/>
  <c r="R44" i="9" s="1"/>
  <c r="V44" i="9" s="1"/>
  <c r="K44" i="9"/>
  <c r="L44" i="9" s="1"/>
  <c r="P43" i="9"/>
  <c r="Q43" i="9" s="1"/>
  <c r="R43" i="9" s="1"/>
  <c r="V43" i="9" s="1"/>
  <c r="K43" i="9"/>
  <c r="L43" i="9" s="1"/>
  <c r="Q42" i="9"/>
  <c r="R42" i="9" s="1"/>
  <c r="V42" i="9" s="1"/>
  <c r="P42" i="9"/>
  <c r="K42" i="9"/>
  <c r="L42" i="9" s="1"/>
  <c r="P41" i="9"/>
  <c r="Q41" i="9" s="1"/>
  <c r="R41" i="9" s="1"/>
  <c r="V41" i="9" s="1"/>
  <c r="K41" i="9"/>
  <c r="L41" i="9" s="1"/>
  <c r="P40" i="9"/>
  <c r="Q40" i="9" s="1"/>
  <c r="R40" i="9" s="1"/>
  <c r="V40" i="9" s="1"/>
  <c r="K40" i="9"/>
  <c r="L40" i="9" s="1"/>
  <c r="R39" i="9"/>
  <c r="V39" i="9" s="1"/>
  <c r="P39" i="9"/>
  <c r="Q39" i="9" s="1"/>
  <c r="K39" i="9"/>
  <c r="L39" i="9" s="1"/>
  <c r="R38" i="9"/>
  <c r="V38" i="9" s="1"/>
  <c r="Q38" i="9"/>
  <c r="P38" i="9"/>
  <c r="K38" i="9"/>
  <c r="L38" i="9" s="1"/>
  <c r="P37" i="9"/>
  <c r="Q37" i="9" s="1"/>
  <c r="R37" i="9" s="1"/>
  <c r="V37" i="9" s="1"/>
  <c r="K37" i="9"/>
  <c r="L37" i="9" s="1"/>
  <c r="Q36" i="9"/>
  <c r="R36" i="9" s="1"/>
  <c r="V36" i="9" s="1"/>
  <c r="P36" i="9"/>
  <c r="K36" i="9"/>
  <c r="L36" i="9" s="1"/>
  <c r="P35" i="9"/>
  <c r="Q35" i="9" s="1"/>
  <c r="R35" i="9" s="1"/>
  <c r="V35" i="9" s="1"/>
  <c r="K35" i="9"/>
  <c r="L35" i="9" s="1"/>
  <c r="Q34" i="9"/>
  <c r="R34" i="9" s="1"/>
  <c r="V34" i="9" s="1"/>
  <c r="P34" i="9"/>
  <c r="K34" i="9"/>
  <c r="L34" i="9" s="1"/>
  <c r="Q33" i="9"/>
  <c r="R33" i="9" s="1"/>
  <c r="V33" i="9" s="1"/>
  <c r="P33" i="9"/>
  <c r="K33" i="9"/>
  <c r="L33" i="9" s="1"/>
  <c r="P32" i="9"/>
  <c r="Q32" i="9" s="1"/>
  <c r="R32" i="9" s="1"/>
  <c r="V32" i="9" s="1"/>
  <c r="K32" i="9"/>
  <c r="L32" i="9" s="1"/>
  <c r="P31" i="9"/>
  <c r="Q31" i="9" s="1"/>
  <c r="R31" i="9" s="1"/>
  <c r="V31" i="9" s="1"/>
  <c r="K31" i="9"/>
  <c r="L31" i="9" s="1"/>
  <c r="V30" i="9"/>
  <c r="T30" i="9"/>
  <c r="T31" i="9" s="1"/>
  <c r="T32" i="9" s="1"/>
  <c r="T33" i="9" s="1"/>
  <c r="T34" i="9" s="1"/>
  <c r="T35" i="9" s="1"/>
  <c r="T36" i="9" s="1"/>
  <c r="T37" i="9" s="1"/>
  <c r="T38" i="9" s="1"/>
  <c r="T39" i="9" s="1"/>
  <c r="T40" i="9" s="1"/>
  <c r="T41" i="9" s="1"/>
  <c r="T42" i="9" s="1"/>
  <c r="T43" i="9" s="1"/>
  <c r="T44" i="9" s="1"/>
  <c r="T45" i="9" s="1"/>
  <c r="T46" i="9" s="1"/>
  <c r="T47" i="9" s="1"/>
  <c r="T48" i="9" s="1"/>
  <c r="T49" i="9" s="1"/>
  <c r="T50" i="9" s="1"/>
  <c r="T51" i="9" s="1"/>
  <c r="T52" i="9" s="1"/>
  <c r="T53" i="9" s="1"/>
  <c r="T54" i="9" s="1"/>
  <c r="T55" i="9" s="1"/>
  <c r="T56" i="9" s="1"/>
  <c r="T57" i="9" s="1"/>
  <c r="T58" i="9" s="1"/>
  <c r="T59" i="9" s="1"/>
  <c r="T60" i="9" s="1"/>
  <c r="T61" i="9" s="1"/>
  <c r="T62" i="9" s="1"/>
  <c r="T63" i="9" s="1"/>
  <c r="T64" i="9" s="1"/>
  <c r="T65" i="9" s="1"/>
  <c r="T66" i="9" s="1"/>
  <c r="T67" i="9" s="1"/>
  <c r="T68" i="9" s="1"/>
  <c r="T69" i="9" s="1"/>
  <c r="T70" i="9" s="1"/>
  <c r="T71" i="9" s="1"/>
  <c r="T72" i="9" s="1"/>
  <c r="T73" i="9" s="1"/>
  <c r="T74" i="9" s="1"/>
  <c r="T75" i="9" s="1"/>
  <c r="T76" i="9" s="1"/>
  <c r="T77" i="9" s="1"/>
  <c r="T78" i="9" s="1"/>
  <c r="T79" i="9" s="1"/>
  <c r="T80" i="9" s="1"/>
  <c r="T81" i="9" s="1"/>
  <c r="T82" i="9" s="1"/>
  <c r="T83" i="9" s="1"/>
  <c r="T84" i="9" s="1"/>
  <c r="T85" i="9" s="1"/>
  <c r="T86" i="9" s="1"/>
  <c r="T87" i="9" s="1"/>
  <c r="T88" i="9" s="1"/>
  <c r="T89" i="9" s="1"/>
  <c r="T90" i="9" s="1"/>
  <c r="T91" i="9" s="1"/>
  <c r="T92" i="9" s="1"/>
  <c r="T93" i="9" s="1"/>
  <c r="T94" i="9" s="1"/>
  <c r="T95" i="9" s="1"/>
  <c r="T96" i="9" s="1"/>
  <c r="T97" i="9" s="1"/>
  <c r="T98" i="9" s="1"/>
  <c r="T99" i="9" s="1"/>
  <c r="T100" i="9" s="1"/>
  <c r="T101" i="9" s="1"/>
  <c r="T102" i="9" s="1"/>
  <c r="T103" i="9" s="1"/>
  <c r="T104" i="9" s="1"/>
  <c r="T105" i="9" s="1"/>
  <c r="T106" i="9" s="1"/>
  <c r="T107" i="9" s="1"/>
  <c r="T108" i="9" s="1"/>
  <c r="T109" i="9" s="1"/>
  <c r="T110" i="9" s="1"/>
  <c r="T111" i="9" s="1"/>
  <c r="T112" i="9" s="1"/>
  <c r="T113" i="9" s="1"/>
  <c r="T114" i="9" s="1"/>
  <c r="T115" i="9" s="1"/>
  <c r="T116" i="9" s="1"/>
  <c r="T117" i="9" s="1"/>
  <c r="T118" i="9" s="1"/>
  <c r="T119" i="9" s="1"/>
  <c r="T120" i="9" s="1"/>
  <c r="T121" i="9" s="1"/>
  <c r="T122" i="9" s="1"/>
  <c r="T123" i="9" s="1"/>
  <c r="T124" i="9" s="1"/>
  <c r="T125" i="9" s="1"/>
  <c r="T126" i="9" s="1"/>
  <c r="T127" i="9" s="1"/>
  <c r="T128" i="9" s="1"/>
  <c r="T129" i="9" s="1"/>
  <c r="T130" i="9" s="1"/>
  <c r="T131" i="9" s="1"/>
  <c r="T132" i="9" s="1"/>
  <c r="T133" i="9" s="1"/>
  <c r="T134" i="9" s="1"/>
  <c r="T135" i="9" s="1"/>
  <c r="T136" i="9" s="1"/>
  <c r="T137" i="9" s="1"/>
  <c r="T138" i="9" s="1"/>
  <c r="T139" i="9" s="1"/>
  <c r="T140" i="9" s="1"/>
  <c r="T141" i="9" s="1"/>
  <c r="T142" i="9" s="1"/>
  <c r="T143" i="9" s="1"/>
  <c r="T144" i="9" s="1"/>
  <c r="T145" i="9" s="1"/>
  <c r="T146" i="9" s="1"/>
  <c r="T147" i="9" s="1"/>
  <c r="T148" i="9" s="1"/>
  <c r="T149" i="9" s="1"/>
  <c r="T150" i="9" s="1"/>
  <c r="T151" i="9" s="1"/>
  <c r="T152" i="9" s="1"/>
  <c r="T153" i="9" s="1"/>
  <c r="T154" i="9" s="1"/>
  <c r="T155" i="9" s="1"/>
  <c r="T156" i="9" s="1"/>
  <c r="T157" i="9" s="1"/>
  <c r="T158" i="9" s="1"/>
  <c r="T159" i="9" s="1"/>
  <c r="T160" i="9" s="1"/>
  <c r="T161" i="9" s="1"/>
  <c r="T162" i="9" s="1"/>
  <c r="T163" i="9" s="1"/>
  <c r="T164" i="9" s="1"/>
  <c r="T165" i="9" s="1"/>
  <c r="T166" i="9" s="1"/>
  <c r="T167" i="9" s="1"/>
  <c r="T168" i="9" s="1"/>
  <c r="T169" i="9" s="1"/>
  <c r="T170" i="9" s="1"/>
  <c r="T171" i="9" s="1"/>
  <c r="T172" i="9" s="1"/>
  <c r="T173" i="9" s="1"/>
  <c r="T174" i="9" s="1"/>
  <c r="T175" i="9" s="1"/>
  <c r="T176" i="9" s="1"/>
  <c r="T177" i="9" s="1"/>
  <c r="T178" i="9" s="1"/>
  <c r="T179" i="9" s="1"/>
  <c r="T180" i="9" s="1"/>
  <c r="T181" i="9" s="1"/>
  <c r="T182" i="9" s="1"/>
  <c r="T183" i="9" s="1"/>
  <c r="T184" i="9" s="1"/>
  <c r="T185" i="9" s="1"/>
  <c r="T186" i="9" s="1"/>
  <c r="T187" i="9" s="1"/>
  <c r="T188" i="9" s="1"/>
  <c r="T189" i="9" s="1"/>
  <c r="T190" i="9" s="1"/>
  <c r="T191" i="9" s="1"/>
  <c r="T192" i="9" s="1"/>
  <c r="T193" i="9" s="1"/>
  <c r="T194" i="9" s="1"/>
  <c r="T195" i="9" s="1"/>
  <c r="T196" i="9" s="1"/>
  <c r="T197" i="9" s="1"/>
  <c r="T198" i="9" s="1"/>
  <c r="T199" i="9" s="1"/>
  <c r="T200" i="9" s="1"/>
  <c r="T201" i="9" s="1"/>
  <c r="T202" i="9" s="1"/>
  <c r="T203" i="9" s="1"/>
  <c r="T204" i="9" s="1"/>
  <c r="T205" i="9" s="1"/>
  <c r="T206" i="9" s="1"/>
  <c r="T207" i="9" s="1"/>
  <c r="T208" i="9" s="1"/>
  <c r="T209" i="9" s="1"/>
  <c r="T210" i="9" s="1"/>
  <c r="T211" i="9" s="1"/>
  <c r="T212" i="9" s="1"/>
  <c r="T213" i="9" s="1"/>
  <c r="T214" i="9" s="1"/>
  <c r="T215" i="9" s="1"/>
  <c r="T216" i="9" s="1"/>
  <c r="T217" i="9" s="1"/>
  <c r="T218" i="9" s="1"/>
  <c r="T219" i="9" s="1"/>
  <c r="T220" i="9" s="1"/>
  <c r="T221" i="9" s="1"/>
  <c r="T222" i="9" s="1"/>
  <c r="T223" i="9" s="1"/>
  <c r="T224" i="9" s="1"/>
  <c r="T225" i="9" s="1"/>
  <c r="T226" i="9" s="1"/>
  <c r="T227" i="9" s="1"/>
  <c r="T228" i="9" s="1"/>
  <c r="T229" i="9" s="1"/>
  <c r="T230" i="9" s="1"/>
  <c r="T231" i="9" s="1"/>
  <c r="T232" i="9" s="1"/>
  <c r="T233" i="9" s="1"/>
  <c r="T234" i="9" s="1"/>
  <c r="T235" i="9" s="1"/>
  <c r="T236" i="9" s="1"/>
  <c r="T237" i="9" s="1"/>
  <c r="T238" i="9" s="1"/>
  <c r="T239" i="9" s="1"/>
  <c r="T240" i="9" s="1"/>
  <c r="T241" i="9" s="1"/>
  <c r="T242" i="9" s="1"/>
  <c r="T243" i="9" s="1"/>
  <c r="T244" i="9" s="1"/>
  <c r="T245" i="9" s="1"/>
  <c r="T246" i="9" s="1"/>
  <c r="T247" i="9" s="1"/>
  <c r="T248" i="9" s="1"/>
  <c r="T249" i="9" s="1"/>
  <c r="T250" i="9" s="1"/>
  <c r="T251" i="9" s="1"/>
  <c r="T252" i="9" s="1"/>
  <c r="T253" i="9" s="1"/>
  <c r="T254" i="9" s="1"/>
  <c r="T255" i="9" s="1"/>
  <c r="T256" i="9" s="1"/>
  <c r="T257" i="9" s="1"/>
  <c r="T258" i="9" s="1"/>
  <c r="T259" i="9" s="1"/>
  <c r="T260" i="9" s="1"/>
  <c r="T261" i="9" s="1"/>
  <c r="T262" i="9" s="1"/>
  <c r="T263" i="9" s="1"/>
  <c r="T264" i="9" s="1"/>
  <c r="T265" i="9" s="1"/>
  <c r="T266" i="9" s="1"/>
  <c r="T267" i="9" s="1"/>
  <c r="T268" i="9" s="1"/>
  <c r="T269" i="9" s="1"/>
  <c r="T270" i="9" s="1"/>
  <c r="T271" i="9" s="1"/>
  <c r="T272" i="9" s="1"/>
  <c r="T273" i="9" s="1"/>
  <c r="T274" i="9" s="1"/>
  <c r="T275" i="9" s="1"/>
  <c r="T276" i="9" s="1"/>
  <c r="T277" i="9" s="1"/>
  <c r="Q30" i="9"/>
  <c r="R30" i="9" s="1"/>
  <c r="P30" i="9"/>
  <c r="K30" i="9"/>
  <c r="L30" i="9" s="1"/>
  <c r="T29" i="9"/>
  <c r="Q29" i="9"/>
  <c r="R29" i="9" s="1"/>
  <c r="V29" i="9" s="1"/>
  <c r="P29" i="9"/>
  <c r="K29" i="9"/>
  <c r="L29" i="9" s="1"/>
  <c r="P28" i="9"/>
  <c r="Q28" i="9" s="1"/>
  <c r="R28" i="9" s="1"/>
  <c r="V28" i="9" s="1"/>
  <c r="K28" i="9"/>
  <c r="L28" i="9" s="1"/>
  <c r="I23" i="9"/>
  <c r="P13" i="9"/>
  <c r="P14" i="9" s="1"/>
  <c r="P15" i="9" s="1"/>
  <c r="K13" i="9"/>
  <c r="K14" i="9" s="1"/>
  <c r="K15" i="9" s="1"/>
  <c r="D11" i="8"/>
  <c r="E11" i="8" s="1"/>
  <c r="E10" i="8"/>
  <c r="I23" i="8" s="1"/>
  <c r="E9" i="8"/>
  <c r="E8" i="8"/>
  <c r="AD117" i="8"/>
  <c r="AE117" i="8" s="1"/>
  <c r="Q277" i="8"/>
  <c r="R277" i="8" s="1"/>
  <c r="V277" i="8" s="1"/>
  <c r="K277" i="8"/>
  <c r="L277" i="8" s="1"/>
  <c r="L276" i="8"/>
  <c r="K276" i="8"/>
  <c r="K275" i="8"/>
  <c r="L275" i="8" s="1"/>
  <c r="K274" i="8"/>
  <c r="L274" i="8" s="1"/>
  <c r="Q273" i="8"/>
  <c r="R273" i="8" s="1"/>
  <c r="V273" i="8" s="1"/>
  <c r="K273" i="8"/>
  <c r="L273" i="8" s="1"/>
  <c r="K272" i="8"/>
  <c r="L272" i="8" s="1"/>
  <c r="Q271" i="8"/>
  <c r="R271" i="8" s="1"/>
  <c r="V271" i="8" s="1"/>
  <c r="K271" i="8"/>
  <c r="L271" i="8" s="1"/>
  <c r="K270" i="8"/>
  <c r="L270" i="8" s="1"/>
  <c r="Q269" i="8"/>
  <c r="R269" i="8" s="1"/>
  <c r="V269" i="8" s="1"/>
  <c r="K269" i="8"/>
  <c r="L269" i="8" s="1"/>
  <c r="K268" i="8"/>
  <c r="L268" i="8" s="1"/>
  <c r="K267" i="8"/>
  <c r="L267" i="8" s="1"/>
  <c r="Q266" i="8"/>
  <c r="R266" i="8" s="1"/>
  <c r="V266" i="8" s="1"/>
  <c r="K266" i="8"/>
  <c r="L266" i="8" s="1"/>
  <c r="Q265" i="8"/>
  <c r="R265" i="8" s="1"/>
  <c r="V265" i="8" s="1"/>
  <c r="K265" i="8"/>
  <c r="L265" i="8" s="1"/>
  <c r="K264" i="8"/>
  <c r="L264" i="8" s="1"/>
  <c r="Q263" i="8"/>
  <c r="R263" i="8" s="1"/>
  <c r="V263" i="8" s="1"/>
  <c r="K263" i="8"/>
  <c r="L263" i="8" s="1"/>
  <c r="L262" i="8"/>
  <c r="K262" i="8"/>
  <c r="Q261" i="8"/>
  <c r="R261" i="8" s="1"/>
  <c r="V261" i="8" s="1"/>
  <c r="K261" i="8"/>
  <c r="L261" i="8" s="1"/>
  <c r="K260" i="8"/>
  <c r="L260" i="8" s="1"/>
  <c r="Q259" i="8"/>
  <c r="R259" i="8" s="1"/>
  <c r="V259" i="8" s="1"/>
  <c r="K259" i="8"/>
  <c r="L259" i="8" s="1"/>
  <c r="Q258" i="8"/>
  <c r="R258" i="8" s="1"/>
  <c r="V258" i="8" s="1"/>
  <c r="K258" i="8"/>
  <c r="L258" i="8" s="1"/>
  <c r="R257" i="8"/>
  <c r="V257" i="8" s="1"/>
  <c r="Q257" i="8"/>
  <c r="K257" i="8"/>
  <c r="L257" i="8" s="1"/>
  <c r="K256" i="8"/>
  <c r="L256" i="8" s="1"/>
  <c r="K255" i="8"/>
  <c r="L255" i="8" s="1"/>
  <c r="Q254" i="8"/>
  <c r="R254" i="8" s="1"/>
  <c r="V254" i="8" s="1"/>
  <c r="L254" i="8"/>
  <c r="K254" i="8"/>
  <c r="Q253" i="8"/>
  <c r="R253" i="8" s="1"/>
  <c r="V253" i="8" s="1"/>
  <c r="K253" i="8"/>
  <c r="L253" i="8" s="1"/>
  <c r="K252" i="8"/>
  <c r="L252" i="8" s="1"/>
  <c r="Q251" i="8"/>
  <c r="R251" i="8" s="1"/>
  <c r="V251" i="8" s="1"/>
  <c r="K251" i="8"/>
  <c r="L251" i="8" s="1"/>
  <c r="K250" i="8"/>
  <c r="L250" i="8" s="1"/>
  <c r="V249" i="8"/>
  <c r="Q249" i="8"/>
  <c r="R249" i="8" s="1"/>
  <c r="K249" i="8"/>
  <c r="L249" i="8" s="1"/>
  <c r="Q248" i="8"/>
  <c r="R248" i="8" s="1"/>
  <c r="V248" i="8" s="1"/>
  <c r="K248" i="8"/>
  <c r="L248" i="8" s="1"/>
  <c r="K247" i="8"/>
  <c r="L247" i="8" s="1"/>
  <c r="K246" i="8"/>
  <c r="L246" i="8" s="1"/>
  <c r="Q245" i="8"/>
  <c r="R245" i="8" s="1"/>
  <c r="V245" i="8" s="1"/>
  <c r="K245" i="8"/>
  <c r="L245" i="8" s="1"/>
  <c r="K244" i="8"/>
  <c r="L244" i="8" s="1"/>
  <c r="Q243" i="8"/>
  <c r="R243" i="8" s="1"/>
  <c r="V243" i="8" s="1"/>
  <c r="K243" i="8"/>
  <c r="L243" i="8" s="1"/>
  <c r="Q242" i="8"/>
  <c r="R242" i="8" s="1"/>
  <c r="V242" i="8" s="1"/>
  <c r="K242" i="8"/>
  <c r="L242" i="8" s="1"/>
  <c r="Q241" i="8"/>
  <c r="R241" i="8" s="1"/>
  <c r="V241" i="8" s="1"/>
  <c r="K241" i="8"/>
  <c r="L241" i="8" s="1"/>
  <c r="K240" i="8"/>
  <c r="L240" i="8" s="1"/>
  <c r="Q239" i="8"/>
  <c r="R239" i="8" s="1"/>
  <c r="V239" i="8" s="1"/>
  <c r="K239" i="8"/>
  <c r="L239" i="8" s="1"/>
  <c r="K238" i="8"/>
  <c r="L238" i="8" s="1"/>
  <c r="Q237" i="8"/>
  <c r="R237" i="8" s="1"/>
  <c r="V237" i="8" s="1"/>
  <c r="K237" i="8"/>
  <c r="L237" i="8" s="1"/>
  <c r="L236" i="8"/>
  <c r="K236" i="8"/>
  <c r="Q235" i="8"/>
  <c r="R235" i="8" s="1"/>
  <c r="V235" i="8" s="1"/>
  <c r="K235" i="8"/>
  <c r="L235" i="8" s="1"/>
  <c r="Q234" i="8"/>
  <c r="R234" i="8" s="1"/>
  <c r="V234" i="8" s="1"/>
  <c r="K234" i="8"/>
  <c r="L234" i="8" s="1"/>
  <c r="Q233" i="8"/>
  <c r="R233" i="8" s="1"/>
  <c r="V233" i="8" s="1"/>
  <c r="K233" i="8"/>
  <c r="L233" i="8" s="1"/>
  <c r="K232" i="8"/>
  <c r="L232" i="8" s="1"/>
  <c r="K231" i="8"/>
  <c r="L231" i="8" s="1"/>
  <c r="Q230" i="8"/>
  <c r="R230" i="8" s="1"/>
  <c r="V230" i="8" s="1"/>
  <c r="K230" i="8"/>
  <c r="L230" i="8" s="1"/>
  <c r="Q229" i="8"/>
  <c r="R229" i="8" s="1"/>
  <c r="V229" i="8" s="1"/>
  <c r="K229" i="8"/>
  <c r="L229" i="8" s="1"/>
  <c r="K228" i="8"/>
  <c r="L228" i="8" s="1"/>
  <c r="Q227" i="8"/>
  <c r="R227" i="8" s="1"/>
  <c r="V227" i="8" s="1"/>
  <c r="K227" i="8"/>
  <c r="L227" i="8" s="1"/>
  <c r="Q226" i="8"/>
  <c r="R226" i="8" s="1"/>
  <c r="V226" i="8" s="1"/>
  <c r="K226" i="8"/>
  <c r="L226" i="8" s="1"/>
  <c r="Q225" i="8"/>
  <c r="R225" i="8" s="1"/>
  <c r="V225" i="8" s="1"/>
  <c r="L225" i="8"/>
  <c r="K225" i="8"/>
  <c r="Q224" i="8"/>
  <c r="R224" i="8" s="1"/>
  <c r="V224" i="8" s="1"/>
  <c r="K224" i="8"/>
  <c r="L224" i="8" s="1"/>
  <c r="K223" i="8"/>
  <c r="L223" i="8" s="1"/>
  <c r="Q222" i="8"/>
  <c r="R222" i="8" s="1"/>
  <c r="V222" i="8" s="1"/>
  <c r="K222" i="8"/>
  <c r="L222" i="8" s="1"/>
  <c r="Q221" i="8"/>
  <c r="R221" i="8" s="1"/>
  <c r="V221" i="8" s="1"/>
  <c r="L221" i="8"/>
  <c r="K221" i="8"/>
  <c r="K220" i="8"/>
  <c r="L220" i="8" s="1"/>
  <c r="K219" i="8"/>
  <c r="L219" i="8" s="1"/>
  <c r="Q218" i="8"/>
  <c r="R218" i="8" s="1"/>
  <c r="V218" i="8" s="1"/>
  <c r="K218" i="8"/>
  <c r="L218" i="8" s="1"/>
  <c r="Q217" i="8"/>
  <c r="R217" i="8" s="1"/>
  <c r="V217" i="8" s="1"/>
  <c r="K217" i="8"/>
  <c r="L217" i="8" s="1"/>
  <c r="K216" i="8"/>
  <c r="L216" i="8" s="1"/>
  <c r="K215" i="8"/>
  <c r="L215" i="8" s="1"/>
  <c r="Q214" i="8"/>
  <c r="R214" i="8" s="1"/>
  <c r="V214" i="8" s="1"/>
  <c r="L214" i="8"/>
  <c r="K214" i="8"/>
  <c r="Q213" i="8"/>
  <c r="R213" i="8" s="1"/>
  <c r="V213" i="8" s="1"/>
  <c r="K213" i="8"/>
  <c r="L213" i="8" s="1"/>
  <c r="K212" i="8"/>
  <c r="L212" i="8" s="1"/>
  <c r="K211" i="8"/>
  <c r="L211" i="8" s="1"/>
  <c r="Q210" i="8"/>
  <c r="R210" i="8" s="1"/>
  <c r="V210" i="8" s="1"/>
  <c r="K210" i="8"/>
  <c r="L210" i="8" s="1"/>
  <c r="Q209" i="8"/>
  <c r="R209" i="8" s="1"/>
  <c r="V209" i="8" s="1"/>
  <c r="K209" i="8"/>
  <c r="L209" i="8" s="1"/>
  <c r="K208" i="8"/>
  <c r="L208" i="8" s="1"/>
  <c r="Q207" i="8"/>
  <c r="R207" i="8" s="1"/>
  <c r="V207" i="8" s="1"/>
  <c r="K207" i="8"/>
  <c r="L207" i="8" s="1"/>
  <c r="Q206" i="8"/>
  <c r="R206" i="8" s="1"/>
  <c r="V206" i="8" s="1"/>
  <c r="K206" i="8"/>
  <c r="L206" i="8" s="1"/>
  <c r="Q205" i="8"/>
  <c r="R205" i="8" s="1"/>
  <c r="V205" i="8" s="1"/>
  <c r="K205" i="8"/>
  <c r="L205" i="8" s="1"/>
  <c r="K204" i="8"/>
  <c r="L204" i="8" s="1"/>
  <c r="K203" i="8"/>
  <c r="L203" i="8" s="1"/>
  <c r="Q202" i="8"/>
  <c r="R202" i="8" s="1"/>
  <c r="V202" i="8" s="1"/>
  <c r="K202" i="8"/>
  <c r="L202" i="8" s="1"/>
  <c r="Q201" i="8"/>
  <c r="R201" i="8" s="1"/>
  <c r="V201" i="8" s="1"/>
  <c r="K201" i="8"/>
  <c r="L201" i="8" s="1"/>
  <c r="L200" i="8"/>
  <c r="K200" i="8"/>
  <c r="K199" i="8"/>
  <c r="L199" i="8" s="1"/>
  <c r="Q198" i="8"/>
  <c r="R198" i="8" s="1"/>
  <c r="V198" i="8" s="1"/>
  <c r="K198" i="8"/>
  <c r="L198" i="8" s="1"/>
  <c r="Q197" i="8"/>
  <c r="R197" i="8" s="1"/>
  <c r="V197" i="8" s="1"/>
  <c r="K197" i="8"/>
  <c r="L197" i="8" s="1"/>
  <c r="K196" i="8"/>
  <c r="L196" i="8" s="1"/>
  <c r="R195" i="8"/>
  <c r="V195" i="8" s="1"/>
  <c r="Q195" i="8"/>
  <c r="K195" i="8"/>
  <c r="L195" i="8" s="1"/>
  <c r="R194" i="8"/>
  <c r="V194" i="8" s="1"/>
  <c r="Q194" i="8"/>
  <c r="L194" i="8"/>
  <c r="K194" i="8"/>
  <c r="Q193" i="8"/>
  <c r="R193" i="8" s="1"/>
  <c r="V193" i="8" s="1"/>
  <c r="K193" i="8"/>
  <c r="L193" i="8" s="1"/>
  <c r="Q192" i="8"/>
  <c r="R192" i="8" s="1"/>
  <c r="V192" i="8" s="1"/>
  <c r="K192" i="8"/>
  <c r="L192" i="8" s="1"/>
  <c r="K191" i="8"/>
  <c r="L191" i="8" s="1"/>
  <c r="Q190" i="8"/>
  <c r="R190" i="8" s="1"/>
  <c r="V190" i="8" s="1"/>
  <c r="K190" i="8"/>
  <c r="L190" i="8" s="1"/>
  <c r="Q189" i="8"/>
  <c r="R189" i="8" s="1"/>
  <c r="V189" i="8" s="1"/>
  <c r="K189" i="8"/>
  <c r="L189" i="8" s="1"/>
  <c r="Q188" i="8"/>
  <c r="R188" i="8" s="1"/>
  <c r="V188" i="8" s="1"/>
  <c r="K188" i="8"/>
  <c r="L188" i="8" s="1"/>
  <c r="K187" i="8"/>
  <c r="L187" i="8" s="1"/>
  <c r="Q186" i="8"/>
  <c r="R186" i="8" s="1"/>
  <c r="V186" i="8" s="1"/>
  <c r="K186" i="8"/>
  <c r="L186" i="8" s="1"/>
  <c r="Q185" i="8"/>
  <c r="R185" i="8" s="1"/>
  <c r="V185" i="8" s="1"/>
  <c r="K185" i="8"/>
  <c r="L185" i="8" s="1"/>
  <c r="L184" i="8"/>
  <c r="K184" i="8"/>
  <c r="K183" i="8"/>
  <c r="L183" i="8" s="1"/>
  <c r="K182" i="8"/>
  <c r="L182" i="8" s="1"/>
  <c r="Q181" i="8"/>
  <c r="R181" i="8" s="1"/>
  <c r="V181" i="8" s="1"/>
  <c r="K181" i="8"/>
  <c r="L181" i="8" s="1"/>
  <c r="K180" i="8"/>
  <c r="L180" i="8" s="1"/>
  <c r="R179" i="8"/>
  <c r="V179" i="8" s="1"/>
  <c r="K179" i="8"/>
  <c r="L179" i="8" s="1"/>
  <c r="R178" i="8"/>
  <c r="V178" i="8" s="1"/>
  <c r="K178" i="8"/>
  <c r="L178" i="8" s="1"/>
  <c r="R177" i="8"/>
  <c r="V177" i="8" s="1"/>
  <c r="Q177" i="8"/>
  <c r="K177" i="8"/>
  <c r="L177" i="8" s="1"/>
  <c r="Q176" i="8"/>
  <c r="R176" i="8" s="1"/>
  <c r="V176" i="8" s="1"/>
  <c r="K176" i="8"/>
  <c r="L176" i="8" s="1"/>
  <c r="K175" i="8"/>
  <c r="L175" i="8" s="1"/>
  <c r="R174" i="8"/>
  <c r="V174" i="8" s="1"/>
  <c r="K174" i="8"/>
  <c r="L174" i="8" s="1"/>
  <c r="Q173" i="8"/>
  <c r="R173" i="8" s="1"/>
  <c r="V173" i="8" s="1"/>
  <c r="K173" i="8"/>
  <c r="L173" i="8" s="1"/>
  <c r="K172" i="8"/>
  <c r="L172" i="8" s="1"/>
  <c r="Q171" i="8"/>
  <c r="R171" i="8" s="1"/>
  <c r="V171" i="8" s="1"/>
  <c r="L171" i="8"/>
  <c r="K171" i="8"/>
  <c r="Q170" i="8"/>
  <c r="R170" i="8" s="1"/>
  <c r="V170" i="8" s="1"/>
  <c r="K170" i="8"/>
  <c r="L170" i="8" s="1"/>
  <c r="Q169" i="8"/>
  <c r="R169" i="8" s="1"/>
  <c r="V169" i="8" s="1"/>
  <c r="K169" i="8"/>
  <c r="L169" i="8" s="1"/>
  <c r="K168" i="8"/>
  <c r="L168" i="8" s="1"/>
  <c r="Q167" i="8"/>
  <c r="R167" i="8" s="1"/>
  <c r="V167" i="8" s="1"/>
  <c r="K167" i="8"/>
  <c r="L167" i="8" s="1"/>
  <c r="Q166" i="8"/>
  <c r="R166" i="8" s="1"/>
  <c r="V166" i="8" s="1"/>
  <c r="K166" i="8"/>
  <c r="L166" i="8" s="1"/>
  <c r="Q165" i="8"/>
  <c r="R165" i="8" s="1"/>
  <c r="V165" i="8" s="1"/>
  <c r="K165" i="8"/>
  <c r="L165" i="8" s="1"/>
  <c r="K164" i="8"/>
  <c r="L164" i="8" s="1"/>
  <c r="Q163" i="8"/>
  <c r="R163" i="8" s="1"/>
  <c r="V163" i="8" s="1"/>
  <c r="K163" i="8"/>
  <c r="L163" i="8" s="1"/>
  <c r="Q162" i="8"/>
  <c r="R162" i="8" s="1"/>
  <c r="V162" i="8" s="1"/>
  <c r="K162" i="8"/>
  <c r="L162" i="8" s="1"/>
  <c r="Q161" i="8"/>
  <c r="R161" i="8" s="1"/>
  <c r="V161" i="8" s="1"/>
  <c r="K161" i="8"/>
  <c r="L161" i="8" s="1"/>
  <c r="L160" i="8"/>
  <c r="K160" i="8"/>
  <c r="Q159" i="8"/>
  <c r="R159" i="8" s="1"/>
  <c r="V159" i="8" s="1"/>
  <c r="K159" i="8"/>
  <c r="L159" i="8" s="1"/>
  <c r="K158" i="8"/>
  <c r="L158" i="8" s="1"/>
  <c r="Q157" i="8"/>
  <c r="R157" i="8" s="1"/>
  <c r="V157" i="8" s="1"/>
  <c r="K157" i="8"/>
  <c r="L157" i="8" s="1"/>
  <c r="K156" i="8"/>
  <c r="L156" i="8" s="1"/>
  <c r="K155" i="8"/>
  <c r="L155" i="8" s="1"/>
  <c r="V154" i="8"/>
  <c r="K154" i="8"/>
  <c r="L154" i="8" s="1"/>
  <c r="Q153" i="8"/>
  <c r="R153" i="8" s="1"/>
  <c r="V153" i="8" s="1"/>
  <c r="K153" i="8"/>
  <c r="L153" i="8" s="1"/>
  <c r="K152" i="8"/>
  <c r="L152" i="8" s="1"/>
  <c r="Q151" i="8"/>
  <c r="R151" i="8" s="1"/>
  <c r="V151" i="8" s="1"/>
  <c r="K151" i="8"/>
  <c r="L151" i="8" s="1"/>
  <c r="Q150" i="8"/>
  <c r="R150" i="8" s="1"/>
  <c r="V150" i="8" s="1"/>
  <c r="K150" i="8"/>
  <c r="L150" i="8" s="1"/>
  <c r="Q149" i="8"/>
  <c r="R149" i="8" s="1"/>
  <c r="V149" i="8" s="1"/>
  <c r="K149" i="8"/>
  <c r="L149" i="8" s="1"/>
  <c r="K148" i="8"/>
  <c r="L148" i="8" s="1"/>
  <c r="K147" i="8"/>
  <c r="L147" i="8" s="1"/>
  <c r="Q146" i="8"/>
  <c r="R146" i="8" s="1"/>
  <c r="V146" i="8" s="1"/>
  <c r="K146" i="8"/>
  <c r="L146" i="8" s="1"/>
  <c r="Q145" i="8"/>
  <c r="R145" i="8" s="1"/>
  <c r="V145" i="8" s="1"/>
  <c r="K145" i="8"/>
  <c r="L145" i="8" s="1"/>
  <c r="L144" i="8"/>
  <c r="K144" i="8"/>
  <c r="Q143" i="8"/>
  <c r="R143" i="8" s="1"/>
  <c r="V143" i="8" s="1"/>
  <c r="K143" i="8"/>
  <c r="L143" i="8" s="1"/>
  <c r="Q142" i="8"/>
  <c r="R142" i="8" s="1"/>
  <c r="V142" i="8" s="1"/>
  <c r="K142" i="8"/>
  <c r="L142" i="8" s="1"/>
  <c r="AF141" i="8"/>
  <c r="AE141" i="8"/>
  <c r="Q141" i="8"/>
  <c r="R141" i="8" s="1"/>
  <c r="V141" i="8" s="1"/>
  <c r="K141" i="8"/>
  <c r="L141" i="8" s="1"/>
  <c r="AF140" i="8"/>
  <c r="K140" i="8"/>
  <c r="L140" i="8" s="1"/>
  <c r="AF139" i="8"/>
  <c r="Q139" i="8"/>
  <c r="R139" i="8" s="1"/>
  <c r="V139" i="8" s="1"/>
  <c r="K139" i="8"/>
  <c r="L139" i="8" s="1"/>
  <c r="AF138" i="8"/>
  <c r="Q138" i="8"/>
  <c r="R138" i="8" s="1"/>
  <c r="V138" i="8" s="1"/>
  <c r="K138" i="8"/>
  <c r="L138" i="8" s="1"/>
  <c r="AF137" i="8"/>
  <c r="Q137" i="8"/>
  <c r="R137" i="8" s="1"/>
  <c r="V137" i="8" s="1"/>
  <c r="K137" i="8"/>
  <c r="L137" i="8" s="1"/>
  <c r="AF136" i="8"/>
  <c r="K136" i="8"/>
  <c r="L136" i="8" s="1"/>
  <c r="AF135" i="8"/>
  <c r="Q135" i="8"/>
  <c r="R135" i="8" s="1"/>
  <c r="V135" i="8" s="1"/>
  <c r="K135" i="8"/>
  <c r="L135" i="8" s="1"/>
  <c r="AF134" i="8"/>
  <c r="Q134" i="8"/>
  <c r="R134" i="8" s="1"/>
  <c r="V134" i="8" s="1"/>
  <c r="K134" i="8"/>
  <c r="L134" i="8" s="1"/>
  <c r="AF133" i="8"/>
  <c r="Q133" i="8"/>
  <c r="R133" i="8" s="1"/>
  <c r="V133" i="8" s="1"/>
  <c r="K133" i="8"/>
  <c r="L133" i="8" s="1"/>
  <c r="AF132" i="8"/>
  <c r="K132" i="8"/>
  <c r="L132" i="8" s="1"/>
  <c r="AF131" i="8"/>
  <c r="Q131" i="8"/>
  <c r="R131" i="8" s="1"/>
  <c r="V131" i="8" s="1"/>
  <c r="K131" i="8"/>
  <c r="L131" i="8" s="1"/>
  <c r="AF130" i="8"/>
  <c r="Q130" i="8"/>
  <c r="R130" i="8" s="1"/>
  <c r="V130" i="8" s="1"/>
  <c r="K130" i="8"/>
  <c r="L130" i="8" s="1"/>
  <c r="AF129" i="8"/>
  <c r="Q129" i="8"/>
  <c r="R129" i="8" s="1"/>
  <c r="V129" i="8" s="1"/>
  <c r="K129" i="8"/>
  <c r="L129" i="8" s="1"/>
  <c r="AF128" i="8"/>
  <c r="K128" i="8"/>
  <c r="L128" i="8" s="1"/>
  <c r="AF127" i="8"/>
  <c r="Q127" i="8"/>
  <c r="R127" i="8" s="1"/>
  <c r="V127" i="8" s="1"/>
  <c r="K127" i="8"/>
  <c r="L127" i="8" s="1"/>
  <c r="AF126" i="8"/>
  <c r="Q126" i="8"/>
  <c r="R126" i="8" s="1"/>
  <c r="V126" i="8" s="1"/>
  <c r="K126" i="8"/>
  <c r="L126" i="8" s="1"/>
  <c r="AF125" i="8"/>
  <c r="Q125" i="8"/>
  <c r="R125" i="8" s="1"/>
  <c r="V125" i="8" s="1"/>
  <c r="K125" i="8"/>
  <c r="L125" i="8" s="1"/>
  <c r="AF124" i="8"/>
  <c r="K124" i="8"/>
  <c r="L124" i="8" s="1"/>
  <c r="AF123" i="8"/>
  <c r="AE123" i="8"/>
  <c r="K123" i="8"/>
  <c r="L123" i="8" s="1"/>
  <c r="AF122" i="8"/>
  <c r="K122" i="8"/>
  <c r="L122" i="8" s="1"/>
  <c r="Q121" i="8"/>
  <c r="R121" i="8" s="1"/>
  <c r="V121" i="8" s="1"/>
  <c r="K121" i="8"/>
  <c r="L121" i="8" s="1"/>
  <c r="K120" i="8"/>
  <c r="L120" i="8" s="1"/>
  <c r="K119" i="8"/>
  <c r="L119" i="8" s="1"/>
  <c r="Q118" i="8"/>
  <c r="R118" i="8" s="1"/>
  <c r="V118" i="8" s="1"/>
  <c r="K118" i="8"/>
  <c r="L118" i="8" s="1"/>
  <c r="Q117" i="8"/>
  <c r="R117" i="8" s="1"/>
  <c r="V117" i="8" s="1"/>
  <c r="K117" i="8"/>
  <c r="L117" i="8" s="1"/>
  <c r="K116" i="8"/>
  <c r="L116" i="8" s="1"/>
  <c r="L115" i="8"/>
  <c r="K115" i="8"/>
  <c r="K114" i="8"/>
  <c r="L114" i="8" s="1"/>
  <c r="Q113" i="8"/>
  <c r="R113" i="8" s="1"/>
  <c r="V113" i="8" s="1"/>
  <c r="K113" i="8"/>
  <c r="L113" i="8" s="1"/>
  <c r="K112" i="8"/>
  <c r="L112" i="8" s="1"/>
  <c r="Q111" i="8"/>
  <c r="R111" i="8" s="1"/>
  <c r="V111" i="8" s="1"/>
  <c r="K111" i="8"/>
  <c r="L111" i="8" s="1"/>
  <c r="Q110" i="8"/>
  <c r="R110" i="8" s="1"/>
  <c r="V110" i="8" s="1"/>
  <c r="K110" i="8"/>
  <c r="L110" i="8" s="1"/>
  <c r="Q109" i="8"/>
  <c r="R109" i="8" s="1"/>
  <c r="V109" i="8" s="1"/>
  <c r="K109" i="8"/>
  <c r="L109" i="8" s="1"/>
  <c r="L108" i="8"/>
  <c r="K108" i="8"/>
  <c r="K107" i="8"/>
  <c r="L107" i="8" s="1"/>
  <c r="K106" i="8"/>
  <c r="L106" i="8" s="1"/>
  <c r="Q105" i="8"/>
  <c r="R105" i="8" s="1"/>
  <c r="V105" i="8" s="1"/>
  <c r="K105" i="8"/>
  <c r="L105" i="8" s="1"/>
  <c r="K104" i="8"/>
  <c r="L104" i="8" s="1"/>
  <c r="R103" i="8"/>
  <c r="V103" i="8" s="1"/>
  <c r="K103" i="8"/>
  <c r="L103" i="8" s="1"/>
  <c r="R102" i="8"/>
  <c r="V102" i="8" s="1"/>
  <c r="K102" i="8"/>
  <c r="L102" i="8" s="1"/>
  <c r="Q101" i="8"/>
  <c r="R101" i="8" s="1"/>
  <c r="V101" i="8" s="1"/>
  <c r="K101" i="8"/>
  <c r="L101" i="8" s="1"/>
  <c r="K100" i="8"/>
  <c r="L100" i="8" s="1"/>
  <c r="Q99" i="8"/>
  <c r="R99" i="8" s="1"/>
  <c r="V99" i="8" s="1"/>
  <c r="K99" i="8"/>
  <c r="L99" i="8" s="1"/>
  <c r="Q98" i="8"/>
  <c r="R98" i="8" s="1"/>
  <c r="V98" i="8" s="1"/>
  <c r="K98" i="8"/>
  <c r="L98" i="8" s="1"/>
  <c r="Q97" i="8"/>
  <c r="R97" i="8" s="1"/>
  <c r="V97" i="8" s="1"/>
  <c r="K97" i="8"/>
  <c r="L97" i="8" s="1"/>
  <c r="Q96" i="8"/>
  <c r="R96" i="8" s="1"/>
  <c r="V96" i="8" s="1"/>
  <c r="K96" i="8"/>
  <c r="L96" i="8" s="1"/>
  <c r="K95" i="8"/>
  <c r="L95" i="8" s="1"/>
  <c r="K94" i="8"/>
  <c r="L94" i="8" s="1"/>
  <c r="Q93" i="8"/>
  <c r="R93" i="8" s="1"/>
  <c r="V93" i="8" s="1"/>
  <c r="K93" i="8"/>
  <c r="L93" i="8" s="1"/>
  <c r="L92" i="8"/>
  <c r="K92" i="8"/>
  <c r="Q91" i="8"/>
  <c r="R91" i="8" s="1"/>
  <c r="V91" i="8" s="1"/>
  <c r="K91" i="8"/>
  <c r="L91" i="8" s="1"/>
  <c r="Q90" i="8"/>
  <c r="R90" i="8" s="1"/>
  <c r="V90" i="8" s="1"/>
  <c r="L90" i="8"/>
  <c r="K90" i="8"/>
  <c r="Q89" i="8"/>
  <c r="R89" i="8" s="1"/>
  <c r="V89" i="8" s="1"/>
  <c r="K89" i="8"/>
  <c r="L89" i="8" s="1"/>
  <c r="K88" i="8"/>
  <c r="L88" i="8" s="1"/>
  <c r="R87" i="8"/>
  <c r="V87" i="8" s="1"/>
  <c r="Q87" i="8"/>
  <c r="K87" i="8"/>
  <c r="L87" i="8" s="1"/>
  <c r="R86" i="8"/>
  <c r="V86" i="8" s="1"/>
  <c r="Q86" i="8"/>
  <c r="K86" i="8"/>
  <c r="L86" i="8" s="1"/>
  <c r="R85" i="8"/>
  <c r="V85" i="8" s="1"/>
  <c r="Q85" i="8"/>
  <c r="K85" i="8"/>
  <c r="L85" i="8" s="1"/>
  <c r="K84" i="8"/>
  <c r="L84" i="8" s="1"/>
  <c r="R83" i="8"/>
  <c r="V83" i="8" s="1"/>
  <c r="K83" i="8"/>
  <c r="L83" i="8" s="1"/>
  <c r="R82" i="8"/>
  <c r="V82" i="8" s="1"/>
  <c r="K82" i="8"/>
  <c r="L82" i="8" s="1"/>
  <c r="Q81" i="8"/>
  <c r="R81" i="8" s="1"/>
  <c r="V81" i="8" s="1"/>
  <c r="K81" i="8"/>
  <c r="L81" i="8" s="1"/>
  <c r="K80" i="8"/>
  <c r="L80" i="8" s="1"/>
  <c r="Q79" i="8"/>
  <c r="R79" i="8" s="1"/>
  <c r="V79" i="8" s="1"/>
  <c r="L79" i="8"/>
  <c r="K79" i="8"/>
  <c r="V78" i="8"/>
  <c r="Q78" i="8"/>
  <c r="R78" i="8" s="1"/>
  <c r="K78" i="8"/>
  <c r="L78" i="8" s="1"/>
  <c r="Q77" i="8"/>
  <c r="R77" i="8" s="1"/>
  <c r="V77" i="8" s="1"/>
  <c r="K77" i="8"/>
  <c r="L77" i="8" s="1"/>
  <c r="K76" i="8"/>
  <c r="L76" i="8" s="1"/>
  <c r="Q75" i="8"/>
  <c r="R75" i="8" s="1"/>
  <c r="V75" i="8" s="1"/>
  <c r="K75" i="8"/>
  <c r="L75" i="8" s="1"/>
  <c r="Q74" i="8"/>
  <c r="R74" i="8" s="1"/>
  <c r="V74" i="8" s="1"/>
  <c r="L74" i="8"/>
  <c r="K74" i="8"/>
  <c r="Q73" i="8"/>
  <c r="R73" i="8" s="1"/>
  <c r="V73" i="8" s="1"/>
  <c r="K73" i="8"/>
  <c r="L73" i="8" s="1"/>
  <c r="L72" i="8"/>
  <c r="K72" i="8"/>
  <c r="R71" i="8"/>
  <c r="V71" i="8" s="1"/>
  <c r="Q71" i="8"/>
  <c r="K71" i="8"/>
  <c r="L71" i="8" s="1"/>
  <c r="R70" i="8"/>
  <c r="V70" i="8" s="1"/>
  <c r="Q70" i="8"/>
  <c r="K70" i="8"/>
  <c r="L70" i="8" s="1"/>
  <c r="Q69" i="8"/>
  <c r="R69" i="8" s="1"/>
  <c r="V69" i="8" s="1"/>
  <c r="K69" i="8"/>
  <c r="L69" i="8" s="1"/>
  <c r="Q68" i="8"/>
  <c r="R68" i="8" s="1"/>
  <c r="V68" i="8" s="1"/>
  <c r="K68" i="8"/>
  <c r="L68" i="8" s="1"/>
  <c r="K67" i="8"/>
  <c r="L67" i="8" s="1"/>
  <c r="Q66" i="8"/>
  <c r="R66" i="8" s="1"/>
  <c r="V66" i="8" s="1"/>
  <c r="K66" i="8"/>
  <c r="L66" i="8" s="1"/>
  <c r="Q65" i="8"/>
  <c r="R65" i="8" s="1"/>
  <c r="V65" i="8" s="1"/>
  <c r="K65" i="8"/>
  <c r="L65" i="8" s="1"/>
  <c r="K64" i="8"/>
  <c r="L64" i="8" s="1"/>
  <c r="Q63" i="8"/>
  <c r="R63" i="8" s="1"/>
  <c r="V63" i="8" s="1"/>
  <c r="L63" i="8"/>
  <c r="K63" i="8"/>
  <c r="Q62" i="8"/>
  <c r="R62" i="8" s="1"/>
  <c r="V62" i="8" s="1"/>
  <c r="K62" i="8"/>
  <c r="L62" i="8" s="1"/>
  <c r="Q61" i="8"/>
  <c r="R61" i="8" s="1"/>
  <c r="V61" i="8" s="1"/>
  <c r="K61" i="8"/>
  <c r="L61" i="8" s="1"/>
  <c r="K60" i="8"/>
  <c r="L60" i="8" s="1"/>
  <c r="Q59" i="8"/>
  <c r="R59" i="8" s="1"/>
  <c r="V59" i="8" s="1"/>
  <c r="L59" i="8"/>
  <c r="K59" i="8"/>
  <c r="Q58" i="8"/>
  <c r="R58" i="8" s="1"/>
  <c r="V58" i="8" s="1"/>
  <c r="L58" i="8"/>
  <c r="K58" i="8"/>
  <c r="Q57" i="8"/>
  <c r="R57" i="8" s="1"/>
  <c r="V57" i="8" s="1"/>
  <c r="K57" i="8"/>
  <c r="L57" i="8" s="1"/>
  <c r="K56" i="8"/>
  <c r="L56" i="8" s="1"/>
  <c r="Q55" i="8"/>
  <c r="R55" i="8" s="1"/>
  <c r="V55" i="8" s="1"/>
  <c r="K55" i="8"/>
  <c r="L55" i="8" s="1"/>
  <c r="Q54" i="8"/>
  <c r="R54" i="8" s="1"/>
  <c r="V54" i="8" s="1"/>
  <c r="K54" i="8"/>
  <c r="L54" i="8" s="1"/>
  <c r="Q53" i="8"/>
  <c r="R53" i="8" s="1"/>
  <c r="V53" i="8" s="1"/>
  <c r="K53" i="8"/>
  <c r="L53" i="8" s="1"/>
  <c r="K52" i="8"/>
  <c r="L52" i="8" s="1"/>
  <c r="K51" i="8"/>
  <c r="L51" i="8" s="1"/>
  <c r="Q50" i="8"/>
  <c r="R50" i="8" s="1"/>
  <c r="V50" i="8" s="1"/>
  <c r="K50" i="8"/>
  <c r="L50" i="8" s="1"/>
  <c r="Q49" i="8"/>
  <c r="R49" i="8" s="1"/>
  <c r="V49" i="8" s="1"/>
  <c r="K49" i="8"/>
  <c r="L49" i="8" s="1"/>
  <c r="K48" i="8"/>
  <c r="L48" i="8" s="1"/>
  <c r="Q47" i="8"/>
  <c r="R47" i="8" s="1"/>
  <c r="V47" i="8" s="1"/>
  <c r="K47" i="8"/>
  <c r="L47" i="8" s="1"/>
  <c r="Q46" i="8"/>
  <c r="R46" i="8" s="1"/>
  <c r="V46" i="8" s="1"/>
  <c r="K46" i="8"/>
  <c r="L46" i="8" s="1"/>
  <c r="Q45" i="8"/>
  <c r="R45" i="8" s="1"/>
  <c r="V45" i="8" s="1"/>
  <c r="K45" i="8"/>
  <c r="L45" i="8" s="1"/>
  <c r="K44" i="8"/>
  <c r="L44" i="8" s="1"/>
  <c r="K43" i="8"/>
  <c r="L43" i="8" s="1"/>
  <c r="Q42" i="8"/>
  <c r="R42" i="8" s="1"/>
  <c r="V42" i="8" s="1"/>
  <c r="K42" i="8"/>
  <c r="L42" i="8" s="1"/>
  <c r="Q41" i="8"/>
  <c r="R41" i="8" s="1"/>
  <c r="V41" i="8" s="1"/>
  <c r="K41" i="8"/>
  <c r="L41" i="8" s="1"/>
  <c r="K40" i="8"/>
  <c r="L40" i="8" s="1"/>
  <c r="K39" i="8"/>
  <c r="L39" i="8" s="1"/>
  <c r="Q38" i="8"/>
  <c r="R38" i="8" s="1"/>
  <c r="V38" i="8" s="1"/>
  <c r="K38" i="8"/>
  <c r="L38" i="8" s="1"/>
  <c r="Q37" i="8"/>
  <c r="R37" i="8" s="1"/>
  <c r="V37" i="8" s="1"/>
  <c r="L37" i="8"/>
  <c r="K37" i="8"/>
  <c r="K36" i="8"/>
  <c r="L36" i="8" s="1"/>
  <c r="Q35" i="8"/>
  <c r="R35" i="8" s="1"/>
  <c r="V35" i="8" s="1"/>
  <c r="K35" i="8"/>
  <c r="L35" i="8" s="1"/>
  <c r="K34" i="8"/>
  <c r="L34" i="8" s="1"/>
  <c r="Q33" i="8"/>
  <c r="R33" i="8" s="1"/>
  <c r="V33" i="8" s="1"/>
  <c r="K33" i="8"/>
  <c r="L33" i="8" s="1"/>
  <c r="K32" i="8"/>
  <c r="L32" i="8" s="1"/>
  <c r="K31" i="8"/>
  <c r="L31" i="8" s="1"/>
  <c r="Q30" i="8"/>
  <c r="R30" i="8" s="1"/>
  <c r="V30" i="8" s="1"/>
  <c r="K30" i="8"/>
  <c r="L30" i="8" s="1"/>
  <c r="T29" i="8"/>
  <c r="T30" i="8" s="1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48" i="8" s="1"/>
  <c r="T49" i="8" s="1"/>
  <c r="T50" i="8" s="1"/>
  <c r="T51" i="8" s="1"/>
  <c r="T52" i="8" s="1"/>
  <c r="T53" i="8" s="1"/>
  <c r="T54" i="8" s="1"/>
  <c r="T55" i="8" s="1"/>
  <c r="T56" i="8" s="1"/>
  <c r="T57" i="8" s="1"/>
  <c r="T58" i="8" s="1"/>
  <c r="T59" i="8" s="1"/>
  <c r="T60" i="8" s="1"/>
  <c r="T61" i="8" s="1"/>
  <c r="T62" i="8" s="1"/>
  <c r="T63" i="8" s="1"/>
  <c r="T64" i="8" s="1"/>
  <c r="T65" i="8" s="1"/>
  <c r="T66" i="8" s="1"/>
  <c r="T67" i="8" s="1"/>
  <c r="T68" i="8" s="1"/>
  <c r="T69" i="8" s="1"/>
  <c r="T70" i="8" s="1"/>
  <c r="T71" i="8" s="1"/>
  <c r="T72" i="8" s="1"/>
  <c r="T73" i="8" s="1"/>
  <c r="T74" i="8" s="1"/>
  <c r="T75" i="8" s="1"/>
  <c r="T76" i="8" s="1"/>
  <c r="T77" i="8" s="1"/>
  <c r="T78" i="8" s="1"/>
  <c r="T79" i="8" s="1"/>
  <c r="T80" i="8" s="1"/>
  <c r="T81" i="8" s="1"/>
  <c r="T82" i="8" s="1"/>
  <c r="T83" i="8" s="1"/>
  <c r="T84" i="8" s="1"/>
  <c r="T85" i="8" s="1"/>
  <c r="T86" i="8" s="1"/>
  <c r="T87" i="8" s="1"/>
  <c r="T88" i="8" s="1"/>
  <c r="T89" i="8" s="1"/>
  <c r="T90" i="8" s="1"/>
  <c r="T91" i="8" s="1"/>
  <c r="T92" i="8" s="1"/>
  <c r="T93" i="8" s="1"/>
  <c r="T94" i="8" s="1"/>
  <c r="T95" i="8" s="1"/>
  <c r="T96" i="8" s="1"/>
  <c r="T97" i="8" s="1"/>
  <c r="T98" i="8" s="1"/>
  <c r="T99" i="8" s="1"/>
  <c r="T100" i="8" s="1"/>
  <c r="T101" i="8" s="1"/>
  <c r="T102" i="8" s="1"/>
  <c r="T103" i="8" s="1"/>
  <c r="T104" i="8" s="1"/>
  <c r="T105" i="8" s="1"/>
  <c r="T106" i="8" s="1"/>
  <c r="T107" i="8" s="1"/>
  <c r="T108" i="8" s="1"/>
  <c r="T109" i="8" s="1"/>
  <c r="T110" i="8" s="1"/>
  <c r="T111" i="8" s="1"/>
  <c r="T112" i="8" s="1"/>
  <c r="T113" i="8" s="1"/>
  <c r="T114" i="8" s="1"/>
  <c r="T115" i="8" s="1"/>
  <c r="T116" i="8" s="1"/>
  <c r="T117" i="8" s="1"/>
  <c r="T118" i="8" s="1"/>
  <c r="T119" i="8" s="1"/>
  <c r="T120" i="8" s="1"/>
  <c r="T121" i="8" s="1"/>
  <c r="T122" i="8" s="1"/>
  <c r="T123" i="8" s="1"/>
  <c r="T124" i="8" s="1"/>
  <c r="T125" i="8" s="1"/>
  <c r="T126" i="8" s="1"/>
  <c r="T127" i="8" s="1"/>
  <c r="T128" i="8" s="1"/>
  <c r="T129" i="8" s="1"/>
  <c r="T130" i="8" s="1"/>
  <c r="T131" i="8" s="1"/>
  <c r="T132" i="8" s="1"/>
  <c r="T133" i="8" s="1"/>
  <c r="T134" i="8" s="1"/>
  <c r="T135" i="8" s="1"/>
  <c r="T136" i="8" s="1"/>
  <c r="T137" i="8" s="1"/>
  <c r="T138" i="8" s="1"/>
  <c r="T139" i="8" s="1"/>
  <c r="T140" i="8" s="1"/>
  <c r="T141" i="8" s="1"/>
  <c r="T142" i="8" s="1"/>
  <c r="T143" i="8" s="1"/>
  <c r="T144" i="8" s="1"/>
  <c r="T145" i="8" s="1"/>
  <c r="T146" i="8" s="1"/>
  <c r="T147" i="8" s="1"/>
  <c r="T148" i="8" s="1"/>
  <c r="T149" i="8" s="1"/>
  <c r="T150" i="8" s="1"/>
  <c r="T151" i="8" s="1"/>
  <c r="T152" i="8" s="1"/>
  <c r="T153" i="8" s="1"/>
  <c r="T154" i="8" s="1"/>
  <c r="T155" i="8" s="1"/>
  <c r="T156" i="8" s="1"/>
  <c r="T157" i="8" s="1"/>
  <c r="T158" i="8" s="1"/>
  <c r="T159" i="8" s="1"/>
  <c r="T160" i="8" s="1"/>
  <c r="T161" i="8" s="1"/>
  <c r="T162" i="8" s="1"/>
  <c r="T163" i="8" s="1"/>
  <c r="T164" i="8" s="1"/>
  <c r="T165" i="8" s="1"/>
  <c r="T166" i="8" s="1"/>
  <c r="T167" i="8" s="1"/>
  <c r="T168" i="8" s="1"/>
  <c r="T169" i="8" s="1"/>
  <c r="T170" i="8" s="1"/>
  <c r="T171" i="8" s="1"/>
  <c r="T172" i="8" s="1"/>
  <c r="T173" i="8" s="1"/>
  <c r="T174" i="8" s="1"/>
  <c r="T175" i="8" s="1"/>
  <c r="T176" i="8" s="1"/>
  <c r="T177" i="8" s="1"/>
  <c r="T178" i="8" s="1"/>
  <c r="T179" i="8" s="1"/>
  <c r="T180" i="8" s="1"/>
  <c r="T181" i="8" s="1"/>
  <c r="T182" i="8" s="1"/>
  <c r="T183" i="8" s="1"/>
  <c r="T184" i="8" s="1"/>
  <c r="T185" i="8" s="1"/>
  <c r="T186" i="8" s="1"/>
  <c r="T187" i="8" s="1"/>
  <c r="T188" i="8" s="1"/>
  <c r="T189" i="8" s="1"/>
  <c r="T190" i="8" s="1"/>
  <c r="T191" i="8" s="1"/>
  <c r="T192" i="8" s="1"/>
  <c r="T193" i="8" s="1"/>
  <c r="T194" i="8" s="1"/>
  <c r="T195" i="8" s="1"/>
  <c r="T196" i="8" s="1"/>
  <c r="T197" i="8" s="1"/>
  <c r="T198" i="8" s="1"/>
  <c r="T199" i="8" s="1"/>
  <c r="T200" i="8" s="1"/>
  <c r="T201" i="8" s="1"/>
  <c r="T202" i="8" s="1"/>
  <c r="T203" i="8" s="1"/>
  <c r="T204" i="8" s="1"/>
  <c r="T205" i="8" s="1"/>
  <c r="T206" i="8" s="1"/>
  <c r="T207" i="8" s="1"/>
  <c r="T208" i="8" s="1"/>
  <c r="T209" i="8" s="1"/>
  <c r="T210" i="8" s="1"/>
  <c r="T211" i="8" s="1"/>
  <c r="T212" i="8" s="1"/>
  <c r="T213" i="8" s="1"/>
  <c r="T214" i="8" s="1"/>
  <c r="T215" i="8" s="1"/>
  <c r="T216" i="8" s="1"/>
  <c r="T217" i="8" s="1"/>
  <c r="T218" i="8" s="1"/>
  <c r="T219" i="8" s="1"/>
  <c r="T220" i="8" s="1"/>
  <c r="T221" i="8" s="1"/>
  <c r="T222" i="8" s="1"/>
  <c r="T223" i="8" s="1"/>
  <c r="T224" i="8" s="1"/>
  <c r="T225" i="8" s="1"/>
  <c r="T226" i="8" s="1"/>
  <c r="T227" i="8" s="1"/>
  <c r="T228" i="8" s="1"/>
  <c r="T229" i="8" s="1"/>
  <c r="T230" i="8" s="1"/>
  <c r="T231" i="8" s="1"/>
  <c r="T232" i="8" s="1"/>
  <c r="T233" i="8" s="1"/>
  <c r="T234" i="8" s="1"/>
  <c r="T235" i="8" s="1"/>
  <c r="T236" i="8" s="1"/>
  <c r="T237" i="8" s="1"/>
  <c r="T238" i="8" s="1"/>
  <c r="T239" i="8" s="1"/>
  <c r="T240" i="8" s="1"/>
  <c r="T241" i="8" s="1"/>
  <c r="T242" i="8" s="1"/>
  <c r="T243" i="8" s="1"/>
  <c r="T244" i="8" s="1"/>
  <c r="T245" i="8" s="1"/>
  <c r="T246" i="8" s="1"/>
  <c r="T247" i="8" s="1"/>
  <c r="T248" i="8" s="1"/>
  <c r="T249" i="8" s="1"/>
  <c r="T250" i="8" s="1"/>
  <c r="T251" i="8" s="1"/>
  <c r="T252" i="8" s="1"/>
  <c r="T253" i="8" s="1"/>
  <c r="T254" i="8" s="1"/>
  <c r="T255" i="8" s="1"/>
  <c r="T256" i="8" s="1"/>
  <c r="T257" i="8" s="1"/>
  <c r="T258" i="8" s="1"/>
  <c r="T259" i="8" s="1"/>
  <c r="T260" i="8" s="1"/>
  <c r="T261" i="8" s="1"/>
  <c r="T262" i="8" s="1"/>
  <c r="T263" i="8" s="1"/>
  <c r="T264" i="8" s="1"/>
  <c r="T265" i="8" s="1"/>
  <c r="T266" i="8" s="1"/>
  <c r="T267" i="8" s="1"/>
  <c r="T268" i="8" s="1"/>
  <c r="T269" i="8" s="1"/>
  <c r="T270" i="8" s="1"/>
  <c r="T271" i="8" s="1"/>
  <c r="T272" i="8" s="1"/>
  <c r="T273" i="8" s="1"/>
  <c r="T274" i="8" s="1"/>
  <c r="T275" i="8" s="1"/>
  <c r="T276" i="8" s="1"/>
  <c r="T277" i="8" s="1"/>
  <c r="Q29" i="8"/>
  <c r="R29" i="8" s="1"/>
  <c r="V29" i="8" s="1"/>
  <c r="K29" i="8"/>
  <c r="L29" i="8" s="1"/>
  <c r="Q28" i="8"/>
  <c r="R28" i="8" s="1"/>
  <c r="V28" i="8" s="1"/>
  <c r="K28" i="8"/>
  <c r="L28" i="8" s="1"/>
  <c r="P13" i="8"/>
  <c r="P14" i="8" s="1"/>
  <c r="P15" i="8" s="1"/>
  <c r="K13" i="8"/>
  <c r="K14" i="8" s="1"/>
  <c r="K15" i="8" s="1"/>
  <c r="E11" i="7"/>
  <c r="D11" i="7"/>
  <c r="E10" i="7"/>
  <c r="E9" i="7"/>
  <c r="E8" i="7"/>
  <c r="D7" i="7"/>
  <c r="E7" i="7" s="1"/>
  <c r="E6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8" i="7"/>
  <c r="AE122" i="9" l="1"/>
  <c r="D8" i="9"/>
  <c r="AE128" i="9"/>
  <c r="I19" i="9"/>
  <c r="AE141" i="9"/>
  <c r="AE139" i="9"/>
  <c r="AE137" i="9"/>
  <c r="AE135" i="9"/>
  <c r="AE133" i="9"/>
  <c r="AE131" i="9"/>
  <c r="AE129" i="9"/>
  <c r="AE127" i="9"/>
  <c r="AE125" i="9"/>
  <c r="AE123" i="9"/>
  <c r="AE140" i="9"/>
  <c r="AE132" i="9"/>
  <c r="AE124" i="9"/>
  <c r="AE134" i="9"/>
  <c r="AE126" i="9"/>
  <c r="AE136" i="9"/>
  <c r="E84" i="8"/>
  <c r="E81" i="8"/>
  <c r="E71" i="8"/>
  <c r="E55" i="8"/>
  <c r="E46" i="8"/>
  <c r="E39" i="8"/>
  <c r="E28" i="8"/>
  <c r="E31" i="8"/>
  <c r="E152" i="8"/>
  <c r="E67" i="8"/>
  <c r="E53" i="8"/>
  <c r="E52" i="8"/>
  <c r="E47" i="8"/>
  <c r="E69" i="8"/>
  <c r="E30" i="8"/>
  <c r="E38" i="8"/>
  <c r="AG131" i="8"/>
  <c r="I4" i="8"/>
  <c r="AE127" i="8"/>
  <c r="AE135" i="8"/>
  <c r="AG132" i="8"/>
  <c r="AG139" i="8"/>
  <c r="AE133" i="8"/>
  <c r="J4" i="8"/>
  <c r="AG140" i="8"/>
  <c r="E276" i="8"/>
  <c r="E272" i="8"/>
  <c r="E268" i="8"/>
  <c r="E264" i="8"/>
  <c r="E260" i="8"/>
  <c r="E256" i="8"/>
  <c r="E252" i="8"/>
  <c r="E275" i="8"/>
  <c r="E262" i="8"/>
  <c r="E261" i="8"/>
  <c r="E259" i="8"/>
  <c r="E251" i="8"/>
  <c r="E247" i="8"/>
  <c r="E243" i="8"/>
  <c r="E274" i="8"/>
  <c r="E269" i="8"/>
  <c r="E267" i="8"/>
  <c r="E266" i="8"/>
  <c r="E263" i="8"/>
  <c r="E277" i="8"/>
  <c r="E270" i="8"/>
  <c r="E258" i="8"/>
  <c r="E253" i="8"/>
  <c r="E249" i="8"/>
  <c r="E248" i="8"/>
  <c r="E246" i="8"/>
  <c r="E240" i="8"/>
  <c r="E236" i="8"/>
  <c r="E232" i="8"/>
  <c r="E228" i="8"/>
  <c r="E224" i="8"/>
  <c r="E220" i="8"/>
  <c r="E216" i="8"/>
  <c r="E212" i="8"/>
  <c r="E265" i="8"/>
  <c r="E255" i="8"/>
  <c r="E245" i="8"/>
  <c r="E242" i="8"/>
  <c r="E241" i="8"/>
  <c r="E239" i="8"/>
  <c r="E226" i="8"/>
  <c r="E225" i="8"/>
  <c r="E223" i="8"/>
  <c r="E273" i="8"/>
  <c r="E271" i="8"/>
  <c r="E257" i="8"/>
  <c r="E254" i="8"/>
  <c r="E238" i="8"/>
  <c r="E237" i="8"/>
  <c r="E235" i="8"/>
  <c r="E222" i="8"/>
  <c r="E221" i="8"/>
  <c r="E219" i="8"/>
  <c r="E206" i="8"/>
  <c r="E202" i="8"/>
  <c r="E198" i="8"/>
  <c r="E194" i="8"/>
  <c r="E190" i="8"/>
  <c r="E186" i="8"/>
  <c r="E182" i="8"/>
  <c r="E178" i="8"/>
  <c r="E174" i="8"/>
  <c r="E170" i="8"/>
  <c r="E166" i="8"/>
  <c r="E230" i="8"/>
  <c r="E204" i="8"/>
  <c r="E203" i="8"/>
  <c r="E201" i="8"/>
  <c r="E188" i="8"/>
  <c r="E187" i="8"/>
  <c r="E185" i="8"/>
  <c r="E172" i="8"/>
  <c r="E171" i="8"/>
  <c r="E169" i="8"/>
  <c r="E234" i="8"/>
  <c r="E229" i="8"/>
  <c r="E218" i="8"/>
  <c r="E213" i="8"/>
  <c r="E211" i="8"/>
  <c r="E210" i="8"/>
  <c r="E200" i="8"/>
  <c r="E199" i="8"/>
  <c r="E197" i="8"/>
  <c r="E184" i="8"/>
  <c r="E183" i="8"/>
  <c r="E181" i="8"/>
  <c r="E168" i="8"/>
  <c r="E167" i="8"/>
  <c r="E165" i="8"/>
  <c r="E163" i="8"/>
  <c r="E159" i="8"/>
  <c r="E155" i="8"/>
  <c r="E151" i="8"/>
  <c r="E147" i="8"/>
  <c r="E143" i="8"/>
  <c r="E119" i="8"/>
  <c r="E117" i="8"/>
  <c r="E207" i="8"/>
  <c r="E189" i="8"/>
  <c r="E180" i="8"/>
  <c r="E175" i="8"/>
  <c r="E161" i="8"/>
  <c r="E160" i="8"/>
  <c r="E158" i="8"/>
  <c r="E145" i="8"/>
  <c r="E144" i="8"/>
  <c r="E142" i="8"/>
  <c r="E140" i="8"/>
  <c r="E138" i="8"/>
  <c r="E136" i="8"/>
  <c r="E134" i="8"/>
  <c r="E132" i="8"/>
  <c r="E130" i="8"/>
  <c r="E227" i="8"/>
  <c r="E215" i="8"/>
  <c r="E209" i="8"/>
  <c r="E192" i="8"/>
  <c r="E179" i="8"/>
  <c r="E177" i="8"/>
  <c r="E164" i="8"/>
  <c r="E157" i="8"/>
  <c r="E156" i="8"/>
  <c r="E154" i="8"/>
  <c r="E121" i="8"/>
  <c r="E120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58" i="8"/>
  <c r="E54" i="8"/>
  <c r="E233" i="8"/>
  <c r="E195" i="8"/>
  <c r="E191" i="8"/>
  <c r="E149" i="8"/>
  <c r="E135" i="8"/>
  <c r="E128" i="8"/>
  <c r="E127" i="8"/>
  <c r="E124" i="8"/>
  <c r="E123" i="8"/>
  <c r="E112" i="8"/>
  <c r="E111" i="8"/>
  <c r="E109" i="8"/>
  <c r="E96" i="8"/>
  <c r="E95" i="8"/>
  <c r="E93" i="8"/>
  <c r="E80" i="8"/>
  <c r="E79" i="8"/>
  <c r="E77" i="8"/>
  <c r="E49" i="8"/>
  <c r="E45" i="8"/>
  <c r="E37" i="8"/>
  <c r="E33" i="8"/>
  <c r="E29" i="8"/>
  <c r="E193" i="8"/>
  <c r="E176" i="8"/>
  <c r="E146" i="8"/>
  <c r="E141" i="8"/>
  <c r="E133" i="8"/>
  <c r="E100" i="8"/>
  <c r="E99" i="8"/>
  <c r="E250" i="8"/>
  <c r="E214" i="8"/>
  <c r="E208" i="8"/>
  <c r="E205" i="8"/>
  <c r="E196" i="8"/>
  <c r="E162" i="8"/>
  <c r="E153" i="8"/>
  <c r="E148" i="8"/>
  <c r="E137" i="8"/>
  <c r="E129" i="8"/>
  <c r="E116" i="8"/>
  <c r="E108" i="8"/>
  <c r="E107" i="8"/>
  <c r="E105" i="8"/>
  <c r="E92" i="8"/>
  <c r="E91" i="8"/>
  <c r="E89" i="8"/>
  <c r="E76" i="8"/>
  <c r="E75" i="8"/>
  <c r="E73" i="8"/>
  <c r="E60" i="8"/>
  <c r="E59" i="8"/>
  <c r="E57" i="8"/>
  <c r="E48" i="8"/>
  <c r="E44" i="8"/>
  <c r="E40" i="8"/>
  <c r="E36" i="8"/>
  <c r="E32" i="8"/>
  <c r="I11" i="8"/>
  <c r="E64" i="8"/>
  <c r="E63" i="8"/>
  <c r="E61" i="8"/>
  <c r="E41" i="8"/>
  <c r="E244" i="8"/>
  <c r="E231" i="8"/>
  <c r="E173" i="8"/>
  <c r="E115" i="8"/>
  <c r="E113" i="8"/>
  <c r="E97" i="8"/>
  <c r="E150" i="8"/>
  <c r="E101" i="8"/>
  <c r="E87" i="8"/>
  <c r="E85" i="8"/>
  <c r="E68" i="8"/>
  <c r="E217" i="8"/>
  <c r="E139" i="8"/>
  <c r="E104" i="8"/>
  <c r="E88" i="8"/>
  <c r="E83" i="8"/>
  <c r="E65" i="8"/>
  <c r="E56" i="8"/>
  <c r="E51" i="8"/>
  <c r="E50" i="8"/>
  <c r="E43" i="8"/>
  <c r="E42" i="8"/>
  <c r="E35" i="8"/>
  <c r="E34" i="8"/>
  <c r="E125" i="8"/>
  <c r="E103" i="8"/>
  <c r="E72" i="8"/>
  <c r="E122" i="8"/>
  <c r="E126" i="8"/>
  <c r="E131" i="8"/>
  <c r="AG123" i="8"/>
  <c r="AG127" i="8"/>
  <c r="AG133" i="8"/>
  <c r="AG141" i="8"/>
  <c r="AE140" i="8"/>
  <c r="AE138" i="8"/>
  <c r="AE136" i="8"/>
  <c r="AE134" i="8"/>
  <c r="AE132" i="8"/>
  <c r="AE130" i="8"/>
  <c r="AE128" i="8"/>
  <c r="AE126" i="8"/>
  <c r="AE124" i="8"/>
  <c r="AE122" i="8"/>
  <c r="I19" i="8"/>
  <c r="AG124" i="8"/>
  <c r="AG125" i="8"/>
  <c r="AG129" i="8"/>
  <c r="AG130" i="8"/>
  <c r="AE131" i="8"/>
  <c r="AG137" i="8"/>
  <c r="AG138" i="8"/>
  <c r="AE139" i="8"/>
  <c r="AG122" i="8"/>
  <c r="AG126" i="8"/>
  <c r="AG134" i="8"/>
  <c r="AE125" i="8"/>
  <c r="AG128" i="8"/>
  <c r="AE129" i="8"/>
  <c r="AG135" i="8"/>
  <c r="AG136" i="8"/>
  <c r="AE137" i="8"/>
  <c r="E8" i="9" l="1"/>
  <c r="D11" i="9"/>
  <c r="E11" i="9" s="1"/>
  <c r="I20" i="9"/>
  <c r="I22" i="9"/>
  <c r="I22" i="8"/>
  <c r="I20" i="8"/>
  <c r="I21" i="8" s="1"/>
  <c r="D6" i="8" s="1"/>
  <c r="J4" i="9" l="1"/>
  <c r="AD117" i="9"/>
  <c r="I4" i="9"/>
  <c r="I21" i="9"/>
  <c r="E12" i="9" s="1"/>
  <c r="E39" i="9"/>
  <c r="E262" i="9"/>
  <c r="E277" i="9"/>
  <c r="E261" i="9"/>
  <c r="E239" i="9"/>
  <c r="E223" i="9"/>
  <c r="E255" i="9"/>
  <c r="E237" i="9"/>
  <c r="E267" i="9"/>
  <c r="E246" i="9"/>
  <c r="E216" i="9"/>
  <c r="E200" i="9"/>
  <c r="E257" i="9"/>
  <c r="E222" i="9"/>
  <c r="E209" i="9"/>
  <c r="E189" i="9"/>
  <c r="E240" i="9"/>
  <c r="E203" i="9"/>
  <c r="E180" i="9"/>
  <c r="E164" i="9"/>
  <c r="E211" i="9"/>
  <c r="E177" i="9"/>
  <c r="E159" i="9"/>
  <c r="E145" i="9"/>
  <c r="E228" i="9"/>
  <c r="E199" i="9"/>
  <c r="E173" i="9"/>
  <c r="E152" i="9"/>
  <c r="E139" i="9"/>
  <c r="E131" i="9"/>
  <c r="E123" i="9"/>
  <c r="E106" i="9"/>
  <c r="E179" i="9"/>
  <c r="E132" i="9"/>
  <c r="E112" i="9"/>
  <c r="E95" i="9"/>
  <c r="E79" i="9"/>
  <c r="E63" i="9"/>
  <c r="E47" i="9"/>
  <c r="E150" i="9"/>
  <c r="E126" i="9"/>
  <c r="E107" i="9"/>
  <c r="E86" i="9"/>
  <c r="E70" i="9"/>
  <c r="E54" i="9"/>
  <c r="E38" i="9"/>
  <c r="E183" i="9"/>
  <c r="E33" i="9"/>
  <c r="E213" i="9"/>
  <c r="E136" i="9"/>
  <c r="E130" i="9"/>
  <c r="E99" i="9"/>
  <c r="E100" i="9"/>
  <c r="E84" i="9"/>
  <c r="E68" i="9"/>
  <c r="E52" i="9"/>
  <c r="E28" i="9"/>
  <c r="E191" i="9"/>
  <c r="E35" i="9"/>
  <c r="E56" i="9"/>
  <c r="E88" i="9"/>
  <c r="E48" i="9"/>
  <c r="E81" i="9"/>
  <c r="E274" i="9"/>
  <c r="E258" i="9"/>
  <c r="E276" i="9"/>
  <c r="E251" i="9"/>
  <c r="E235" i="9"/>
  <c r="E219" i="9"/>
  <c r="E253" i="9"/>
  <c r="E236" i="9"/>
  <c r="E256" i="9"/>
  <c r="E233" i="9"/>
  <c r="E212" i="9"/>
  <c r="E196" i="9"/>
  <c r="E241" i="9"/>
  <c r="E221" i="9"/>
  <c r="E207" i="9"/>
  <c r="E185" i="9"/>
  <c r="E225" i="9"/>
  <c r="E192" i="9"/>
  <c r="E176" i="9"/>
  <c r="E160" i="9"/>
  <c r="E202" i="9"/>
  <c r="E268" i="9"/>
  <c r="E243" i="9"/>
  <c r="E260" i="9"/>
  <c r="E272" i="9"/>
  <c r="E230" i="9"/>
  <c r="E259" i="9"/>
  <c r="E210" i="9"/>
  <c r="E245" i="9"/>
  <c r="E184" i="9"/>
  <c r="E220" i="9"/>
  <c r="E162" i="9"/>
  <c r="E149" i="9"/>
  <c r="E226" i="9"/>
  <c r="E186" i="9"/>
  <c r="E156" i="9"/>
  <c r="E137" i="9"/>
  <c r="E127" i="9"/>
  <c r="E110" i="9"/>
  <c r="E170" i="9"/>
  <c r="E117" i="9"/>
  <c r="E96" i="9"/>
  <c r="E75" i="9"/>
  <c r="E55" i="9"/>
  <c r="E151" i="9"/>
  <c r="E119" i="9"/>
  <c r="E94" i="9"/>
  <c r="E74" i="9"/>
  <c r="E50" i="9"/>
  <c r="E30" i="9"/>
  <c r="E147" i="9"/>
  <c r="E154" i="9"/>
  <c r="E198" i="9"/>
  <c r="E104" i="9"/>
  <c r="E93" i="9"/>
  <c r="E76" i="9"/>
  <c r="E53" i="9"/>
  <c r="E275" i="9"/>
  <c r="E146" i="9"/>
  <c r="E49" i="9"/>
  <c r="E103" i="9"/>
  <c r="E65" i="9"/>
  <c r="E270" i="9"/>
  <c r="E264" i="9"/>
  <c r="E231" i="9"/>
  <c r="E252" i="9"/>
  <c r="E249" i="9"/>
  <c r="E208" i="9"/>
  <c r="E229" i="9"/>
  <c r="E194" i="9"/>
  <c r="E206" i="9"/>
  <c r="E172" i="9"/>
  <c r="E197" i="9"/>
  <c r="E161" i="9"/>
  <c r="E121" i="9"/>
  <c r="E214" i="9"/>
  <c r="E174" i="9"/>
  <c r="E148" i="9"/>
  <c r="E135" i="9"/>
  <c r="E125" i="9"/>
  <c r="E102" i="9"/>
  <c r="E165" i="9"/>
  <c r="E116" i="9"/>
  <c r="E91" i="9"/>
  <c r="E71" i="9"/>
  <c r="E51" i="9"/>
  <c r="E143" i="9"/>
  <c r="E118" i="9"/>
  <c r="E90" i="9"/>
  <c r="E66" i="9"/>
  <c r="E46" i="9"/>
  <c r="E195" i="9"/>
  <c r="I11" i="9"/>
  <c r="E97" i="9"/>
  <c r="E138" i="9"/>
  <c r="E44" i="9"/>
  <c r="E92" i="9"/>
  <c r="E69" i="9"/>
  <c r="E45" i="9"/>
  <c r="E271" i="9"/>
  <c r="E36" i="9"/>
  <c r="E64" i="9"/>
  <c r="E40" i="9"/>
  <c r="E73" i="9"/>
  <c r="E266" i="9"/>
  <c r="E263" i="9"/>
  <c r="E227" i="9"/>
  <c r="E250" i="9"/>
  <c r="E248" i="9"/>
  <c r="E204" i="9"/>
  <c r="E224" i="9"/>
  <c r="E193" i="9"/>
  <c r="E205" i="9"/>
  <c r="E168" i="9"/>
  <c r="E178" i="9"/>
  <c r="E157" i="9"/>
  <c r="E115" i="9"/>
  <c r="E201" i="9"/>
  <c r="E171" i="9"/>
  <c r="E144" i="9"/>
  <c r="E133" i="9"/>
  <c r="E120" i="9"/>
  <c r="E98" i="9"/>
  <c r="E140" i="9"/>
  <c r="E111" i="9"/>
  <c r="E87" i="9"/>
  <c r="E67" i="9"/>
  <c r="E169" i="9"/>
  <c r="E142" i="9"/>
  <c r="E108" i="9"/>
  <c r="E82" i="9"/>
  <c r="E62" i="9"/>
  <c r="E42" i="9"/>
  <c r="E182" i="9"/>
  <c r="E273" i="9"/>
  <c r="E29" i="9"/>
  <c r="E122" i="9"/>
  <c r="E43" i="9"/>
  <c r="E85" i="9"/>
  <c r="E61" i="9"/>
  <c r="E32" i="9"/>
  <c r="E217" i="9"/>
  <c r="E215" i="9"/>
  <c r="E72" i="9"/>
  <c r="E37" i="9"/>
  <c r="E89" i="9"/>
  <c r="E254" i="9"/>
  <c r="E247" i="9"/>
  <c r="E269" i="9"/>
  <c r="E234" i="9"/>
  <c r="E232" i="9"/>
  <c r="E265" i="9"/>
  <c r="E218" i="9"/>
  <c r="E181" i="9"/>
  <c r="E188" i="9"/>
  <c r="E238" i="9"/>
  <c r="E175" i="9"/>
  <c r="E153" i="9"/>
  <c r="E244" i="9"/>
  <c r="E187" i="9"/>
  <c r="E158" i="9"/>
  <c r="E141" i="9"/>
  <c r="E129" i="9"/>
  <c r="E114" i="9"/>
  <c r="E242" i="9"/>
  <c r="E124" i="9"/>
  <c r="E109" i="9"/>
  <c r="E83" i="9"/>
  <c r="E59" i="9"/>
  <c r="E167" i="9"/>
  <c r="E134" i="9"/>
  <c r="E105" i="9"/>
  <c r="E78" i="9"/>
  <c r="E58" i="9"/>
  <c r="E34" i="9"/>
  <c r="E155" i="9"/>
  <c r="E166" i="9"/>
  <c r="E128" i="9"/>
  <c r="E113" i="9"/>
  <c r="E41" i="9"/>
  <c r="E77" i="9"/>
  <c r="E60" i="9"/>
  <c r="E31" i="9"/>
  <c r="E190" i="9"/>
  <c r="E163" i="9"/>
  <c r="E80" i="9"/>
  <c r="E57" i="9"/>
  <c r="E101" i="9"/>
  <c r="I12" i="9"/>
  <c r="I13" i="9" s="1"/>
  <c r="I14" i="9" s="1"/>
  <c r="I15" i="9" s="1"/>
  <c r="D7" i="8"/>
  <c r="E7" i="8" s="1"/>
  <c r="E6" i="8"/>
  <c r="I12" i="8"/>
  <c r="I13" i="8" s="1"/>
  <c r="I14" i="8" s="1"/>
  <c r="I15" i="8" s="1"/>
  <c r="E12" i="8"/>
  <c r="AG124" i="9" l="1"/>
  <c r="AG138" i="9"/>
  <c r="AG136" i="9"/>
  <c r="AG134" i="9"/>
  <c r="AG132" i="9"/>
  <c r="AG122" i="9"/>
  <c r="AG125" i="9"/>
  <c r="AG137" i="9"/>
  <c r="AG123" i="9"/>
  <c r="AG128" i="9"/>
  <c r="AE117" i="9"/>
  <c r="AG129" i="9"/>
  <c r="AG126" i="9"/>
  <c r="AG130" i="9"/>
  <c r="AG141" i="9"/>
  <c r="AG135" i="9"/>
  <c r="AG139" i="9"/>
  <c r="AG140" i="9"/>
  <c r="AG133" i="9"/>
  <c r="AG127" i="9"/>
  <c r="AG131" i="9"/>
  <c r="F276" i="9"/>
  <c r="G276" i="9" s="1"/>
  <c r="H276" i="9" s="1"/>
  <c r="I276" i="9" s="1"/>
  <c r="U276" i="9" s="1"/>
  <c r="W276" i="9" s="1"/>
  <c r="F275" i="9"/>
  <c r="G275" i="9" s="1"/>
  <c r="H275" i="9" s="1"/>
  <c r="I275" i="9" s="1"/>
  <c r="U275" i="9" s="1"/>
  <c r="W275" i="9" s="1"/>
  <c r="F271" i="9"/>
  <c r="G271" i="9" s="1"/>
  <c r="H271" i="9" s="1"/>
  <c r="I271" i="9" s="1"/>
  <c r="U271" i="9" s="1"/>
  <c r="W271" i="9" s="1"/>
  <c r="F267" i="9"/>
  <c r="G267" i="9" s="1"/>
  <c r="H267" i="9" s="1"/>
  <c r="I267" i="9" s="1"/>
  <c r="U267" i="9" s="1"/>
  <c r="W267" i="9" s="1"/>
  <c r="F263" i="9"/>
  <c r="G263" i="9" s="1"/>
  <c r="H263" i="9" s="1"/>
  <c r="I263" i="9" s="1"/>
  <c r="U263" i="9" s="1"/>
  <c r="W263" i="9" s="1"/>
  <c r="F259" i="9"/>
  <c r="G259" i="9" s="1"/>
  <c r="H259" i="9" s="1"/>
  <c r="I259" i="9" s="1"/>
  <c r="U259" i="9" s="1"/>
  <c r="W259" i="9" s="1"/>
  <c r="F255" i="9"/>
  <c r="G255" i="9" s="1"/>
  <c r="H255" i="9" s="1"/>
  <c r="I255" i="9" s="1"/>
  <c r="U255" i="9" s="1"/>
  <c r="W255" i="9" s="1"/>
  <c r="F272" i="9"/>
  <c r="G272" i="9" s="1"/>
  <c r="H272" i="9" s="1"/>
  <c r="I272" i="9" s="1"/>
  <c r="U272" i="9" s="1"/>
  <c r="W272" i="9" s="1"/>
  <c r="F269" i="9"/>
  <c r="G269" i="9" s="1"/>
  <c r="H269" i="9" s="1"/>
  <c r="I269" i="9" s="1"/>
  <c r="U269" i="9" s="1"/>
  <c r="W269" i="9" s="1"/>
  <c r="F268" i="9"/>
  <c r="G268" i="9" s="1"/>
  <c r="H268" i="9" s="1"/>
  <c r="I268" i="9" s="1"/>
  <c r="U268" i="9" s="1"/>
  <c r="W268" i="9" s="1"/>
  <c r="F265" i="9"/>
  <c r="G265" i="9" s="1"/>
  <c r="H265" i="9" s="1"/>
  <c r="I265" i="9" s="1"/>
  <c r="U265" i="9" s="1"/>
  <c r="W265" i="9" s="1"/>
  <c r="F262" i="9"/>
  <c r="G262" i="9" s="1"/>
  <c r="H262" i="9" s="1"/>
  <c r="I262" i="9" s="1"/>
  <c r="U262" i="9" s="1"/>
  <c r="W262" i="9" s="1"/>
  <c r="F252" i="9"/>
  <c r="G252" i="9" s="1"/>
  <c r="H252" i="9" s="1"/>
  <c r="I252" i="9" s="1"/>
  <c r="U252" i="9" s="1"/>
  <c r="W252" i="9" s="1"/>
  <c r="F248" i="9"/>
  <c r="G248" i="9" s="1"/>
  <c r="H248" i="9" s="1"/>
  <c r="I248" i="9" s="1"/>
  <c r="U248" i="9" s="1"/>
  <c r="W248" i="9" s="1"/>
  <c r="F244" i="9"/>
  <c r="G244" i="9" s="1"/>
  <c r="H244" i="9" s="1"/>
  <c r="I244" i="9" s="1"/>
  <c r="U244" i="9" s="1"/>
  <c r="W244" i="9" s="1"/>
  <c r="F240" i="9"/>
  <c r="G240" i="9" s="1"/>
  <c r="H240" i="9" s="1"/>
  <c r="I240" i="9" s="1"/>
  <c r="U240" i="9" s="1"/>
  <c r="W240" i="9" s="1"/>
  <c r="F236" i="9"/>
  <c r="G236" i="9" s="1"/>
  <c r="H236" i="9" s="1"/>
  <c r="I236" i="9" s="1"/>
  <c r="U236" i="9" s="1"/>
  <c r="W236" i="9" s="1"/>
  <c r="F232" i="9"/>
  <c r="G232" i="9" s="1"/>
  <c r="H232" i="9" s="1"/>
  <c r="I232" i="9" s="1"/>
  <c r="U232" i="9" s="1"/>
  <c r="W232" i="9" s="1"/>
  <c r="F228" i="9"/>
  <c r="G228" i="9" s="1"/>
  <c r="H228" i="9" s="1"/>
  <c r="I228" i="9" s="1"/>
  <c r="U228" i="9" s="1"/>
  <c r="W228" i="9" s="1"/>
  <c r="F224" i="9"/>
  <c r="G224" i="9" s="1"/>
  <c r="H224" i="9" s="1"/>
  <c r="I224" i="9" s="1"/>
  <c r="U224" i="9" s="1"/>
  <c r="W224" i="9" s="1"/>
  <c r="F220" i="9"/>
  <c r="G220" i="9" s="1"/>
  <c r="H220" i="9" s="1"/>
  <c r="I220" i="9" s="1"/>
  <c r="U220" i="9" s="1"/>
  <c r="W220" i="9" s="1"/>
  <c r="F273" i="9"/>
  <c r="G273" i="9" s="1"/>
  <c r="H273" i="9" s="1"/>
  <c r="I273" i="9" s="1"/>
  <c r="U273" i="9" s="1"/>
  <c r="W273" i="9" s="1"/>
  <c r="F266" i="9"/>
  <c r="G266" i="9" s="1"/>
  <c r="H266" i="9" s="1"/>
  <c r="I266" i="9" s="1"/>
  <c r="U266" i="9" s="1"/>
  <c r="W266" i="9" s="1"/>
  <c r="F251" i="9"/>
  <c r="G251" i="9" s="1"/>
  <c r="H251" i="9" s="1"/>
  <c r="I251" i="9" s="1"/>
  <c r="U251" i="9" s="1"/>
  <c r="W251" i="9" s="1"/>
  <c r="F241" i="9"/>
  <c r="G241" i="9" s="1"/>
  <c r="H241" i="9" s="1"/>
  <c r="I241" i="9" s="1"/>
  <c r="U241" i="9" s="1"/>
  <c r="W241" i="9" s="1"/>
  <c r="F238" i="9"/>
  <c r="G238" i="9" s="1"/>
  <c r="H238" i="9" s="1"/>
  <c r="I238" i="9" s="1"/>
  <c r="U238" i="9" s="1"/>
  <c r="W238" i="9" s="1"/>
  <c r="F235" i="9"/>
  <c r="G235" i="9" s="1"/>
  <c r="H235" i="9" s="1"/>
  <c r="I235" i="9" s="1"/>
  <c r="U235" i="9" s="1"/>
  <c r="W235" i="9" s="1"/>
  <c r="F261" i="9"/>
  <c r="G261" i="9" s="1"/>
  <c r="H261" i="9" s="1"/>
  <c r="I261" i="9" s="1"/>
  <c r="U261" i="9" s="1"/>
  <c r="W261" i="9" s="1"/>
  <c r="F260" i="9"/>
  <c r="G260" i="9" s="1"/>
  <c r="H260" i="9" s="1"/>
  <c r="I260" i="9" s="1"/>
  <c r="U260" i="9" s="1"/>
  <c r="W260" i="9" s="1"/>
  <c r="F253" i="9"/>
  <c r="G253" i="9" s="1"/>
  <c r="H253" i="9" s="1"/>
  <c r="I253" i="9" s="1"/>
  <c r="U253" i="9" s="1"/>
  <c r="W253" i="9" s="1"/>
  <c r="F250" i="9"/>
  <c r="G250" i="9" s="1"/>
  <c r="H250" i="9" s="1"/>
  <c r="I250" i="9" s="1"/>
  <c r="U250" i="9" s="1"/>
  <c r="W250" i="9" s="1"/>
  <c r="F247" i="9"/>
  <c r="G247" i="9" s="1"/>
  <c r="H247" i="9" s="1"/>
  <c r="I247" i="9" s="1"/>
  <c r="U247" i="9" s="1"/>
  <c r="W247" i="9" s="1"/>
  <c r="F237" i="9"/>
  <c r="G237" i="9" s="1"/>
  <c r="H237" i="9" s="1"/>
  <c r="I237" i="9" s="1"/>
  <c r="U237" i="9" s="1"/>
  <c r="W237" i="9" s="1"/>
  <c r="F234" i="9"/>
  <c r="G234" i="9" s="1"/>
  <c r="H234" i="9" s="1"/>
  <c r="I234" i="9" s="1"/>
  <c r="U234" i="9" s="1"/>
  <c r="W234" i="9" s="1"/>
  <c r="F231" i="9"/>
  <c r="G231" i="9" s="1"/>
  <c r="H231" i="9" s="1"/>
  <c r="I231" i="9" s="1"/>
  <c r="U231" i="9" s="1"/>
  <c r="W231" i="9" s="1"/>
  <c r="F221" i="9"/>
  <c r="G221" i="9" s="1"/>
  <c r="H221" i="9" s="1"/>
  <c r="I221" i="9" s="1"/>
  <c r="U221" i="9" s="1"/>
  <c r="W221" i="9" s="1"/>
  <c r="F218" i="9"/>
  <c r="G218" i="9" s="1"/>
  <c r="H218" i="9" s="1"/>
  <c r="I218" i="9" s="1"/>
  <c r="U218" i="9" s="1"/>
  <c r="W218" i="9" s="1"/>
  <c r="F217" i="9"/>
  <c r="G217" i="9" s="1"/>
  <c r="H217" i="9" s="1"/>
  <c r="I217" i="9" s="1"/>
  <c r="U217" i="9" s="1"/>
  <c r="W217" i="9" s="1"/>
  <c r="F213" i="9"/>
  <c r="G213" i="9" s="1"/>
  <c r="H213" i="9" s="1"/>
  <c r="I213" i="9" s="1"/>
  <c r="U213" i="9" s="1"/>
  <c r="W213" i="9" s="1"/>
  <c r="F209" i="9"/>
  <c r="G209" i="9" s="1"/>
  <c r="H209" i="9" s="1"/>
  <c r="I209" i="9" s="1"/>
  <c r="U209" i="9" s="1"/>
  <c r="W209" i="9" s="1"/>
  <c r="F205" i="9"/>
  <c r="G205" i="9" s="1"/>
  <c r="H205" i="9" s="1"/>
  <c r="I205" i="9" s="1"/>
  <c r="U205" i="9" s="1"/>
  <c r="W205" i="9" s="1"/>
  <c r="F201" i="9"/>
  <c r="G201" i="9" s="1"/>
  <c r="H201" i="9" s="1"/>
  <c r="I201" i="9" s="1"/>
  <c r="U201" i="9" s="1"/>
  <c r="W201" i="9" s="1"/>
  <c r="F197" i="9"/>
  <c r="G197" i="9" s="1"/>
  <c r="H197" i="9" s="1"/>
  <c r="I197" i="9" s="1"/>
  <c r="U197" i="9" s="1"/>
  <c r="W197" i="9" s="1"/>
  <c r="F193" i="9"/>
  <c r="G193" i="9" s="1"/>
  <c r="H193" i="9" s="1"/>
  <c r="I193" i="9" s="1"/>
  <c r="U193" i="9" s="1"/>
  <c r="W193" i="9" s="1"/>
  <c r="F246" i="9"/>
  <c r="G246" i="9" s="1"/>
  <c r="H246" i="9" s="1"/>
  <c r="I246" i="9" s="1"/>
  <c r="U246" i="9" s="1"/>
  <c r="W246" i="9" s="1"/>
  <c r="F214" i="9"/>
  <c r="G214" i="9" s="1"/>
  <c r="H214" i="9" s="1"/>
  <c r="I214" i="9" s="1"/>
  <c r="U214" i="9" s="1"/>
  <c r="W214" i="9" s="1"/>
  <c r="F211" i="9"/>
  <c r="G211" i="9" s="1"/>
  <c r="H211" i="9" s="1"/>
  <c r="I211" i="9" s="1"/>
  <c r="U211" i="9" s="1"/>
  <c r="W211" i="9" s="1"/>
  <c r="F208" i="9"/>
  <c r="G208" i="9" s="1"/>
  <c r="H208" i="9" s="1"/>
  <c r="I208" i="9" s="1"/>
  <c r="U208" i="9" s="1"/>
  <c r="W208" i="9" s="1"/>
  <c r="F198" i="9"/>
  <c r="G198" i="9" s="1"/>
  <c r="H198" i="9" s="1"/>
  <c r="I198" i="9" s="1"/>
  <c r="U198" i="9" s="1"/>
  <c r="W198" i="9" s="1"/>
  <c r="F195" i="9"/>
  <c r="G195" i="9" s="1"/>
  <c r="H195" i="9" s="1"/>
  <c r="I195" i="9" s="1"/>
  <c r="U195" i="9" s="1"/>
  <c r="W195" i="9" s="1"/>
  <c r="F190" i="9"/>
  <c r="G190" i="9" s="1"/>
  <c r="H190" i="9" s="1"/>
  <c r="I190" i="9" s="1"/>
  <c r="U190" i="9" s="1"/>
  <c r="W190" i="9" s="1"/>
  <c r="F186" i="9"/>
  <c r="G186" i="9" s="1"/>
  <c r="H186" i="9" s="1"/>
  <c r="I186" i="9" s="1"/>
  <c r="U186" i="9" s="1"/>
  <c r="W186" i="9" s="1"/>
  <c r="F182" i="9"/>
  <c r="G182" i="9" s="1"/>
  <c r="H182" i="9" s="1"/>
  <c r="I182" i="9" s="1"/>
  <c r="U182" i="9" s="1"/>
  <c r="W182" i="9" s="1"/>
  <c r="F277" i="9"/>
  <c r="G277" i="9" s="1"/>
  <c r="H277" i="9" s="1"/>
  <c r="I277" i="9" s="1"/>
  <c r="U277" i="9" s="1"/>
  <c r="W277" i="9" s="1"/>
  <c r="F257" i="9"/>
  <c r="G257" i="9" s="1"/>
  <c r="H257" i="9" s="1"/>
  <c r="I257" i="9" s="1"/>
  <c r="U257" i="9" s="1"/>
  <c r="W257" i="9" s="1"/>
  <c r="F254" i="9"/>
  <c r="G254" i="9" s="1"/>
  <c r="H254" i="9" s="1"/>
  <c r="I254" i="9" s="1"/>
  <c r="U254" i="9" s="1"/>
  <c r="W254" i="9" s="1"/>
  <c r="F243" i="9"/>
  <c r="G243" i="9" s="1"/>
  <c r="H243" i="9" s="1"/>
  <c r="I243" i="9" s="1"/>
  <c r="U243" i="9" s="1"/>
  <c r="W243" i="9" s="1"/>
  <c r="F233" i="9"/>
  <c r="G233" i="9" s="1"/>
  <c r="H233" i="9" s="1"/>
  <c r="I233" i="9" s="1"/>
  <c r="U233" i="9" s="1"/>
  <c r="W233" i="9" s="1"/>
  <c r="F230" i="9"/>
  <c r="G230" i="9" s="1"/>
  <c r="H230" i="9" s="1"/>
  <c r="I230" i="9" s="1"/>
  <c r="U230" i="9" s="1"/>
  <c r="W230" i="9" s="1"/>
  <c r="F229" i="9"/>
  <c r="G229" i="9" s="1"/>
  <c r="H229" i="9" s="1"/>
  <c r="I229" i="9" s="1"/>
  <c r="U229" i="9" s="1"/>
  <c r="W229" i="9" s="1"/>
  <c r="F222" i="9"/>
  <c r="G222" i="9" s="1"/>
  <c r="H222" i="9" s="1"/>
  <c r="I222" i="9" s="1"/>
  <c r="U222" i="9" s="1"/>
  <c r="W222" i="9" s="1"/>
  <c r="F219" i="9"/>
  <c r="G219" i="9" s="1"/>
  <c r="H219" i="9" s="1"/>
  <c r="I219" i="9" s="1"/>
  <c r="U219" i="9" s="1"/>
  <c r="W219" i="9" s="1"/>
  <c r="F210" i="9"/>
  <c r="G210" i="9" s="1"/>
  <c r="H210" i="9" s="1"/>
  <c r="I210" i="9" s="1"/>
  <c r="U210" i="9" s="1"/>
  <c r="W210" i="9" s="1"/>
  <c r="F207" i="9"/>
  <c r="G207" i="9" s="1"/>
  <c r="H207" i="9" s="1"/>
  <c r="I207" i="9" s="1"/>
  <c r="U207" i="9" s="1"/>
  <c r="W207" i="9" s="1"/>
  <c r="F204" i="9"/>
  <c r="G204" i="9" s="1"/>
  <c r="H204" i="9" s="1"/>
  <c r="I204" i="9" s="1"/>
  <c r="U204" i="9" s="1"/>
  <c r="W204" i="9" s="1"/>
  <c r="F194" i="9"/>
  <c r="G194" i="9" s="1"/>
  <c r="H194" i="9" s="1"/>
  <c r="I194" i="9" s="1"/>
  <c r="U194" i="9" s="1"/>
  <c r="W194" i="9" s="1"/>
  <c r="F189" i="9"/>
  <c r="G189" i="9" s="1"/>
  <c r="H189" i="9" s="1"/>
  <c r="I189" i="9" s="1"/>
  <c r="U189" i="9" s="1"/>
  <c r="W189" i="9" s="1"/>
  <c r="F185" i="9"/>
  <c r="G185" i="9" s="1"/>
  <c r="H185" i="9" s="1"/>
  <c r="I185" i="9" s="1"/>
  <c r="U185" i="9" s="1"/>
  <c r="W185" i="9" s="1"/>
  <c r="F181" i="9"/>
  <c r="G181" i="9" s="1"/>
  <c r="H181" i="9" s="1"/>
  <c r="I181" i="9" s="1"/>
  <c r="U181" i="9" s="1"/>
  <c r="W181" i="9" s="1"/>
  <c r="F177" i="9"/>
  <c r="G177" i="9" s="1"/>
  <c r="H177" i="9" s="1"/>
  <c r="I177" i="9" s="1"/>
  <c r="U177" i="9" s="1"/>
  <c r="W177" i="9" s="1"/>
  <c r="F173" i="9"/>
  <c r="G173" i="9" s="1"/>
  <c r="H173" i="9" s="1"/>
  <c r="I173" i="9" s="1"/>
  <c r="U173" i="9" s="1"/>
  <c r="W173" i="9" s="1"/>
  <c r="F169" i="9"/>
  <c r="G169" i="9" s="1"/>
  <c r="H169" i="9" s="1"/>
  <c r="I169" i="9" s="1"/>
  <c r="U169" i="9" s="1"/>
  <c r="W169" i="9" s="1"/>
  <c r="F165" i="9"/>
  <c r="G165" i="9" s="1"/>
  <c r="H165" i="9" s="1"/>
  <c r="I165" i="9" s="1"/>
  <c r="U165" i="9" s="1"/>
  <c r="W165" i="9" s="1"/>
  <c r="F161" i="9"/>
  <c r="G161" i="9" s="1"/>
  <c r="H161" i="9" s="1"/>
  <c r="I161" i="9" s="1"/>
  <c r="U161" i="9" s="1"/>
  <c r="W161" i="9" s="1"/>
  <c r="F256" i="9"/>
  <c r="G256" i="9" s="1"/>
  <c r="H256" i="9" s="1"/>
  <c r="I256" i="9" s="1"/>
  <c r="U256" i="9" s="1"/>
  <c r="W256" i="9" s="1"/>
  <c r="F249" i="9"/>
  <c r="G249" i="9" s="1"/>
  <c r="H249" i="9" s="1"/>
  <c r="I249" i="9" s="1"/>
  <c r="U249" i="9" s="1"/>
  <c r="W249" i="9" s="1"/>
  <c r="F239" i="9"/>
  <c r="G239" i="9" s="1"/>
  <c r="H239" i="9" s="1"/>
  <c r="I239" i="9" s="1"/>
  <c r="U239" i="9" s="1"/>
  <c r="W239" i="9" s="1"/>
  <c r="F225" i="9"/>
  <c r="G225" i="9" s="1"/>
  <c r="H225" i="9" s="1"/>
  <c r="I225" i="9" s="1"/>
  <c r="U225" i="9" s="1"/>
  <c r="W225" i="9" s="1"/>
  <c r="F215" i="9"/>
  <c r="G215" i="9" s="1"/>
  <c r="H215" i="9" s="1"/>
  <c r="I215" i="9" s="1"/>
  <c r="U215" i="9" s="1"/>
  <c r="W215" i="9" s="1"/>
  <c r="F200" i="9"/>
  <c r="G200" i="9" s="1"/>
  <c r="H200" i="9" s="1"/>
  <c r="I200" i="9" s="1"/>
  <c r="U200" i="9" s="1"/>
  <c r="W200" i="9" s="1"/>
  <c r="F191" i="9"/>
  <c r="G191" i="9" s="1"/>
  <c r="H191" i="9" s="1"/>
  <c r="I191" i="9" s="1"/>
  <c r="U191" i="9" s="1"/>
  <c r="W191" i="9" s="1"/>
  <c r="F183" i="9"/>
  <c r="G183" i="9" s="1"/>
  <c r="H183" i="9" s="1"/>
  <c r="I183" i="9" s="1"/>
  <c r="U183" i="9" s="1"/>
  <c r="W183" i="9" s="1"/>
  <c r="F179" i="9"/>
  <c r="G179" i="9" s="1"/>
  <c r="H179" i="9" s="1"/>
  <c r="I179" i="9" s="1"/>
  <c r="U179" i="9" s="1"/>
  <c r="W179" i="9" s="1"/>
  <c r="F176" i="9"/>
  <c r="G176" i="9" s="1"/>
  <c r="H176" i="9" s="1"/>
  <c r="I176" i="9" s="1"/>
  <c r="U176" i="9" s="1"/>
  <c r="W176" i="9" s="1"/>
  <c r="F166" i="9"/>
  <c r="G166" i="9" s="1"/>
  <c r="H166" i="9" s="1"/>
  <c r="I166" i="9" s="1"/>
  <c r="U166" i="9" s="1"/>
  <c r="W166" i="9" s="1"/>
  <c r="F163" i="9"/>
  <c r="G163" i="9" s="1"/>
  <c r="H163" i="9" s="1"/>
  <c r="I163" i="9" s="1"/>
  <c r="U163" i="9" s="1"/>
  <c r="W163" i="9" s="1"/>
  <c r="F160" i="9"/>
  <c r="G160" i="9" s="1"/>
  <c r="H160" i="9" s="1"/>
  <c r="I160" i="9" s="1"/>
  <c r="U160" i="9" s="1"/>
  <c r="W160" i="9" s="1"/>
  <c r="F154" i="9"/>
  <c r="G154" i="9" s="1"/>
  <c r="H154" i="9" s="1"/>
  <c r="I154" i="9" s="1"/>
  <c r="U154" i="9" s="1"/>
  <c r="W154" i="9" s="1"/>
  <c r="F150" i="9"/>
  <c r="G150" i="9" s="1"/>
  <c r="H150" i="9" s="1"/>
  <c r="I150" i="9" s="1"/>
  <c r="U150" i="9" s="1"/>
  <c r="W150" i="9" s="1"/>
  <c r="F146" i="9"/>
  <c r="G146" i="9" s="1"/>
  <c r="H146" i="9" s="1"/>
  <c r="I146" i="9" s="1"/>
  <c r="U146" i="9" s="1"/>
  <c r="W146" i="9" s="1"/>
  <c r="F142" i="9"/>
  <c r="G142" i="9" s="1"/>
  <c r="H142" i="9" s="1"/>
  <c r="I142" i="9" s="1"/>
  <c r="U142" i="9" s="1"/>
  <c r="W142" i="9" s="1"/>
  <c r="F140" i="9"/>
  <c r="G140" i="9" s="1"/>
  <c r="H140" i="9" s="1"/>
  <c r="I140" i="9" s="1"/>
  <c r="U140" i="9" s="1"/>
  <c r="W140" i="9" s="1"/>
  <c r="F138" i="9"/>
  <c r="G138" i="9" s="1"/>
  <c r="H138" i="9" s="1"/>
  <c r="I138" i="9" s="1"/>
  <c r="U138" i="9" s="1"/>
  <c r="W138" i="9" s="1"/>
  <c r="F136" i="9"/>
  <c r="G136" i="9" s="1"/>
  <c r="H136" i="9" s="1"/>
  <c r="I136" i="9" s="1"/>
  <c r="U136" i="9" s="1"/>
  <c r="W136" i="9" s="1"/>
  <c r="F134" i="9"/>
  <c r="G134" i="9" s="1"/>
  <c r="H134" i="9" s="1"/>
  <c r="I134" i="9" s="1"/>
  <c r="U134" i="9" s="1"/>
  <c r="W134" i="9" s="1"/>
  <c r="F132" i="9"/>
  <c r="G132" i="9" s="1"/>
  <c r="H132" i="9" s="1"/>
  <c r="I132" i="9" s="1"/>
  <c r="U132" i="9" s="1"/>
  <c r="W132" i="9" s="1"/>
  <c r="F130" i="9"/>
  <c r="G130" i="9" s="1"/>
  <c r="H130" i="9" s="1"/>
  <c r="I130" i="9" s="1"/>
  <c r="U130" i="9" s="1"/>
  <c r="W130" i="9" s="1"/>
  <c r="F128" i="9"/>
  <c r="G128" i="9" s="1"/>
  <c r="H128" i="9" s="1"/>
  <c r="I128" i="9" s="1"/>
  <c r="U128" i="9" s="1"/>
  <c r="W128" i="9" s="1"/>
  <c r="F126" i="9"/>
  <c r="G126" i="9" s="1"/>
  <c r="H126" i="9" s="1"/>
  <c r="I126" i="9" s="1"/>
  <c r="U126" i="9" s="1"/>
  <c r="W126" i="9" s="1"/>
  <c r="F124" i="9"/>
  <c r="G124" i="9" s="1"/>
  <c r="H124" i="9" s="1"/>
  <c r="I124" i="9" s="1"/>
  <c r="U124" i="9" s="1"/>
  <c r="W124" i="9" s="1"/>
  <c r="F122" i="9"/>
  <c r="G122" i="9" s="1"/>
  <c r="H122" i="9" s="1"/>
  <c r="I122" i="9" s="1"/>
  <c r="U122" i="9" s="1"/>
  <c r="W122" i="9" s="1"/>
  <c r="F118" i="9"/>
  <c r="G118" i="9" s="1"/>
  <c r="H118" i="9" s="1"/>
  <c r="I118" i="9" s="1"/>
  <c r="U118" i="9" s="1"/>
  <c r="W118" i="9" s="1"/>
  <c r="F116" i="9"/>
  <c r="G116" i="9" s="1"/>
  <c r="H116" i="9" s="1"/>
  <c r="I116" i="9" s="1"/>
  <c r="U116" i="9" s="1"/>
  <c r="W116" i="9" s="1"/>
  <c r="F202" i="9"/>
  <c r="G202" i="9" s="1"/>
  <c r="H202" i="9" s="1"/>
  <c r="I202" i="9" s="1"/>
  <c r="U202" i="9" s="1"/>
  <c r="W202" i="9" s="1"/>
  <c r="F196" i="9"/>
  <c r="G196" i="9" s="1"/>
  <c r="H196" i="9" s="1"/>
  <c r="I196" i="9" s="1"/>
  <c r="U196" i="9" s="1"/>
  <c r="W196" i="9" s="1"/>
  <c r="F188" i="9"/>
  <c r="G188" i="9" s="1"/>
  <c r="H188" i="9" s="1"/>
  <c r="I188" i="9" s="1"/>
  <c r="U188" i="9" s="1"/>
  <c r="W188" i="9" s="1"/>
  <c r="F180" i="9"/>
  <c r="G180" i="9" s="1"/>
  <c r="H180" i="9" s="1"/>
  <c r="I180" i="9" s="1"/>
  <c r="U180" i="9" s="1"/>
  <c r="W180" i="9" s="1"/>
  <c r="F178" i="9"/>
  <c r="G178" i="9" s="1"/>
  <c r="H178" i="9" s="1"/>
  <c r="I178" i="9" s="1"/>
  <c r="U178" i="9" s="1"/>
  <c r="W178" i="9" s="1"/>
  <c r="F175" i="9"/>
  <c r="G175" i="9" s="1"/>
  <c r="H175" i="9" s="1"/>
  <c r="I175" i="9" s="1"/>
  <c r="U175" i="9" s="1"/>
  <c r="W175" i="9" s="1"/>
  <c r="F172" i="9"/>
  <c r="G172" i="9" s="1"/>
  <c r="H172" i="9" s="1"/>
  <c r="I172" i="9" s="1"/>
  <c r="U172" i="9" s="1"/>
  <c r="W172" i="9" s="1"/>
  <c r="F162" i="9"/>
  <c r="G162" i="9" s="1"/>
  <c r="H162" i="9" s="1"/>
  <c r="I162" i="9" s="1"/>
  <c r="U162" i="9" s="1"/>
  <c r="W162" i="9" s="1"/>
  <c r="F159" i="9"/>
  <c r="G159" i="9" s="1"/>
  <c r="H159" i="9" s="1"/>
  <c r="I159" i="9" s="1"/>
  <c r="U159" i="9" s="1"/>
  <c r="W159" i="9" s="1"/>
  <c r="F157" i="9"/>
  <c r="G157" i="9" s="1"/>
  <c r="H157" i="9" s="1"/>
  <c r="I157" i="9" s="1"/>
  <c r="U157" i="9" s="1"/>
  <c r="W157" i="9" s="1"/>
  <c r="F153" i="9"/>
  <c r="G153" i="9" s="1"/>
  <c r="H153" i="9" s="1"/>
  <c r="I153" i="9" s="1"/>
  <c r="U153" i="9" s="1"/>
  <c r="W153" i="9" s="1"/>
  <c r="F149" i="9"/>
  <c r="G149" i="9" s="1"/>
  <c r="H149" i="9" s="1"/>
  <c r="I149" i="9" s="1"/>
  <c r="U149" i="9" s="1"/>
  <c r="W149" i="9" s="1"/>
  <c r="F145" i="9"/>
  <c r="G145" i="9" s="1"/>
  <c r="H145" i="9" s="1"/>
  <c r="I145" i="9" s="1"/>
  <c r="U145" i="9" s="1"/>
  <c r="W145" i="9" s="1"/>
  <c r="F121" i="9"/>
  <c r="G121" i="9" s="1"/>
  <c r="H121" i="9" s="1"/>
  <c r="I121" i="9" s="1"/>
  <c r="U121" i="9" s="1"/>
  <c r="W121" i="9" s="1"/>
  <c r="F115" i="9"/>
  <c r="G115" i="9" s="1"/>
  <c r="H115" i="9" s="1"/>
  <c r="I115" i="9" s="1"/>
  <c r="U115" i="9" s="1"/>
  <c r="W115" i="9" s="1"/>
  <c r="F111" i="9"/>
  <c r="G111" i="9" s="1"/>
  <c r="H111" i="9" s="1"/>
  <c r="I111" i="9" s="1"/>
  <c r="U111" i="9" s="1"/>
  <c r="W111" i="9" s="1"/>
  <c r="F107" i="9"/>
  <c r="G107" i="9" s="1"/>
  <c r="H107" i="9" s="1"/>
  <c r="I107" i="9" s="1"/>
  <c r="U107" i="9" s="1"/>
  <c r="W107" i="9" s="1"/>
  <c r="F103" i="9"/>
  <c r="G103" i="9" s="1"/>
  <c r="H103" i="9" s="1"/>
  <c r="I103" i="9" s="1"/>
  <c r="U103" i="9" s="1"/>
  <c r="W103" i="9" s="1"/>
  <c r="F99" i="9"/>
  <c r="G99" i="9" s="1"/>
  <c r="H99" i="9" s="1"/>
  <c r="I99" i="9" s="1"/>
  <c r="U99" i="9" s="1"/>
  <c r="W99" i="9" s="1"/>
  <c r="F95" i="9"/>
  <c r="G95" i="9" s="1"/>
  <c r="H95" i="9" s="1"/>
  <c r="I95" i="9" s="1"/>
  <c r="U95" i="9" s="1"/>
  <c r="W95" i="9" s="1"/>
  <c r="F245" i="9"/>
  <c r="G245" i="9" s="1"/>
  <c r="H245" i="9" s="1"/>
  <c r="I245" i="9" s="1"/>
  <c r="U245" i="9" s="1"/>
  <c r="W245" i="9" s="1"/>
  <c r="F223" i="9"/>
  <c r="G223" i="9" s="1"/>
  <c r="H223" i="9" s="1"/>
  <c r="I223" i="9" s="1"/>
  <c r="U223" i="9" s="1"/>
  <c r="W223" i="9" s="1"/>
  <c r="F187" i="9"/>
  <c r="G187" i="9" s="1"/>
  <c r="H187" i="9" s="1"/>
  <c r="I187" i="9" s="1"/>
  <c r="U187" i="9" s="1"/>
  <c r="W187" i="9" s="1"/>
  <c r="F168" i="9"/>
  <c r="G168" i="9" s="1"/>
  <c r="H168" i="9" s="1"/>
  <c r="I168" i="9" s="1"/>
  <c r="U168" i="9" s="1"/>
  <c r="W168" i="9" s="1"/>
  <c r="F158" i="9"/>
  <c r="G158" i="9" s="1"/>
  <c r="H158" i="9" s="1"/>
  <c r="I158" i="9" s="1"/>
  <c r="U158" i="9" s="1"/>
  <c r="W158" i="9" s="1"/>
  <c r="F155" i="9"/>
  <c r="G155" i="9" s="1"/>
  <c r="H155" i="9" s="1"/>
  <c r="I155" i="9" s="1"/>
  <c r="U155" i="9" s="1"/>
  <c r="W155" i="9" s="1"/>
  <c r="F147" i="9"/>
  <c r="G147" i="9" s="1"/>
  <c r="H147" i="9" s="1"/>
  <c r="I147" i="9" s="1"/>
  <c r="U147" i="9" s="1"/>
  <c r="W147" i="9" s="1"/>
  <c r="F137" i="9"/>
  <c r="G137" i="9" s="1"/>
  <c r="H137" i="9" s="1"/>
  <c r="I137" i="9" s="1"/>
  <c r="U137" i="9" s="1"/>
  <c r="W137" i="9" s="1"/>
  <c r="F129" i="9"/>
  <c r="G129" i="9" s="1"/>
  <c r="H129" i="9" s="1"/>
  <c r="I129" i="9" s="1"/>
  <c r="U129" i="9" s="1"/>
  <c r="W129" i="9" s="1"/>
  <c r="F113" i="9"/>
  <c r="G113" i="9" s="1"/>
  <c r="H113" i="9" s="1"/>
  <c r="I113" i="9" s="1"/>
  <c r="U113" i="9" s="1"/>
  <c r="W113" i="9" s="1"/>
  <c r="F110" i="9"/>
  <c r="G110" i="9" s="1"/>
  <c r="H110" i="9" s="1"/>
  <c r="I110" i="9" s="1"/>
  <c r="U110" i="9" s="1"/>
  <c r="W110" i="9" s="1"/>
  <c r="F100" i="9"/>
  <c r="G100" i="9" s="1"/>
  <c r="H100" i="9" s="1"/>
  <c r="I100" i="9" s="1"/>
  <c r="U100" i="9" s="1"/>
  <c r="W100" i="9" s="1"/>
  <c r="F97" i="9"/>
  <c r="G97" i="9" s="1"/>
  <c r="H97" i="9" s="1"/>
  <c r="I97" i="9" s="1"/>
  <c r="U97" i="9" s="1"/>
  <c r="W97" i="9" s="1"/>
  <c r="F92" i="9"/>
  <c r="G92" i="9" s="1"/>
  <c r="H92" i="9" s="1"/>
  <c r="I92" i="9" s="1"/>
  <c r="U92" i="9" s="1"/>
  <c r="W92" i="9" s="1"/>
  <c r="F88" i="9"/>
  <c r="G88" i="9" s="1"/>
  <c r="H88" i="9" s="1"/>
  <c r="I88" i="9" s="1"/>
  <c r="U88" i="9" s="1"/>
  <c r="W88" i="9" s="1"/>
  <c r="F84" i="9"/>
  <c r="G84" i="9" s="1"/>
  <c r="H84" i="9" s="1"/>
  <c r="I84" i="9" s="1"/>
  <c r="U84" i="9" s="1"/>
  <c r="W84" i="9" s="1"/>
  <c r="F80" i="9"/>
  <c r="G80" i="9" s="1"/>
  <c r="H80" i="9" s="1"/>
  <c r="I80" i="9" s="1"/>
  <c r="U80" i="9" s="1"/>
  <c r="W80" i="9" s="1"/>
  <c r="F76" i="9"/>
  <c r="G76" i="9" s="1"/>
  <c r="H76" i="9" s="1"/>
  <c r="I76" i="9" s="1"/>
  <c r="U76" i="9" s="1"/>
  <c r="W76" i="9" s="1"/>
  <c r="F72" i="9"/>
  <c r="G72" i="9" s="1"/>
  <c r="H72" i="9" s="1"/>
  <c r="I72" i="9" s="1"/>
  <c r="U72" i="9" s="1"/>
  <c r="W72" i="9" s="1"/>
  <c r="F68" i="9"/>
  <c r="G68" i="9" s="1"/>
  <c r="H68" i="9" s="1"/>
  <c r="I68" i="9" s="1"/>
  <c r="U68" i="9" s="1"/>
  <c r="W68" i="9" s="1"/>
  <c r="F64" i="9"/>
  <c r="G64" i="9" s="1"/>
  <c r="H64" i="9" s="1"/>
  <c r="I64" i="9" s="1"/>
  <c r="U64" i="9" s="1"/>
  <c r="W64" i="9" s="1"/>
  <c r="F60" i="9"/>
  <c r="G60" i="9" s="1"/>
  <c r="H60" i="9" s="1"/>
  <c r="I60" i="9" s="1"/>
  <c r="U60" i="9" s="1"/>
  <c r="W60" i="9" s="1"/>
  <c r="F56" i="9"/>
  <c r="G56" i="9" s="1"/>
  <c r="H56" i="9" s="1"/>
  <c r="I56" i="9" s="1"/>
  <c r="U56" i="9" s="1"/>
  <c r="W56" i="9" s="1"/>
  <c r="F52" i="9"/>
  <c r="G52" i="9" s="1"/>
  <c r="H52" i="9" s="1"/>
  <c r="I52" i="9" s="1"/>
  <c r="U52" i="9" s="1"/>
  <c r="W52" i="9" s="1"/>
  <c r="F48" i="9"/>
  <c r="G48" i="9" s="1"/>
  <c r="H48" i="9" s="1"/>
  <c r="I48" i="9" s="1"/>
  <c r="U48" i="9" s="1"/>
  <c r="W48" i="9" s="1"/>
  <c r="F242" i="9"/>
  <c r="G242" i="9" s="1"/>
  <c r="H242" i="9" s="1"/>
  <c r="I242" i="9" s="1"/>
  <c r="U242" i="9" s="1"/>
  <c r="W242" i="9" s="1"/>
  <c r="F206" i="9"/>
  <c r="G206" i="9" s="1"/>
  <c r="H206" i="9" s="1"/>
  <c r="I206" i="9" s="1"/>
  <c r="U206" i="9" s="1"/>
  <c r="W206" i="9" s="1"/>
  <c r="F170" i="9"/>
  <c r="G170" i="9" s="1"/>
  <c r="H170" i="9" s="1"/>
  <c r="I170" i="9" s="1"/>
  <c r="U170" i="9" s="1"/>
  <c r="W170" i="9" s="1"/>
  <c r="F164" i="9"/>
  <c r="G164" i="9" s="1"/>
  <c r="H164" i="9" s="1"/>
  <c r="I164" i="9" s="1"/>
  <c r="U164" i="9" s="1"/>
  <c r="W164" i="9" s="1"/>
  <c r="F152" i="9"/>
  <c r="G152" i="9" s="1"/>
  <c r="H152" i="9" s="1"/>
  <c r="I152" i="9" s="1"/>
  <c r="U152" i="9" s="1"/>
  <c r="W152" i="9" s="1"/>
  <c r="F144" i="9"/>
  <c r="G144" i="9" s="1"/>
  <c r="H144" i="9" s="1"/>
  <c r="I144" i="9" s="1"/>
  <c r="U144" i="9" s="1"/>
  <c r="W144" i="9" s="1"/>
  <c r="F139" i="9"/>
  <c r="G139" i="9" s="1"/>
  <c r="H139" i="9" s="1"/>
  <c r="I139" i="9" s="1"/>
  <c r="U139" i="9" s="1"/>
  <c r="W139" i="9" s="1"/>
  <c r="F131" i="9"/>
  <c r="G131" i="9" s="1"/>
  <c r="H131" i="9" s="1"/>
  <c r="I131" i="9" s="1"/>
  <c r="U131" i="9" s="1"/>
  <c r="W131" i="9" s="1"/>
  <c r="F123" i="9"/>
  <c r="G123" i="9" s="1"/>
  <c r="H123" i="9" s="1"/>
  <c r="I123" i="9" s="1"/>
  <c r="U123" i="9" s="1"/>
  <c r="W123" i="9" s="1"/>
  <c r="F120" i="9"/>
  <c r="G120" i="9" s="1"/>
  <c r="H120" i="9" s="1"/>
  <c r="I120" i="9" s="1"/>
  <c r="U120" i="9" s="1"/>
  <c r="W120" i="9" s="1"/>
  <c r="F117" i="9"/>
  <c r="G117" i="9" s="1"/>
  <c r="H117" i="9" s="1"/>
  <c r="I117" i="9" s="1"/>
  <c r="U117" i="9" s="1"/>
  <c r="W117" i="9" s="1"/>
  <c r="F112" i="9"/>
  <c r="G112" i="9" s="1"/>
  <c r="H112" i="9" s="1"/>
  <c r="I112" i="9" s="1"/>
  <c r="U112" i="9" s="1"/>
  <c r="W112" i="9" s="1"/>
  <c r="F109" i="9"/>
  <c r="G109" i="9" s="1"/>
  <c r="H109" i="9" s="1"/>
  <c r="I109" i="9" s="1"/>
  <c r="U109" i="9" s="1"/>
  <c r="W109" i="9" s="1"/>
  <c r="F106" i="9"/>
  <c r="G106" i="9" s="1"/>
  <c r="H106" i="9" s="1"/>
  <c r="I106" i="9" s="1"/>
  <c r="U106" i="9" s="1"/>
  <c r="W106" i="9" s="1"/>
  <c r="F96" i="9"/>
  <c r="G96" i="9" s="1"/>
  <c r="H96" i="9" s="1"/>
  <c r="I96" i="9" s="1"/>
  <c r="U96" i="9" s="1"/>
  <c r="W96" i="9" s="1"/>
  <c r="F91" i="9"/>
  <c r="G91" i="9" s="1"/>
  <c r="H91" i="9" s="1"/>
  <c r="I91" i="9" s="1"/>
  <c r="U91" i="9" s="1"/>
  <c r="W91" i="9" s="1"/>
  <c r="F87" i="9"/>
  <c r="G87" i="9" s="1"/>
  <c r="H87" i="9" s="1"/>
  <c r="I87" i="9" s="1"/>
  <c r="U87" i="9" s="1"/>
  <c r="W87" i="9" s="1"/>
  <c r="F83" i="9"/>
  <c r="G83" i="9" s="1"/>
  <c r="H83" i="9" s="1"/>
  <c r="I83" i="9" s="1"/>
  <c r="U83" i="9" s="1"/>
  <c r="W83" i="9" s="1"/>
  <c r="F79" i="9"/>
  <c r="G79" i="9" s="1"/>
  <c r="H79" i="9" s="1"/>
  <c r="I79" i="9" s="1"/>
  <c r="U79" i="9" s="1"/>
  <c r="W79" i="9" s="1"/>
  <c r="F75" i="9"/>
  <c r="G75" i="9" s="1"/>
  <c r="H75" i="9" s="1"/>
  <c r="I75" i="9" s="1"/>
  <c r="U75" i="9" s="1"/>
  <c r="W75" i="9" s="1"/>
  <c r="F71" i="9"/>
  <c r="G71" i="9" s="1"/>
  <c r="H71" i="9" s="1"/>
  <c r="I71" i="9" s="1"/>
  <c r="U71" i="9" s="1"/>
  <c r="W71" i="9" s="1"/>
  <c r="F67" i="9"/>
  <c r="G67" i="9" s="1"/>
  <c r="H67" i="9" s="1"/>
  <c r="I67" i="9" s="1"/>
  <c r="U67" i="9" s="1"/>
  <c r="W67" i="9" s="1"/>
  <c r="F63" i="9"/>
  <c r="G63" i="9" s="1"/>
  <c r="H63" i="9" s="1"/>
  <c r="I63" i="9" s="1"/>
  <c r="U63" i="9" s="1"/>
  <c r="W63" i="9" s="1"/>
  <c r="F59" i="9"/>
  <c r="G59" i="9" s="1"/>
  <c r="H59" i="9" s="1"/>
  <c r="I59" i="9" s="1"/>
  <c r="U59" i="9" s="1"/>
  <c r="W59" i="9" s="1"/>
  <c r="F55" i="9"/>
  <c r="G55" i="9" s="1"/>
  <c r="H55" i="9" s="1"/>
  <c r="I55" i="9" s="1"/>
  <c r="U55" i="9" s="1"/>
  <c r="W55" i="9" s="1"/>
  <c r="F51" i="9"/>
  <c r="G51" i="9" s="1"/>
  <c r="H51" i="9" s="1"/>
  <c r="I51" i="9" s="1"/>
  <c r="U51" i="9" s="1"/>
  <c r="W51" i="9" s="1"/>
  <c r="F47" i="9"/>
  <c r="G47" i="9" s="1"/>
  <c r="H47" i="9" s="1"/>
  <c r="I47" i="9" s="1"/>
  <c r="U47" i="9" s="1"/>
  <c r="W47" i="9" s="1"/>
  <c r="F43" i="9"/>
  <c r="G43" i="9" s="1"/>
  <c r="H43" i="9" s="1"/>
  <c r="I43" i="9" s="1"/>
  <c r="U43" i="9" s="1"/>
  <c r="W43" i="9" s="1"/>
  <c r="F39" i="9"/>
  <c r="G39" i="9" s="1"/>
  <c r="H39" i="9" s="1"/>
  <c r="I39" i="9" s="1"/>
  <c r="U39" i="9" s="1"/>
  <c r="W39" i="9" s="1"/>
  <c r="F35" i="9"/>
  <c r="G35" i="9" s="1"/>
  <c r="H35" i="9" s="1"/>
  <c r="I35" i="9" s="1"/>
  <c r="U35" i="9" s="1"/>
  <c r="W35" i="9" s="1"/>
  <c r="F31" i="9"/>
  <c r="G31" i="9" s="1"/>
  <c r="H31" i="9" s="1"/>
  <c r="I31" i="9" s="1"/>
  <c r="U31" i="9" s="1"/>
  <c r="W31" i="9" s="1"/>
  <c r="F28" i="9"/>
  <c r="G28" i="9" s="1"/>
  <c r="H28" i="9" s="1"/>
  <c r="I28" i="9" s="1"/>
  <c r="U28" i="9" s="1"/>
  <c r="W28" i="9" s="1"/>
  <c r="F226" i="9"/>
  <c r="G226" i="9" s="1"/>
  <c r="H226" i="9" s="1"/>
  <c r="I226" i="9" s="1"/>
  <c r="U226" i="9" s="1"/>
  <c r="W226" i="9" s="1"/>
  <c r="F184" i="9"/>
  <c r="G184" i="9" s="1"/>
  <c r="H184" i="9" s="1"/>
  <c r="I184" i="9" s="1"/>
  <c r="U184" i="9" s="1"/>
  <c r="W184" i="9" s="1"/>
  <c r="F156" i="9"/>
  <c r="G156" i="9" s="1"/>
  <c r="H156" i="9" s="1"/>
  <c r="I156" i="9" s="1"/>
  <c r="U156" i="9" s="1"/>
  <c r="W156" i="9" s="1"/>
  <c r="F148" i="9"/>
  <c r="G148" i="9" s="1"/>
  <c r="H148" i="9" s="1"/>
  <c r="I148" i="9" s="1"/>
  <c r="U148" i="9" s="1"/>
  <c r="W148" i="9" s="1"/>
  <c r="F105" i="9"/>
  <c r="G105" i="9" s="1"/>
  <c r="H105" i="9" s="1"/>
  <c r="I105" i="9" s="1"/>
  <c r="U105" i="9" s="1"/>
  <c r="W105" i="9" s="1"/>
  <c r="F119" i="9"/>
  <c r="G119" i="9" s="1"/>
  <c r="H119" i="9" s="1"/>
  <c r="I119" i="9" s="1"/>
  <c r="U119" i="9" s="1"/>
  <c r="W119" i="9" s="1"/>
  <c r="F114" i="9"/>
  <c r="G114" i="9" s="1"/>
  <c r="H114" i="9" s="1"/>
  <c r="I114" i="9" s="1"/>
  <c r="U114" i="9" s="1"/>
  <c r="W114" i="9" s="1"/>
  <c r="F108" i="9"/>
  <c r="G108" i="9" s="1"/>
  <c r="H108" i="9" s="1"/>
  <c r="I108" i="9" s="1"/>
  <c r="U108" i="9" s="1"/>
  <c r="W108" i="9" s="1"/>
  <c r="F40" i="9"/>
  <c r="G40" i="9" s="1"/>
  <c r="H40" i="9" s="1"/>
  <c r="I40" i="9" s="1"/>
  <c r="U40" i="9" s="1"/>
  <c r="W40" i="9" s="1"/>
  <c r="F34" i="9"/>
  <c r="G34" i="9" s="1"/>
  <c r="H34" i="9" s="1"/>
  <c r="I34" i="9" s="1"/>
  <c r="U34" i="9" s="1"/>
  <c r="W34" i="9" s="1"/>
  <c r="F216" i="9"/>
  <c r="G216" i="9" s="1"/>
  <c r="H216" i="9" s="1"/>
  <c r="I216" i="9" s="1"/>
  <c r="U216" i="9" s="1"/>
  <c r="W216" i="9" s="1"/>
  <c r="F203" i="9"/>
  <c r="G203" i="9" s="1"/>
  <c r="H203" i="9" s="1"/>
  <c r="I203" i="9" s="1"/>
  <c r="U203" i="9" s="1"/>
  <c r="W203" i="9" s="1"/>
  <c r="F171" i="9"/>
  <c r="G171" i="9" s="1"/>
  <c r="H171" i="9" s="1"/>
  <c r="I171" i="9" s="1"/>
  <c r="U171" i="9" s="1"/>
  <c r="W171" i="9" s="1"/>
  <c r="F135" i="9"/>
  <c r="G135" i="9" s="1"/>
  <c r="H135" i="9" s="1"/>
  <c r="I135" i="9" s="1"/>
  <c r="U135" i="9" s="1"/>
  <c r="W135" i="9" s="1"/>
  <c r="F89" i="9"/>
  <c r="G89" i="9" s="1"/>
  <c r="H89" i="9" s="1"/>
  <c r="I89" i="9" s="1"/>
  <c r="U89" i="9" s="1"/>
  <c r="W89" i="9" s="1"/>
  <c r="F49" i="9"/>
  <c r="G49" i="9" s="1"/>
  <c r="H49" i="9" s="1"/>
  <c r="I49" i="9" s="1"/>
  <c r="U49" i="9" s="1"/>
  <c r="W49" i="9" s="1"/>
  <c r="F274" i="9"/>
  <c r="G274" i="9" s="1"/>
  <c r="H274" i="9" s="1"/>
  <c r="I274" i="9" s="1"/>
  <c r="U274" i="9" s="1"/>
  <c r="W274" i="9" s="1"/>
  <c r="F167" i="9"/>
  <c r="G167" i="9" s="1"/>
  <c r="H167" i="9" s="1"/>
  <c r="I167" i="9" s="1"/>
  <c r="U167" i="9" s="1"/>
  <c r="W167" i="9" s="1"/>
  <c r="F127" i="9"/>
  <c r="G127" i="9" s="1"/>
  <c r="H127" i="9" s="1"/>
  <c r="I127" i="9" s="1"/>
  <c r="U127" i="9" s="1"/>
  <c r="W127" i="9" s="1"/>
  <c r="F264" i="9"/>
  <c r="G264" i="9" s="1"/>
  <c r="H264" i="9" s="1"/>
  <c r="I264" i="9" s="1"/>
  <c r="U264" i="9" s="1"/>
  <c r="W264" i="9" s="1"/>
  <c r="F258" i="9"/>
  <c r="G258" i="9" s="1"/>
  <c r="H258" i="9" s="1"/>
  <c r="I258" i="9" s="1"/>
  <c r="U258" i="9" s="1"/>
  <c r="W258" i="9" s="1"/>
  <c r="F227" i="9"/>
  <c r="G227" i="9" s="1"/>
  <c r="H227" i="9" s="1"/>
  <c r="I227" i="9" s="1"/>
  <c r="U227" i="9" s="1"/>
  <c r="W227" i="9" s="1"/>
  <c r="F199" i="9"/>
  <c r="G199" i="9" s="1"/>
  <c r="H199" i="9" s="1"/>
  <c r="I199" i="9" s="1"/>
  <c r="U199" i="9" s="1"/>
  <c r="W199" i="9" s="1"/>
  <c r="F174" i="9"/>
  <c r="G174" i="9" s="1"/>
  <c r="H174" i="9" s="1"/>
  <c r="I174" i="9" s="1"/>
  <c r="U174" i="9" s="1"/>
  <c r="W174" i="9" s="1"/>
  <c r="F151" i="9"/>
  <c r="G151" i="9" s="1"/>
  <c r="H151" i="9" s="1"/>
  <c r="I151" i="9" s="1"/>
  <c r="U151" i="9" s="1"/>
  <c r="W151" i="9" s="1"/>
  <c r="F143" i="9"/>
  <c r="G143" i="9" s="1"/>
  <c r="H143" i="9" s="1"/>
  <c r="I143" i="9" s="1"/>
  <c r="U143" i="9" s="1"/>
  <c r="W143" i="9" s="1"/>
  <c r="F141" i="9"/>
  <c r="G141" i="9" s="1"/>
  <c r="H141" i="9" s="1"/>
  <c r="I141" i="9" s="1"/>
  <c r="U141" i="9" s="1"/>
  <c r="W141" i="9" s="1"/>
  <c r="F133" i="9"/>
  <c r="G133" i="9" s="1"/>
  <c r="H133" i="9" s="1"/>
  <c r="I133" i="9" s="1"/>
  <c r="U133" i="9" s="1"/>
  <c r="W133" i="9" s="1"/>
  <c r="F125" i="9"/>
  <c r="G125" i="9" s="1"/>
  <c r="H125" i="9" s="1"/>
  <c r="I125" i="9" s="1"/>
  <c r="U125" i="9" s="1"/>
  <c r="W125" i="9" s="1"/>
  <c r="F102" i="9"/>
  <c r="G102" i="9" s="1"/>
  <c r="H102" i="9" s="1"/>
  <c r="I102" i="9" s="1"/>
  <c r="U102" i="9" s="1"/>
  <c r="W102" i="9" s="1"/>
  <c r="F93" i="9"/>
  <c r="G93" i="9" s="1"/>
  <c r="H93" i="9" s="1"/>
  <c r="I93" i="9" s="1"/>
  <c r="U93" i="9" s="1"/>
  <c r="W93" i="9" s="1"/>
  <c r="F85" i="9"/>
  <c r="G85" i="9" s="1"/>
  <c r="H85" i="9" s="1"/>
  <c r="I85" i="9" s="1"/>
  <c r="U85" i="9" s="1"/>
  <c r="W85" i="9" s="1"/>
  <c r="F77" i="9"/>
  <c r="G77" i="9" s="1"/>
  <c r="H77" i="9" s="1"/>
  <c r="I77" i="9" s="1"/>
  <c r="U77" i="9" s="1"/>
  <c r="W77" i="9" s="1"/>
  <c r="F69" i="9"/>
  <c r="G69" i="9" s="1"/>
  <c r="H69" i="9" s="1"/>
  <c r="I69" i="9" s="1"/>
  <c r="U69" i="9" s="1"/>
  <c r="W69" i="9" s="1"/>
  <c r="F61" i="9"/>
  <c r="G61" i="9" s="1"/>
  <c r="H61" i="9" s="1"/>
  <c r="I61" i="9" s="1"/>
  <c r="U61" i="9" s="1"/>
  <c r="W61" i="9" s="1"/>
  <c r="F53" i="9"/>
  <c r="G53" i="9" s="1"/>
  <c r="H53" i="9" s="1"/>
  <c r="I53" i="9" s="1"/>
  <c r="U53" i="9" s="1"/>
  <c r="W53" i="9" s="1"/>
  <c r="F45" i="9"/>
  <c r="G45" i="9" s="1"/>
  <c r="H45" i="9" s="1"/>
  <c r="I45" i="9" s="1"/>
  <c r="U45" i="9" s="1"/>
  <c r="W45" i="9" s="1"/>
  <c r="F42" i="9"/>
  <c r="G42" i="9" s="1"/>
  <c r="H42" i="9" s="1"/>
  <c r="I42" i="9" s="1"/>
  <c r="U42" i="9" s="1"/>
  <c r="W42" i="9" s="1"/>
  <c r="F32" i="9"/>
  <c r="G32" i="9" s="1"/>
  <c r="H32" i="9" s="1"/>
  <c r="I32" i="9" s="1"/>
  <c r="U32" i="9" s="1"/>
  <c r="W32" i="9" s="1"/>
  <c r="F94" i="9"/>
  <c r="G94" i="9" s="1"/>
  <c r="H94" i="9" s="1"/>
  <c r="I94" i="9" s="1"/>
  <c r="U94" i="9" s="1"/>
  <c r="W94" i="9" s="1"/>
  <c r="F86" i="9"/>
  <c r="G86" i="9" s="1"/>
  <c r="H86" i="9" s="1"/>
  <c r="I86" i="9" s="1"/>
  <c r="U86" i="9" s="1"/>
  <c r="W86" i="9" s="1"/>
  <c r="F78" i="9"/>
  <c r="G78" i="9" s="1"/>
  <c r="H78" i="9" s="1"/>
  <c r="I78" i="9" s="1"/>
  <c r="U78" i="9" s="1"/>
  <c r="W78" i="9" s="1"/>
  <c r="F70" i="9"/>
  <c r="G70" i="9" s="1"/>
  <c r="H70" i="9" s="1"/>
  <c r="I70" i="9" s="1"/>
  <c r="U70" i="9" s="1"/>
  <c r="W70" i="9" s="1"/>
  <c r="F62" i="9"/>
  <c r="G62" i="9" s="1"/>
  <c r="H62" i="9" s="1"/>
  <c r="I62" i="9" s="1"/>
  <c r="U62" i="9" s="1"/>
  <c r="W62" i="9" s="1"/>
  <c r="F54" i="9"/>
  <c r="G54" i="9" s="1"/>
  <c r="H54" i="9" s="1"/>
  <c r="I54" i="9" s="1"/>
  <c r="U54" i="9" s="1"/>
  <c r="W54" i="9" s="1"/>
  <c r="F46" i="9"/>
  <c r="G46" i="9" s="1"/>
  <c r="H46" i="9" s="1"/>
  <c r="I46" i="9" s="1"/>
  <c r="U46" i="9" s="1"/>
  <c r="W46" i="9" s="1"/>
  <c r="F36" i="9"/>
  <c r="G36" i="9" s="1"/>
  <c r="H36" i="9" s="1"/>
  <c r="I36" i="9" s="1"/>
  <c r="U36" i="9" s="1"/>
  <c r="W36" i="9" s="1"/>
  <c r="F33" i="9"/>
  <c r="G33" i="9" s="1"/>
  <c r="H33" i="9" s="1"/>
  <c r="I33" i="9" s="1"/>
  <c r="U33" i="9" s="1"/>
  <c r="W33" i="9" s="1"/>
  <c r="F30" i="9"/>
  <c r="G30" i="9" s="1"/>
  <c r="H30" i="9" s="1"/>
  <c r="I30" i="9" s="1"/>
  <c r="U30" i="9" s="1"/>
  <c r="W30" i="9" s="1"/>
  <c r="F29" i="9"/>
  <c r="G29" i="9" s="1"/>
  <c r="H29" i="9" s="1"/>
  <c r="I29" i="9" s="1"/>
  <c r="U29" i="9" s="1"/>
  <c r="W29" i="9" s="1"/>
  <c r="F270" i="9"/>
  <c r="G270" i="9" s="1"/>
  <c r="H270" i="9" s="1"/>
  <c r="I270" i="9" s="1"/>
  <c r="U270" i="9" s="1"/>
  <c r="W270" i="9" s="1"/>
  <c r="F212" i="9"/>
  <c r="G212" i="9" s="1"/>
  <c r="H212" i="9" s="1"/>
  <c r="I212" i="9" s="1"/>
  <c r="U212" i="9" s="1"/>
  <c r="W212" i="9" s="1"/>
  <c r="F192" i="9"/>
  <c r="G192" i="9" s="1"/>
  <c r="H192" i="9" s="1"/>
  <c r="I192" i="9" s="1"/>
  <c r="U192" i="9" s="1"/>
  <c r="W192" i="9" s="1"/>
  <c r="F101" i="9"/>
  <c r="G101" i="9" s="1"/>
  <c r="H101" i="9" s="1"/>
  <c r="I101" i="9" s="1"/>
  <c r="U101" i="9" s="1"/>
  <c r="W101" i="9" s="1"/>
  <c r="F81" i="9"/>
  <c r="G81" i="9" s="1"/>
  <c r="H81" i="9" s="1"/>
  <c r="I81" i="9" s="1"/>
  <c r="U81" i="9" s="1"/>
  <c r="W81" i="9" s="1"/>
  <c r="F73" i="9"/>
  <c r="G73" i="9" s="1"/>
  <c r="H73" i="9" s="1"/>
  <c r="I73" i="9" s="1"/>
  <c r="U73" i="9" s="1"/>
  <c r="W73" i="9" s="1"/>
  <c r="F65" i="9"/>
  <c r="G65" i="9" s="1"/>
  <c r="H65" i="9" s="1"/>
  <c r="I65" i="9" s="1"/>
  <c r="U65" i="9" s="1"/>
  <c r="W65" i="9" s="1"/>
  <c r="F57" i="9"/>
  <c r="G57" i="9" s="1"/>
  <c r="H57" i="9" s="1"/>
  <c r="I57" i="9" s="1"/>
  <c r="U57" i="9" s="1"/>
  <c r="W57" i="9" s="1"/>
  <c r="F37" i="9"/>
  <c r="G37" i="9" s="1"/>
  <c r="H37" i="9" s="1"/>
  <c r="I37" i="9" s="1"/>
  <c r="U37" i="9" s="1"/>
  <c r="W37" i="9" s="1"/>
  <c r="F98" i="9"/>
  <c r="G98" i="9" s="1"/>
  <c r="H98" i="9" s="1"/>
  <c r="I98" i="9" s="1"/>
  <c r="U98" i="9" s="1"/>
  <c r="W98" i="9" s="1"/>
  <c r="F90" i="9"/>
  <c r="G90" i="9" s="1"/>
  <c r="H90" i="9" s="1"/>
  <c r="I90" i="9" s="1"/>
  <c r="U90" i="9" s="1"/>
  <c r="W90" i="9" s="1"/>
  <c r="F82" i="9"/>
  <c r="G82" i="9" s="1"/>
  <c r="H82" i="9" s="1"/>
  <c r="I82" i="9" s="1"/>
  <c r="U82" i="9" s="1"/>
  <c r="W82" i="9" s="1"/>
  <c r="F74" i="9"/>
  <c r="G74" i="9" s="1"/>
  <c r="H74" i="9" s="1"/>
  <c r="I74" i="9" s="1"/>
  <c r="U74" i="9" s="1"/>
  <c r="W74" i="9" s="1"/>
  <c r="F66" i="9"/>
  <c r="G66" i="9" s="1"/>
  <c r="H66" i="9" s="1"/>
  <c r="I66" i="9" s="1"/>
  <c r="U66" i="9" s="1"/>
  <c r="W66" i="9" s="1"/>
  <c r="F58" i="9"/>
  <c r="G58" i="9" s="1"/>
  <c r="H58" i="9" s="1"/>
  <c r="I58" i="9" s="1"/>
  <c r="U58" i="9" s="1"/>
  <c r="W58" i="9" s="1"/>
  <c r="F50" i="9"/>
  <c r="G50" i="9" s="1"/>
  <c r="H50" i="9" s="1"/>
  <c r="I50" i="9" s="1"/>
  <c r="U50" i="9" s="1"/>
  <c r="W50" i="9" s="1"/>
  <c r="F44" i="9"/>
  <c r="G44" i="9" s="1"/>
  <c r="H44" i="9" s="1"/>
  <c r="I44" i="9" s="1"/>
  <c r="U44" i="9" s="1"/>
  <c r="W44" i="9" s="1"/>
  <c r="F41" i="9"/>
  <c r="G41" i="9" s="1"/>
  <c r="H41" i="9" s="1"/>
  <c r="I41" i="9" s="1"/>
  <c r="U41" i="9" s="1"/>
  <c r="W41" i="9" s="1"/>
  <c r="F104" i="9"/>
  <c r="G104" i="9" s="1"/>
  <c r="H104" i="9" s="1"/>
  <c r="I104" i="9" s="1"/>
  <c r="U104" i="9" s="1"/>
  <c r="W104" i="9" s="1"/>
  <c r="F38" i="9"/>
  <c r="G38" i="9" s="1"/>
  <c r="H38" i="9" s="1"/>
  <c r="I38" i="9" s="1"/>
  <c r="U38" i="9" s="1"/>
  <c r="W38" i="9" s="1"/>
  <c r="I5" i="9"/>
  <c r="F277" i="8"/>
  <c r="G277" i="8" s="1"/>
  <c r="H277" i="8" s="1"/>
  <c r="I277" i="8" s="1"/>
  <c r="U277" i="8" s="1"/>
  <c r="W277" i="8" s="1"/>
  <c r="F273" i="8"/>
  <c r="G273" i="8" s="1"/>
  <c r="H273" i="8" s="1"/>
  <c r="I273" i="8" s="1"/>
  <c r="U273" i="8" s="1"/>
  <c r="W273" i="8" s="1"/>
  <c r="F269" i="8"/>
  <c r="G269" i="8" s="1"/>
  <c r="H269" i="8" s="1"/>
  <c r="I269" i="8" s="1"/>
  <c r="U269" i="8" s="1"/>
  <c r="W269" i="8" s="1"/>
  <c r="F265" i="8"/>
  <c r="G265" i="8" s="1"/>
  <c r="H265" i="8" s="1"/>
  <c r="I265" i="8" s="1"/>
  <c r="U265" i="8" s="1"/>
  <c r="W265" i="8" s="1"/>
  <c r="F261" i="8"/>
  <c r="G261" i="8" s="1"/>
  <c r="H261" i="8" s="1"/>
  <c r="I261" i="8" s="1"/>
  <c r="U261" i="8" s="1"/>
  <c r="W261" i="8" s="1"/>
  <c r="F257" i="8"/>
  <c r="G257" i="8" s="1"/>
  <c r="H257" i="8" s="1"/>
  <c r="I257" i="8" s="1"/>
  <c r="U257" i="8" s="1"/>
  <c r="W257" i="8" s="1"/>
  <c r="F253" i="8"/>
  <c r="G253" i="8" s="1"/>
  <c r="H253" i="8" s="1"/>
  <c r="I253" i="8" s="1"/>
  <c r="U253" i="8" s="1"/>
  <c r="W253" i="8" s="1"/>
  <c r="F276" i="8"/>
  <c r="G276" i="8" s="1"/>
  <c r="H276" i="8" s="1"/>
  <c r="I276" i="8" s="1"/>
  <c r="U276" i="8" s="1"/>
  <c r="W276" i="8" s="1"/>
  <c r="F266" i="8"/>
  <c r="G266" i="8" s="1"/>
  <c r="H266" i="8" s="1"/>
  <c r="I266" i="8" s="1"/>
  <c r="U266" i="8" s="1"/>
  <c r="W266" i="8" s="1"/>
  <c r="F263" i="8"/>
  <c r="G263" i="8" s="1"/>
  <c r="H263" i="8" s="1"/>
  <c r="I263" i="8" s="1"/>
  <c r="U263" i="8" s="1"/>
  <c r="W263" i="8" s="1"/>
  <c r="F260" i="8"/>
  <c r="G260" i="8" s="1"/>
  <c r="H260" i="8" s="1"/>
  <c r="I260" i="8" s="1"/>
  <c r="U260" i="8" s="1"/>
  <c r="W260" i="8" s="1"/>
  <c r="F248" i="8"/>
  <c r="G248" i="8" s="1"/>
  <c r="H248" i="8" s="1"/>
  <c r="I248" i="8" s="1"/>
  <c r="U248" i="8" s="1"/>
  <c r="W248" i="8" s="1"/>
  <c r="F244" i="8"/>
  <c r="G244" i="8" s="1"/>
  <c r="H244" i="8" s="1"/>
  <c r="I244" i="8" s="1"/>
  <c r="U244" i="8" s="1"/>
  <c r="W244" i="8" s="1"/>
  <c r="F256" i="8"/>
  <c r="G256" i="8" s="1"/>
  <c r="H256" i="8" s="1"/>
  <c r="I256" i="8" s="1"/>
  <c r="U256" i="8" s="1"/>
  <c r="W256" i="8" s="1"/>
  <c r="F255" i="8"/>
  <c r="G255" i="8" s="1"/>
  <c r="H255" i="8" s="1"/>
  <c r="I255" i="8" s="1"/>
  <c r="U255" i="8" s="1"/>
  <c r="W255" i="8" s="1"/>
  <c r="F275" i="8"/>
  <c r="G275" i="8" s="1"/>
  <c r="H275" i="8" s="1"/>
  <c r="I275" i="8" s="1"/>
  <c r="U275" i="8" s="1"/>
  <c r="W275" i="8" s="1"/>
  <c r="F274" i="8"/>
  <c r="G274" i="8" s="1"/>
  <c r="H274" i="8" s="1"/>
  <c r="I274" i="8" s="1"/>
  <c r="U274" i="8" s="1"/>
  <c r="W274" i="8" s="1"/>
  <c r="F267" i="8"/>
  <c r="G267" i="8" s="1"/>
  <c r="H267" i="8" s="1"/>
  <c r="I267" i="8" s="1"/>
  <c r="U267" i="8" s="1"/>
  <c r="W267" i="8" s="1"/>
  <c r="F264" i="8"/>
  <c r="G264" i="8" s="1"/>
  <c r="H264" i="8" s="1"/>
  <c r="I264" i="8" s="1"/>
  <c r="U264" i="8" s="1"/>
  <c r="W264" i="8" s="1"/>
  <c r="F250" i="8"/>
  <c r="G250" i="8" s="1"/>
  <c r="H250" i="8" s="1"/>
  <c r="I250" i="8" s="1"/>
  <c r="U250" i="8" s="1"/>
  <c r="W250" i="8" s="1"/>
  <c r="F247" i="8"/>
  <c r="G247" i="8" s="1"/>
  <c r="H247" i="8" s="1"/>
  <c r="I247" i="8" s="1"/>
  <c r="U247" i="8" s="1"/>
  <c r="W247" i="8" s="1"/>
  <c r="F241" i="8"/>
  <c r="G241" i="8" s="1"/>
  <c r="H241" i="8" s="1"/>
  <c r="I241" i="8" s="1"/>
  <c r="U241" i="8" s="1"/>
  <c r="W241" i="8" s="1"/>
  <c r="F237" i="8"/>
  <c r="G237" i="8" s="1"/>
  <c r="H237" i="8" s="1"/>
  <c r="I237" i="8" s="1"/>
  <c r="U237" i="8" s="1"/>
  <c r="W237" i="8" s="1"/>
  <c r="F233" i="8"/>
  <c r="G233" i="8" s="1"/>
  <c r="H233" i="8" s="1"/>
  <c r="I233" i="8" s="1"/>
  <c r="U233" i="8" s="1"/>
  <c r="W233" i="8" s="1"/>
  <c r="F229" i="8"/>
  <c r="G229" i="8" s="1"/>
  <c r="H229" i="8" s="1"/>
  <c r="I229" i="8" s="1"/>
  <c r="U229" i="8" s="1"/>
  <c r="W229" i="8" s="1"/>
  <c r="F225" i="8"/>
  <c r="G225" i="8" s="1"/>
  <c r="H225" i="8" s="1"/>
  <c r="I225" i="8" s="1"/>
  <c r="U225" i="8" s="1"/>
  <c r="W225" i="8" s="1"/>
  <c r="F221" i="8"/>
  <c r="G221" i="8" s="1"/>
  <c r="H221" i="8" s="1"/>
  <c r="I221" i="8" s="1"/>
  <c r="U221" i="8" s="1"/>
  <c r="W221" i="8" s="1"/>
  <c r="F217" i="8"/>
  <c r="G217" i="8" s="1"/>
  <c r="H217" i="8" s="1"/>
  <c r="I217" i="8" s="1"/>
  <c r="U217" i="8" s="1"/>
  <c r="W217" i="8" s="1"/>
  <c r="F213" i="8"/>
  <c r="G213" i="8" s="1"/>
  <c r="H213" i="8" s="1"/>
  <c r="I213" i="8" s="1"/>
  <c r="U213" i="8" s="1"/>
  <c r="W213" i="8" s="1"/>
  <c r="F270" i="8"/>
  <c r="G270" i="8" s="1"/>
  <c r="H270" i="8" s="1"/>
  <c r="I270" i="8" s="1"/>
  <c r="U270" i="8" s="1"/>
  <c r="W270" i="8" s="1"/>
  <c r="F262" i="8"/>
  <c r="G262" i="8" s="1"/>
  <c r="H262" i="8" s="1"/>
  <c r="I262" i="8" s="1"/>
  <c r="U262" i="8" s="1"/>
  <c r="W262" i="8" s="1"/>
  <c r="F259" i="8"/>
  <c r="G259" i="8" s="1"/>
  <c r="H259" i="8" s="1"/>
  <c r="I259" i="8" s="1"/>
  <c r="U259" i="8" s="1"/>
  <c r="W259" i="8" s="1"/>
  <c r="F252" i="8"/>
  <c r="G252" i="8" s="1"/>
  <c r="H252" i="8" s="1"/>
  <c r="I252" i="8" s="1"/>
  <c r="U252" i="8" s="1"/>
  <c r="W252" i="8" s="1"/>
  <c r="F251" i="8"/>
  <c r="G251" i="8" s="1"/>
  <c r="H251" i="8" s="1"/>
  <c r="I251" i="8" s="1"/>
  <c r="U251" i="8" s="1"/>
  <c r="W251" i="8" s="1"/>
  <c r="F240" i="8"/>
  <c r="G240" i="8" s="1"/>
  <c r="H240" i="8" s="1"/>
  <c r="I240" i="8" s="1"/>
  <c r="U240" i="8" s="1"/>
  <c r="W240" i="8" s="1"/>
  <c r="F230" i="8"/>
  <c r="G230" i="8" s="1"/>
  <c r="H230" i="8" s="1"/>
  <c r="I230" i="8" s="1"/>
  <c r="U230" i="8" s="1"/>
  <c r="W230" i="8" s="1"/>
  <c r="F227" i="8"/>
  <c r="G227" i="8" s="1"/>
  <c r="H227" i="8" s="1"/>
  <c r="I227" i="8" s="1"/>
  <c r="U227" i="8" s="1"/>
  <c r="W227" i="8" s="1"/>
  <c r="F224" i="8"/>
  <c r="G224" i="8" s="1"/>
  <c r="H224" i="8" s="1"/>
  <c r="I224" i="8" s="1"/>
  <c r="U224" i="8" s="1"/>
  <c r="W224" i="8" s="1"/>
  <c r="F246" i="8"/>
  <c r="G246" i="8" s="1"/>
  <c r="H246" i="8" s="1"/>
  <c r="I246" i="8" s="1"/>
  <c r="U246" i="8" s="1"/>
  <c r="W246" i="8" s="1"/>
  <c r="F245" i="8"/>
  <c r="G245" i="8" s="1"/>
  <c r="H245" i="8" s="1"/>
  <c r="I245" i="8" s="1"/>
  <c r="U245" i="8" s="1"/>
  <c r="W245" i="8" s="1"/>
  <c r="F242" i="8"/>
  <c r="G242" i="8" s="1"/>
  <c r="H242" i="8" s="1"/>
  <c r="I242" i="8" s="1"/>
  <c r="U242" i="8" s="1"/>
  <c r="W242" i="8" s="1"/>
  <c r="F239" i="8"/>
  <c r="G239" i="8" s="1"/>
  <c r="H239" i="8" s="1"/>
  <c r="I239" i="8" s="1"/>
  <c r="U239" i="8" s="1"/>
  <c r="W239" i="8" s="1"/>
  <c r="F236" i="8"/>
  <c r="G236" i="8" s="1"/>
  <c r="H236" i="8" s="1"/>
  <c r="I236" i="8" s="1"/>
  <c r="U236" i="8" s="1"/>
  <c r="W236" i="8" s="1"/>
  <c r="F226" i="8"/>
  <c r="G226" i="8" s="1"/>
  <c r="H226" i="8" s="1"/>
  <c r="I226" i="8" s="1"/>
  <c r="U226" i="8" s="1"/>
  <c r="W226" i="8" s="1"/>
  <c r="F223" i="8"/>
  <c r="G223" i="8" s="1"/>
  <c r="H223" i="8" s="1"/>
  <c r="I223" i="8" s="1"/>
  <c r="U223" i="8" s="1"/>
  <c r="W223" i="8" s="1"/>
  <c r="F220" i="8"/>
  <c r="G220" i="8" s="1"/>
  <c r="H220" i="8" s="1"/>
  <c r="I220" i="8" s="1"/>
  <c r="U220" i="8" s="1"/>
  <c r="W220" i="8" s="1"/>
  <c r="F210" i="8"/>
  <c r="G210" i="8" s="1"/>
  <c r="H210" i="8" s="1"/>
  <c r="I210" i="8" s="1"/>
  <c r="U210" i="8" s="1"/>
  <c r="W210" i="8" s="1"/>
  <c r="F207" i="8"/>
  <c r="G207" i="8" s="1"/>
  <c r="H207" i="8" s="1"/>
  <c r="I207" i="8" s="1"/>
  <c r="U207" i="8" s="1"/>
  <c r="W207" i="8" s="1"/>
  <c r="F203" i="8"/>
  <c r="G203" i="8" s="1"/>
  <c r="H203" i="8" s="1"/>
  <c r="I203" i="8" s="1"/>
  <c r="U203" i="8" s="1"/>
  <c r="W203" i="8" s="1"/>
  <c r="F199" i="8"/>
  <c r="G199" i="8" s="1"/>
  <c r="H199" i="8" s="1"/>
  <c r="I199" i="8" s="1"/>
  <c r="U199" i="8" s="1"/>
  <c r="W199" i="8" s="1"/>
  <c r="F195" i="8"/>
  <c r="G195" i="8" s="1"/>
  <c r="H195" i="8" s="1"/>
  <c r="I195" i="8" s="1"/>
  <c r="U195" i="8" s="1"/>
  <c r="W195" i="8" s="1"/>
  <c r="F191" i="8"/>
  <c r="G191" i="8" s="1"/>
  <c r="H191" i="8" s="1"/>
  <c r="I191" i="8" s="1"/>
  <c r="U191" i="8" s="1"/>
  <c r="W191" i="8" s="1"/>
  <c r="F187" i="8"/>
  <c r="G187" i="8" s="1"/>
  <c r="H187" i="8" s="1"/>
  <c r="I187" i="8" s="1"/>
  <c r="U187" i="8" s="1"/>
  <c r="W187" i="8" s="1"/>
  <c r="F183" i="8"/>
  <c r="G183" i="8" s="1"/>
  <c r="H183" i="8" s="1"/>
  <c r="I183" i="8" s="1"/>
  <c r="U183" i="8" s="1"/>
  <c r="W183" i="8" s="1"/>
  <c r="F179" i="8"/>
  <c r="G179" i="8" s="1"/>
  <c r="H179" i="8" s="1"/>
  <c r="I179" i="8" s="1"/>
  <c r="U179" i="8" s="1"/>
  <c r="W179" i="8" s="1"/>
  <c r="F175" i="8"/>
  <c r="G175" i="8" s="1"/>
  <c r="H175" i="8" s="1"/>
  <c r="I175" i="8" s="1"/>
  <c r="U175" i="8" s="1"/>
  <c r="W175" i="8" s="1"/>
  <c r="F171" i="8"/>
  <c r="G171" i="8" s="1"/>
  <c r="H171" i="8" s="1"/>
  <c r="I171" i="8" s="1"/>
  <c r="U171" i="8" s="1"/>
  <c r="W171" i="8" s="1"/>
  <c r="F167" i="8"/>
  <c r="G167" i="8" s="1"/>
  <c r="H167" i="8" s="1"/>
  <c r="I167" i="8" s="1"/>
  <c r="U167" i="8" s="1"/>
  <c r="W167" i="8" s="1"/>
  <c r="F272" i="8"/>
  <c r="G272" i="8" s="1"/>
  <c r="H272" i="8" s="1"/>
  <c r="I272" i="8" s="1"/>
  <c r="U272" i="8" s="1"/>
  <c r="W272" i="8" s="1"/>
  <c r="F235" i="8"/>
  <c r="G235" i="8" s="1"/>
  <c r="H235" i="8" s="1"/>
  <c r="I235" i="8" s="1"/>
  <c r="U235" i="8" s="1"/>
  <c r="W235" i="8" s="1"/>
  <c r="F216" i="8"/>
  <c r="G216" i="8" s="1"/>
  <c r="H216" i="8" s="1"/>
  <c r="I216" i="8" s="1"/>
  <c r="U216" i="8" s="1"/>
  <c r="W216" i="8" s="1"/>
  <c r="F215" i="8"/>
  <c r="G215" i="8" s="1"/>
  <c r="H215" i="8" s="1"/>
  <c r="I215" i="8" s="1"/>
  <c r="U215" i="8" s="1"/>
  <c r="W215" i="8" s="1"/>
  <c r="F208" i="8"/>
  <c r="G208" i="8" s="1"/>
  <c r="H208" i="8" s="1"/>
  <c r="I208" i="8" s="1"/>
  <c r="U208" i="8" s="1"/>
  <c r="W208" i="8" s="1"/>
  <c r="F205" i="8"/>
  <c r="G205" i="8" s="1"/>
  <c r="H205" i="8" s="1"/>
  <c r="I205" i="8" s="1"/>
  <c r="U205" i="8" s="1"/>
  <c r="W205" i="8" s="1"/>
  <c r="F202" i="8"/>
  <c r="G202" i="8" s="1"/>
  <c r="H202" i="8" s="1"/>
  <c r="I202" i="8" s="1"/>
  <c r="U202" i="8" s="1"/>
  <c r="W202" i="8" s="1"/>
  <c r="F192" i="8"/>
  <c r="G192" i="8" s="1"/>
  <c r="H192" i="8" s="1"/>
  <c r="I192" i="8" s="1"/>
  <c r="U192" i="8" s="1"/>
  <c r="W192" i="8" s="1"/>
  <c r="F189" i="8"/>
  <c r="G189" i="8" s="1"/>
  <c r="H189" i="8" s="1"/>
  <c r="I189" i="8" s="1"/>
  <c r="U189" i="8" s="1"/>
  <c r="W189" i="8" s="1"/>
  <c r="F186" i="8"/>
  <c r="G186" i="8" s="1"/>
  <c r="H186" i="8" s="1"/>
  <c r="I186" i="8" s="1"/>
  <c r="U186" i="8" s="1"/>
  <c r="W186" i="8" s="1"/>
  <c r="F176" i="8"/>
  <c r="G176" i="8" s="1"/>
  <c r="H176" i="8" s="1"/>
  <c r="I176" i="8" s="1"/>
  <c r="U176" i="8" s="1"/>
  <c r="W176" i="8" s="1"/>
  <c r="F173" i="8"/>
  <c r="G173" i="8" s="1"/>
  <c r="H173" i="8" s="1"/>
  <c r="I173" i="8" s="1"/>
  <c r="U173" i="8" s="1"/>
  <c r="W173" i="8" s="1"/>
  <c r="F170" i="8"/>
  <c r="G170" i="8" s="1"/>
  <c r="H170" i="8" s="1"/>
  <c r="I170" i="8" s="1"/>
  <c r="U170" i="8" s="1"/>
  <c r="W170" i="8" s="1"/>
  <c r="F268" i="8"/>
  <c r="G268" i="8" s="1"/>
  <c r="H268" i="8" s="1"/>
  <c r="I268" i="8" s="1"/>
  <c r="U268" i="8" s="1"/>
  <c r="W268" i="8" s="1"/>
  <c r="F254" i="8"/>
  <c r="G254" i="8" s="1"/>
  <c r="H254" i="8" s="1"/>
  <c r="I254" i="8" s="1"/>
  <c r="U254" i="8" s="1"/>
  <c r="W254" i="8" s="1"/>
  <c r="F249" i="8"/>
  <c r="G249" i="8" s="1"/>
  <c r="H249" i="8" s="1"/>
  <c r="I249" i="8" s="1"/>
  <c r="U249" i="8" s="1"/>
  <c r="W249" i="8" s="1"/>
  <c r="F243" i="8"/>
  <c r="G243" i="8" s="1"/>
  <c r="H243" i="8" s="1"/>
  <c r="I243" i="8" s="1"/>
  <c r="U243" i="8" s="1"/>
  <c r="W243" i="8" s="1"/>
  <c r="F232" i="8"/>
  <c r="G232" i="8" s="1"/>
  <c r="H232" i="8" s="1"/>
  <c r="I232" i="8" s="1"/>
  <c r="U232" i="8" s="1"/>
  <c r="W232" i="8" s="1"/>
  <c r="F204" i="8"/>
  <c r="G204" i="8" s="1"/>
  <c r="H204" i="8" s="1"/>
  <c r="I204" i="8" s="1"/>
  <c r="U204" i="8" s="1"/>
  <c r="W204" i="8" s="1"/>
  <c r="F201" i="8"/>
  <c r="G201" i="8" s="1"/>
  <c r="H201" i="8" s="1"/>
  <c r="I201" i="8" s="1"/>
  <c r="U201" i="8" s="1"/>
  <c r="W201" i="8" s="1"/>
  <c r="F198" i="8"/>
  <c r="G198" i="8" s="1"/>
  <c r="H198" i="8" s="1"/>
  <c r="I198" i="8" s="1"/>
  <c r="U198" i="8" s="1"/>
  <c r="W198" i="8" s="1"/>
  <c r="F188" i="8"/>
  <c r="G188" i="8" s="1"/>
  <c r="H188" i="8" s="1"/>
  <c r="I188" i="8" s="1"/>
  <c r="U188" i="8" s="1"/>
  <c r="W188" i="8" s="1"/>
  <c r="F185" i="8"/>
  <c r="G185" i="8" s="1"/>
  <c r="H185" i="8" s="1"/>
  <c r="I185" i="8" s="1"/>
  <c r="U185" i="8" s="1"/>
  <c r="W185" i="8" s="1"/>
  <c r="F182" i="8"/>
  <c r="G182" i="8" s="1"/>
  <c r="H182" i="8" s="1"/>
  <c r="I182" i="8" s="1"/>
  <c r="U182" i="8" s="1"/>
  <c r="W182" i="8" s="1"/>
  <c r="F172" i="8"/>
  <c r="G172" i="8" s="1"/>
  <c r="H172" i="8" s="1"/>
  <c r="I172" i="8" s="1"/>
  <c r="U172" i="8" s="1"/>
  <c r="W172" i="8" s="1"/>
  <c r="F169" i="8"/>
  <c r="G169" i="8" s="1"/>
  <c r="H169" i="8" s="1"/>
  <c r="I169" i="8" s="1"/>
  <c r="U169" i="8" s="1"/>
  <c r="W169" i="8" s="1"/>
  <c r="F166" i="8"/>
  <c r="G166" i="8" s="1"/>
  <c r="H166" i="8" s="1"/>
  <c r="I166" i="8" s="1"/>
  <c r="U166" i="8" s="1"/>
  <c r="W166" i="8" s="1"/>
  <c r="F160" i="8"/>
  <c r="G160" i="8" s="1"/>
  <c r="H160" i="8" s="1"/>
  <c r="I160" i="8" s="1"/>
  <c r="U160" i="8" s="1"/>
  <c r="W160" i="8" s="1"/>
  <c r="F156" i="8"/>
  <c r="G156" i="8" s="1"/>
  <c r="H156" i="8" s="1"/>
  <c r="I156" i="8" s="1"/>
  <c r="U156" i="8" s="1"/>
  <c r="W156" i="8" s="1"/>
  <c r="F152" i="8"/>
  <c r="G152" i="8" s="1"/>
  <c r="H152" i="8" s="1"/>
  <c r="I152" i="8" s="1"/>
  <c r="U152" i="8" s="1"/>
  <c r="W152" i="8" s="1"/>
  <c r="F148" i="8"/>
  <c r="G148" i="8" s="1"/>
  <c r="H148" i="8" s="1"/>
  <c r="I148" i="8" s="1"/>
  <c r="U148" i="8" s="1"/>
  <c r="W148" i="8" s="1"/>
  <c r="F144" i="8"/>
  <c r="G144" i="8" s="1"/>
  <c r="H144" i="8" s="1"/>
  <c r="I144" i="8" s="1"/>
  <c r="U144" i="8" s="1"/>
  <c r="W144" i="8" s="1"/>
  <c r="F141" i="8"/>
  <c r="G141" i="8" s="1"/>
  <c r="H141" i="8" s="1"/>
  <c r="I141" i="8" s="1"/>
  <c r="U141" i="8" s="1"/>
  <c r="W141" i="8" s="1"/>
  <c r="F139" i="8"/>
  <c r="G139" i="8" s="1"/>
  <c r="H139" i="8" s="1"/>
  <c r="I139" i="8" s="1"/>
  <c r="U139" i="8" s="1"/>
  <c r="W139" i="8" s="1"/>
  <c r="F137" i="8"/>
  <c r="G137" i="8" s="1"/>
  <c r="H137" i="8" s="1"/>
  <c r="I137" i="8" s="1"/>
  <c r="U137" i="8" s="1"/>
  <c r="W137" i="8" s="1"/>
  <c r="F135" i="8"/>
  <c r="G135" i="8" s="1"/>
  <c r="H135" i="8" s="1"/>
  <c r="I135" i="8" s="1"/>
  <c r="U135" i="8" s="1"/>
  <c r="W135" i="8" s="1"/>
  <c r="F133" i="8"/>
  <c r="G133" i="8" s="1"/>
  <c r="H133" i="8" s="1"/>
  <c r="I133" i="8" s="1"/>
  <c r="U133" i="8" s="1"/>
  <c r="W133" i="8" s="1"/>
  <c r="F131" i="8"/>
  <c r="G131" i="8" s="1"/>
  <c r="H131" i="8" s="1"/>
  <c r="I131" i="8" s="1"/>
  <c r="U131" i="8" s="1"/>
  <c r="W131" i="8" s="1"/>
  <c r="F129" i="8"/>
  <c r="G129" i="8" s="1"/>
  <c r="H129" i="8" s="1"/>
  <c r="I129" i="8" s="1"/>
  <c r="U129" i="8" s="1"/>
  <c r="W129" i="8" s="1"/>
  <c r="F127" i="8"/>
  <c r="G127" i="8" s="1"/>
  <c r="H127" i="8" s="1"/>
  <c r="I127" i="8" s="1"/>
  <c r="U127" i="8" s="1"/>
  <c r="W127" i="8" s="1"/>
  <c r="F125" i="8"/>
  <c r="G125" i="8" s="1"/>
  <c r="H125" i="8" s="1"/>
  <c r="I125" i="8" s="1"/>
  <c r="U125" i="8" s="1"/>
  <c r="W125" i="8" s="1"/>
  <c r="F123" i="8"/>
  <c r="G123" i="8" s="1"/>
  <c r="H123" i="8" s="1"/>
  <c r="I123" i="8" s="1"/>
  <c r="U123" i="8" s="1"/>
  <c r="W123" i="8" s="1"/>
  <c r="F120" i="8"/>
  <c r="G120" i="8" s="1"/>
  <c r="H120" i="8" s="1"/>
  <c r="I120" i="8" s="1"/>
  <c r="U120" i="8" s="1"/>
  <c r="W120" i="8" s="1"/>
  <c r="F234" i="8"/>
  <c r="G234" i="8" s="1"/>
  <c r="H234" i="8" s="1"/>
  <c r="I234" i="8" s="1"/>
  <c r="U234" i="8" s="1"/>
  <c r="W234" i="8" s="1"/>
  <c r="F231" i="8"/>
  <c r="G231" i="8" s="1"/>
  <c r="H231" i="8" s="1"/>
  <c r="I231" i="8" s="1"/>
  <c r="U231" i="8" s="1"/>
  <c r="W231" i="8" s="1"/>
  <c r="F218" i="8"/>
  <c r="G218" i="8" s="1"/>
  <c r="H218" i="8" s="1"/>
  <c r="I218" i="8" s="1"/>
  <c r="U218" i="8" s="1"/>
  <c r="W218" i="8" s="1"/>
  <c r="F212" i="8"/>
  <c r="G212" i="8" s="1"/>
  <c r="H212" i="8" s="1"/>
  <c r="I212" i="8" s="1"/>
  <c r="U212" i="8" s="1"/>
  <c r="W212" i="8" s="1"/>
  <c r="F200" i="8"/>
  <c r="G200" i="8" s="1"/>
  <c r="H200" i="8" s="1"/>
  <c r="I200" i="8" s="1"/>
  <c r="U200" i="8" s="1"/>
  <c r="W200" i="8" s="1"/>
  <c r="F193" i="8"/>
  <c r="G193" i="8" s="1"/>
  <c r="H193" i="8" s="1"/>
  <c r="I193" i="8" s="1"/>
  <c r="U193" i="8" s="1"/>
  <c r="W193" i="8" s="1"/>
  <c r="F178" i="8"/>
  <c r="G178" i="8" s="1"/>
  <c r="H178" i="8" s="1"/>
  <c r="I178" i="8" s="1"/>
  <c r="U178" i="8" s="1"/>
  <c r="W178" i="8" s="1"/>
  <c r="F168" i="8"/>
  <c r="G168" i="8" s="1"/>
  <c r="H168" i="8" s="1"/>
  <c r="I168" i="8" s="1"/>
  <c r="U168" i="8" s="1"/>
  <c r="W168" i="8" s="1"/>
  <c r="F162" i="8"/>
  <c r="G162" i="8" s="1"/>
  <c r="H162" i="8" s="1"/>
  <c r="I162" i="8" s="1"/>
  <c r="U162" i="8" s="1"/>
  <c r="W162" i="8" s="1"/>
  <c r="F159" i="8"/>
  <c r="G159" i="8" s="1"/>
  <c r="H159" i="8" s="1"/>
  <c r="I159" i="8" s="1"/>
  <c r="U159" i="8" s="1"/>
  <c r="W159" i="8" s="1"/>
  <c r="F149" i="8"/>
  <c r="G149" i="8" s="1"/>
  <c r="H149" i="8" s="1"/>
  <c r="I149" i="8" s="1"/>
  <c r="U149" i="8" s="1"/>
  <c r="W149" i="8" s="1"/>
  <c r="F146" i="8"/>
  <c r="G146" i="8" s="1"/>
  <c r="H146" i="8" s="1"/>
  <c r="I146" i="8" s="1"/>
  <c r="U146" i="8" s="1"/>
  <c r="W146" i="8" s="1"/>
  <c r="F143" i="8"/>
  <c r="G143" i="8" s="1"/>
  <c r="H143" i="8" s="1"/>
  <c r="I143" i="8" s="1"/>
  <c r="U143" i="8" s="1"/>
  <c r="W143" i="8" s="1"/>
  <c r="F238" i="8"/>
  <c r="G238" i="8" s="1"/>
  <c r="H238" i="8" s="1"/>
  <c r="I238" i="8" s="1"/>
  <c r="U238" i="8" s="1"/>
  <c r="W238" i="8" s="1"/>
  <c r="F228" i="8"/>
  <c r="G228" i="8" s="1"/>
  <c r="H228" i="8" s="1"/>
  <c r="I228" i="8" s="1"/>
  <c r="U228" i="8" s="1"/>
  <c r="W228" i="8" s="1"/>
  <c r="F222" i="8"/>
  <c r="G222" i="8" s="1"/>
  <c r="H222" i="8" s="1"/>
  <c r="I222" i="8" s="1"/>
  <c r="U222" i="8" s="1"/>
  <c r="W222" i="8" s="1"/>
  <c r="F219" i="8"/>
  <c r="G219" i="8" s="1"/>
  <c r="H219" i="8" s="1"/>
  <c r="I219" i="8" s="1"/>
  <c r="U219" i="8" s="1"/>
  <c r="W219" i="8" s="1"/>
  <c r="F206" i="8"/>
  <c r="G206" i="8" s="1"/>
  <c r="H206" i="8" s="1"/>
  <c r="I206" i="8" s="1"/>
  <c r="U206" i="8" s="1"/>
  <c r="W206" i="8" s="1"/>
  <c r="F197" i="8"/>
  <c r="G197" i="8" s="1"/>
  <c r="H197" i="8" s="1"/>
  <c r="I197" i="8" s="1"/>
  <c r="U197" i="8" s="1"/>
  <c r="W197" i="8" s="1"/>
  <c r="F180" i="8"/>
  <c r="G180" i="8" s="1"/>
  <c r="H180" i="8" s="1"/>
  <c r="I180" i="8" s="1"/>
  <c r="U180" i="8" s="1"/>
  <c r="W180" i="8" s="1"/>
  <c r="F174" i="8"/>
  <c r="G174" i="8" s="1"/>
  <c r="H174" i="8" s="1"/>
  <c r="I174" i="8" s="1"/>
  <c r="U174" i="8" s="1"/>
  <c r="W174" i="8" s="1"/>
  <c r="F161" i="8"/>
  <c r="G161" i="8" s="1"/>
  <c r="H161" i="8" s="1"/>
  <c r="I161" i="8" s="1"/>
  <c r="U161" i="8" s="1"/>
  <c r="W161" i="8" s="1"/>
  <c r="F158" i="8"/>
  <c r="G158" i="8" s="1"/>
  <c r="H158" i="8" s="1"/>
  <c r="I158" i="8" s="1"/>
  <c r="U158" i="8" s="1"/>
  <c r="W158" i="8" s="1"/>
  <c r="F155" i="8"/>
  <c r="G155" i="8" s="1"/>
  <c r="H155" i="8" s="1"/>
  <c r="I155" i="8" s="1"/>
  <c r="U155" i="8" s="1"/>
  <c r="W155" i="8" s="1"/>
  <c r="F145" i="8"/>
  <c r="G145" i="8" s="1"/>
  <c r="H145" i="8" s="1"/>
  <c r="I145" i="8" s="1"/>
  <c r="U145" i="8" s="1"/>
  <c r="W145" i="8" s="1"/>
  <c r="F142" i="8"/>
  <c r="G142" i="8" s="1"/>
  <c r="H142" i="8" s="1"/>
  <c r="I142" i="8" s="1"/>
  <c r="U142" i="8" s="1"/>
  <c r="W142" i="8" s="1"/>
  <c r="F140" i="8"/>
  <c r="G140" i="8" s="1"/>
  <c r="H140" i="8" s="1"/>
  <c r="I140" i="8" s="1"/>
  <c r="U140" i="8" s="1"/>
  <c r="W140" i="8" s="1"/>
  <c r="F138" i="8"/>
  <c r="G138" i="8" s="1"/>
  <c r="H138" i="8" s="1"/>
  <c r="I138" i="8" s="1"/>
  <c r="U138" i="8" s="1"/>
  <c r="W138" i="8" s="1"/>
  <c r="F136" i="8"/>
  <c r="G136" i="8" s="1"/>
  <c r="H136" i="8" s="1"/>
  <c r="I136" i="8" s="1"/>
  <c r="U136" i="8" s="1"/>
  <c r="W136" i="8" s="1"/>
  <c r="F134" i="8"/>
  <c r="G134" i="8" s="1"/>
  <c r="H134" i="8" s="1"/>
  <c r="I134" i="8" s="1"/>
  <c r="U134" i="8" s="1"/>
  <c r="W134" i="8" s="1"/>
  <c r="F132" i="8"/>
  <c r="G132" i="8" s="1"/>
  <c r="H132" i="8" s="1"/>
  <c r="I132" i="8" s="1"/>
  <c r="U132" i="8" s="1"/>
  <c r="W132" i="8" s="1"/>
  <c r="F130" i="8"/>
  <c r="G130" i="8" s="1"/>
  <c r="H130" i="8" s="1"/>
  <c r="I130" i="8" s="1"/>
  <c r="U130" i="8" s="1"/>
  <c r="W130" i="8" s="1"/>
  <c r="F128" i="8"/>
  <c r="G128" i="8" s="1"/>
  <c r="H128" i="8" s="1"/>
  <c r="I128" i="8" s="1"/>
  <c r="U128" i="8" s="1"/>
  <c r="W128" i="8" s="1"/>
  <c r="F126" i="8"/>
  <c r="G126" i="8" s="1"/>
  <c r="H126" i="8" s="1"/>
  <c r="I126" i="8" s="1"/>
  <c r="U126" i="8" s="1"/>
  <c r="W126" i="8" s="1"/>
  <c r="F124" i="8"/>
  <c r="G124" i="8" s="1"/>
  <c r="H124" i="8" s="1"/>
  <c r="I124" i="8" s="1"/>
  <c r="U124" i="8" s="1"/>
  <c r="W124" i="8" s="1"/>
  <c r="F122" i="8"/>
  <c r="G122" i="8" s="1"/>
  <c r="H122" i="8" s="1"/>
  <c r="I122" i="8" s="1"/>
  <c r="U122" i="8" s="1"/>
  <c r="W122" i="8" s="1"/>
  <c r="F119" i="8"/>
  <c r="G119" i="8" s="1"/>
  <c r="H119" i="8" s="1"/>
  <c r="I119" i="8" s="1"/>
  <c r="U119" i="8" s="1"/>
  <c r="W119" i="8" s="1"/>
  <c r="F116" i="8"/>
  <c r="G116" i="8" s="1"/>
  <c r="H116" i="8" s="1"/>
  <c r="I116" i="8" s="1"/>
  <c r="U116" i="8" s="1"/>
  <c r="W116" i="8" s="1"/>
  <c r="F115" i="8"/>
  <c r="G115" i="8" s="1"/>
  <c r="H115" i="8" s="1"/>
  <c r="I115" i="8" s="1"/>
  <c r="U115" i="8" s="1"/>
  <c r="W115" i="8" s="1"/>
  <c r="F111" i="8"/>
  <c r="G111" i="8" s="1"/>
  <c r="H111" i="8" s="1"/>
  <c r="I111" i="8" s="1"/>
  <c r="U111" i="8" s="1"/>
  <c r="W111" i="8" s="1"/>
  <c r="F107" i="8"/>
  <c r="G107" i="8" s="1"/>
  <c r="H107" i="8" s="1"/>
  <c r="I107" i="8" s="1"/>
  <c r="U107" i="8" s="1"/>
  <c r="W107" i="8" s="1"/>
  <c r="F103" i="8"/>
  <c r="G103" i="8" s="1"/>
  <c r="H103" i="8" s="1"/>
  <c r="I103" i="8" s="1"/>
  <c r="U103" i="8" s="1"/>
  <c r="W103" i="8" s="1"/>
  <c r="F99" i="8"/>
  <c r="G99" i="8" s="1"/>
  <c r="H99" i="8" s="1"/>
  <c r="I99" i="8" s="1"/>
  <c r="U99" i="8" s="1"/>
  <c r="W99" i="8" s="1"/>
  <c r="F95" i="8"/>
  <c r="G95" i="8" s="1"/>
  <c r="H95" i="8" s="1"/>
  <c r="I95" i="8" s="1"/>
  <c r="U95" i="8" s="1"/>
  <c r="W95" i="8" s="1"/>
  <c r="F91" i="8"/>
  <c r="G91" i="8" s="1"/>
  <c r="H91" i="8" s="1"/>
  <c r="I91" i="8" s="1"/>
  <c r="U91" i="8" s="1"/>
  <c r="W91" i="8" s="1"/>
  <c r="F87" i="8"/>
  <c r="G87" i="8" s="1"/>
  <c r="H87" i="8" s="1"/>
  <c r="I87" i="8" s="1"/>
  <c r="U87" i="8" s="1"/>
  <c r="W87" i="8" s="1"/>
  <c r="F83" i="8"/>
  <c r="G83" i="8" s="1"/>
  <c r="H83" i="8" s="1"/>
  <c r="I83" i="8" s="1"/>
  <c r="U83" i="8" s="1"/>
  <c r="W83" i="8" s="1"/>
  <c r="F79" i="8"/>
  <c r="G79" i="8" s="1"/>
  <c r="H79" i="8" s="1"/>
  <c r="I79" i="8" s="1"/>
  <c r="U79" i="8" s="1"/>
  <c r="W79" i="8" s="1"/>
  <c r="F75" i="8"/>
  <c r="G75" i="8" s="1"/>
  <c r="H75" i="8" s="1"/>
  <c r="I75" i="8" s="1"/>
  <c r="U75" i="8" s="1"/>
  <c r="W75" i="8" s="1"/>
  <c r="F71" i="8"/>
  <c r="G71" i="8" s="1"/>
  <c r="H71" i="8" s="1"/>
  <c r="I71" i="8" s="1"/>
  <c r="U71" i="8" s="1"/>
  <c r="W71" i="8" s="1"/>
  <c r="F67" i="8"/>
  <c r="G67" i="8" s="1"/>
  <c r="H67" i="8" s="1"/>
  <c r="I67" i="8" s="1"/>
  <c r="U67" i="8" s="1"/>
  <c r="W67" i="8" s="1"/>
  <c r="F63" i="8"/>
  <c r="G63" i="8" s="1"/>
  <c r="H63" i="8" s="1"/>
  <c r="I63" i="8" s="1"/>
  <c r="U63" i="8" s="1"/>
  <c r="W63" i="8" s="1"/>
  <c r="F59" i="8"/>
  <c r="G59" i="8" s="1"/>
  <c r="H59" i="8" s="1"/>
  <c r="I59" i="8" s="1"/>
  <c r="U59" i="8" s="1"/>
  <c r="W59" i="8" s="1"/>
  <c r="F55" i="8"/>
  <c r="G55" i="8" s="1"/>
  <c r="H55" i="8" s="1"/>
  <c r="I55" i="8" s="1"/>
  <c r="U55" i="8" s="1"/>
  <c r="W55" i="8" s="1"/>
  <c r="F190" i="8"/>
  <c r="G190" i="8" s="1"/>
  <c r="H190" i="8" s="1"/>
  <c r="I190" i="8" s="1"/>
  <c r="U190" i="8" s="1"/>
  <c r="W190" i="8" s="1"/>
  <c r="F163" i="8"/>
  <c r="G163" i="8" s="1"/>
  <c r="H163" i="8" s="1"/>
  <c r="I163" i="8" s="1"/>
  <c r="U163" i="8" s="1"/>
  <c r="W163" i="8" s="1"/>
  <c r="F154" i="8"/>
  <c r="G154" i="8" s="1"/>
  <c r="H154" i="8" s="1"/>
  <c r="I154" i="8" s="1"/>
  <c r="U154" i="8" s="1"/>
  <c r="W154" i="8" s="1"/>
  <c r="F118" i="8"/>
  <c r="G118" i="8" s="1"/>
  <c r="H118" i="8" s="1"/>
  <c r="I118" i="8" s="1"/>
  <c r="U118" i="8" s="1"/>
  <c r="W118" i="8" s="1"/>
  <c r="F113" i="8"/>
  <c r="G113" i="8" s="1"/>
  <c r="H113" i="8" s="1"/>
  <c r="I113" i="8" s="1"/>
  <c r="U113" i="8" s="1"/>
  <c r="W113" i="8" s="1"/>
  <c r="F110" i="8"/>
  <c r="G110" i="8" s="1"/>
  <c r="H110" i="8" s="1"/>
  <c r="I110" i="8" s="1"/>
  <c r="U110" i="8" s="1"/>
  <c r="W110" i="8" s="1"/>
  <c r="F100" i="8"/>
  <c r="G100" i="8" s="1"/>
  <c r="H100" i="8" s="1"/>
  <c r="I100" i="8" s="1"/>
  <c r="U100" i="8" s="1"/>
  <c r="W100" i="8" s="1"/>
  <c r="F97" i="8"/>
  <c r="G97" i="8" s="1"/>
  <c r="H97" i="8" s="1"/>
  <c r="I97" i="8" s="1"/>
  <c r="U97" i="8" s="1"/>
  <c r="W97" i="8" s="1"/>
  <c r="F94" i="8"/>
  <c r="G94" i="8" s="1"/>
  <c r="H94" i="8" s="1"/>
  <c r="I94" i="8" s="1"/>
  <c r="U94" i="8" s="1"/>
  <c r="W94" i="8" s="1"/>
  <c r="F84" i="8"/>
  <c r="G84" i="8" s="1"/>
  <c r="H84" i="8" s="1"/>
  <c r="I84" i="8" s="1"/>
  <c r="U84" i="8" s="1"/>
  <c r="W84" i="8" s="1"/>
  <c r="F81" i="8"/>
  <c r="G81" i="8" s="1"/>
  <c r="H81" i="8" s="1"/>
  <c r="I81" i="8" s="1"/>
  <c r="U81" i="8" s="1"/>
  <c r="W81" i="8" s="1"/>
  <c r="F78" i="8"/>
  <c r="G78" i="8" s="1"/>
  <c r="H78" i="8" s="1"/>
  <c r="I78" i="8" s="1"/>
  <c r="U78" i="8" s="1"/>
  <c r="W78" i="8" s="1"/>
  <c r="F65" i="8"/>
  <c r="G65" i="8" s="1"/>
  <c r="H65" i="8" s="1"/>
  <c r="I65" i="8" s="1"/>
  <c r="U65" i="8" s="1"/>
  <c r="W65" i="8" s="1"/>
  <c r="F62" i="8"/>
  <c r="G62" i="8" s="1"/>
  <c r="H62" i="8" s="1"/>
  <c r="I62" i="8" s="1"/>
  <c r="U62" i="8" s="1"/>
  <c r="W62" i="8" s="1"/>
  <c r="F52" i="8"/>
  <c r="G52" i="8" s="1"/>
  <c r="H52" i="8" s="1"/>
  <c r="I52" i="8" s="1"/>
  <c r="U52" i="8" s="1"/>
  <c r="W52" i="8" s="1"/>
  <c r="F42" i="8"/>
  <c r="G42" i="8" s="1"/>
  <c r="H42" i="8" s="1"/>
  <c r="I42" i="8" s="1"/>
  <c r="U42" i="8" s="1"/>
  <c r="W42" i="8" s="1"/>
  <c r="F271" i="8"/>
  <c r="G271" i="8" s="1"/>
  <c r="H271" i="8" s="1"/>
  <c r="I271" i="8" s="1"/>
  <c r="U271" i="8" s="1"/>
  <c r="W271" i="8" s="1"/>
  <c r="F258" i="8"/>
  <c r="G258" i="8" s="1"/>
  <c r="H258" i="8" s="1"/>
  <c r="I258" i="8" s="1"/>
  <c r="U258" i="8" s="1"/>
  <c r="W258" i="8" s="1"/>
  <c r="F181" i="8"/>
  <c r="G181" i="8" s="1"/>
  <c r="H181" i="8" s="1"/>
  <c r="I181" i="8" s="1"/>
  <c r="U181" i="8" s="1"/>
  <c r="W181" i="8" s="1"/>
  <c r="F177" i="8"/>
  <c r="G177" i="8" s="1"/>
  <c r="H177" i="8" s="1"/>
  <c r="I177" i="8" s="1"/>
  <c r="U177" i="8" s="1"/>
  <c r="W177" i="8" s="1"/>
  <c r="F114" i="8"/>
  <c r="G114" i="8" s="1"/>
  <c r="H114" i="8" s="1"/>
  <c r="I114" i="8" s="1"/>
  <c r="U114" i="8" s="1"/>
  <c r="W114" i="8" s="1"/>
  <c r="F98" i="8"/>
  <c r="G98" i="8" s="1"/>
  <c r="H98" i="8" s="1"/>
  <c r="I98" i="8" s="1"/>
  <c r="U98" i="8" s="1"/>
  <c r="W98" i="8" s="1"/>
  <c r="F211" i="8"/>
  <c r="G211" i="8" s="1"/>
  <c r="H211" i="8" s="1"/>
  <c r="I211" i="8" s="1"/>
  <c r="U211" i="8" s="1"/>
  <c r="W211" i="8" s="1"/>
  <c r="F209" i="8"/>
  <c r="G209" i="8" s="1"/>
  <c r="H209" i="8" s="1"/>
  <c r="I209" i="8" s="1"/>
  <c r="U209" i="8" s="1"/>
  <c r="W209" i="8" s="1"/>
  <c r="F151" i="8"/>
  <c r="G151" i="8" s="1"/>
  <c r="H151" i="8" s="1"/>
  <c r="I151" i="8" s="1"/>
  <c r="U151" i="8" s="1"/>
  <c r="W151" i="8" s="1"/>
  <c r="F121" i="8"/>
  <c r="G121" i="8" s="1"/>
  <c r="H121" i="8" s="1"/>
  <c r="I121" i="8" s="1"/>
  <c r="U121" i="8" s="1"/>
  <c r="W121" i="8" s="1"/>
  <c r="F112" i="8"/>
  <c r="G112" i="8" s="1"/>
  <c r="H112" i="8" s="1"/>
  <c r="I112" i="8" s="1"/>
  <c r="U112" i="8" s="1"/>
  <c r="W112" i="8" s="1"/>
  <c r="F109" i="8"/>
  <c r="G109" i="8" s="1"/>
  <c r="H109" i="8" s="1"/>
  <c r="I109" i="8" s="1"/>
  <c r="U109" i="8" s="1"/>
  <c r="W109" i="8" s="1"/>
  <c r="F106" i="8"/>
  <c r="G106" i="8" s="1"/>
  <c r="H106" i="8" s="1"/>
  <c r="I106" i="8" s="1"/>
  <c r="U106" i="8" s="1"/>
  <c r="W106" i="8" s="1"/>
  <c r="F96" i="8"/>
  <c r="G96" i="8" s="1"/>
  <c r="H96" i="8" s="1"/>
  <c r="I96" i="8" s="1"/>
  <c r="U96" i="8" s="1"/>
  <c r="W96" i="8" s="1"/>
  <c r="F93" i="8"/>
  <c r="G93" i="8" s="1"/>
  <c r="H93" i="8" s="1"/>
  <c r="I93" i="8" s="1"/>
  <c r="U93" i="8" s="1"/>
  <c r="W93" i="8" s="1"/>
  <c r="F90" i="8"/>
  <c r="G90" i="8" s="1"/>
  <c r="H90" i="8" s="1"/>
  <c r="I90" i="8" s="1"/>
  <c r="U90" i="8" s="1"/>
  <c r="W90" i="8" s="1"/>
  <c r="F80" i="8"/>
  <c r="G80" i="8" s="1"/>
  <c r="H80" i="8" s="1"/>
  <c r="I80" i="8" s="1"/>
  <c r="U80" i="8" s="1"/>
  <c r="W80" i="8" s="1"/>
  <c r="F77" i="8"/>
  <c r="G77" i="8" s="1"/>
  <c r="H77" i="8" s="1"/>
  <c r="I77" i="8" s="1"/>
  <c r="U77" i="8" s="1"/>
  <c r="W77" i="8" s="1"/>
  <c r="F74" i="8"/>
  <c r="G74" i="8" s="1"/>
  <c r="H74" i="8" s="1"/>
  <c r="I74" i="8" s="1"/>
  <c r="U74" i="8" s="1"/>
  <c r="W74" i="8" s="1"/>
  <c r="F64" i="8"/>
  <c r="G64" i="8" s="1"/>
  <c r="H64" i="8" s="1"/>
  <c r="I64" i="8" s="1"/>
  <c r="U64" i="8" s="1"/>
  <c r="W64" i="8" s="1"/>
  <c r="F61" i="8"/>
  <c r="G61" i="8" s="1"/>
  <c r="H61" i="8" s="1"/>
  <c r="I61" i="8" s="1"/>
  <c r="U61" i="8" s="1"/>
  <c r="W61" i="8" s="1"/>
  <c r="F58" i="8"/>
  <c r="G58" i="8" s="1"/>
  <c r="H58" i="8" s="1"/>
  <c r="I58" i="8" s="1"/>
  <c r="U58" i="8" s="1"/>
  <c r="W58" i="8" s="1"/>
  <c r="F49" i="8"/>
  <c r="G49" i="8" s="1"/>
  <c r="H49" i="8" s="1"/>
  <c r="I49" i="8" s="1"/>
  <c r="U49" i="8" s="1"/>
  <c r="W49" i="8" s="1"/>
  <c r="F45" i="8"/>
  <c r="G45" i="8" s="1"/>
  <c r="H45" i="8" s="1"/>
  <c r="I45" i="8" s="1"/>
  <c r="U45" i="8" s="1"/>
  <c r="W45" i="8" s="1"/>
  <c r="F41" i="8"/>
  <c r="G41" i="8" s="1"/>
  <c r="H41" i="8" s="1"/>
  <c r="I41" i="8" s="1"/>
  <c r="U41" i="8" s="1"/>
  <c r="W41" i="8" s="1"/>
  <c r="F37" i="8"/>
  <c r="G37" i="8" s="1"/>
  <c r="H37" i="8" s="1"/>
  <c r="I37" i="8" s="1"/>
  <c r="U37" i="8" s="1"/>
  <c r="W37" i="8" s="1"/>
  <c r="F33" i="8"/>
  <c r="G33" i="8" s="1"/>
  <c r="H33" i="8" s="1"/>
  <c r="I33" i="8" s="1"/>
  <c r="U33" i="8" s="1"/>
  <c r="W33" i="8" s="1"/>
  <c r="F29" i="8"/>
  <c r="G29" i="8" s="1"/>
  <c r="H29" i="8" s="1"/>
  <c r="I29" i="8" s="1"/>
  <c r="U29" i="8" s="1"/>
  <c r="W29" i="8" s="1"/>
  <c r="F68" i="8"/>
  <c r="G68" i="8" s="1"/>
  <c r="H68" i="8" s="1"/>
  <c r="I68" i="8" s="1"/>
  <c r="U68" i="8" s="1"/>
  <c r="W68" i="8" s="1"/>
  <c r="F50" i="8"/>
  <c r="G50" i="8" s="1"/>
  <c r="H50" i="8" s="1"/>
  <c r="I50" i="8" s="1"/>
  <c r="U50" i="8" s="1"/>
  <c r="W50" i="8" s="1"/>
  <c r="F46" i="8"/>
  <c r="G46" i="8" s="1"/>
  <c r="H46" i="8" s="1"/>
  <c r="I46" i="8" s="1"/>
  <c r="U46" i="8" s="1"/>
  <c r="W46" i="8" s="1"/>
  <c r="F38" i="8"/>
  <c r="G38" i="8" s="1"/>
  <c r="H38" i="8" s="1"/>
  <c r="I38" i="8" s="1"/>
  <c r="U38" i="8" s="1"/>
  <c r="W38" i="8" s="1"/>
  <c r="F34" i="8"/>
  <c r="G34" i="8" s="1"/>
  <c r="H34" i="8" s="1"/>
  <c r="I34" i="8" s="1"/>
  <c r="U34" i="8" s="1"/>
  <c r="W34" i="8" s="1"/>
  <c r="F30" i="8"/>
  <c r="G30" i="8" s="1"/>
  <c r="H30" i="8" s="1"/>
  <c r="I30" i="8" s="1"/>
  <c r="U30" i="8" s="1"/>
  <c r="W30" i="8" s="1"/>
  <c r="F194" i="8"/>
  <c r="G194" i="8" s="1"/>
  <c r="H194" i="8" s="1"/>
  <c r="I194" i="8" s="1"/>
  <c r="U194" i="8" s="1"/>
  <c r="W194" i="8" s="1"/>
  <c r="F165" i="8"/>
  <c r="G165" i="8" s="1"/>
  <c r="H165" i="8" s="1"/>
  <c r="I165" i="8" s="1"/>
  <c r="U165" i="8" s="1"/>
  <c r="W165" i="8" s="1"/>
  <c r="F157" i="8"/>
  <c r="G157" i="8" s="1"/>
  <c r="H157" i="8" s="1"/>
  <c r="I157" i="8" s="1"/>
  <c r="U157" i="8" s="1"/>
  <c r="W157" i="8" s="1"/>
  <c r="F150" i="8"/>
  <c r="G150" i="8" s="1"/>
  <c r="H150" i="8" s="1"/>
  <c r="I150" i="8" s="1"/>
  <c r="U150" i="8" s="1"/>
  <c r="W150" i="8" s="1"/>
  <c r="F104" i="8"/>
  <c r="G104" i="8" s="1"/>
  <c r="H104" i="8" s="1"/>
  <c r="I104" i="8" s="1"/>
  <c r="U104" i="8" s="1"/>
  <c r="W104" i="8" s="1"/>
  <c r="F101" i="8"/>
  <c r="G101" i="8" s="1"/>
  <c r="H101" i="8" s="1"/>
  <c r="I101" i="8" s="1"/>
  <c r="U101" i="8" s="1"/>
  <c r="W101" i="8" s="1"/>
  <c r="F196" i="8"/>
  <c r="G196" i="8" s="1"/>
  <c r="H196" i="8" s="1"/>
  <c r="I196" i="8" s="1"/>
  <c r="U196" i="8" s="1"/>
  <c r="W196" i="8" s="1"/>
  <c r="F184" i="8"/>
  <c r="G184" i="8" s="1"/>
  <c r="H184" i="8" s="1"/>
  <c r="I184" i="8" s="1"/>
  <c r="U184" i="8" s="1"/>
  <c r="W184" i="8" s="1"/>
  <c r="F147" i="8"/>
  <c r="G147" i="8" s="1"/>
  <c r="H147" i="8" s="1"/>
  <c r="I147" i="8" s="1"/>
  <c r="U147" i="8" s="1"/>
  <c r="W147" i="8" s="1"/>
  <c r="F102" i="8"/>
  <c r="G102" i="8" s="1"/>
  <c r="H102" i="8" s="1"/>
  <c r="I102" i="8" s="1"/>
  <c r="U102" i="8" s="1"/>
  <c r="W102" i="8" s="1"/>
  <c r="F88" i="8"/>
  <c r="G88" i="8" s="1"/>
  <c r="H88" i="8" s="1"/>
  <c r="I88" i="8" s="1"/>
  <c r="U88" i="8" s="1"/>
  <c r="W88" i="8" s="1"/>
  <c r="F82" i="8"/>
  <c r="G82" i="8" s="1"/>
  <c r="H82" i="8" s="1"/>
  <c r="I82" i="8" s="1"/>
  <c r="U82" i="8" s="1"/>
  <c r="W82" i="8" s="1"/>
  <c r="F73" i="8"/>
  <c r="G73" i="8" s="1"/>
  <c r="H73" i="8" s="1"/>
  <c r="I73" i="8" s="1"/>
  <c r="U73" i="8" s="1"/>
  <c r="W73" i="8" s="1"/>
  <c r="F108" i="8"/>
  <c r="G108" i="8" s="1"/>
  <c r="H108" i="8" s="1"/>
  <c r="I108" i="8" s="1"/>
  <c r="U108" i="8" s="1"/>
  <c r="W108" i="8" s="1"/>
  <c r="F105" i="8"/>
  <c r="G105" i="8" s="1"/>
  <c r="H105" i="8" s="1"/>
  <c r="I105" i="8" s="1"/>
  <c r="U105" i="8" s="1"/>
  <c r="W105" i="8" s="1"/>
  <c r="F86" i="8"/>
  <c r="G86" i="8" s="1"/>
  <c r="H86" i="8" s="1"/>
  <c r="I86" i="8" s="1"/>
  <c r="U86" i="8" s="1"/>
  <c r="W86" i="8" s="1"/>
  <c r="F76" i="8"/>
  <c r="G76" i="8" s="1"/>
  <c r="H76" i="8" s="1"/>
  <c r="I76" i="8" s="1"/>
  <c r="U76" i="8" s="1"/>
  <c r="W76" i="8" s="1"/>
  <c r="F69" i="8"/>
  <c r="G69" i="8" s="1"/>
  <c r="H69" i="8" s="1"/>
  <c r="I69" i="8" s="1"/>
  <c r="U69" i="8" s="1"/>
  <c r="W69" i="8" s="1"/>
  <c r="F54" i="8"/>
  <c r="G54" i="8" s="1"/>
  <c r="H54" i="8" s="1"/>
  <c r="I54" i="8" s="1"/>
  <c r="U54" i="8" s="1"/>
  <c r="W54" i="8" s="1"/>
  <c r="F44" i="8"/>
  <c r="G44" i="8" s="1"/>
  <c r="H44" i="8" s="1"/>
  <c r="I44" i="8" s="1"/>
  <c r="U44" i="8" s="1"/>
  <c r="W44" i="8" s="1"/>
  <c r="F36" i="8"/>
  <c r="G36" i="8" s="1"/>
  <c r="H36" i="8" s="1"/>
  <c r="I36" i="8" s="1"/>
  <c r="U36" i="8" s="1"/>
  <c r="W36" i="8" s="1"/>
  <c r="F164" i="8"/>
  <c r="G164" i="8" s="1"/>
  <c r="H164" i="8" s="1"/>
  <c r="I164" i="8" s="1"/>
  <c r="U164" i="8" s="1"/>
  <c r="W164" i="8" s="1"/>
  <c r="F153" i="8"/>
  <c r="G153" i="8" s="1"/>
  <c r="H153" i="8" s="1"/>
  <c r="I153" i="8" s="1"/>
  <c r="U153" i="8" s="1"/>
  <c r="W153" i="8" s="1"/>
  <c r="F92" i="8"/>
  <c r="G92" i="8" s="1"/>
  <c r="H92" i="8" s="1"/>
  <c r="I92" i="8" s="1"/>
  <c r="U92" i="8" s="1"/>
  <c r="W92" i="8" s="1"/>
  <c r="F89" i="8"/>
  <c r="G89" i="8" s="1"/>
  <c r="H89" i="8" s="1"/>
  <c r="I89" i="8" s="1"/>
  <c r="U89" i="8" s="1"/>
  <c r="W89" i="8" s="1"/>
  <c r="F51" i="8"/>
  <c r="G51" i="8" s="1"/>
  <c r="H51" i="8" s="1"/>
  <c r="I51" i="8" s="1"/>
  <c r="U51" i="8" s="1"/>
  <c r="W51" i="8" s="1"/>
  <c r="F214" i="8"/>
  <c r="G214" i="8" s="1"/>
  <c r="H214" i="8" s="1"/>
  <c r="I214" i="8" s="1"/>
  <c r="U214" i="8" s="1"/>
  <c r="W214" i="8" s="1"/>
  <c r="F85" i="8"/>
  <c r="G85" i="8" s="1"/>
  <c r="H85" i="8" s="1"/>
  <c r="I85" i="8" s="1"/>
  <c r="U85" i="8" s="1"/>
  <c r="W85" i="8" s="1"/>
  <c r="F70" i="8"/>
  <c r="G70" i="8" s="1"/>
  <c r="H70" i="8" s="1"/>
  <c r="I70" i="8" s="1"/>
  <c r="U70" i="8" s="1"/>
  <c r="W70" i="8" s="1"/>
  <c r="F66" i="8"/>
  <c r="G66" i="8" s="1"/>
  <c r="H66" i="8" s="1"/>
  <c r="I66" i="8" s="1"/>
  <c r="U66" i="8" s="1"/>
  <c r="W66" i="8" s="1"/>
  <c r="F28" i="8"/>
  <c r="G28" i="8" s="1"/>
  <c r="H28" i="8" s="1"/>
  <c r="I28" i="8" s="1"/>
  <c r="U28" i="8" s="1"/>
  <c r="W28" i="8" s="1"/>
  <c r="F72" i="8"/>
  <c r="G72" i="8" s="1"/>
  <c r="H72" i="8" s="1"/>
  <c r="I72" i="8" s="1"/>
  <c r="U72" i="8" s="1"/>
  <c r="W72" i="8" s="1"/>
  <c r="F32" i="8"/>
  <c r="G32" i="8" s="1"/>
  <c r="H32" i="8" s="1"/>
  <c r="I32" i="8" s="1"/>
  <c r="U32" i="8" s="1"/>
  <c r="W32" i="8" s="1"/>
  <c r="I5" i="8"/>
  <c r="F117" i="8"/>
  <c r="G117" i="8" s="1"/>
  <c r="H117" i="8" s="1"/>
  <c r="I117" i="8" s="1"/>
  <c r="U117" i="8" s="1"/>
  <c r="W117" i="8" s="1"/>
  <c r="F56" i="8"/>
  <c r="G56" i="8" s="1"/>
  <c r="H56" i="8" s="1"/>
  <c r="I56" i="8" s="1"/>
  <c r="U56" i="8" s="1"/>
  <c r="W56" i="8" s="1"/>
  <c r="F47" i="8"/>
  <c r="G47" i="8" s="1"/>
  <c r="H47" i="8" s="1"/>
  <c r="I47" i="8" s="1"/>
  <c r="U47" i="8" s="1"/>
  <c r="W47" i="8" s="1"/>
  <c r="F39" i="8"/>
  <c r="G39" i="8" s="1"/>
  <c r="H39" i="8" s="1"/>
  <c r="I39" i="8" s="1"/>
  <c r="U39" i="8" s="1"/>
  <c r="W39" i="8" s="1"/>
  <c r="F31" i="8"/>
  <c r="G31" i="8" s="1"/>
  <c r="H31" i="8" s="1"/>
  <c r="I31" i="8" s="1"/>
  <c r="U31" i="8" s="1"/>
  <c r="W31" i="8" s="1"/>
  <c r="F43" i="8"/>
  <c r="G43" i="8" s="1"/>
  <c r="H43" i="8" s="1"/>
  <c r="I43" i="8" s="1"/>
  <c r="U43" i="8" s="1"/>
  <c r="W43" i="8" s="1"/>
  <c r="F35" i="8"/>
  <c r="G35" i="8" s="1"/>
  <c r="H35" i="8" s="1"/>
  <c r="I35" i="8" s="1"/>
  <c r="U35" i="8" s="1"/>
  <c r="W35" i="8" s="1"/>
  <c r="F60" i="8"/>
  <c r="G60" i="8" s="1"/>
  <c r="H60" i="8" s="1"/>
  <c r="I60" i="8" s="1"/>
  <c r="U60" i="8" s="1"/>
  <c r="W60" i="8" s="1"/>
  <c r="F57" i="8"/>
  <c r="G57" i="8" s="1"/>
  <c r="H57" i="8" s="1"/>
  <c r="I57" i="8" s="1"/>
  <c r="U57" i="8" s="1"/>
  <c r="W57" i="8" s="1"/>
  <c r="F53" i="8"/>
  <c r="G53" i="8" s="1"/>
  <c r="H53" i="8" s="1"/>
  <c r="I53" i="8" s="1"/>
  <c r="U53" i="8" s="1"/>
  <c r="W53" i="8" s="1"/>
  <c r="F48" i="8"/>
  <c r="G48" i="8" s="1"/>
  <c r="H48" i="8" s="1"/>
  <c r="I48" i="8" s="1"/>
  <c r="U48" i="8" s="1"/>
  <c r="W48" i="8" s="1"/>
  <c r="F40" i="8"/>
  <c r="G40" i="8" s="1"/>
  <c r="H40" i="8" s="1"/>
  <c r="I40" i="8" s="1"/>
  <c r="U40" i="8" s="1"/>
  <c r="W40" i="8" s="1"/>
  <c r="I6" i="9" l="1"/>
  <c r="J6" i="9"/>
  <c r="J6" i="8"/>
  <c r="I6" i="8"/>
  <c r="Q277" i="7" l="1"/>
  <c r="R277" i="7" s="1"/>
  <c r="V277" i="7" s="1"/>
  <c r="K277" i="7"/>
  <c r="L277" i="7" s="1"/>
  <c r="Q276" i="7"/>
  <c r="R276" i="7" s="1"/>
  <c r="V276" i="7" s="1"/>
  <c r="K276" i="7"/>
  <c r="L276" i="7" s="1"/>
  <c r="Q275" i="7"/>
  <c r="R275" i="7" s="1"/>
  <c r="V275" i="7" s="1"/>
  <c r="K275" i="7"/>
  <c r="L275" i="7" s="1"/>
  <c r="Q274" i="7"/>
  <c r="R274" i="7" s="1"/>
  <c r="V274" i="7" s="1"/>
  <c r="K274" i="7"/>
  <c r="L274" i="7" s="1"/>
  <c r="Q273" i="7"/>
  <c r="R273" i="7" s="1"/>
  <c r="V273" i="7" s="1"/>
  <c r="K273" i="7"/>
  <c r="L273" i="7" s="1"/>
  <c r="Q272" i="7"/>
  <c r="R272" i="7" s="1"/>
  <c r="V272" i="7" s="1"/>
  <c r="K272" i="7"/>
  <c r="L272" i="7" s="1"/>
  <c r="Q271" i="7"/>
  <c r="R271" i="7" s="1"/>
  <c r="V271" i="7" s="1"/>
  <c r="K271" i="7"/>
  <c r="L271" i="7" s="1"/>
  <c r="Q270" i="7"/>
  <c r="R270" i="7" s="1"/>
  <c r="V270" i="7" s="1"/>
  <c r="L270" i="7"/>
  <c r="K270" i="7"/>
  <c r="Q269" i="7"/>
  <c r="R269" i="7" s="1"/>
  <c r="V269" i="7" s="1"/>
  <c r="K269" i="7"/>
  <c r="L269" i="7" s="1"/>
  <c r="Q268" i="7"/>
  <c r="R268" i="7" s="1"/>
  <c r="V268" i="7" s="1"/>
  <c r="K268" i="7"/>
  <c r="L268" i="7" s="1"/>
  <c r="Q267" i="7"/>
  <c r="R267" i="7" s="1"/>
  <c r="V267" i="7" s="1"/>
  <c r="K267" i="7"/>
  <c r="L267" i="7" s="1"/>
  <c r="Q266" i="7"/>
  <c r="R266" i="7" s="1"/>
  <c r="V266" i="7" s="1"/>
  <c r="K266" i="7"/>
  <c r="L266" i="7" s="1"/>
  <c r="Q265" i="7"/>
  <c r="R265" i="7" s="1"/>
  <c r="V265" i="7" s="1"/>
  <c r="K265" i="7"/>
  <c r="L265" i="7" s="1"/>
  <c r="Q264" i="7"/>
  <c r="R264" i="7" s="1"/>
  <c r="V264" i="7" s="1"/>
  <c r="K264" i="7"/>
  <c r="L264" i="7" s="1"/>
  <c r="Q263" i="7"/>
  <c r="R263" i="7" s="1"/>
  <c r="V263" i="7" s="1"/>
  <c r="K263" i="7"/>
  <c r="L263" i="7" s="1"/>
  <c r="Q262" i="7"/>
  <c r="R262" i="7" s="1"/>
  <c r="V262" i="7" s="1"/>
  <c r="K262" i="7"/>
  <c r="L262" i="7" s="1"/>
  <c r="Q261" i="7"/>
  <c r="R261" i="7" s="1"/>
  <c r="V261" i="7" s="1"/>
  <c r="K261" i="7"/>
  <c r="L261" i="7" s="1"/>
  <c r="Q260" i="7"/>
  <c r="R260" i="7" s="1"/>
  <c r="V260" i="7" s="1"/>
  <c r="K260" i="7"/>
  <c r="L260" i="7" s="1"/>
  <c r="Q259" i="7"/>
  <c r="R259" i="7" s="1"/>
  <c r="V259" i="7" s="1"/>
  <c r="K259" i="7"/>
  <c r="L259" i="7" s="1"/>
  <c r="Q258" i="7"/>
  <c r="R258" i="7" s="1"/>
  <c r="V258" i="7" s="1"/>
  <c r="K258" i="7"/>
  <c r="L258" i="7" s="1"/>
  <c r="Q257" i="7"/>
  <c r="R257" i="7" s="1"/>
  <c r="V257" i="7" s="1"/>
  <c r="K257" i="7"/>
  <c r="L257" i="7" s="1"/>
  <c r="Q256" i="7"/>
  <c r="R256" i="7" s="1"/>
  <c r="V256" i="7" s="1"/>
  <c r="K256" i="7"/>
  <c r="L256" i="7" s="1"/>
  <c r="Q255" i="7"/>
  <c r="R255" i="7" s="1"/>
  <c r="V255" i="7" s="1"/>
  <c r="K255" i="7"/>
  <c r="L255" i="7" s="1"/>
  <c r="Q254" i="7"/>
  <c r="R254" i="7" s="1"/>
  <c r="V254" i="7" s="1"/>
  <c r="K254" i="7"/>
  <c r="L254" i="7" s="1"/>
  <c r="Q253" i="7"/>
  <c r="R253" i="7" s="1"/>
  <c r="V253" i="7" s="1"/>
  <c r="K253" i="7"/>
  <c r="L253" i="7" s="1"/>
  <c r="Q252" i="7"/>
  <c r="R252" i="7" s="1"/>
  <c r="V252" i="7" s="1"/>
  <c r="K252" i="7"/>
  <c r="L252" i="7" s="1"/>
  <c r="Q251" i="7"/>
  <c r="R251" i="7" s="1"/>
  <c r="V251" i="7" s="1"/>
  <c r="K251" i="7"/>
  <c r="L251" i="7" s="1"/>
  <c r="Q250" i="7"/>
  <c r="R250" i="7" s="1"/>
  <c r="V250" i="7" s="1"/>
  <c r="K250" i="7"/>
  <c r="L250" i="7" s="1"/>
  <c r="Q249" i="7"/>
  <c r="R249" i="7" s="1"/>
  <c r="V249" i="7" s="1"/>
  <c r="K249" i="7"/>
  <c r="L249" i="7" s="1"/>
  <c r="Q248" i="7"/>
  <c r="R248" i="7" s="1"/>
  <c r="V248" i="7" s="1"/>
  <c r="K248" i="7"/>
  <c r="L248" i="7" s="1"/>
  <c r="Q247" i="7"/>
  <c r="R247" i="7" s="1"/>
  <c r="V247" i="7" s="1"/>
  <c r="K247" i="7"/>
  <c r="L247" i="7" s="1"/>
  <c r="Q246" i="7"/>
  <c r="R246" i="7" s="1"/>
  <c r="V246" i="7" s="1"/>
  <c r="K246" i="7"/>
  <c r="L246" i="7" s="1"/>
  <c r="Q245" i="7"/>
  <c r="R245" i="7" s="1"/>
  <c r="V245" i="7" s="1"/>
  <c r="K245" i="7"/>
  <c r="L245" i="7" s="1"/>
  <c r="Q244" i="7"/>
  <c r="R244" i="7" s="1"/>
  <c r="V244" i="7" s="1"/>
  <c r="K244" i="7"/>
  <c r="L244" i="7" s="1"/>
  <c r="Q243" i="7"/>
  <c r="R243" i="7" s="1"/>
  <c r="V243" i="7" s="1"/>
  <c r="K243" i="7"/>
  <c r="L243" i="7" s="1"/>
  <c r="Q242" i="7"/>
  <c r="R242" i="7" s="1"/>
  <c r="V242" i="7" s="1"/>
  <c r="K242" i="7"/>
  <c r="L242" i="7" s="1"/>
  <c r="Q241" i="7"/>
  <c r="R241" i="7" s="1"/>
  <c r="V241" i="7" s="1"/>
  <c r="K241" i="7"/>
  <c r="L241" i="7" s="1"/>
  <c r="Q240" i="7"/>
  <c r="R240" i="7" s="1"/>
  <c r="V240" i="7" s="1"/>
  <c r="K240" i="7"/>
  <c r="L240" i="7" s="1"/>
  <c r="Q239" i="7"/>
  <c r="R239" i="7" s="1"/>
  <c r="V239" i="7" s="1"/>
  <c r="K239" i="7"/>
  <c r="L239" i="7" s="1"/>
  <c r="Q238" i="7"/>
  <c r="R238" i="7" s="1"/>
  <c r="V238" i="7" s="1"/>
  <c r="K238" i="7"/>
  <c r="L238" i="7" s="1"/>
  <c r="Q237" i="7"/>
  <c r="R237" i="7" s="1"/>
  <c r="V237" i="7" s="1"/>
  <c r="K237" i="7"/>
  <c r="L237" i="7" s="1"/>
  <c r="Q236" i="7"/>
  <c r="R236" i="7" s="1"/>
  <c r="V236" i="7" s="1"/>
  <c r="K236" i="7"/>
  <c r="L236" i="7" s="1"/>
  <c r="Q235" i="7"/>
  <c r="R235" i="7" s="1"/>
  <c r="V235" i="7" s="1"/>
  <c r="K235" i="7"/>
  <c r="L235" i="7" s="1"/>
  <c r="Q234" i="7"/>
  <c r="R234" i="7" s="1"/>
  <c r="V234" i="7" s="1"/>
  <c r="K234" i="7"/>
  <c r="L234" i="7" s="1"/>
  <c r="Q233" i="7"/>
  <c r="R233" i="7" s="1"/>
  <c r="V233" i="7" s="1"/>
  <c r="K233" i="7"/>
  <c r="L233" i="7" s="1"/>
  <c r="Q232" i="7"/>
  <c r="R232" i="7" s="1"/>
  <c r="V232" i="7" s="1"/>
  <c r="K232" i="7"/>
  <c r="L232" i="7" s="1"/>
  <c r="Q231" i="7"/>
  <c r="R231" i="7" s="1"/>
  <c r="V231" i="7" s="1"/>
  <c r="K231" i="7"/>
  <c r="L231" i="7" s="1"/>
  <c r="Q230" i="7"/>
  <c r="R230" i="7" s="1"/>
  <c r="V230" i="7" s="1"/>
  <c r="K230" i="7"/>
  <c r="L230" i="7" s="1"/>
  <c r="Q229" i="7"/>
  <c r="R229" i="7" s="1"/>
  <c r="V229" i="7" s="1"/>
  <c r="K229" i="7"/>
  <c r="L229" i="7" s="1"/>
  <c r="Q228" i="7"/>
  <c r="R228" i="7" s="1"/>
  <c r="V228" i="7" s="1"/>
  <c r="K228" i="7"/>
  <c r="L228" i="7" s="1"/>
  <c r="Q227" i="7"/>
  <c r="R227" i="7" s="1"/>
  <c r="V227" i="7" s="1"/>
  <c r="K227" i="7"/>
  <c r="L227" i="7" s="1"/>
  <c r="Q226" i="7"/>
  <c r="R226" i="7" s="1"/>
  <c r="V226" i="7" s="1"/>
  <c r="K226" i="7"/>
  <c r="L226" i="7" s="1"/>
  <c r="Q225" i="7"/>
  <c r="R225" i="7" s="1"/>
  <c r="V225" i="7" s="1"/>
  <c r="K225" i="7"/>
  <c r="L225" i="7" s="1"/>
  <c r="Q224" i="7"/>
  <c r="R224" i="7" s="1"/>
  <c r="V224" i="7" s="1"/>
  <c r="K224" i="7"/>
  <c r="L224" i="7" s="1"/>
  <c r="Q223" i="7"/>
  <c r="R223" i="7" s="1"/>
  <c r="V223" i="7" s="1"/>
  <c r="K223" i="7"/>
  <c r="L223" i="7" s="1"/>
  <c r="Q222" i="7"/>
  <c r="R222" i="7" s="1"/>
  <c r="V222" i="7" s="1"/>
  <c r="K222" i="7"/>
  <c r="L222" i="7" s="1"/>
  <c r="Q221" i="7"/>
  <c r="R221" i="7" s="1"/>
  <c r="V221" i="7" s="1"/>
  <c r="K221" i="7"/>
  <c r="L221" i="7" s="1"/>
  <c r="Q220" i="7"/>
  <c r="R220" i="7" s="1"/>
  <c r="V220" i="7" s="1"/>
  <c r="K220" i="7"/>
  <c r="L220" i="7" s="1"/>
  <c r="Q219" i="7"/>
  <c r="R219" i="7" s="1"/>
  <c r="V219" i="7" s="1"/>
  <c r="K219" i="7"/>
  <c r="L219" i="7" s="1"/>
  <c r="Q218" i="7"/>
  <c r="R218" i="7" s="1"/>
  <c r="V218" i="7" s="1"/>
  <c r="K218" i="7"/>
  <c r="L218" i="7" s="1"/>
  <c r="Q217" i="7"/>
  <c r="R217" i="7" s="1"/>
  <c r="V217" i="7" s="1"/>
  <c r="K217" i="7"/>
  <c r="L217" i="7" s="1"/>
  <c r="Q216" i="7"/>
  <c r="R216" i="7" s="1"/>
  <c r="V216" i="7" s="1"/>
  <c r="K216" i="7"/>
  <c r="L216" i="7" s="1"/>
  <c r="Q215" i="7"/>
  <c r="R215" i="7" s="1"/>
  <c r="V215" i="7" s="1"/>
  <c r="K215" i="7"/>
  <c r="L215" i="7" s="1"/>
  <c r="Q214" i="7"/>
  <c r="R214" i="7" s="1"/>
  <c r="V214" i="7" s="1"/>
  <c r="K214" i="7"/>
  <c r="L214" i="7" s="1"/>
  <c r="Q213" i="7"/>
  <c r="R213" i="7" s="1"/>
  <c r="V213" i="7" s="1"/>
  <c r="K213" i="7"/>
  <c r="L213" i="7" s="1"/>
  <c r="Q212" i="7"/>
  <c r="R212" i="7" s="1"/>
  <c r="V212" i="7" s="1"/>
  <c r="K212" i="7"/>
  <c r="L212" i="7" s="1"/>
  <c r="Q211" i="7"/>
  <c r="R211" i="7" s="1"/>
  <c r="V211" i="7" s="1"/>
  <c r="K211" i="7"/>
  <c r="L211" i="7" s="1"/>
  <c r="Q210" i="7"/>
  <c r="R210" i="7" s="1"/>
  <c r="V210" i="7" s="1"/>
  <c r="K210" i="7"/>
  <c r="L210" i="7" s="1"/>
  <c r="Q209" i="7"/>
  <c r="R209" i="7" s="1"/>
  <c r="V209" i="7" s="1"/>
  <c r="K209" i="7"/>
  <c r="L209" i="7" s="1"/>
  <c r="Q208" i="7"/>
  <c r="R208" i="7" s="1"/>
  <c r="V208" i="7" s="1"/>
  <c r="K208" i="7"/>
  <c r="L208" i="7" s="1"/>
  <c r="Q207" i="7"/>
  <c r="R207" i="7" s="1"/>
  <c r="V207" i="7" s="1"/>
  <c r="K207" i="7"/>
  <c r="L207" i="7" s="1"/>
  <c r="Q206" i="7"/>
  <c r="R206" i="7" s="1"/>
  <c r="V206" i="7" s="1"/>
  <c r="K206" i="7"/>
  <c r="L206" i="7" s="1"/>
  <c r="Q205" i="7"/>
  <c r="R205" i="7" s="1"/>
  <c r="V205" i="7" s="1"/>
  <c r="K205" i="7"/>
  <c r="L205" i="7" s="1"/>
  <c r="Q204" i="7"/>
  <c r="R204" i="7" s="1"/>
  <c r="V204" i="7" s="1"/>
  <c r="L204" i="7"/>
  <c r="K204" i="7"/>
  <c r="Q203" i="7"/>
  <c r="R203" i="7" s="1"/>
  <c r="V203" i="7" s="1"/>
  <c r="K203" i="7"/>
  <c r="L203" i="7" s="1"/>
  <c r="Q202" i="7"/>
  <c r="R202" i="7" s="1"/>
  <c r="V202" i="7" s="1"/>
  <c r="K202" i="7"/>
  <c r="L202" i="7" s="1"/>
  <c r="Q201" i="7"/>
  <c r="R201" i="7" s="1"/>
  <c r="V201" i="7" s="1"/>
  <c r="K201" i="7"/>
  <c r="L201" i="7" s="1"/>
  <c r="Q200" i="7"/>
  <c r="R200" i="7" s="1"/>
  <c r="V200" i="7" s="1"/>
  <c r="K200" i="7"/>
  <c r="L200" i="7" s="1"/>
  <c r="Q199" i="7"/>
  <c r="R199" i="7" s="1"/>
  <c r="V199" i="7" s="1"/>
  <c r="K199" i="7"/>
  <c r="L199" i="7" s="1"/>
  <c r="Q198" i="7"/>
  <c r="R198" i="7" s="1"/>
  <c r="V198" i="7" s="1"/>
  <c r="K198" i="7"/>
  <c r="L198" i="7" s="1"/>
  <c r="Q197" i="7"/>
  <c r="R197" i="7" s="1"/>
  <c r="V197" i="7" s="1"/>
  <c r="K197" i="7"/>
  <c r="L197" i="7" s="1"/>
  <c r="Q196" i="7"/>
  <c r="R196" i="7" s="1"/>
  <c r="V196" i="7" s="1"/>
  <c r="K196" i="7"/>
  <c r="L196" i="7" s="1"/>
  <c r="Q195" i="7"/>
  <c r="R195" i="7" s="1"/>
  <c r="V195" i="7" s="1"/>
  <c r="K195" i="7"/>
  <c r="L195" i="7" s="1"/>
  <c r="Q194" i="7"/>
  <c r="R194" i="7" s="1"/>
  <c r="V194" i="7" s="1"/>
  <c r="K194" i="7"/>
  <c r="L194" i="7" s="1"/>
  <c r="Q193" i="7"/>
  <c r="R193" i="7" s="1"/>
  <c r="V193" i="7" s="1"/>
  <c r="K193" i="7"/>
  <c r="L193" i="7" s="1"/>
  <c r="Q192" i="7"/>
  <c r="R192" i="7" s="1"/>
  <c r="V192" i="7" s="1"/>
  <c r="K192" i="7"/>
  <c r="L192" i="7" s="1"/>
  <c r="Q191" i="7"/>
  <c r="R191" i="7" s="1"/>
  <c r="V191" i="7" s="1"/>
  <c r="K191" i="7"/>
  <c r="L191" i="7" s="1"/>
  <c r="Q190" i="7"/>
  <c r="R190" i="7" s="1"/>
  <c r="V190" i="7" s="1"/>
  <c r="K190" i="7"/>
  <c r="L190" i="7" s="1"/>
  <c r="Q189" i="7"/>
  <c r="R189" i="7" s="1"/>
  <c r="V189" i="7" s="1"/>
  <c r="K189" i="7"/>
  <c r="L189" i="7" s="1"/>
  <c r="Q188" i="7"/>
  <c r="R188" i="7" s="1"/>
  <c r="V188" i="7" s="1"/>
  <c r="K188" i="7"/>
  <c r="L188" i="7" s="1"/>
  <c r="Q187" i="7"/>
  <c r="R187" i="7" s="1"/>
  <c r="V187" i="7" s="1"/>
  <c r="K187" i="7"/>
  <c r="L187" i="7" s="1"/>
  <c r="Q186" i="7"/>
  <c r="R186" i="7" s="1"/>
  <c r="V186" i="7" s="1"/>
  <c r="K186" i="7"/>
  <c r="L186" i="7" s="1"/>
  <c r="Q185" i="7"/>
  <c r="R185" i="7" s="1"/>
  <c r="V185" i="7" s="1"/>
  <c r="K185" i="7"/>
  <c r="L185" i="7" s="1"/>
  <c r="Q184" i="7"/>
  <c r="R184" i="7" s="1"/>
  <c r="V184" i="7" s="1"/>
  <c r="K184" i="7"/>
  <c r="L184" i="7" s="1"/>
  <c r="R183" i="7"/>
  <c r="V183" i="7" s="1"/>
  <c r="Q183" i="7"/>
  <c r="K183" i="7"/>
  <c r="L183" i="7" s="1"/>
  <c r="Q182" i="7"/>
  <c r="R182" i="7" s="1"/>
  <c r="V182" i="7" s="1"/>
  <c r="K182" i="7"/>
  <c r="L182" i="7" s="1"/>
  <c r="Q181" i="7"/>
  <c r="R181" i="7" s="1"/>
  <c r="V181" i="7" s="1"/>
  <c r="K181" i="7"/>
  <c r="L181" i="7" s="1"/>
  <c r="Q180" i="7"/>
  <c r="R180" i="7" s="1"/>
  <c r="V180" i="7" s="1"/>
  <c r="K180" i="7"/>
  <c r="L180" i="7" s="1"/>
  <c r="Q179" i="7"/>
  <c r="R179" i="7" s="1"/>
  <c r="V179" i="7" s="1"/>
  <c r="K179" i="7"/>
  <c r="L179" i="7" s="1"/>
  <c r="Q178" i="7"/>
  <c r="R178" i="7" s="1"/>
  <c r="V178" i="7" s="1"/>
  <c r="K178" i="7"/>
  <c r="L178" i="7" s="1"/>
  <c r="Q177" i="7"/>
  <c r="R177" i="7" s="1"/>
  <c r="V177" i="7" s="1"/>
  <c r="K177" i="7"/>
  <c r="L177" i="7" s="1"/>
  <c r="Q176" i="7"/>
  <c r="R176" i="7" s="1"/>
  <c r="V176" i="7" s="1"/>
  <c r="K176" i="7"/>
  <c r="L176" i="7" s="1"/>
  <c r="Q175" i="7"/>
  <c r="R175" i="7" s="1"/>
  <c r="V175" i="7" s="1"/>
  <c r="K175" i="7"/>
  <c r="L175" i="7" s="1"/>
  <c r="Q174" i="7"/>
  <c r="R174" i="7" s="1"/>
  <c r="V174" i="7" s="1"/>
  <c r="K174" i="7"/>
  <c r="L174" i="7" s="1"/>
  <c r="Q173" i="7"/>
  <c r="R173" i="7" s="1"/>
  <c r="V173" i="7" s="1"/>
  <c r="K173" i="7"/>
  <c r="L173" i="7" s="1"/>
  <c r="Q172" i="7"/>
  <c r="R172" i="7" s="1"/>
  <c r="V172" i="7" s="1"/>
  <c r="K172" i="7"/>
  <c r="L172" i="7" s="1"/>
  <c r="Q171" i="7"/>
  <c r="R171" i="7" s="1"/>
  <c r="V171" i="7" s="1"/>
  <c r="K171" i="7"/>
  <c r="L171" i="7" s="1"/>
  <c r="Q170" i="7"/>
  <c r="R170" i="7" s="1"/>
  <c r="V170" i="7" s="1"/>
  <c r="K170" i="7"/>
  <c r="L170" i="7" s="1"/>
  <c r="Q169" i="7"/>
  <c r="R169" i="7" s="1"/>
  <c r="V169" i="7" s="1"/>
  <c r="K169" i="7"/>
  <c r="L169" i="7" s="1"/>
  <c r="Q168" i="7"/>
  <c r="R168" i="7" s="1"/>
  <c r="V168" i="7" s="1"/>
  <c r="K168" i="7"/>
  <c r="L168" i="7" s="1"/>
  <c r="Q167" i="7"/>
  <c r="R167" i="7" s="1"/>
  <c r="V167" i="7" s="1"/>
  <c r="K167" i="7"/>
  <c r="L167" i="7" s="1"/>
  <c r="Q166" i="7"/>
  <c r="R166" i="7" s="1"/>
  <c r="V166" i="7" s="1"/>
  <c r="K166" i="7"/>
  <c r="L166" i="7" s="1"/>
  <c r="Q165" i="7"/>
  <c r="R165" i="7" s="1"/>
  <c r="V165" i="7" s="1"/>
  <c r="K165" i="7"/>
  <c r="L165" i="7" s="1"/>
  <c r="Q164" i="7"/>
  <c r="R164" i="7" s="1"/>
  <c r="V164" i="7" s="1"/>
  <c r="K164" i="7"/>
  <c r="L164" i="7" s="1"/>
  <c r="Q163" i="7"/>
  <c r="R163" i="7" s="1"/>
  <c r="V163" i="7" s="1"/>
  <c r="K163" i="7"/>
  <c r="L163" i="7" s="1"/>
  <c r="Q162" i="7"/>
  <c r="R162" i="7" s="1"/>
  <c r="V162" i="7" s="1"/>
  <c r="K162" i="7"/>
  <c r="L162" i="7" s="1"/>
  <c r="Q161" i="7"/>
  <c r="R161" i="7" s="1"/>
  <c r="V161" i="7" s="1"/>
  <c r="K161" i="7"/>
  <c r="L161" i="7" s="1"/>
  <c r="Q160" i="7"/>
  <c r="R160" i="7" s="1"/>
  <c r="V160" i="7" s="1"/>
  <c r="L160" i="7"/>
  <c r="K160" i="7"/>
  <c r="Q159" i="7"/>
  <c r="R159" i="7" s="1"/>
  <c r="V159" i="7" s="1"/>
  <c r="K159" i="7"/>
  <c r="L159" i="7" s="1"/>
  <c r="Q158" i="7"/>
  <c r="R158" i="7" s="1"/>
  <c r="V158" i="7" s="1"/>
  <c r="K158" i="7"/>
  <c r="L158" i="7" s="1"/>
  <c r="Q157" i="7"/>
  <c r="R157" i="7" s="1"/>
  <c r="V157" i="7" s="1"/>
  <c r="K157" i="7"/>
  <c r="L157" i="7" s="1"/>
  <c r="Q156" i="7"/>
  <c r="R156" i="7" s="1"/>
  <c r="V156" i="7" s="1"/>
  <c r="K156" i="7"/>
  <c r="L156" i="7" s="1"/>
  <c r="Q155" i="7"/>
  <c r="R155" i="7" s="1"/>
  <c r="V155" i="7" s="1"/>
  <c r="K155" i="7"/>
  <c r="L155" i="7" s="1"/>
  <c r="Q154" i="7"/>
  <c r="R154" i="7" s="1"/>
  <c r="V154" i="7" s="1"/>
  <c r="K154" i="7"/>
  <c r="L154" i="7" s="1"/>
  <c r="Q153" i="7"/>
  <c r="R153" i="7" s="1"/>
  <c r="V153" i="7" s="1"/>
  <c r="K153" i="7"/>
  <c r="L153" i="7" s="1"/>
  <c r="Q152" i="7"/>
  <c r="R152" i="7" s="1"/>
  <c r="V152" i="7" s="1"/>
  <c r="K152" i="7"/>
  <c r="L152" i="7" s="1"/>
  <c r="Q151" i="7"/>
  <c r="R151" i="7" s="1"/>
  <c r="V151" i="7" s="1"/>
  <c r="K151" i="7"/>
  <c r="L151" i="7" s="1"/>
  <c r="Q150" i="7"/>
  <c r="R150" i="7" s="1"/>
  <c r="V150" i="7" s="1"/>
  <c r="K150" i="7"/>
  <c r="L150" i="7" s="1"/>
  <c r="Q149" i="7"/>
  <c r="R149" i="7" s="1"/>
  <c r="V149" i="7" s="1"/>
  <c r="K149" i="7"/>
  <c r="L149" i="7" s="1"/>
  <c r="Q148" i="7"/>
  <c r="R148" i="7" s="1"/>
  <c r="V148" i="7" s="1"/>
  <c r="K148" i="7"/>
  <c r="L148" i="7" s="1"/>
  <c r="Q147" i="7"/>
  <c r="R147" i="7" s="1"/>
  <c r="V147" i="7" s="1"/>
  <c r="K147" i="7"/>
  <c r="L147" i="7" s="1"/>
  <c r="Q146" i="7"/>
  <c r="R146" i="7" s="1"/>
  <c r="V146" i="7" s="1"/>
  <c r="K146" i="7"/>
  <c r="L146" i="7" s="1"/>
  <c r="Q145" i="7"/>
  <c r="R145" i="7" s="1"/>
  <c r="V145" i="7" s="1"/>
  <c r="K145" i="7"/>
  <c r="L145" i="7" s="1"/>
  <c r="Q144" i="7"/>
  <c r="R144" i="7" s="1"/>
  <c r="V144" i="7" s="1"/>
  <c r="K144" i="7"/>
  <c r="L144" i="7" s="1"/>
  <c r="Q143" i="7"/>
  <c r="R143" i="7" s="1"/>
  <c r="V143" i="7" s="1"/>
  <c r="K143" i="7"/>
  <c r="L143" i="7" s="1"/>
  <c r="Q142" i="7"/>
  <c r="R142" i="7" s="1"/>
  <c r="V142" i="7" s="1"/>
  <c r="K142" i="7"/>
  <c r="L142" i="7" s="1"/>
  <c r="AF141" i="7"/>
  <c r="AE141" i="7"/>
  <c r="Q141" i="7"/>
  <c r="R141" i="7" s="1"/>
  <c r="V141" i="7" s="1"/>
  <c r="K141" i="7"/>
  <c r="L141" i="7" s="1"/>
  <c r="AF140" i="7"/>
  <c r="Q140" i="7"/>
  <c r="R140" i="7" s="1"/>
  <c r="V140" i="7" s="1"/>
  <c r="K140" i="7"/>
  <c r="L140" i="7" s="1"/>
  <c r="AF139" i="7"/>
  <c r="Q139" i="7"/>
  <c r="R139" i="7" s="1"/>
  <c r="V139" i="7" s="1"/>
  <c r="K139" i="7"/>
  <c r="L139" i="7" s="1"/>
  <c r="AF138" i="7"/>
  <c r="Q138" i="7"/>
  <c r="R138" i="7" s="1"/>
  <c r="V138" i="7" s="1"/>
  <c r="K138" i="7"/>
  <c r="L138" i="7" s="1"/>
  <c r="AF137" i="7"/>
  <c r="Q137" i="7"/>
  <c r="R137" i="7" s="1"/>
  <c r="V137" i="7" s="1"/>
  <c r="K137" i="7"/>
  <c r="L137" i="7" s="1"/>
  <c r="AF136" i="7"/>
  <c r="Q136" i="7"/>
  <c r="R136" i="7" s="1"/>
  <c r="V136" i="7" s="1"/>
  <c r="K136" i="7"/>
  <c r="L136" i="7" s="1"/>
  <c r="AF135" i="7"/>
  <c r="Q135" i="7"/>
  <c r="R135" i="7" s="1"/>
  <c r="V135" i="7" s="1"/>
  <c r="K135" i="7"/>
  <c r="L135" i="7" s="1"/>
  <c r="AF134" i="7"/>
  <c r="Q134" i="7"/>
  <c r="R134" i="7" s="1"/>
  <c r="V134" i="7" s="1"/>
  <c r="K134" i="7"/>
  <c r="L134" i="7" s="1"/>
  <c r="AF133" i="7"/>
  <c r="Q133" i="7"/>
  <c r="R133" i="7" s="1"/>
  <c r="V133" i="7" s="1"/>
  <c r="K133" i="7"/>
  <c r="L133" i="7" s="1"/>
  <c r="AF132" i="7"/>
  <c r="Q132" i="7"/>
  <c r="R132" i="7" s="1"/>
  <c r="V132" i="7" s="1"/>
  <c r="K132" i="7"/>
  <c r="L132" i="7" s="1"/>
  <c r="AF131" i="7"/>
  <c r="Q131" i="7"/>
  <c r="R131" i="7" s="1"/>
  <c r="V131" i="7" s="1"/>
  <c r="K131" i="7"/>
  <c r="L131" i="7" s="1"/>
  <c r="AF130" i="7"/>
  <c r="Q130" i="7"/>
  <c r="R130" i="7" s="1"/>
  <c r="V130" i="7" s="1"/>
  <c r="K130" i="7"/>
  <c r="L130" i="7" s="1"/>
  <c r="AF129" i="7"/>
  <c r="Q129" i="7"/>
  <c r="R129" i="7" s="1"/>
  <c r="V129" i="7" s="1"/>
  <c r="K129" i="7"/>
  <c r="L129" i="7" s="1"/>
  <c r="AF128" i="7"/>
  <c r="Q128" i="7"/>
  <c r="R128" i="7" s="1"/>
  <c r="V128" i="7" s="1"/>
  <c r="K128" i="7"/>
  <c r="L128" i="7" s="1"/>
  <c r="AF127" i="7"/>
  <c r="Q127" i="7"/>
  <c r="R127" i="7" s="1"/>
  <c r="V127" i="7" s="1"/>
  <c r="K127" i="7"/>
  <c r="L127" i="7" s="1"/>
  <c r="AF126" i="7"/>
  <c r="Q126" i="7"/>
  <c r="R126" i="7" s="1"/>
  <c r="V126" i="7" s="1"/>
  <c r="K126" i="7"/>
  <c r="L126" i="7" s="1"/>
  <c r="AF125" i="7"/>
  <c r="Q125" i="7"/>
  <c r="R125" i="7" s="1"/>
  <c r="V125" i="7" s="1"/>
  <c r="K125" i="7"/>
  <c r="L125" i="7" s="1"/>
  <c r="AF124" i="7"/>
  <c r="Q124" i="7"/>
  <c r="R124" i="7" s="1"/>
  <c r="V124" i="7" s="1"/>
  <c r="K124" i="7"/>
  <c r="L124" i="7" s="1"/>
  <c r="AF123" i="7"/>
  <c r="Q123" i="7"/>
  <c r="R123" i="7" s="1"/>
  <c r="V123" i="7" s="1"/>
  <c r="K123" i="7"/>
  <c r="L123" i="7" s="1"/>
  <c r="AF122" i="7"/>
  <c r="Q122" i="7"/>
  <c r="R122" i="7" s="1"/>
  <c r="V122" i="7" s="1"/>
  <c r="L122" i="7"/>
  <c r="K122" i="7"/>
  <c r="Q121" i="7"/>
  <c r="R121" i="7" s="1"/>
  <c r="V121" i="7" s="1"/>
  <c r="K121" i="7"/>
  <c r="L121" i="7" s="1"/>
  <c r="Q120" i="7"/>
  <c r="R120" i="7" s="1"/>
  <c r="V120" i="7" s="1"/>
  <c r="K120" i="7"/>
  <c r="L120" i="7" s="1"/>
  <c r="Q119" i="7"/>
  <c r="R119" i="7" s="1"/>
  <c r="V119" i="7" s="1"/>
  <c r="K119" i="7"/>
  <c r="L119" i="7" s="1"/>
  <c r="Q118" i="7"/>
  <c r="R118" i="7" s="1"/>
  <c r="V118" i="7" s="1"/>
  <c r="K118" i="7"/>
  <c r="L118" i="7" s="1"/>
  <c r="Q117" i="7"/>
  <c r="R117" i="7" s="1"/>
  <c r="V117" i="7" s="1"/>
  <c r="K117" i="7"/>
  <c r="L117" i="7" s="1"/>
  <c r="Q116" i="7"/>
  <c r="R116" i="7" s="1"/>
  <c r="V116" i="7" s="1"/>
  <c r="K116" i="7"/>
  <c r="L116" i="7" s="1"/>
  <c r="Q115" i="7"/>
  <c r="R115" i="7" s="1"/>
  <c r="V115" i="7" s="1"/>
  <c r="K115" i="7"/>
  <c r="L115" i="7" s="1"/>
  <c r="Q114" i="7"/>
  <c r="R114" i="7" s="1"/>
  <c r="V114" i="7" s="1"/>
  <c r="K114" i="7"/>
  <c r="L114" i="7" s="1"/>
  <c r="Q113" i="7"/>
  <c r="R113" i="7" s="1"/>
  <c r="V113" i="7" s="1"/>
  <c r="K113" i="7"/>
  <c r="L113" i="7" s="1"/>
  <c r="Q112" i="7"/>
  <c r="R112" i="7" s="1"/>
  <c r="V112" i="7" s="1"/>
  <c r="K112" i="7"/>
  <c r="L112" i="7" s="1"/>
  <c r="Q111" i="7"/>
  <c r="R111" i="7" s="1"/>
  <c r="V111" i="7" s="1"/>
  <c r="K111" i="7"/>
  <c r="L111" i="7" s="1"/>
  <c r="Q110" i="7"/>
  <c r="R110" i="7" s="1"/>
  <c r="V110" i="7" s="1"/>
  <c r="K110" i="7"/>
  <c r="L110" i="7" s="1"/>
  <c r="Q109" i="7"/>
  <c r="R109" i="7" s="1"/>
  <c r="V109" i="7" s="1"/>
  <c r="K109" i="7"/>
  <c r="L109" i="7" s="1"/>
  <c r="Q108" i="7"/>
  <c r="R108" i="7" s="1"/>
  <c r="V108" i="7" s="1"/>
  <c r="K108" i="7"/>
  <c r="L108" i="7" s="1"/>
  <c r="Q107" i="7"/>
  <c r="R107" i="7" s="1"/>
  <c r="V107" i="7" s="1"/>
  <c r="K107" i="7"/>
  <c r="L107" i="7" s="1"/>
  <c r="Q106" i="7"/>
  <c r="R106" i="7" s="1"/>
  <c r="V106" i="7" s="1"/>
  <c r="K106" i="7"/>
  <c r="L106" i="7" s="1"/>
  <c r="Q105" i="7"/>
  <c r="R105" i="7" s="1"/>
  <c r="V105" i="7" s="1"/>
  <c r="K105" i="7"/>
  <c r="L105" i="7" s="1"/>
  <c r="Q104" i="7"/>
  <c r="R104" i="7" s="1"/>
  <c r="V104" i="7" s="1"/>
  <c r="K104" i="7"/>
  <c r="L104" i="7" s="1"/>
  <c r="Q103" i="7"/>
  <c r="R103" i="7" s="1"/>
  <c r="V103" i="7" s="1"/>
  <c r="K103" i="7"/>
  <c r="L103" i="7" s="1"/>
  <c r="Q102" i="7"/>
  <c r="R102" i="7" s="1"/>
  <c r="V102" i="7" s="1"/>
  <c r="K102" i="7"/>
  <c r="L102" i="7" s="1"/>
  <c r="Q101" i="7"/>
  <c r="R101" i="7" s="1"/>
  <c r="V101" i="7" s="1"/>
  <c r="K101" i="7"/>
  <c r="L101" i="7" s="1"/>
  <c r="Q100" i="7"/>
  <c r="R100" i="7" s="1"/>
  <c r="V100" i="7" s="1"/>
  <c r="K100" i="7"/>
  <c r="L100" i="7" s="1"/>
  <c r="Q99" i="7"/>
  <c r="R99" i="7" s="1"/>
  <c r="V99" i="7" s="1"/>
  <c r="K99" i="7"/>
  <c r="L99" i="7" s="1"/>
  <c r="Q98" i="7"/>
  <c r="R98" i="7" s="1"/>
  <c r="V98" i="7" s="1"/>
  <c r="K98" i="7"/>
  <c r="L98" i="7" s="1"/>
  <c r="Q97" i="7"/>
  <c r="R97" i="7" s="1"/>
  <c r="V97" i="7" s="1"/>
  <c r="K97" i="7"/>
  <c r="L97" i="7" s="1"/>
  <c r="Q96" i="7"/>
  <c r="R96" i="7" s="1"/>
  <c r="V96" i="7" s="1"/>
  <c r="K96" i="7"/>
  <c r="L96" i="7" s="1"/>
  <c r="Q95" i="7"/>
  <c r="R95" i="7" s="1"/>
  <c r="V95" i="7" s="1"/>
  <c r="K95" i="7"/>
  <c r="L95" i="7" s="1"/>
  <c r="Q94" i="7"/>
  <c r="R94" i="7" s="1"/>
  <c r="V94" i="7" s="1"/>
  <c r="K94" i="7"/>
  <c r="L94" i="7" s="1"/>
  <c r="Q93" i="7"/>
  <c r="R93" i="7" s="1"/>
  <c r="V93" i="7" s="1"/>
  <c r="K93" i="7"/>
  <c r="L93" i="7" s="1"/>
  <c r="Q92" i="7"/>
  <c r="R92" i="7" s="1"/>
  <c r="V92" i="7" s="1"/>
  <c r="K92" i="7"/>
  <c r="L92" i="7" s="1"/>
  <c r="Q91" i="7"/>
  <c r="R91" i="7" s="1"/>
  <c r="V91" i="7" s="1"/>
  <c r="K91" i="7"/>
  <c r="L91" i="7" s="1"/>
  <c r="Q90" i="7"/>
  <c r="R90" i="7" s="1"/>
  <c r="V90" i="7" s="1"/>
  <c r="K90" i="7"/>
  <c r="L90" i="7" s="1"/>
  <c r="Q89" i="7"/>
  <c r="R89" i="7" s="1"/>
  <c r="V89" i="7" s="1"/>
  <c r="L89" i="7"/>
  <c r="K89" i="7"/>
  <c r="Q88" i="7"/>
  <c r="R88" i="7" s="1"/>
  <c r="V88" i="7" s="1"/>
  <c r="K88" i="7"/>
  <c r="L88" i="7" s="1"/>
  <c r="Q87" i="7"/>
  <c r="R87" i="7" s="1"/>
  <c r="V87" i="7" s="1"/>
  <c r="K87" i="7"/>
  <c r="L87" i="7" s="1"/>
  <c r="Q86" i="7"/>
  <c r="R86" i="7" s="1"/>
  <c r="V86" i="7" s="1"/>
  <c r="K86" i="7"/>
  <c r="L86" i="7" s="1"/>
  <c r="Q85" i="7"/>
  <c r="R85" i="7" s="1"/>
  <c r="V85" i="7" s="1"/>
  <c r="K85" i="7"/>
  <c r="L85" i="7" s="1"/>
  <c r="Q84" i="7"/>
  <c r="R84" i="7" s="1"/>
  <c r="V84" i="7" s="1"/>
  <c r="K84" i="7"/>
  <c r="L84" i="7" s="1"/>
  <c r="Q83" i="7"/>
  <c r="R83" i="7" s="1"/>
  <c r="V83" i="7" s="1"/>
  <c r="K83" i="7"/>
  <c r="L83" i="7" s="1"/>
  <c r="Q82" i="7"/>
  <c r="R82" i="7" s="1"/>
  <c r="V82" i="7" s="1"/>
  <c r="K82" i="7"/>
  <c r="L82" i="7" s="1"/>
  <c r="Q81" i="7"/>
  <c r="R81" i="7" s="1"/>
  <c r="V81" i="7" s="1"/>
  <c r="K81" i="7"/>
  <c r="L81" i="7" s="1"/>
  <c r="Q80" i="7"/>
  <c r="R80" i="7" s="1"/>
  <c r="V80" i="7" s="1"/>
  <c r="K80" i="7"/>
  <c r="L80" i="7" s="1"/>
  <c r="Q79" i="7"/>
  <c r="R79" i="7" s="1"/>
  <c r="V79" i="7" s="1"/>
  <c r="K79" i="7"/>
  <c r="L79" i="7" s="1"/>
  <c r="Q78" i="7"/>
  <c r="R78" i="7" s="1"/>
  <c r="V78" i="7" s="1"/>
  <c r="K78" i="7"/>
  <c r="L78" i="7" s="1"/>
  <c r="Q77" i="7"/>
  <c r="R77" i="7" s="1"/>
  <c r="V77" i="7" s="1"/>
  <c r="K77" i="7"/>
  <c r="L77" i="7" s="1"/>
  <c r="Q76" i="7"/>
  <c r="R76" i="7" s="1"/>
  <c r="V76" i="7" s="1"/>
  <c r="K76" i="7"/>
  <c r="L76" i="7" s="1"/>
  <c r="Q75" i="7"/>
  <c r="R75" i="7" s="1"/>
  <c r="V75" i="7" s="1"/>
  <c r="K75" i="7"/>
  <c r="L75" i="7" s="1"/>
  <c r="Q74" i="7"/>
  <c r="R74" i="7" s="1"/>
  <c r="V74" i="7" s="1"/>
  <c r="K74" i="7"/>
  <c r="L74" i="7" s="1"/>
  <c r="Q73" i="7"/>
  <c r="R73" i="7" s="1"/>
  <c r="V73" i="7" s="1"/>
  <c r="K73" i="7"/>
  <c r="L73" i="7" s="1"/>
  <c r="Q72" i="7"/>
  <c r="R72" i="7" s="1"/>
  <c r="V72" i="7" s="1"/>
  <c r="K72" i="7"/>
  <c r="L72" i="7" s="1"/>
  <c r="Q71" i="7"/>
  <c r="R71" i="7" s="1"/>
  <c r="V71" i="7" s="1"/>
  <c r="K71" i="7"/>
  <c r="L71" i="7" s="1"/>
  <c r="Q70" i="7"/>
  <c r="R70" i="7" s="1"/>
  <c r="V70" i="7" s="1"/>
  <c r="K70" i="7"/>
  <c r="L70" i="7" s="1"/>
  <c r="Q69" i="7"/>
  <c r="R69" i="7" s="1"/>
  <c r="V69" i="7" s="1"/>
  <c r="K69" i="7"/>
  <c r="L69" i="7" s="1"/>
  <c r="Q68" i="7"/>
  <c r="R68" i="7" s="1"/>
  <c r="V68" i="7" s="1"/>
  <c r="K68" i="7"/>
  <c r="L68" i="7" s="1"/>
  <c r="Q67" i="7"/>
  <c r="R67" i="7" s="1"/>
  <c r="V67" i="7" s="1"/>
  <c r="K67" i="7"/>
  <c r="L67" i="7" s="1"/>
  <c r="Q66" i="7"/>
  <c r="R66" i="7" s="1"/>
  <c r="V66" i="7" s="1"/>
  <c r="K66" i="7"/>
  <c r="L66" i="7" s="1"/>
  <c r="Q65" i="7"/>
  <c r="R65" i="7" s="1"/>
  <c r="V65" i="7" s="1"/>
  <c r="K65" i="7"/>
  <c r="L65" i="7" s="1"/>
  <c r="Q64" i="7"/>
  <c r="R64" i="7" s="1"/>
  <c r="V64" i="7" s="1"/>
  <c r="K64" i="7"/>
  <c r="L64" i="7" s="1"/>
  <c r="R63" i="7"/>
  <c r="V63" i="7" s="1"/>
  <c r="Q63" i="7"/>
  <c r="K63" i="7"/>
  <c r="L63" i="7" s="1"/>
  <c r="Q62" i="7"/>
  <c r="R62" i="7" s="1"/>
  <c r="V62" i="7" s="1"/>
  <c r="K62" i="7"/>
  <c r="L62" i="7" s="1"/>
  <c r="Q61" i="7"/>
  <c r="R61" i="7" s="1"/>
  <c r="V61" i="7" s="1"/>
  <c r="K61" i="7"/>
  <c r="L61" i="7" s="1"/>
  <c r="Q60" i="7"/>
  <c r="R60" i="7" s="1"/>
  <c r="V60" i="7" s="1"/>
  <c r="K60" i="7"/>
  <c r="L60" i="7" s="1"/>
  <c r="Q59" i="7"/>
  <c r="R59" i="7" s="1"/>
  <c r="V59" i="7" s="1"/>
  <c r="K59" i="7"/>
  <c r="L59" i="7" s="1"/>
  <c r="Q58" i="7"/>
  <c r="R58" i="7" s="1"/>
  <c r="V58" i="7" s="1"/>
  <c r="K58" i="7"/>
  <c r="L58" i="7" s="1"/>
  <c r="Q57" i="7"/>
  <c r="R57" i="7" s="1"/>
  <c r="V57" i="7" s="1"/>
  <c r="K57" i="7"/>
  <c r="L57" i="7" s="1"/>
  <c r="Q56" i="7"/>
  <c r="R56" i="7" s="1"/>
  <c r="V56" i="7" s="1"/>
  <c r="K56" i="7"/>
  <c r="L56" i="7" s="1"/>
  <c r="Q55" i="7"/>
  <c r="R55" i="7" s="1"/>
  <c r="V55" i="7" s="1"/>
  <c r="K55" i="7"/>
  <c r="L55" i="7" s="1"/>
  <c r="Q54" i="7"/>
  <c r="R54" i="7" s="1"/>
  <c r="V54" i="7" s="1"/>
  <c r="K54" i="7"/>
  <c r="L54" i="7" s="1"/>
  <c r="Q53" i="7"/>
  <c r="R53" i="7" s="1"/>
  <c r="V53" i="7" s="1"/>
  <c r="K53" i="7"/>
  <c r="L53" i="7" s="1"/>
  <c r="Q52" i="7"/>
  <c r="R52" i="7" s="1"/>
  <c r="V52" i="7" s="1"/>
  <c r="K52" i="7"/>
  <c r="L52" i="7" s="1"/>
  <c r="Q51" i="7"/>
  <c r="R51" i="7" s="1"/>
  <c r="V51" i="7" s="1"/>
  <c r="K51" i="7"/>
  <c r="L51" i="7" s="1"/>
  <c r="Q50" i="7"/>
  <c r="R50" i="7" s="1"/>
  <c r="V50" i="7" s="1"/>
  <c r="K50" i="7"/>
  <c r="L50" i="7" s="1"/>
  <c r="Q49" i="7"/>
  <c r="R49" i="7" s="1"/>
  <c r="V49" i="7" s="1"/>
  <c r="K49" i="7"/>
  <c r="L49" i="7" s="1"/>
  <c r="Q48" i="7"/>
  <c r="R48" i="7" s="1"/>
  <c r="V48" i="7" s="1"/>
  <c r="K48" i="7"/>
  <c r="L48" i="7" s="1"/>
  <c r="Q47" i="7"/>
  <c r="R47" i="7" s="1"/>
  <c r="V47" i="7" s="1"/>
  <c r="K47" i="7"/>
  <c r="L47" i="7" s="1"/>
  <c r="Q46" i="7"/>
  <c r="R46" i="7" s="1"/>
  <c r="V46" i="7" s="1"/>
  <c r="K46" i="7"/>
  <c r="L46" i="7" s="1"/>
  <c r="Q45" i="7"/>
  <c r="R45" i="7" s="1"/>
  <c r="V45" i="7" s="1"/>
  <c r="K45" i="7"/>
  <c r="L45" i="7" s="1"/>
  <c r="Q44" i="7"/>
  <c r="R44" i="7" s="1"/>
  <c r="V44" i="7" s="1"/>
  <c r="K44" i="7"/>
  <c r="L44" i="7" s="1"/>
  <c r="Q43" i="7"/>
  <c r="R43" i="7" s="1"/>
  <c r="V43" i="7" s="1"/>
  <c r="K43" i="7"/>
  <c r="L43" i="7" s="1"/>
  <c r="Q42" i="7"/>
  <c r="R42" i="7" s="1"/>
  <c r="V42" i="7" s="1"/>
  <c r="K42" i="7"/>
  <c r="L42" i="7" s="1"/>
  <c r="Q41" i="7"/>
  <c r="R41" i="7" s="1"/>
  <c r="V41" i="7" s="1"/>
  <c r="K41" i="7"/>
  <c r="L41" i="7" s="1"/>
  <c r="Q40" i="7"/>
  <c r="R40" i="7" s="1"/>
  <c r="V40" i="7" s="1"/>
  <c r="K40" i="7"/>
  <c r="L40" i="7" s="1"/>
  <c r="Q39" i="7"/>
  <c r="R39" i="7" s="1"/>
  <c r="V39" i="7" s="1"/>
  <c r="K39" i="7"/>
  <c r="L39" i="7" s="1"/>
  <c r="Q38" i="7"/>
  <c r="R38" i="7" s="1"/>
  <c r="V38" i="7" s="1"/>
  <c r="K38" i="7"/>
  <c r="L38" i="7" s="1"/>
  <c r="Q37" i="7"/>
  <c r="R37" i="7" s="1"/>
  <c r="V37" i="7" s="1"/>
  <c r="K37" i="7"/>
  <c r="L37" i="7" s="1"/>
  <c r="Q36" i="7"/>
  <c r="R36" i="7" s="1"/>
  <c r="V36" i="7" s="1"/>
  <c r="K36" i="7"/>
  <c r="L36" i="7" s="1"/>
  <c r="Q35" i="7"/>
  <c r="R35" i="7" s="1"/>
  <c r="V35" i="7" s="1"/>
  <c r="K35" i="7"/>
  <c r="L35" i="7" s="1"/>
  <c r="Q34" i="7"/>
  <c r="R34" i="7" s="1"/>
  <c r="V34" i="7" s="1"/>
  <c r="K34" i="7"/>
  <c r="L34" i="7" s="1"/>
  <c r="Q33" i="7"/>
  <c r="R33" i="7" s="1"/>
  <c r="V33" i="7" s="1"/>
  <c r="K33" i="7"/>
  <c r="L33" i="7" s="1"/>
  <c r="Q32" i="7"/>
  <c r="R32" i="7" s="1"/>
  <c r="V32" i="7" s="1"/>
  <c r="K32" i="7"/>
  <c r="L32" i="7" s="1"/>
  <c r="T31" i="7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T60" i="7" s="1"/>
  <c r="T61" i="7" s="1"/>
  <c r="T62" i="7" s="1"/>
  <c r="T63" i="7" s="1"/>
  <c r="T64" i="7" s="1"/>
  <c r="T65" i="7" s="1"/>
  <c r="T66" i="7" s="1"/>
  <c r="T67" i="7" s="1"/>
  <c r="T68" i="7" s="1"/>
  <c r="T69" i="7" s="1"/>
  <c r="T70" i="7" s="1"/>
  <c r="T71" i="7" s="1"/>
  <c r="T72" i="7" s="1"/>
  <c r="T73" i="7" s="1"/>
  <c r="T74" i="7" s="1"/>
  <c r="T75" i="7" s="1"/>
  <c r="T76" i="7" s="1"/>
  <c r="T77" i="7" s="1"/>
  <c r="T78" i="7" s="1"/>
  <c r="T79" i="7" s="1"/>
  <c r="T80" i="7" s="1"/>
  <c r="T81" i="7" s="1"/>
  <c r="T82" i="7" s="1"/>
  <c r="T83" i="7" s="1"/>
  <c r="T84" i="7" s="1"/>
  <c r="T85" i="7" s="1"/>
  <c r="T86" i="7" s="1"/>
  <c r="T87" i="7" s="1"/>
  <c r="T88" i="7" s="1"/>
  <c r="T89" i="7" s="1"/>
  <c r="T90" i="7" s="1"/>
  <c r="T91" i="7" s="1"/>
  <c r="T92" i="7" s="1"/>
  <c r="T93" i="7" s="1"/>
  <c r="T94" i="7" s="1"/>
  <c r="T95" i="7" s="1"/>
  <c r="T96" i="7" s="1"/>
  <c r="T97" i="7" s="1"/>
  <c r="T98" i="7" s="1"/>
  <c r="T99" i="7" s="1"/>
  <c r="T100" i="7" s="1"/>
  <c r="T101" i="7" s="1"/>
  <c r="T102" i="7" s="1"/>
  <c r="T103" i="7" s="1"/>
  <c r="T104" i="7" s="1"/>
  <c r="T105" i="7" s="1"/>
  <c r="T106" i="7" s="1"/>
  <c r="T107" i="7" s="1"/>
  <c r="T108" i="7" s="1"/>
  <c r="T109" i="7" s="1"/>
  <c r="T110" i="7" s="1"/>
  <c r="T111" i="7" s="1"/>
  <c r="T112" i="7" s="1"/>
  <c r="T113" i="7" s="1"/>
  <c r="T114" i="7" s="1"/>
  <c r="T115" i="7" s="1"/>
  <c r="T116" i="7" s="1"/>
  <c r="T117" i="7" s="1"/>
  <c r="T118" i="7" s="1"/>
  <c r="T119" i="7" s="1"/>
  <c r="T120" i="7" s="1"/>
  <c r="T121" i="7" s="1"/>
  <c r="T122" i="7" s="1"/>
  <c r="T123" i="7" s="1"/>
  <c r="T124" i="7" s="1"/>
  <c r="T125" i="7" s="1"/>
  <c r="T126" i="7" s="1"/>
  <c r="T127" i="7" s="1"/>
  <c r="T128" i="7" s="1"/>
  <c r="T129" i="7" s="1"/>
  <c r="T130" i="7" s="1"/>
  <c r="T131" i="7" s="1"/>
  <c r="T132" i="7" s="1"/>
  <c r="T133" i="7" s="1"/>
  <c r="T134" i="7" s="1"/>
  <c r="T135" i="7" s="1"/>
  <c r="T136" i="7" s="1"/>
  <c r="T137" i="7" s="1"/>
  <c r="T138" i="7" s="1"/>
  <c r="T139" i="7" s="1"/>
  <c r="T140" i="7" s="1"/>
  <c r="T141" i="7" s="1"/>
  <c r="T142" i="7" s="1"/>
  <c r="T143" i="7" s="1"/>
  <c r="T144" i="7" s="1"/>
  <c r="T145" i="7" s="1"/>
  <c r="T146" i="7" s="1"/>
  <c r="T147" i="7" s="1"/>
  <c r="T148" i="7" s="1"/>
  <c r="T149" i="7" s="1"/>
  <c r="T150" i="7" s="1"/>
  <c r="T151" i="7" s="1"/>
  <c r="T152" i="7" s="1"/>
  <c r="T153" i="7" s="1"/>
  <c r="T154" i="7" s="1"/>
  <c r="T155" i="7" s="1"/>
  <c r="T156" i="7" s="1"/>
  <c r="T157" i="7" s="1"/>
  <c r="T158" i="7" s="1"/>
  <c r="T159" i="7" s="1"/>
  <c r="T160" i="7" s="1"/>
  <c r="T161" i="7" s="1"/>
  <c r="T162" i="7" s="1"/>
  <c r="T163" i="7" s="1"/>
  <c r="T164" i="7" s="1"/>
  <c r="T165" i="7" s="1"/>
  <c r="T166" i="7" s="1"/>
  <c r="T167" i="7" s="1"/>
  <c r="T168" i="7" s="1"/>
  <c r="T169" i="7" s="1"/>
  <c r="T170" i="7" s="1"/>
  <c r="T171" i="7" s="1"/>
  <c r="T172" i="7" s="1"/>
  <c r="T173" i="7" s="1"/>
  <c r="T174" i="7" s="1"/>
  <c r="T175" i="7" s="1"/>
  <c r="T176" i="7" s="1"/>
  <c r="T177" i="7" s="1"/>
  <c r="T178" i="7" s="1"/>
  <c r="T179" i="7" s="1"/>
  <c r="T180" i="7" s="1"/>
  <c r="T181" i="7" s="1"/>
  <c r="T182" i="7" s="1"/>
  <c r="T183" i="7" s="1"/>
  <c r="T184" i="7" s="1"/>
  <c r="T185" i="7" s="1"/>
  <c r="T186" i="7" s="1"/>
  <c r="T187" i="7" s="1"/>
  <c r="T188" i="7" s="1"/>
  <c r="T189" i="7" s="1"/>
  <c r="T190" i="7" s="1"/>
  <c r="T191" i="7" s="1"/>
  <c r="T192" i="7" s="1"/>
  <c r="T193" i="7" s="1"/>
  <c r="T194" i="7" s="1"/>
  <c r="T195" i="7" s="1"/>
  <c r="T196" i="7" s="1"/>
  <c r="T197" i="7" s="1"/>
  <c r="T198" i="7" s="1"/>
  <c r="T199" i="7" s="1"/>
  <c r="T200" i="7" s="1"/>
  <c r="T201" i="7" s="1"/>
  <c r="T202" i="7" s="1"/>
  <c r="T203" i="7" s="1"/>
  <c r="T204" i="7" s="1"/>
  <c r="T205" i="7" s="1"/>
  <c r="T206" i="7" s="1"/>
  <c r="T207" i="7" s="1"/>
  <c r="T208" i="7" s="1"/>
  <c r="T209" i="7" s="1"/>
  <c r="T210" i="7" s="1"/>
  <c r="T211" i="7" s="1"/>
  <c r="T212" i="7" s="1"/>
  <c r="T213" i="7" s="1"/>
  <c r="T214" i="7" s="1"/>
  <c r="T215" i="7" s="1"/>
  <c r="T216" i="7" s="1"/>
  <c r="T217" i="7" s="1"/>
  <c r="T218" i="7" s="1"/>
  <c r="T219" i="7" s="1"/>
  <c r="T220" i="7" s="1"/>
  <c r="T221" i="7" s="1"/>
  <c r="T222" i="7" s="1"/>
  <c r="T223" i="7" s="1"/>
  <c r="T224" i="7" s="1"/>
  <c r="T225" i="7" s="1"/>
  <c r="T226" i="7" s="1"/>
  <c r="T227" i="7" s="1"/>
  <c r="T228" i="7" s="1"/>
  <c r="T229" i="7" s="1"/>
  <c r="T230" i="7" s="1"/>
  <c r="T231" i="7" s="1"/>
  <c r="T232" i="7" s="1"/>
  <c r="T233" i="7" s="1"/>
  <c r="T234" i="7" s="1"/>
  <c r="T235" i="7" s="1"/>
  <c r="T236" i="7" s="1"/>
  <c r="T237" i="7" s="1"/>
  <c r="T238" i="7" s="1"/>
  <c r="T239" i="7" s="1"/>
  <c r="T240" i="7" s="1"/>
  <c r="T241" i="7" s="1"/>
  <c r="T242" i="7" s="1"/>
  <c r="T243" i="7" s="1"/>
  <c r="T244" i="7" s="1"/>
  <c r="T245" i="7" s="1"/>
  <c r="T246" i="7" s="1"/>
  <c r="T247" i="7" s="1"/>
  <c r="T248" i="7" s="1"/>
  <c r="T249" i="7" s="1"/>
  <c r="T250" i="7" s="1"/>
  <c r="T251" i="7" s="1"/>
  <c r="T252" i="7" s="1"/>
  <c r="T253" i="7" s="1"/>
  <c r="T254" i="7" s="1"/>
  <c r="T255" i="7" s="1"/>
  <c r="T256" i="7" s="1"/>
  <c r="T257" i="7" s="1"/>
  <c r="T258" i="7" s="1"/>
  <c r="T259" i="7" s="1"/>
  <c r="T260" i="7" s="1"/>
  <c r="T261" i="7" s="1"/>
  <c r="T262" i="7" s="1"/>
  <c r="T263" i="7" s="1"/>
  <c r="T264" i="7" s="1"/>
  <c r="T265" i="7" s="1"/>
  <c r="T266" i="7" s="1"/>
  <c r="T267" i="7" s="1"/>
  <c r="T268" i="7" s="1"/>
  <c r="T269" i="7" s="1"/>
  <c r="T270" i="7" s="1"/>
  <c r="T271" i="7" s="1"/>
  <c r="T272" i="7" s="1"/>
  <c r="T273" i="7" s="1"/>
  <c r="T274" i="7" s="1"/>
  <c r="T275" i="7" s="1"/>
  <c r="T276" i="7" s="1"/>
  <c r="T277" i="7" s="1"/>
  <c r="Q31" i="7"/>
  <c r="R31" i="7" s="1"/>
  <c r="V31" i="7" s="1"/>
  <c r="K31" i="7"/>
  <c r="L31" i="7" s="1"/>
  <c r="Q30" i="7"/>
  <c r="R30" i="7" s="1"/>
  <c r="V30" i="7" s="1"/>
  <c r="K30" i="7"/>
  <c r="L30" i="7" s="1"/>
  <c r="T29" i="7"/>
  <c r="T30" i="7" s="1"/>
  <c r="Q29" i="7"/>
  <c r="R29" i="7" s="1"/>
  <c r="V29" i="7" s="1"/>
  <c r="K29" i="7"/>
  <c r="L29" i="7" s="1"/>
  <c r="Q28" i="7"/>
  <c r="R28" i="7" s="1"/>
  <c r="V28" i="7" s="1"/>
  <c r="K28" i="7"/>
  <c r="L28" i="7" s="1"/>
  <c r="I23" i="7"/>
  <c r="P13" i="7"/>
  <c r="P14" i="7" s="1"/>
  <c r="P15" i="7" s="1"/>
  <c r="K13" i="7"/>
  <c r="K14" i="7" s="1"/>
  <c r="K15" i="7" s="1"/>
  <c r="E276" i="7" l="1"/>
  <c r="E272" i="7"/>
  <c r="E268" i="7"/>
  <c r="E264" i="7"/>
  <c r="E260" i="7"/>
  <c r="E256" i="7"/>
  <c r="E252" i="7"/>
  <c r="E277" i="7"/>
  <c r="E266" i="7"/>
  <c r="E265" i="7"/>
  <c r="E263" i="7"/>
  <c r="E270" i="7"/>
  <c r="E269" i="7"/>
  <c r="E267" i="7"/>
  <c r="E254" i="7"/>
  <c r="E253" i="7"/>
  <c r="E249" i="7"/>
  <c r="E245" i="7"/>
  <c r="E241" i="7"/>
  <c r="E237" i="7"/>
  <c r="E233" i="7"/>
  <c r="E229" i="7"/>
  <c r="E225" i="7"/>
  <c r="E221" i="7"/>
  <c r="E274" i="7"/>
  <c r="E273" i="7"/>
  <c r="E257" i="7"/>
  <c r="E247" i="7"/>
  <c r="E246" i="7"/>
  <c r="E244" i="7"/>
  <c r="E231" i="7"/>
  <c r="E230" i="7"/>
  <c r="E228" i="7"/>
  <c r="E262" i="7"/>
  <c r="E251" i="7"/>
  <c r="E250" i="7"/>
  <c r="E248" i="7"/>
  <c r="E235" i="7"/>
  <c r="E234" i="7"/>
  <c r="E232" i="7"/>
  <c r="E219" i="7"/>
  <c r="E218" i="7"/>
  <c r="E214" i="7"/>
  <c r="E210" i="7"/>
  <c r="E206" i="7"/>
  <c r="E202" i="7"/>
  <c r="E198" i="7"/>
  <c r="E194" i="7"/>
  <c r="E190" i="7"/>
  <c r="E186" i="7"/>
  <c r="E182" i="7"/>
  <c r="E178" i="7"/>
  <c r="E174" i="7"/>
  <c r="E170" i="7"/>
  <c r="E166" i="7"/>
  <c r="E162" i="7"/>
  <c r="E158" i="7"/>
  <c r="E154" i="7"/>
  <c r="E150" i="7"/>
  <c r="E255" i="7"/>
  <c r="E242" i="7"/>
  <c r="E220" i="7"/>
  <c r="E208" i="7"/>
  <c r="E207" i="7"/>
  <c r="E205" i="7"/>
  <c r="E192" i="7"/>
  <c r="E191" i="7"/>
  <c r="E189" i="7"/>
  <c r="E176" i="7"/>
  <c r="E175" i="7"/>
  <c r="E173" i="7"/>
  <c r="E160" i="7"/>
  <c r="E159" i="7"/>
  <c r="E157" i="7"/>
  <c r="E243" i="7"/>
  <c r="E240" i="7"/>
  <c r="E236" i="7"/>
  <c r="E223" i="7"/>
  <c r="E212" i="7"/>
  <c r="E211" i="7"/>
  <c r="E209" i="7"/>
  <c r="E196" i="7"/>
  <c r="E195" i="7"/>
  <c r="E193" i="7"/>
  <c r="E180" i="7"/>
  <c r="E179" i="7"/>
  <c r="E177" i="7"/>
  <c r="E164" i="7"/>
  <c r="E163" i="7"/>
  <c r="E161" i="7"/>
  <c r="E146" i="7"/>
  <c r="E142" i="7"/>
  <c r="E140" i="7"/>
  <c r="E138" i="7"/>
  <c r="E136" i="7"/>
  <c r="E134" i="7"/>
  <c r="E132" i="7"/>
  <c r="E130" i="7"/>
  <c r="E128" i="7"/>
  <c r="E126" i="7"/>
  <c r="E124" i="7"/>
  <c r="E122" i="7"/>
  <c r="E118" i="7"/>
  <c r="E116" i="7"/>
  <c r="E275" i="7"/>
  <c r="E239" i="7"/>
  <c r="E217" i="7"/>
  <c r="E213" i="7"/>
  <c r="E200" i="7"/>
  <c r="E199" i="7"/>
  <c r="E188" i="7"/>
  <c r="E185" i="7"/>
  <c r="E181" i="7"/>
  <c r="E168" i="7"/>
  <c r="E167" i="7"/>
  <c r="E259" i="7"/>
  <c r="E258" i="7"/>
  <c r="E222" i="7"/>
  <c r="E203" i="7"/>
  <c r="E171" i="7"/>
  <c r="E151" i="7"/>
  <c r="E149" i="7"/>
  <c r="E141" i="7"/>
  <c r="E133" i="7"/>
  <c r="E125" i="7"/>
  <c r="E121" i="7"/>
  <c r="E113" i="7"/>
  <c r="E109" i="7"/>
  <c r="E105" i="7"/>
  <c r="E101" i="7"/>
  <c r="E97" i="7"/>
  <c r="E93" i="7"/>
  <c r="E89" i="7"/>
  <c r="E85" i="7"/>
  <c r="E81" i="7"/>
  <c r="E77" i="7"/>
  <c r="E73" i="7"/>
  <c r="E271" i="7"/>
  <c r="E238" i="7"/>
  <c r="E227" i="7"/>
  <c r="E187" i="7"/>
  <c r="E184" i="7"/>
  <c r="E155" i="7"/>
  <c r="E152" i="7"/>
  <c r="E147" i="7"/>
  <c r="E145" i="7"/>
  <c r="E139" i="7"/>
  <c r="E127" i="7"/>
  <c r="E123" i="7"/>
  <c r="E119" i="7"/>
  <c r="E115" i="7"/>
  <c r="E107" i="7"/>
  <c r="E106" i="7"/>
  <c r="E104" i="7"/>
  <c r="E91" i="7"/>
  <c r="E90" i="7"/>
  <c r="E88" i="7"/>
  <c r="E75" i="7"/>
  <c r="E74" i="7"/>
  <c r="E72" i="7"/>
  <c r="E70" i="7"/>
  <c r="E66" i="7"/>
  <c r="E62" i="7"/>
  <c r="E58" i="7"/>
  <c r="E54" i="7"/>
  <c r="E50" i="7"/>
  <c r="E46" i="7"/>
  <c r="E42" i="7"/>
  <c r="E38" i="7"/>
  <c r="E34" i="7"/>
  <c r="E30" i="7"/>
  <c r="E135" i="7"/>
  <c r="E226" i="7"/>
  <c r="E215" i="7"/>
  <c r="E204" i="7"/>
  <c r="E201" i="7"/>
  <c r="E197" i="7"/>
  <c r="E144" i="7"/>
  <c r="E129" i="7"/>
  <c r="E111" i="7"/>
  <c r="E110" i="7"/>
  <c r="E108" i="7"/>
  <c r="E95" i="7"/>
  <c r="E94" i="7"/>
  <c r="E92" i="7"/>
  <c r="E79" i="7"/>
  <c r="E78" i="7"/>
  <c r="E76" i="7"/>
  <c r="E67" i="7"/>
  <c r="E63" i="7"/>
  <c r="E59" i="7"/>
  <c r="E55" i="7"/>
  <c r="E51" i="7"/>
  <c r="E47" i="7"/>
  <c r="E43" i="7"/>
  <c r="E39" i="7"/>
  <c r="E35" i="7"/>
  <c r="E31" i="7"/>
  <c r="E28" i="7"/>
  <c r="E261" i="7"/>
  <c r="E216" i="7"/>
  <c r="E156" i="7"/>
  <c r="E148" i="7"/>
  <c r="E143" i="7"/>
  <c r="E131" i="7"/>
  <c r="E183" i="7"/>
  <c r="E172" i="7"/>
  <c r="E169" i="7"/>
  <c r="E165" i="7"/>
  <c r="E112" i="7"/>
  <c r="E99" i="7"/>
  <c r="E98" i="7"/>
  <c r="E87" i="7"/>
  <c r="E84" i="7"/>
  <c r="E80" i="7"/>
  <c r="E224" i="7"/>
  <c r="E153" i="7"/>
  <c r="E86" i="7"/>
  <c r="E69" i="7"/>
  <c r="E68" i="7"/>
  <c r="E60" i="7"/>
  <c r="E56" i="7"/>
  <c r="E52" i="7"/>
  <c r="E44" i="7"/>
  <c r="E36" i="7"/>
  <c r="E32" i="7"/>
  <c r="E137" i="7"/>
  <c r="E100" i="7"/>
  <c r="E83" i="7"/>
  <c r="E65" i="7"/>
  <c r="E61" i="7"/>
  <c r="E57" i="7"/>
  <c r="E53" i="7"/>
  <c r="E49" i="7"/>
  <c r="E45" i="7"/>
  <c r="E41" i="7"/>
  <c r="E37" i="7"/>
  <c r="E33" i="7"/>
  <c r="I11" i="7"/>
  <c r="E117" i="7"/>
  <c r="E103" i="7"/>
  <c r="E96" i="7"/>
  <c r="E71" i="7"/>
  <c r="E64" i="7"/>
  <c r="E48" i="7"/>
  <c r="E40" i="7"/>
  <c r="E120" i="7"/>
  <c r="E114" i="7"/>
  <c r="E102" i="7"/>
  <c r="E29" i="7"/>
  <c r="E82" i="7"/>
  <c r="AE138" i="7"/>
  <c r="AE135" i="7"/>
  <c r="AE130" i="7"/>
  <c r="AE127" i="7"/>
  <c r="AE122" i="7"/>
  <c r="AE139" i="7"/>
  <c r="AE134" i="7"/>
  <c r="AE129" i="7"/>
  <c r="AE128" i="7"/>
  <c r="AE123" i="7"/>
  <c r="AD117" i="7"/>
  <c r="I4" i="7"/>
  <c r="AE136" i="7"/>
  <c r="AE133" i="7"/>
  <c r="AE132" i="7"/>
  <c r="AE137" i="7"/>
  <c r="AE131" i="7"/>
  <c r="AE126" i="7"/>
  <c r="AE124" i="7"/>
  <c r="J4" i="7"/>
  <c r="AE140" i="7"/>
  <c r="I19" i="7"/>
  <c r="AE125" i="7"/>
  <c r="AG123" i="7"/>
  <c r="AF123" i="2"/>
  <c r="AF124" i="2"/>
  <c r="AF125" i="2"/>
  <c r="AF126" i="2"/>
  <c r="AF127" i="2"/>
  <c r="AF128" i="2"/>
  <c r="AF129" i="2"/>
  <c r="AF130" i="2"/>
  <c r="AF131" i="2"/>
  <c r="AF132" i="2"/>
  <c r="AF133" i="2"/>
  <c r="AF134" i="2"/>
  <c r="AF135" i="2"/>
  <c r="AF136" i="2"/>
  <c r="AF137" i="2"/>
  <c r="AF138" i="2"/>
  <c r="AF139" i="2"/>
  <c r="AF140" i="2"/>
  <c r="AF141" i="2"/>
  <c r="AF122" i="2"/>
  <c r="AG134" i="7" l="1"/>
  <c r="AG126" i="7"/>
  <c r="AE117" i="7"/>
  <c r="AG137" i="7"/>
  <c r="AG136" i="7"/>
  <c r="AG135" i="7"/>
  <c r="AG128" i="7"/>
  <c r="AG141" i="7"/>
  <c r="AG140" i="7"/>
  <c r="AG138" i="7"/>
  <c r="AG125" i="7"/>
  <c r="AG124" i="7"/>
  <c r="AG122" i="7"/>
  <c r="AG130" i="7"/>
  <c r="AG133" i="7"/>
  <c r="AG132" i="7"/>
  <c r="AG129" i="7"/>
  <c r="AG127" i="7"/>
  <c r="I20" i="7"/>
  <c r="I22" i="7"/>
  <c r="AG131" i="7"/>
  <c r="AG139" i="7"/>
  <c r="E8" i="2"/>
  <c r="E9" i="2"/>
  <c r="E10" i="2"/>
  <c r="K13" i="2"/>
  <c r="K14" i="2" s="1"/>
  <c r="K15" i="2" s="1"/>
  <c r="P13" i="2"/>
  <c r="P14" i="2" s="1"/>
  <c r="P15" i="2" s="1"/>
  <c r="I19" i="2"/>
  <c r="I20" i="2"/>
  <c r="I23" i="2"/>
  <c r="D11" i="2" s="1"/>
  <c r="E11" i="2" s="1"/>
  <c r="E83" i="2" s="1"/>
  <c r="J28" i="2"/>
  <c r="K28" i="2" s="1"/>
  <c r="L28" i="2" s="1"/>
  <c r="P28" i="2"/>
  <c r="Q28" i="2" s="1"/>
  <c r="R28" i="2" s="1"/>
  <c r="V28" i="2"/>
  <c r="J29" i="2"/>
  <c r="K29" i="2"/>
  <c r="L29" i="2" s="1"/>
  <c r="P29" i="2"/>
  <c r="Q29" i="2"/>
  <c r="R29" i="2"/>
  <c r="V29" i="2" s="1"/>
  <c r="T29" i="2"/>
  <c r="J30" i="2"/>
  <c r="K30" i="2"/>
  <c r="L30" i="2"/>
  <c r="P30" i="2"/>
  <c r="Q30" i="2" s="1"/>
  <c r="R30" i="2" s="1"/>
  <c r="V30" i="2" s="1"/>
  <c r="T30" i="2"/>
  <c r="J31" i="2"/>
  <c r="K31" i="2" s="1"/>
  <c r="L31" i="2"/>
  <c r="P31" i="2"/>
  <c r="Q31" i="2" s="1"/>
  <c r="R31" i="2" s="1"/>
  <c r="V31" i="2" s="1"/>
  <c r="T31" i="2"/>
  <c r="T32" i="2" s="1"/>
  <c r="T33" i="2" s="1"/>
  <c r="T34" i="2" s="1"/>
  <c r="T35" i="2" s="1"/>
  <c r="T36" i="2" s="1"/>
  <c r="T37" i="2" s="1"/>
  <c r="T38" i="2" s="1"/>
  <c r="T39" i="2" s="1"/>
  <c r="T40" i="2" s="1"/>
  <c r="T41" i="2" s="1"/>
  <c r="J32" i="2"/>
  <c r="K32" i="2" s="1"/>
  <c r="L32" i="2" s="1"/>
  <c r="P32" i="2"/>
  <c r="Q32" i="2" s="1"/>
  <c r="R32" i="2" s="1"/>
  <c r="V32" i="2" s="1"/>
  <c r="J33" i="2"/>
  <c r="K33" i="2"/>
  <c r="L33" i="2" s="1"/>
  <c r="P33" i="2"/>
  <c r="Q33" i="2"/>
  <c r="R33" i="2"/>
  <c r="V33" i="2"/>
  <c r="J34" i="2"/>
  <c r="K34" i="2"/>
  <c r="L34" i="2" s="1"/>
  <c r="P34" i="2"/>
  <c r="Q34" i="2"/>
  <c r="R34" i="2"/>
  <c r="V34" i="2" s="1"/>
  <c r="J35" i="2"/>
  <c r="K35" i="2"/>
  <c r="L35" i="2"/>
  <c r="P35" i="2"/>
  <c r="Q35" i="2" s="1"/>
  <c r="R35" i="2" s="1"/>
  <c r="V35" i="2" s="1"/>
  <c r="J36" i="2"/>
  <c r="K36" i="2" s="1"/>
  <c r="L36" i="2" s="1"/>
  <c r="P36" i="2"/>
  <c r="Q36" i="2" s="1"/>
  <c r="R36" i="2" s="1"/>
  <c r="V36" i="2" s="1"/>
  <c r="J37" i="2"/>
  <c r="K37" i="2"/>
  <c r="L37" i="2" s="1"/>
  <c r="P37" i="2"/>
  <c r="Q37" i="2"/>
  <c r="R37" i="2"/>
  <c r="V37" i="2"/>
  <c r="J38" i="2"/>
  <c r="K38" i="2"/>
  <c r="L38" i="2" s="1"/>
  <c r="P38" i="2"/>
  <c r="Q38" i="2"/>
  <c r="R38" i="2"/>
  <c r="V38" i="2" s="1"/>
  <c r="J39" i="2"/>
  <c r="K39" i="2" s="1"/>
  <c r="L39" i="2"/>
  <c r="P39" i="2"/>
  <c r="Q39" i="2" s="1"/>
  <c r="R39" i="2" s="1"/>
  <c r="V39" i="2" s="1"/>
  <c r="J40" i="2"/>
  <c r="K40" i="2" s="1"/>
  <c r="L40" i="2" s="1"/>
  <c r="P40" i="2"/>
  <c r="Q40" i="2"/>
  <c r="R40" i="2" s="1"/>
  <c r="V40" i="2" s="1"/>
  <c r="J41" i="2"/>
  <c r="K41" i="2"/>
  <c r="L41" i="2" s="1"/>
  <c r="P41" i="2"/>
  <c r="Q41" i="2"/>
  <c r="R41" i="2" s="1"/>
  <c r="V41" i="2" s="1"/>
  <c r="J42" i="2"/>
  <c r="K42" i="2"/>
  <c r="L42" i="2"/>
  <c r="P42" i="2"/>
  <c r="Q42" i="2"/>
  <c r="R42" i="2"/>
  <c r="V42" i="2" s="1"/>
  <c r="T42" i="2"/>
  <c r="T43" i="2" s="1"/>
  <c r="T44" i="2" s="1"/>
  <c r="T45" i="2" s="1"/>
  <c r="T46" i="2" s="1"/>
  <c r="T47" i="2" s="1"/>
  <c r="T48" i="2" s="1"/>
  <c r="T49" i="2" s="1"/>
  <c r="T50" i="2" s="1"/>
  <c r="T51" i="2" s="1"/>
  <c r="T52" i="2" s="1"/>
  <c r="T53" i="2" s="1"/>
  <c r="T54" i="2" s="1"/>
  <c r="T55" i="2" s="1"/>
  <c r="T56" i="2" s="1"/>
  <c r="T57" i="2" s="1"/>
  <c r="T58" i="2" s="1"/>
  <c r="T59" i="2" s="1"/>
  <c r="T60" i="2" s="1"/>
  <c r="T61" i="2" s="1"/>
  <c r="T62" i="2" s="1"/>
  <c r="T63" i="2" s="1"/>
  <c r="T64" i="2" s="1"/>
  <c r="T65" i="2" s="1"/>
  <c r="T66" i="2" s="1"/>
  <c r="T67" i="2" s="1"/>
  <c r="T68" i="2" s="1"/>
  <c r="T69" i="2" s="1"/>
  <c r="T70" i="2" s="1"/>
  <c r="T71" i="2" s="1"/>
  <c r="T72" i="2" s="1"/>
  <c r="T73" i="2" s="1"/>
  <c r="T74" i="2" s="1"/>
  <c r="T75" i="2" s="1"/>
  <c r="T76" i="2" s="1"/>
  <c r="T77" i="2" s="1"/>
  <c r="T78" i="2" s="1"/>
  <c r="T79" i="2" s="1"/>
  <c r="T80" i="2" s="1"/>
  <c r="T81" i="2" s="1"/>
  <c r="T82" i="2" s="1"/>
  <c r="T83" i="2" s="1"/>
  <c r="T84" i="2" s="1"/>
  <c r="T85" i="2" s="1"/>
  <c r="T86" i="2" s="1"/>
  <c r="T87" i="2" s="1"/>
  <c r="T88" i="2" s="1"/>
  <c r="T89" i="2" s="1"/>
  <c r="T90" i="2" s="1"/>
  <c r="T91" i="2" s="1"/>
  <c r="T92" i="2" s="1"/>
  <c r="T93" i="2" s="1"/>
  <c r="T94" i="2" s="1"/>
  <c r="T95" i="2" s="1"/>
  <c r="T96" i="2" s="1"/>
  <c r="T97" i="2" s="1"/>
  <c r="T98" i="2" s="1"/>
  <c r="T99" i="2" s="1"/>
  <c r="T100" i="2" s="1"/>
  <c r="T101" i="2" s="1"/>
  <c r="T102" i="2" s="1"/>
  <c r="T103" i="2" s="1"/>
  <c r="T104" i="2" s="1"/>
  <c r="T105" i="2" s="1"/>
  <c r="T106" i="2" s="1"/>
  <c r="T107" i="2" s="1"/>
  <c r="T108" i="2" s="1"/>
  <c r="T109" i="2" s="1"/>
  <c r="T110" i="2" s="1"/>
  <c r="T111" i="2" s="1"/>
  <c r="T112" i="2" s="1"/>
  <c r="T113" i="2" s="1"/>
  <c r="T114" i="2" s="1"/>
  <c r="T115" i="2" s="1"/>
  <c r="T116" i="2" s="1"/>
  <c r="T117" i="2" s="1"/>
  <c r="T118" i="2" s="1"/>
  <c r="T119" i="2" s="1"/>
  <c r="T120" i="2" s="1"/>
  <c r="T121" i="2" s="1"/>
  <c r="T122" i="2" s="1"/>
  <c r="T123" i="2" s="1"/>
  <c r="T124" i="2" s="1"/>
  <c r="T125" i="2" s="1"/>
  <c r="T126" i="2" s="1"/>
  <c r="T127" i="2" s="1"/>
  <c r="T128" i="2" s="1"/>
  <c r="T129" i="2" s="1"/>
  <c r="T130" i="2" s="1"/>
  <c r="T131" i="2" s="1"/>
  <c r="T132" i="2" s="1"/>
  <c r="T133" i="2" s="1"/>
  <c r="T134" i="2" s="1"/>
  <c r="T135" i="2" s="1"/>
  <c r="T136" i="2" s="1"/>
  <c r="T137" i="2" s="1"/>
  <c r="T138" i="2" s="1"/>
  <c r="T139" i="2" s="1"/>
  <c r="T140" i="2" s="1"/>
  <c r="T141" i="2" s="1"/>
  <c r="T142" i="2" s="1"/>
  <c r="T143" i="2" s="1"/>
  <c r="T144" i="2" s="1"/>
  <c r="T145" i="2" s="1"/>
  <c r="T146" i="2" s="1"/>
  <c r="T147" i="2" s="1"/>
  <c r="T148" i="2" s="1"/>
  <c r="T149" i="2" s="1"/>
  <c r="T150" i="2" s="1"/>
  <c r="T151" i="2" s="1"/>
  <c r="T152" i="2" s="1"/>
  <c r="T153" i="2" s="1"/>
  <c r="T154" i="2" s="1"/>
  <c r="T155" i="2" s="1"/>
  <c r="T156" i="2" s="1"/>
  <c r="T157" i="2" s="1"/>
  <c r="T158" i="2" s="1"/>
  <c r="T159" i="2" s="1"/>
  <c r="T160" i="2" s="1"/>
  <c r="T161" i="2" s="1"/>
  <c r="T162" i="2" s="1"/>
  <c r="T163" i="2" s="1"/>
  <c r="T164" i="2" s="1"/>
  <c r="T165" i="2" s="1"/>
  <c r="T166" i="2" s="1"/>
  <c r="T167" i="2" s="1"/>
  <c r="T168" i="2" s="1"/>
  <c r="T169" i="2" s="1"/>
  <c r="T170" i="2" s="1"/>
  <c r="T171" i="2" s="1"/>
  <c r="T172" i="2" s="1"/>
  <c r="T173" i="2" s="1"/>
  <c r="T174" i="2" s="1"/>
  <c r="T175" i="2" s="1"/>
  <c r="T176" i="2" s="1"/>
  <c r="T177" i="2" s="1"/>
  <c r="T178" i="2" s="1"/>
  <c r="T179" i="2" s="1"/>
  <c r="T180" i="2" s="1"/>
  <c r="T181" i="2" s="1"/>
  <c r="T182" i="2" s="1"/>
  <c r="T183" i="2" s="1"/>
  <c r="T184" i="2" s="1"/>
  <c r="T185" i="2" s="1"/>
  <c r="T186" i="2" s="1"/>
  <c r="T187" i="2" s="1"/>
  <c r="T188" i="2" s="1"/>
  <c r="T189" i="2" s="1"/>
  <c r="T190" i="2" s="1"/>
  <c r="T191" i="2" s="1"/>
  <c r="T192" i="2" s="1"/>
  <c r="T193" i="2" s="1"/>
  <c r="T194" i="2" s="1"/>
  <c r="T195" i="2" s="1"/>
  <c r="T196" i="2" s="1"/>
  <c r="T197" i="2" s="1"/>
  <c r="T198" i="2" s="1"/>
  <c r="T199" i="2" s="1"/>
  <c r="T200" i="2" s="1"/>
  <c r="T201" i="2" s="1"/>
  <c r="T202" i="2" s="1"/>
  <c r="T203" i="2" s="1"/>
  <c r="T204" i="2" s="1"/>
  <c r="T205" i="2" s="1"/>
  <c r="T206" i="2" s="1"/>
  <c r="T207" i="2" s="1"/>
  <c r="T208" i="2" s="1"/>
  <c r="T209" i="2" s="1"/>
  <c r="T210" i="2" s="1"/>
  <c r="T211" i="2" s="1"/>
  <c r="T212" i="2" s="1"/>
  <c r="T213" i="2" s="1"/>
  <c r="T214" i="2" s="1"/>
  <c r="T215" i="2" s="1"/>
  <c r="T216" i="2" s="1"/>
  <c r="T217" i="2" s="1"/>
  <c r="T218" i="2" s="1"/>
  <c r="T219" i="2" s="1"/>
  <c r="T220" i="2" s="1"/>
  <c r="T221" i="2" s="1"/>
  <c r="T222" i="2" s="1"/>
  <c r="T223" i="2" s="1"/>
  <c r="T224" i="2" s="1"/>
  <c r="T225" i="2" s="1"/>
  <c r="T226" i="2" s="1"/>
  <c r="T227" i="2" s="1"/>
  <c r="T228" i="2" s="1"/>
  <c r="T229" i="2" s="1"/>
  <c r="T230" i="2" s="1"/>
  <c r="T231" i="2" s="1"/>
  <c r="T232" i="2" s="1"/>
  <c r="T233" i="2" s="1"/>
  <c r="T234" i="2" s="1"/>
  <c r="T235" i="2" s="1"/>
  <c r="T236" i="2" s="1"/>
  <c r="T237" i="2" s="1"/>
  <c r="T238" i="2" s="1"/>
  <c r="T239" i="2" s="1"/>
  <c r="T240" i="2" s="1"/>
  <c r="T241" i="2" s="1"/>
  <c r="T242" i="2" s="1"/>
  <c r="T243" i="2" s="1"/>
  <c r="T244" i="2" s="1"/>
  <c r="T245" i="2" s="1"/>
  <c r="T246" i="2" s="1"/>
  <c r="T247" i="2" s="1"/>
  <c r="T248" i="2" s="1"/>
  <c r="T249" i="2" s="1"/>
  <c r="T250" i="2" s="1"/>
  <c r="T251" i="2" s="1"/>
  <c r="T252" i="2" s="1"/>
  <c r="T253" i="2" s="1"/>
  <c r="T254" i="2" s="1"/>
  <c r="T255" i="2" s="1"/>
  <c r="T256" i="2" s="1"/>
  <c r="T257" i="2" s="1"/>
  <c r="T258" i="2" s="1"/>
  <c r="T259" i="2" s="1"/>
  <c r="T260" i="2" s="1"/>
  <c r="T261" i="2" s="1"/>
  <c r="T262" i="2" s="1"/>
  <c r="T263" i="2" s="1"/>
  <c r="T264" i="2" s="1"/>
  <c r="T265" i="2" s="1"/>
  <c r="T266" i="2" s="1"/>
  <c r="T267" i="2" s="1"/>
  <c r="T268" i="2" s="1"/>
  <c r="T269" i="2" s="1"/>
  <c r="T270" i="2" s="1"/>
  <c r="T271" i="2" s="1"/>
  <c r="T272" i="2" s="1"/>
  <c r="T273" i="2" s="1"/>
  <c r="T274" i="2" s="1"/>
  <c r="T275" i="2" s="1"/>
  <c r="T276" i="2" s="1"/>
  <c r="T277" i="2" s="1"/>
  <c r="J43" i="2"/>
  <c r="K43" i="2" s="1"/>
  <c r="L43" i="2"/>
  <c r="P43" i="2"/>
  <c r="Q43" i="2" s="1"/>
  <c r="R43" i="2" s="1"/>
  <c r="V43" i="2" s="1"/>
  <c r="J44" i="2"/>
  <c r="K44" i="2" s="1"/>
  <c r="L44" i="2" s="1"/>
  <c r="P44" i="2"/>
  <c r="Q44" i="2"/>
  <c r="R44" i="2" s="1"/>
  <c r="V44" i="2" s="1"/>
  <c r="J45" i="2"/>
  <c r="K45" i="2" s="1"/>
  <c r="L45" i="2" s="1"/>
  <c r="P45" i="2"/>
  <c r="Q45" i="2"/>
  <c r="R45" i="2"/>
  <c r="V45" i="2" s="1"/>
  <c r="J46" i="2"/>
  <c r="K46" i="2"/>
  <c r="L46" i="2"/>
  <c r="P46" i="2"/>
  <c r="Q46" i="2"/>
  <c r="R46" i="2"/>
  <c r="V46" i="2" s="1"/>
  <c r="J47" i="2"/>
  <c r="K47" i="2" s="1"/>
  <c r="L47" i="2" s="1"/>
  <c r="P47" i="2"/>
  <c r="Q47" i="2" s="1"/>
  <c r="R47" i="2" s="1"/>
  <c r="V47" i="2" s="1"/>
  <c r="J48" i="2"/>
  <c r="K48" i="2" s="1"/>
  <c r="L48" i="2" s="1"/>
  <c r="P48" i="2"/>
  <c r="Q48" i="2"/>
  <c r="R48" i="2" s="1"/>
  <c r="V48" i="2"/>
  <c r="J49" i="2"/>
  <c r="K49" i="2"/>
  <c r="L49" i="2" s="1"/>
  <c r="P49" i="2"/>
  <c r="Q49" i="2"/>
  <c r="R49" i="2"/>
  <c r="V49" i="2"/>
  <c r="J50" i="2"/>
  <c r="K50" i="2"/>
  <c r="L50" i="2"/>
  <c r="P50" i="2"/>
  <c r="Q50" i="2"/>
  <c r="R50" i="2"/>
  <c r="V50" i="2" s="1"/>
  <c r="J51" i="2"/>
  <c r="K51" i="2" s="1"/>
  <c r="L51" i="2"/>
  <c r="P51" i="2"/>
  <c r="Q51" i="2" s="1"/>
  <c r="R51" i="2" s="1"/>
  <c r="V51" i="2" s="1"/>
  <c r="J52" i="2"/>
  <c r="K52" i="2"/>
  <c r="L52" i="2" s="1"/>
  <c r="P52" i="2"/>
  <c r="Q52" i="2" s="1"/>
  <c r="R52" i="2" s="1"/>
  <c r="V52" i="2" s="1"/>
  <c r="J53" i="2"/>
  <c r="K53" i="2" s="1"/>
  <c r="L53" i="2"/>
  <c r="P53" i="2"/>
  <c r="Q53" i="2" s="1"/>
  <c r="R53" i="2" s="1"/>
  <c r="V53" i="2" s="1"/>
  <c r="J54" i="2"/>
  <c r="K54" i="2" s="1"/>
  <c r="L54" i="2" s="1"/>
  <c r="P54" i="2"/>
  <c r="Q54" i="2" s="1"/>
  <c r="R54" i="2" s="1"/>
  <c r="V54" i="2"/>
  <c r="J55" i="2"/>
  <c r="K55" i="2"/>
  <c r="L55" i="2" s="1"/>
  <c r="P55" i="2"/>
  <c r="Q55" i="2"/>
  <c r="R55" i="2"/>
  <c r="V55" i="2"/>
  <c r="J56" i="2"/>
  <c r="K56" i="2"/>
  <c r="L56" i="2" s="1"/>
  <c r="P56" i="2"/>
  <c r="Q56" i="2" s="1"/>
  <c r="R56" i="2"/>
  <c r="V56" i="2" s="1"/>
  <c r="J57" i="2"/>
  <c r="K57" i="2" s="1"/>
  <c r="L57" i="2"/>
  <c r="P57" i="2"/>
  <c r="Q57" i="2" s="1"/>
  <c r="R57" i="2" s="1"/>
  <c r="V57" i="2" s="1"/>
  <c r="J58" i="2"/>
  <c r="K58" i="2" s="1"/>
  <c r="L58" i="2" s="1"/>
  <c r="P58" i="2"/>
  <c r="Q58" i="2"/>
  <c r="R58" i="2" s="1"/>
  <c r="V58" i="2" s="1"/>
  <c r="J59" i="2"/>
  <c r="K59" i="2" s="1"/>
  <c r="L59" i="2" s="1"/>
  <c r="P59" i="2"/>
  <c r="Q59" i="2"/>
  <c r="R59" i="2"/>
  <c r="V59" i="2" s="1"/>
  <c r="J60" i="2"/>
  <c r="K60" i="2"/>
  <c r="L60" i="2"/>
  <c r="P60" i="2"/>
  <c r="Q60" i="2"/>
  <c r="R60" i="2"/>
  <c r="V60" i="2" s="1"/>
  <c r="J61" i="2"/>
  <c r="K61" i="2"/>
  <c r="L61" i="2"/>
  <c r="P61" i="2"/>
  <c r="Q61" i="2" s="1"/>
  <c r="R61" i="2" s="1"/>
  <c r="V61" i="2" s="1"/>
  <c r="J62" i="2"/>
  <c r="K62" i="2" s="1"/>
  <c r="L62" i="2" s="1"/>
  <c r="P62" i="2"/>
  <c r="Q62" i="2"/>
  <c r="R62" i="2" s="1"/>
  <c r="V62" i="2" s="1"/>
  <c r="J63" i="2"/>
  <c r="K63" i="2" s="1"/>
  <c r="L63" i="2" s="1"/>
  <c r="P63" i="2"/>
  <c r="Q63" i="2"/>
  <c r="R63" i="2"/>
  <c r="V63" i="2" s="1"/>
  <c r="J64" i="2"/>
  <c r="K64" i="2"/>
  <c r="L64" i="2"/>
  <c r="P64" i="2"/>
  <c r="Q64" i="2"/>
  <c r="R64" i="2"/>
  <c r="V64" i="2" s="1"/>
  <c r="J65" i="2"/>
  <c r="K65" i="2" s="1"/>
  <c r="L65" i="2" s="1"/>
  <c r="P65" i="2"/>
  <c r="Q65" i="2" s="1"/>
  <c r="R65" i="2" s="1"/>
  <c r="V65" i="2" s="1"/>
  <c r="J66" i="2"/>
  <c r="K66" i="2" s="1"/>
  <c r="L66" i="2" s="1"/>
  <c r="P66" i="2"/>
  <c r="Q66" i="2"/>
  <c r="R66" i="2" s="1"/>
  <c r="V66" i="2"/>
  <c r="J67" i="2"/>
  <c r="K67" i="2" s="1"/>
  <c r="L67" i="2" s="1"/>
  <c r="P67" i="2"/>
  <c r="Q67" i="2"/>
  <c r="R67" i="2"/>
  <c r="V67" i="2" s="1"/>
  <c r="J68" i="2"/>
  <c r="K68" i="2"/>
  <c r="L68" i="2"/>
  <c r="P68" i="2"/>
  <c r="Q68" i="2"/>
  <c r="R68" i="2"/>
  <c r="V68" i="2" s="1"/>
  <c r="J69" i="2"/>
  <c r="K69" i="2" s="1"/>
  <c r="L69" i="2" s="1"/>
  <c r="P69" i="2"/>
  <c r="Q69" i="2" s="1"/>
  <c r="R69" i="2" s="1"/>
  <c r="V69" i="2" s="1"/>
  <c r="J70" i="2"/>
  <c r="K70" i="2"/>
  <c r="L70" i="2"/>
  <c r="P70" i="2"/>
  <c r="Q70" i="2" s="1"/>
  <c r="R70" i="2" s="1"/>
  <c r="V70" i="2" s="1"/>
  <c r="J71" i="2"/>
  <c r="K71" i="2" s="1"/>
  <c r="L71" i="2" s="1"/>
  <c r="P71" i="2"/>
  <c r="Q71" i="2" s="1"/>
  <c r="R71" i="2" s="1"/>
  <c r="V71" i="2" s="1"/>
  <c r="J72" i="2"/>
  <c r="K72" i="2" s="1"/>
  <c r="L72" i="2" s="1"/>
  <c r="P72" i="2"/>
  <c r="Q72" i="2"/>
  <c r="R72" i="2"/>
  <c r="V72" i="2" s="1"/>
  <c r="J73" i="2"/>
  <c r="K73" i="2"/>
  <c r="L73" i="2" s="1"/>
  <c r="P73" i="2"/>
  <c r="Q73" i="2"/>
  <c r="R73" i="2"/>
  <c r="V73" i="2" s="1"/>
  <c r="J74" i="2"/>
  <c r="K74" i="2"/>
  <c r="L74" i="2"/>
  <c r="P74" i="2"/>
  <c r="Q74" i="2" s="1"/>
  <c r="R74" i="2" s="1"/>
  <c r="V74" i="2" s="1"/>
  <c r="J75" i="2"/>
  <c r="K75" i="2" s="1"/>
  <c r="L75" i="2" s="1"/>
  <c r="P75" i="2"/>
  <c r="Q75" i="2"/>
  <c r="R75" i="2" s="1"/>
  <c r="V75" i="2"/>
  <c r="J76" i="2"/>
  <c r="K76" i="2"/>
  <c r="L76" i="2" s="1"/>
  <c r="P76" i="2"/>
  <c r="Q76" i="2"/>
  <c r="R76" i="2"/>
  <c r="V76" i="2"/>
  <c r="J77" i="2"/>
  <c r="K77" i="2"/>
  <c r="L77" i="2"/>
  <c r="P77" i="2"/>
  <c r="Q77" i="2"/>
  <c r="R77" i="2"/>
  <c r="V77" i="2" s="1"/>
  <c r="J78" i="2"/>
  <c r="K78" i="2"/>
  <c r="L78" i="2"/>
  <c r="P78" i="2"/>
  <c r="Q78" i="2" s="1"/>
  <c r="R78" i="2" s="1"/>
  <c r="V78" i="2" s="1"/>
  <c r="J79" i="2"/>
  <c r="K79" i="2" s="1"/>
  <c r="L79" i="2" s="1"/>
  <c r="P79" i="2"/>
  <c r="Q79" i="2"/>
  <c r="R79" i="2" s="1"/>
  <c r="V79" i="2"/>
  <c r="J80" i="2"/>
  <c r="K80" i="2" s="1"/>
  <c r="L80" i="2" s="1"/>
  <c r="P80" i="2"/>
  <c r="Q80" i="2"/>
  <c r="R80" i="2"/>
  <c r="V80" i="2" s="1"/>
  <c r="J81" i="2"/>
  <c r="K81" i="2"/>
  <c r="L81" i="2"/>
  <c r="P81" i="2"/>
  <c r="Q81" i="2"/>
  <c r="R81" i="2"/>
  <c r="V81" i="2" s="1"/>
  <c r="J82" i="2"/>
  <c r="K82" i="2" s="1"/>
  <c r="L82" i="2" s="1"/>
  <c r="P82" i="2"/>
  <c r="Q82" i="2" s="1"/>
  <c r="R82" i="2" s="1"/>
  <c r="V82" i="2" s="1"/>
  <c r="J83" i="2"/>
  <c r="K83" i="2" s="1"/>
  <c r="L83" i="2" s="1"/>
  <c r="P83" i="2"/>
  <c r="Q83" i="2" s="1"/>
  <c r="R83" i="2" s="1"/>
  <c r="V83" i="2" s="1"/>
  <c r="J84" i="2"/>
  <c r="K84" i="2"/>
  <c r="L84" i="2" s="1"/>
  <c r="P84" i="2"/>
  <c r="Q84" i="2"/>
  <c r="R84" i="2"/>
  <c r="V84" i="2"/>
  <c r="J85" i="2"/>
  <c r="K85" i="2"/>
  <c r="L85" i="2" s="1"/>
  <c r="P85" i="2"/>
  <c r="Q85" i="2"/>
  <c r="R85" i="2"/>
  <c r="V85" i="2" s="1"/>
  <c r="J86" i="2"/>
  <c r="K86" i="2" s="1"/>
  <c r="L86" i="2"/>
  <c r="P86" i="2"/>
  <c r="Q86" i="2" s="1"/>
  <c r="R86" i="2" s="1"/>
  <c r="V86" i="2" s="1"/>
  <c r="J87" i="2"/>
  <c r="K87" i="2" s="1"/>
  <c r="L87" i="2" s="1"/>
  <c r="P87" i="2"/>
  <c r="Q87" i="2" s="1"/>
  <c r="R87" i="2" s="1"/>
  <c r="V87" i="2" s="1"/>
  <c r="J88" i="2"/>
  <c r="K88" i="2"/>
  <c r="L88" i="2" s="1"/>
  <c r="P88" i="2"/>
  <c r="Q88" i="2"/>
  <c r="R88" i="2" s="1"/>
  <c r="V88" i="2" s="1"/>
  <c r="J89" i="2"/>
  <c r="K89" i="2"/>
  <c r="L89" i="2" s="1"/>
  <c r="P89" i="2"/>
  <c r="Q89" i="2"/>
  <c r="R89" i="2"/>
  <c r="V89" i="2" s="1"/>
  <c r="J90" i="2"/>
  <c r="K90" i="2" s="1"/>
  <c r="L90" i="2"/>
  <c r="P90" i="2"/>
  <c r="Q90" i="2" s="1"/>
  <c r="R90" i="2" s="1"/>
  <c r="V90" i="2" s="1"/>
  <c r="J91" i="2"/>
  <c r="K91" i="2" s="1"/>
  <c r="L91" i="2" s="1"/>
  <c r="P91" i="2"/>
  <c r="Q91" i="2"/>
  <c r="R91" i="2" s="1"/>
  <c r="V91" i="2" s="1"/>
  <c r="J92" i="2"/>
  <c r="K92" i="2" s="1"/>
  <c r="L92" i="2" s="1"/>
  <c r="P92" i="2"/>
  <c r="Q92" i="2"/>
  <c r="R92" i="2" s="1"/>
  <c r="V92" i="2" s="1"/>
  <c r="J93" i="2"/>
  <c r="K93" i="2"/>
  <c r="L93" i="2"/>
  <c r="P93" i="2"/>
  <c r="Q93" i="2"/>
  <c r="R93" i="2"/>
  <c r="V93" i="2" s="1"/>
  <c r="J94" i="2"/>
  <c r="K94" i="2" s="1"/>
  <c r="L94" i="2" s="1"/>
  <c r="P94" i="2"/>
  <c r="Q94" i="2" s="1"/>
  <c r="R94" i="2" s="1"/>
  <c r="V94" i="2" s="1"/>
  <c r="J95" i="2"/>
  <c r="K95" i="2" s="1"/>
  <c r="L95" i="2" s="1"/>
  <c r="P95" i="2"/>
  <c r="Q95" i="2"/>
  <c r="R95" i="2" s="1"/>
  <c r="V95" i="2"/>
  <c r="J96" i="2"/>
  <c r="K96" i="2"/>
  <c r="L96" i="2" s="1"/>
  <c r="P96" i="2"/>
  <c r="Q96" i="2"/>
  <c r="R96" i="2"/>
  <c r="V96" i="2"/>
  <c r="J97" i="2"/>
  <c r="K97" i="2"/>
  <c r="L97" i="2"/>
  <c r="P97" i="2"/>
  <c r="Q97" i="2"/>
  <c r="R97" i="2"/>
  <c r="V97" i="2" s="1"/>
  <c r="J98" i="2"/>
  <c r="K98" i="2" s="1"/>
  <c r="L98" i="2"/>
  <c r="P98" i="2"/>
  <c r="Q98" i="2" s="1"/>
  <c r="R98" i="2" s="1"/>
  <c r="V98" i="2" s="1"/>
  <c r="J99" i="2"/>
  <c r="K99" i="2" s="1"/>
  <c r="L99" i="2" s="1"/>
  <c r="P99" i="2"/>
  <c r="Q99" i="2" s="1"/>
  <c r="R99" i="2" s="1"/>
  <c r="V99" i="2" s="1"/>
  <c r="J100" i="2"/>
  <c r="K100" i="2"/>
  <c r="L100" i="2" s="1"/>
  <c r="P100" i="2"/>
  <c r="Q100" i="2"/>
  <c r="R100" i="2" s="1"/>
  <c r="V100" i="2"/>
  <c r="J101" i="2"/>
  <c r="K101" i="2"/>
  <c r="L101" i="2" s="1"/>
  <c r="P101" i="2"/>
  <c r="Q101" i="2"/>
  <c r="R101" i="2"/>
  <c r="V101" i="2" s="1"/>
  <c r="J102" i="2"/>
  <c r="K102" i="2" s="1"/>
  <c r="L102" i="2"/>
  <c r="P102" i="2"/>
  <c r="Q102" i="2" s="1"/>
  <c r="R102" i="2" s="1"/>
  <c r="V102" i="2" s="1"/>
  <c r="J103" i="2"/>
  <c r="K103" i="2" s="1"/>
  <c r="L103" i="2" s="1"/>
  <c r="P103" i="2"/>
  <c r="Q103" i="2"/>
  <c r="R103" i="2" s="1"/>
  <c r="V103" i="2" s="1"/>
  <c r="J104" i="2"/>
  <c r="K104" i="2"/>
  <c r="L104" i="2" s="1"/>
  <c r="P104" i="2"/>
  <c r="Q104" i="2"/>
  <c r="R104" i="2" s="1"/>
  <c r="V104" i="2" s="1"/>
  <c r="J105" i="2"/>
  <c r="K105" i="2"/>
  <c r="L105" i="2" s="1"/>
  <c r="P105" i="2"/>
  <c r="Q105" i="2" s="1"/>
  <c r="R105" i="2" s="1"/>
  <c r="V105" i="2" s="1"/>
  <c r="J106" i="2"/>
  <c r="K106" i="2" s="1"/>
  <c r="L106" i="2" s="1"/>
  <c r="P106" i="2"/>
  <c r="Q106" i="2" s="1"/>
  <c r="R106" i="2" s="1"/>
  <c r="V106" i="2" s="1"/>
  <c r="J107" i="2"/>
  <c r="K107" i="2" s="1"/>
  <c r="L107" i="2" s="1"/>
  <c r="P107" i="2"/>
  <c r="Q107" i="2"/>
  <c r="R107" i="2" s="1"/>
  <c r="V107" i="2"/>
  <c r="J108" i="2"/>
  <c r="K108" i="2" s="1"/>
  <c r="L108" i="2" s="1"/>
  <c r="P108" i="2"/>
  <c r="Q108" i="2"/>
  <c r="R108" i="2"/>
  <c r="V108" i="2" s="1"/>
  <c r="J109" i="2"/>
  <c r="K109" i="2" s="1"/>
  <c r="L109" i="2" s="1"/>
  <c r="P109" i="2"/>
  <c r="Q109" i="2" s="1"/>
  <c r="R109" i="2" s="1"/>
  <c r="V109" i="2" s="1"/>
  <c r="J110" i="2"/>
  <c r="K110" i="2" s="1"/>
  <c r="L110" i="2" s="1"/>
  <c r="P110" i="2"/>
  <c r="Q110" i="2" s="1"/>
  <c r="R110" i="2" s="1"/>
  <c r="V110" i="2" s="1"/>
  <c r="J111" i="2"/>
  <c r="K111" i="2"/>
  <c r="L111" i="2" s="1"/>
  <c r="P111" i="2"/>
  <c r="Q111" i="2"/>
  <c r="R111" i="2" s="1"/>
  <c r="V111" i="2" s="1"/>
  <c r="J112" i="2"/>
  <c r="K112" i="2"/>
  <c r="L112" i="2" s="1"/>
  <c r="P112" i="2"/>
  <c r="Q112" i="2"/>
  <c r="R112" i="2"/>
  <c r="V112" i="2" s="1"/>
  <c r="J113" i="2"/>
  <c r="K113" i="2" s="1"/>
  <c r="L113" i="2"/>
  <c r="P113" i="2"/>
  <c r="Q113" i="2" s="1"/>
  <c r="R113" i="2" s="1"/>
  <c r="V113" i="2" s="1"/>
  <c r="J114" i="2"/>
  <c r="K114" i="2" s="1"/>
  <c r="L114" i="2" s="1"/>
  <c r="P114" i="2"/>
  <c r="Q114" i="2" s="1"/>
  <c r="R114" i="2" s="1"/>
  <c r="V114" i="2" s="1"/>
  <c r="J115" i="2"/>
  <c r="K115" i="2" s="1"/>
  <c r="L115" i="2" s="1"/>
  <c r="P115" i="2"/>
  <c r="Q115" i="2"/>
  <c r="R115" i="2" s="1"/>
  <c r="V115" i="2" s="1"/>
  <c r="J116" i="2"/>
  <c r="K116" i="2"/>
  <c r="L116" i="2"/>
  <c r="P116" i="2"/>
  <c r="Q116" i="2"/>
  <c r="R116" i="2"/>
  <c r="V116" i="2" s="1"/>
  <c r="J117" i="2"/>
  <c r="K117" i="2" s="1"/>
  <c r="L117" i="2" s="1"/>
  <c r="P117" i="2"/>
  <c r="Q117" i="2" s="1"/>
  <c r="R117" i="2" s="1"/>
  <c r="V117" i="2" s="1"/>
  <c r="AD117" i="2"/>
  <c r="AE117" i="2"/>
  <c r="J118" i="2"/>
  <c r="K118" i="2"/>
  <c r="L118" i="2"/>
  <c r="P118" i="2"/>
  <c r="Q118" i="2" s="1"/>
  <c r="R118" i="2" s="1"/>
  <c r="V118" i="2" s="1"/>
  <c r="J119" i="2"/>
  <c r="K119" i="2" s="1"/>
  <c r="L119" i="2" s="1"/>
  <c r="P119" i="2"/>
  <c r="Q119" i="2" s="1"/>
  <c r="R119" i="2" s="1"/>
  <c r="V119" i="2" s="1"/>
  <c r="J120" i="2"/>
  <c r="K120" i="2" s="1"/>
  <c r="L120" i="2" s="1"/>
  <c r="P120" i="2"/>
  <c r="Q120" i="2" s="1"/>
  <c r="R120" i="2" s="1"/>
  <c r="V120" i="2"/>
  <c r="J121" i="2"/>
  <c r="K121" i="2" s="1"/>
  <c r="L121" i="2" s="1"/>
  <c r="P121" i="2"/>
  <c r="Q121" i="2"/>
  <c r="R121" i="2"/>
  <c r="V121" i="2" s="1"/>
  <c r="J122" i="2"/>
  <c r="K122" i="2"/>
  <c r="L122" i="2" s="1"/>
  <c r="P122" i="2"/>
  <c r="Q122" i="2" s="1"/>
  <c r="R122" i="2"/>
  <c r="V122" i="2" s="1"/>
  <c r="AE122" i="2"/>
  <c r="J123" i="2"/>
  <c r="K123" i="2"/>
  <c r="L123" i="2" s="1"/>
  <c r="P123" i="2"/>
  <c r="Q123" i="2"/>
  <c r="R123" i="2" s="1"/>
  <c r="V123" i="2" s="1"/>
  <c r="AE123" i="2"/>
  <c r="J124" i="2"/>
  <c r="K124" i="2" s="1"/>
  <c r="L124" i="2" s="1"/>
  <c r="P124" i="2"/>
  <c r="Q124" i="2"/>
  <c r="R124" i="2" s="1"/>
  <c r="V124" i="2" s="1"/>
  <c r="AE124" i="2"/>
  <c r="AG124" i="2"/>
  <c r="J125" i="2"/>
  <c r="K125" i="2" s="1"/>
  <c r="L125" i="2"/>
  <c r="P125" i="2"/>
  <c r="Q125" i="2" s="1"/>
  <c r="R125" i="2" s="1"/>
  <c r="V125" i="2" s="1"/>
  <c r="AE125" i="2"/>
  <c r="AG125" i="2"/>
  <c r="J126" i="2"/>
  <c r="K126" i="2"/>
  <c r="L126" i="2" s="1"/>
  <c r="P126" i="2"/>
  <c r="Q126" i="2" s="1"/>
  <c r="R126" i="2"/>
  <c r="V126" i="2" s="1"/>
  <c r="AE126" i="2"/>
  <c r="J127" i="2"/>
  <c r="K127" i="2"/>
  <c r="L127" i="2" s="1"/>
  <c r="P127" i="2"/>
  <c r="Q127" i="2"/>
  <c r="R127" i="2" s="1"/>
  <c r="V127" i="2"/>
  <c r="AE127" i="2"/>
  <c r="J128" i="2"/>
  <c r="K128" i="2" s="1"/>
  <c r="L128" i="2" s="1"/>
  <c r="P128" i="2"/>
  <c r="Q128" i="2"/>
  <c r="R128" i="2" s="1"/>
  <c r="V128" i="2" s="1"/>
  <c r="AE128" i="2"/>
  <c r="AG128" i="2"/>
  <c r="J129" i="2"/>
  <c r="K129" i="2" s="1"/>
  <c r="L129" i="2"/>
  <c r="P129" i="2"/>
  <c r="Q129" i="2" s="1"/>
  <c r="R129" i="2" s="1"/>
  <c r="V129" i="2" s="1"/>
  <c r="AE129" i="2"/>
  <c r="AG129" i="2"/>
  <c r="J130" i="2"/>
  <c r="K130" i="2"/>
  <c r="L130" i="2" s="1"/>
  <c r="P130" i="2"/>
  <c r="Q130" i="2" s="1"/>
  <c r="R130" i="2" s="1"/>
  <c r="V130" i="2" s="1"/>
  <c r="AE130" i="2"/>
  <c r="J131" i="2"/>
  <c r="K131" i="2"/>
  <c r="L131" i="2" s="1"/>
  <c r="P131" i="2"/>
  <c r="Q131" i="2"/>
  <c r="R131" i="2" s="1"/>
  <c r="V131" i="2" s="1"/>
  <c r="AE131" i="2"/>
  <c r="J132" i="2"/>
  <c r="K132" i="2" s="1"/>
  <c r="L132" i="2" s="1"/>
  <c r="P132" i="2"/>
  <c r="Q132" i="2"/>
  <c r="R132" i="2" s="1"/>
  <c r="V132" i="2" s="1"/>
  <c r="AE132" i="2"/>
  <c r="AG132" i="2"/>
  <c r="J133" i="2"/>
  <c r="K133" i="2" s="1"/>
  <c r="L133" i="2" s="1"/>
  <c r="P133" i="2"/>
  <c r="Q133" i="2" s="1"/>
  <c r="R133" i="2" s="1"/>
  <c r="V133" i="2" s="1"/>
  <c r="AE133" i="2"/>
  <c r="AG133" i="2"/>
  <c r="J134" i="2"/>
  <c r="K134" i="2"/>
  <c r="L134" i="2" s="1"/>
  <c r="P134" i="2"/>
  <c r="Q134" i="2" s="1"/>
  <c r="R134" i="2" s="1"/>
  <c r="V134" i="2" s="1"/>
  <c r="AE134" i="2"/>
  <c r="J135" i="2"/>
  <c r="K135" i="2"/>
  <c r="L135" i="2" s="1"/>
  <c r="P135" i="2"/>
  <c r="Q135" i="2"/>
  <c r="R135" i="2" s="1"/>
  <c r="V135" i="2" s="1"/>
  <c r="AE135" i="2"/>
  <c r="J136" i="2"/>
  <c r="K136" i="2" s="1"/>
  <c r="L136" i="2" s="1"/>
  <c r="P136" i="2"/>
  <c r="Q136" i="2"/>
  <c r="R136" i="2" s="1"/>
  <c r="V136" i="2" s="1"/>
  <c r="AE136" i="2"/>
  <c r="AG136" i="2"/>
  <c r="J137" i="2"/>
  <c r="K137" i="2" s="1"/>
  <c r="L137" i="2" s="1"/>
  <c r="P137" i="2"/>
  <c r="Q137" i="2" s="1"/>
  <c r="R137" i="2"/>
  <c r="V137" i="2" s="1"/>
  <c r="AE137" i="2"/>
  <c r="AG137" i="2"/>
  <c r="J138" i="2"/>
  <c r="K138" i="2"/>
  <c r="L138" i="2" s="1"/>
  <c r="P138" i="2"/>
  <c r="Q138" i="2"/>
  <c r="R138" i="2"/>
  <c r="V138" i="2"/>
  <c r="AE138" i="2"/>
  <c r="AG138" i="2"/>
  <c r="J139" i="2"/>
  <c r="K139" i="2" s="1"/>
  <c r="L139" i="2" s="1"/>
  <c r="P139" i="2"/>
  <c r="Q139" i="2" s="1"/>
  <c r="R139" i="2" s="1"/>
  <c r="V139" i="2"/>
  <c r="AE139" i="2"/>
  <c r="AG139" i="2"/>
  <c r="J140" i="2"/>
  <c r="K140" i="2" s="1"/>
  <c r="L140" i="2" s="1"/>
  <c r="P140" i="2"/>
  <c r="Q140" i="2" s="1"/>
  <c r="R140" i="2" s="1"/>
  <c r="V140" i="2" s="1"/>
  <c r="AE140" i="2"/>
  <c r="AG140" i="2"/>
  <c r="J141" i="2"/>
  <c r="K141" i="2"/>
  <c r="L141" i="2"/>
  <c r="P141" i="2"/>
  <c r="Q141" i="2" s="1"/>
  <c r="R141" i="2" s="1"/>
  <c r="V141" i="2" s="1"/>
  <c r="AE141" i="2"/>
  <c r="AG141" i="2"/>
  <c r="J142" i="2"/>
  <c r="K142" i="2" s="1"/>
  <c r="L142" i="2" s="1"/>
  <c r="P142" i="2"/>
  <c r="Q142" i="2"/>
  <c r="R142" i="2" s="1"/>
  <c r="V142" i="2" s="1"/>
  <c r="J143" i="2"/>
  <c r="K143" i="2"/>
  <c r="L143" i="2"/>
  <c r="P143" i="2"/>
  <c r="Q143" i="2" s="1"/>
  <c r="R143" i="2" s="1"/>
  <c r="V143" i="2" s="1"/>
  <c r="J144" i="2"/>
  <c r="K144" i="2" s="1"/>
  <c r="L144" i="2" s="1"/>
  <c r="P144" i="2"/>
  <c r="Q144" i="2" s="1"/>
  <c r="R144" i="2" s="1"/>
  <c r="V144" i="2" s="1"/>
  <c r="J145" i="2"/>
  <c r="K145" i="2" s="1"/>
  <c r="L145" i="2" s="1"/>
  <c r="P145" i="2"/>
  <c r="Q145" i="2" s="1"/>
  <c r="R145" i="2" s="1"/>
  <c r="V145" i="2"/>
  <c r="J146" i="2"/>
  <c r="K146" i="2" s="1"/>
  <c r="L146" i="2" s="1"/>
  <c r="P146" i="2"/>
  <c r="Q146" i="2"/>
  <c r="R146" i="2"/>
  <c r="V146" i="2" s="1"/>
  <c r="J147" i="2"/>
  <c r="K147" i="2"/>
  <c r="L147" i="2" s="1"/>
  <c r="P147" i="2"/>
  <c r="Q147" i="2" s="1"/>
  <c r="R147" i="2"/>
  <c r="V147" i="2" s="1"/>
  <c r="J148" i="2"/>
  <c r="K148" i="2" s="1"/>
  <c r="L148" i="2"/>
  <c r="P148" i="2"/>
  <c r="Q148" i="2" s="1"/>
  <c r="R148" i="2" s="1"/>
  <c r="V148" i="2" s="1"/>
  <c r="E149" i="2"/>
  <c r="J149" i="2"/>
  <c r="K149" i="2" s="1"/>
  <c r="L149" i="2" s="1"/>
  <c r="P149" i="2"/>
  <c r="Q149" i="2"/>
  <c r="R149" i="2" s="1"/>
  <c r="V149" i="2" s="1"/>
  <c r="J150" i="2"/>
  <c r="K150" i="2" s="1"/>
  <c r="L150" i="2" s="1"/>
  <c r="P150" i="2"/>
  <c r="Q150" i="2"/>
  <c r="R150" i="2" s="1"/>
  <c r="V150" i="2" s="1"/>
  <c r="J151" i="2"/>
  <c r="K151" i="2"/>
  <c r="L151" i="2"/>
  <c r="P151" i="2"/>
  <c r="Q151" i="2" s="1"/>
  <c r="R151" i="2" s="1"/>
  <c r="V151" i="2" s="1"/>
  <c r="J152" i="2"/>
  <c r="K152" i="2" s="1"/>
  <c r="L152" i="2" s="1"/>
  <c r="P152" i="2"/>
  <c r="Q152" i="2" s="1"/>
  <c r="R152" i="2" s="1"/>
  <c r="V152" i="2" s="1"/>
  <c r="J153" i="2"/>
  <c r="K153" i="2" s="1"/>
  <c r="L153" i="2" s="1"/>
  <c r="P153" i="2"/>
  <c r="Q153" i="2" s="1"/>
  <c r="R153" i="2" s="1"/>
  <c r="V153" i="2"/>
  <c r="J154" i="2"/>
  <c r="K154" i="2" s="1"/>
  <c r="L154" i="2" s="1"/>
  <c r="P154" i="2"/>
  <c r="Q154" i="2"/>
  <c r="R154" i="2"/>
  <c r="V154" i="2" s="1"/>
  <c r="J155" i="2"/>
  <c r="K155" i="2"/>
  <c r="L155" i="2" s="1"/>
  <c r="P155" i="2"/>
  <c r="Q155" i="2" s="1"/>
  <c r="R155" i="2"/>
  <c r="V155" i="2" s="1"/>
  <c r="J156" i="2"/>
  <c r="K156" i="2" s="1"/>
  <c r="L156" i="2"/>
  <c r="P156" i="2"/>
  <c r="Q156" i="2" s="1"/>
  <c r="R156" i="2" s="1"/>
  <c r="V156" i="2" s="1"/>
  <c r="E157" i="2"/>
  <c r="J157" i="2"/>
  <c r="K157" i="2" s="1"/>
  <c r="L157" i="2" s="1"/>
  <c r="P157" i="2"/>
  <c r="Q157" i="2"/>
  <c r="R157" i="2" s="1"/>
  <c r="V157" i="2" s="1"/>
  <c r="J158" i="2"/>
  <c r="K158" i="2" s="1"/>
  <c r="L158" i="2" s="1"/>
  <c r="P158" i="2"/>
  <c r="Q158" i="2"/>
  <c r="R158" i="2" s="1"/>
  <c r="V158" i="2" s="1"/>
  <c r="J159" i="2"/>
  <c r="K159" i="2"/>
  <c r="L159" i="2" s="1"/>
  <c r="P159" i="2"/>
  <c r="Q159" i="2" s="1"/>
  <c r="R159" i="2" s="1"/>
  <c r="V159" i="2" s="1"/>
  <c r="J160" i="2"/>
  <c r="K160" i="2" s="1"/>
  <c r="L160" i="2" s="1"/>
  <c r="P160" i="2"/>
  <c r="Q160" i="2" s="1"/>
  <c r="R160" i="2" s="1"/>
  <c r="V160" i="2" s="1"/>
  <c r="J161" i="2"/>
  <c r="K161" i="2" s="1"/>
  <c r="L161" i="2" s="1"/>
  <c r="P161" i="2"/>
  <c r="Q161" i="2" s="1"/>
  <c r="R161" i="2" s="1"/>
  <c r="V161" i="2"/>
  <c r="J162" i="2"/>
  <c r="K162" i="2" s="1"/>
  <c r="L162" i="2" s="1"/>
  <c r="P162" i="2"/>
  <c r="Q162" i="2"/>
  <c r="R162" i="2"/>
  <c r="V162" i="2" s="1"/>
  <c r="J163" i="2"/>
  <c r="K163" i="2"/>
  <c r="L163" i="2" s="1"/>
  <c r="P163" i="2"/>
  <c r="Q163" i="2" s="1"/>
  <c r="R163" i="2" s="1"/>
  <c r="V163" i="2" s="1"/>
  <c r="J164" i="2"/>
  <c r="K164" i="2" s="1"/>
  <c r="L164" i="2"/>
  <c r="P164" i="2"/>
  <c r="Q164" i="2" s="1"/>
  <c r="R164" i="2" s="1"/>
  <c r="V164" i="2" s="1"/>
  <c r="E165" i="2"/>
  <c r="J165" i="2"/>
  <c r="K165" i="2" s="1"/>
  <c r="L165" i="2" s="1"/>
  <c r="P165" i="2"/>
  <c r="Q165" i="2"/>
  <c r="R165" i="2" s="1"/>
  <c r="V165" i="2" s="1"/>
  <c r="J166" i="2"/>
  <c r="K166" i="2" s="1"/>
  <c r="L166" i="2" s="1"/>
  <c r="P166" i="2"/>
  <c r="Q166" i="2"/>
  <c r="R166" i="2" s="1"/>
  <c r="V166" i="2" s="1"/>
  <c r="J167" i="2"/>
  <c r="K167" i="2"/>
  <c r="L167" i="2" s="1"/>
  <c r="P167" i="2"/>
  <c r="Q167" i="2" s="1"/>
  <c r="R167" i="2" s="1"/>
  <c r="V167" i="2" s="1"/>
  <c r="J168" i="2"/>
  <c r="K168" i="2" s="1"/>
  <c r="L168" i="2" s="1"/>
  <c r="P168" i="2"/>
  <c r="Q168" i="2" s="1"/>
  <c r="R168" i="2" s="1"/>
  <c r="V168" i="2" s="1"/>
  <c r="J169" i="2"/>
  <c r="K169" i="2" s="1"/>
  <c r="L169" i="2" s="1"/>
  <c r="P169" i="2"/>
  <c r="Q169" i="2" s="1"/>
  <c r="R169" i="2" s="1"/>
  <c r="V169" i="2"/>
  <c r="J170" i="2"/>
  <c r="K170" i="2" s="1"/>
  <c r="L170" i="2" s="1"/>
  <c r="P170" i="2"/>
  <c r="Q170" i="2"/>
  <c r="R170" i="2"/>
  <c r="V170" i="2" s="1"/>
  <c r="J171" i="2"/>
  <c r="K171" i="2"/>
  <c r="L171" i="2" s="1"/>
  <c r="P171" i="2"/>
  <c r="Q171" i="2" s="1"/>
  <c r="R171" i="2" s="1"/>
  <c r="V171" i="2" s="1"/>
  <c r="J172" i="2"/>
  <c r="K172" i="2" s="1"/>
  <c r="L172" i="2"/>
  <c r="P172" i="2"/>
  <c r="Q172" i="2" s="1"/>
  <c r="R172" i="2" s="1"/>
  <c r="V172" i="2" s="1"/>
  <c r="E173" i="2"/>
  <c r="J173" i="2"/>
  <c r="K173" i="2" s="1"/>
  <c r="L173" i="2" s="1"/>
  <c r="P173" i="2"/>
  <c r="Q173" i="2"/>
  <c r="R173" i="2" s="1"/>
  <c r="V173" i="2" s="1"/>
  <c r="J174" i="2"/>
  <c r="K174" i="2" s="1"/>
  <c r="L174" i="2" s="1"/>
  <c r="P174" i="2"/>
  <c r="Q174" i="2"/>
  <c r="R174" i="2" s="1"/>
  <c r="V174" i="2" s="1"/>
  <c r="J175" i="2"/>
  <c r="K175" i="2"/>
  <c r="L175" i="2" s="1"/>
  <c r="P175" i="2"/>
  <c r="Q175" i="2" s="1"/>
  <c r="R175" i="2" s="1"/>
  <c r="V175" i="2" s="1"/>
  <c r="J176" i="2"/>
  <c r="K176" i="2" s="1"/>
  <c r="L176" i="2" s="1"/>
  <c r="P176" i="2"/>
  <c r="Q176" i="2" s="1"/>
  <c r="R176" i="2" s="1"/>
  <c r="V176" i="2" s="1"/>
  <c r="J177" i="2"/>
  <c r="K177" i="2" s="1"/>
  <c r="L177" i="2" s="1"/>
  <c r="P177" i="2"/>
  <c r="Q177" i="2" s="1"/>
  <c r="R177" i="2" s="1"/>
  <c r="V177" i="2"/>
  <c r="J178" i="2"/>
  <c r="K178" i="2" s="1"/>
  <c r="L178" i="2" s="1"/>
  <c r="P178" i="2"/>
  <c r="Q178" i="2"/>
  <c r="R178" i="2"/>
  <c r="V178" i="2" s="1"/>
  <c r="J179" i="2"/>
  <c r="K179" i="2"/>
  <c r="L179" i="2" s="1"/>
  <c r="P179" i="2"/>
  <c r="Q179" i="2"/>
  <c r="R179" i="2"/>
  <c r="V179" i="2" s="1"/>
  <c r="J180" i="2"/>
  <c r="K180" i="2" s="1"/>
  <c r="L180" i="2"/>
  <c r="P180" i="2"/>
  <c r="Q180" i="2" s="1"/>
  <c r="R180" i="2" s="1"/>
  <c r="V180" i="2" s="1"/>
  <c r="J181" i="2"/>
  <c r="K181" i="2" s="1"/>
  <c r="L181" i="2" s="1"/>
  <c r="P181" i="2"/>
  <c r="Q181" i="2" s="1"/>
  <c r="R181" i="2" s="1"/>
  <c r="V181" i="2" s="1"/>
  <c r="J182" i="2"/>
  <c r="K182" i="2"/>
  <c r="L182" i="2" s="1"/>
  <c r="P182" i="2"/>
  <c r="Q182" i="2"/>
  <c r="R182" i="2" s="1"/>
  <c r="V182" i="2"/>
  <c r="J183" i="2"/>
  <c r="K183" i="2"/>
  <c r="L183" i="2" s="1"/>
  <c r="P183" i="2"/>
  <c r="Q183" i="2"/>
  <c r="R183" i="2"/>
  <c r="V183" i="2" s="1"/>
  <c r="J184" i="2"/>
  <c r="K184" i="2" s="1"/>
  <c r="L184" i="2"/>
  <c r="P184" i="2"/>
  <c r="Q184" i="2" s="1"/>
  <c r="R184" i="2" s="1"/>
  <c r="V184" i="2" s="1"/>
  <c r="J185" i="2"/>
  <c r="K185" i="2" s="1"/>
  <c r="L185" i="2" s="1"/>
  <c r="P185" i="2"/>
  <c r="Q185" i="2"/>
  <c r="R185" i="2" s="1"/>
  <c r="V185" i="2" s="1"/>
  <c r="J186" i="2"/>
  <c r="K186" i="2" s="1"/>
  <c r="L186" i="2" s="1"/>
  <c r="P186" i="2"/>
  <c r="Q186" i="2"/>
  <c r="R186" i="2" s="1"/>
  <c r="V186" i="2" s="1"/>
  <c r="J187" i="2"/>
  <c r="K187" i="2"/>
  <c r="L187" i="2" s="1"/>
  <c r="P187" i="2"/>
  <c r="Q187" i="2"/>
  <c r="R187" i="2"/>
  <c r="V187" i="2" s="1"/>
  <c r="J188" i="2"/>
  <c r="K188" i="2"/>
  <c r="L188" i="2"/>
  <c r="P188" i="2"/>
  <c r="Q188" i="2" s="1"/>
  <c r="R188" i="2" s="1"/>
  <c r="V188" i="2" s="1"/>
  <c r="E189" i="2"/>
  <c r="J189" i="2"/>
  <c r="K189" i="2" s="1"/>
  <c r="L189" i="2" s="1"/>
  <c r="P189" i="2"/>
  <c r="Q189" i="2"/>
  <c r="R189" i="2" s="1"/>
  <c r="V189" i="2" s="1"/>
  <c r="J190" i="2"/>
  <c r="K190" i="2" s="1"/>
  <c r="L190" i="2" s="1"/>
  <c r="P190" i="2"/>
  <c r="Q190" i="2"/>
  <c r="R190" i="2" s="1"/>
  <c r="V190" i="2" s="1"/>
  <c r="J191" i="2"/>
  <c r="K191" i="2"/>
  <c r="L191" i="2" s="1"/>
  <c r="P191" i="2"/>
  <c r="Q191" i="2"/>
  <c r="R191" i="2"/>
  <c r="V191" i="2" s="1"/>
  <c r="J192" i="2"/>
  <c r="K192" i="2" s="1"/>
  <c r="L192" i="2" s="1"/>
  <c r="P192" i="2"/>
  <c r="Q192" i="2" s="1"/>
  <c r="R192" i="2" s="1"/>
  <c r="V192" i="2" s="1"/>
  <c r="J193" i="2"/>
  <c r="K193" i="2" s="1"/>
  <c r="L193" i="2" s="1"/>
  <c r="P193" i="2"/>
  <c r="Q193" i="2"/>
  <c r="R193" i="2" s="1"/>
  <c r="V193" i="2" s="1"/>
  <c r="J194" i="2"/>
  <c r="K194" i="2" s="1"/>
  <c r="L194" i="2" s="1"/>
  <c r="P194" i="2"/>
  <c r="Q194" i="2"/>
  <c r="R194" i="2" s="1"/>
  <c r="V194" i="2" s="1"/>
  <c r="J195" i="2"/>
  <c r="K195" i="2"/>
  <c r="L195" i="2"/>
  <c r="P195" i="2"/>
  <c r="Q195" i="2"/>
  <c r="R195" i="2"/>
  <c r="V195" i="2" s="1"/>
  <c r="J196" i="2"/>
  <c r="K196" i="2" s="1"/>
  <c r="L196" i="2" s="1"/>
  <c r="P196" i="2"/>
  <c r="Q196" i="2" s="1"/>
  <c r="R196" i="2" s="1"/>
  <c r="V196" i="2" s="1"/>
  <c r="J197" i="2"/>
  <c r="K197" i="2" s="1"/>
  <c r="L197" i="2" s="1"/>
  <c r="P197" i="2"/>
  <c r="Q197" i="2" s="1"/>
  <c r="R197" i="2" s="1"/>
  <c r="V197" i="2" s="1"/>
  <c r="J198" i="2"/>
  <c r="K198" i="2"/>
  <c r="L198" i="2" s="1"/>
  <c r="P198" i="2"/>
  <c r="Q198" i="2"/>
  <c r="R198" i="2"/>
  <c r="V198" i="2"/>
  <c r="J199" i="2"/>
  <c r="K199" i="2"/>
  <c r="L199" i="2" s="1"/>
  <c r="P199" i="2"/>
  <c r="Q199" i="2"/>
  <c r="R199" i="2"/>
  <c r="V199" i="2" s="1"/>
  <c r="E200" i="2"/>
  <c r="J200" i="2"/>
  <c r="K200" i="2" s="1"/>
  <c r="L200" i="2" s="1"/>
  <c r="P200" i="2"/>
  <c r="Q200" i="2" s="1"/>
  <c r="R200" i="2" s="1"/>
  <c r="V200" i="2" s="1"/>
  <c r="J201" i="2"/>
  <c r="K201" i="2" s="1"/>
  <c r="L201" i="2" s="1"/>
  <c r="P201" i="2"/>
  <c r="Q201" i="2" s="1"/>
  <c r="R201" i="2" s="1"/>
  <c r="V201" i="2"/>
  <c r="J202" i="2"/>
  <c r="K202" i="2"/>
  <c r="L202" i="2" s="1"/>
  <c r="P202" i="2"/>
  <c r="Q202" i="2"/>
  <c r="R202" i="2" s="1"/>
  <c r="V202" i="2" s="1"/>
  <c r="J203" i="2"/>
  <c r="K203" i="2"/>
  <c r="L203" i="2" s="1"/>
  <c r="P203" i="2"/>
  <c r="Q203" i="2"/>
  <c r="R203" i="2"/>
  <c r="V203" i="2" s="1"/>
  <c r="J204" i="2"/>
  <c r="K204" i="2" s="1"/>
  <c r="L204" i="2"/>
  <c r="P204" i="2"/>
  <c r="Q204" i="2" s="1"/>
  <c r="R204" i="2" s="1"/>
  <c r="V204" i="2" s="1"/>
  <c r="J205" i="2"/>
  <c r="K205" i="2" s="1"/>
  <c r="L205" i="2" s="1"/>
  <c r="P205" i="2"/>
  <c r="Q205" i="2" s="1"/>
  <c r="R205" i="2" s="1"/>
  <c r="V205" i="2" s="1"/>
  <c r="J206" i="2"/>
  <c r="K206" i="2" s="1"/>
  <c r="L206" i="2" s="1"/>
  <c r="P206" i="2"/>
  <c r="Q206" i="2"/>
  <c r="R206" i="2" s="1"/>
  <c r="V206" i="2" s="1"/>
  <c r="J207" i="2"/>
  <c r="K207" i="2"/>
  <c r="L207" i="2"/>
  <c r="P207" i="2"/>
  <c r="Q207" i="2"/>
  <c r="R207" i="2"/>
  <c r="V207" i="2" s="1"/>
  <c r="J208" i="2"/>
  <c r="K208" i="2" s="1"/>
  <c r="L208" i="2" s="1"/>
  <c r="P208" i="2"/>
  <c r="Q208" i="2" s="1"/>
  <c r="R208" i="2" s="1"/>
  <c r="V208" i="2" s="1"/>
  <c r="J209" i="2"/>
  <c r="K209" i="2" s="1"/>
  <c r="L209" i="2" s="1"/>
  <c r="P209" i="2"/>
  <c r="Q209" i="2"/>
  <c r="R209" i="2" s="1"/>
  <c r="V209" i="2" s="1"/>
  <c r="J210" i="2"/>
  <c r="K210" i="2" s="1"/>
  <c r="L210" i="2" s="1"/>
  <c r="P210" i="2"/>
  <c r="Q210" i="2"/>
  <c r="R210" i="2"/>
  <c r="V210" i="2" s="1"/>
  <c r="J211" i="2"/>
  <c r="K211" i="2"/>
  <c r="L211" i="2"/>
  <c r="P211" i="2"/>
  <c r="Q211" i="2"/>
  <c r="R211" i="2"/>
  <c r="V211" i="2" s="1"/>
  <c r="J212" i="2"/>
  <c r="K212" i="2" s="1"/>
  <c r="L212" i="2" s="1"/>
  <c r="P212" i="2"/>
  <c r="Q212" i="2" s="1"/>
  <c r="R212" i="2" s="1"/>
  <c r="V212" i="2" s="1"/>
  <c r="J213" i="2"/>
  <c r="K213" i="2" s="1"/>
  <c r="L213" i="2" s="1"/>
  <c r="P213" i="2"/>
  <c r="Q213" i="2" s="1"/>
  <c r="R213" i="2" s="1"/>
  <c r="V213" i="2"/>
  <c r="J214" i="2"/>
  <c r="K214" i="2" s="1"/>
  <c r="L214" i="2" s="1"/>
  <c r="P214" i="2"/>
  <c r="Q214" i="2"/>
  <c r="R214" i="2"/>
  <c r="V214" i="2" s="1"/>
  <c r="J215" i="2"/>
  <c r="K215" i="2"/>
  <c r="L215" i="2" s="1"/>
  <c r="P215" i="2"/>
  <c r="Q215" i="2" s="1"/>
  <c r="R215" i="2"/>
  <c r="V215" i="2" s="1"/>
  <c r="E216" i="2"/>
  <c r="J216" i="2"/>
  <c r="K216" i="2" s="1"/>
  <c r="L216" i="2"/>
  <c r="P216" i="2"/>
  <c r="Q216" i="2" s="1"/>
  <c r="R216" i="2" s="1"/>
  <c r="V216" i="2" s="1"/>
  <c r="J217" i="2"/>
  <c r="K217" i="2"/>
  <c r="L217" i="2" s="1"/>
  <c r="P217" i="2"/>
  <c r="Q217" i="2" s="1"/>
  <c r="R217" i="2" s="1"/>
  <c r="V217" i="2"/>
  <c r="J218" i="2"/>
  <c r="K218" i="2"/>
  <c r="L218" i="2"/>
  <c r="P218" i="2"/>
  <c r="Q218" i="2" s="1"/>
  <c r="R218" i="2" s="1"/>
  <c r="V218" i="2" s="1"/>
  <c r="J219" i="2"/>
  <c r="K219" i="2" s="1"/>
  <c r="L219" i="2" s="1"/>
  <c r="P219" i="2"/>
  <c r="Q219" i="2" s="1"/>
  <c r="R219" i="2" s="1"/>
  <c r="V219" i="2" s="1"/>
  <c r="J220" i="2"/>
  <c r="K220" i="2" s="1"/>
  <c r="L220" i="2" s="1"/>
  <c r="P220" i="2"/>
  <c r="Q220" i="2" s="1"/>
  <c r="R220" i="2" s="1"/>
  <c r="V220" i="2" s="1"/>
  <c r="J221" i="2"/>
  <c r="K221" i="2"/>
  <c r="L221" i="2" s="1"/>
  <c r="P221" i="2"/>
  <c r="Q221" i="2"/>
  <c r="R221" i="2"/>
  <c r="V221" i="2"/>
  <c r="J222" i="2"/>
  <c r="K222" i="2"/>
  <c r="L222" i="2" s="1"/>
  <c r="P222" i="2"/>
  <c r="Q222" i="2" s="1"/>
  <c r="R222" i="2"/>
  <c r="V222" i="2" s="1"/>
  <c r="J223" i="2"/>
  <c r="K223" i="2" s="1"/>
  <c r="L223" i="2"/>
  <c r="P223" i="2"/>
  <c r="Q223" i="2" s="1"/>
  <c r="R223" i="2" s="1"/>
  <c r="V223" i="2" s="1"/>
  <c r="J224" i="2"/>
  <c r="K224" i="2" s="1"/>
  <c r="L224" i="2" s="1"/>
  <c r="P224" i="2"/>
  <c r="Q224" i="2"/>
  <c r="R224" i="2" s="1"/>
  <c r="V224" i="2" s="1"/>
  <c r="J225" i="2"/>
  <c r="K225" i="2" s="1"/>
  <c r="L225" i="2" s="1"/>
  <c r="P225" i="2"/>
  <c r="Q225" i="2"/>
  <c r="R225" i="2" s="1"/>
  <c r="V225" i="2" s="1"/>
  <c r="J226" i="2"/>
  <c r="K226" i="2"/>
  <c r="L226" i="2"/>
  <c r="P226" i="2"/>
  <c r="Q226" i="2" s="1"/>
  <c r="R226" i="2" s="1"/>
  <c r="V226" i="2" s="1"/>
  <c r="J227" i="2"/>
  <c r="K227" i="2" s="1"/>
  <c r="L227" i="2" s="1"/>
  <c r="P227" i="2"/>
  <c r="Q227" i="2" s="1"/>
  <c r="R227" i="2" s="1"/>
  <c r="V227" i="2" s="1"/>
  <c r="J228" i="2"/>
  <c r="K228" i="2" s="1"/>
  <c r="L228" i="2" s="1"/>
  <c r="P228" i="2"/>
  <c r="Q228" i="2" s="1"/>
  <c r="R228" i="2" s="1"/>
  <c r="V228" i="2" s="1"/>
  <c r="J229" i="2"/>
  <c r="K229" i="2"/>
  <c r="L229" i="2" s="1"/>
  <c r="P229" i="2"/>
  <c r="Q229" i="2"/>
  <c r="R229" i="2"/>
  <c r="V229" i="2"/>
  <c r="J230" i="2"/>
  <c r="K230" i="2"/>
  <c r="L230" i="2" s="1"/>
  <c r="P230" i="2"/>
  <c r="Q230" i="2"/>
  <c r="R230" i="2"/>
  <c r="V230" i="2" s="1"/>
  <c r="E231" i="2"/>
  <c r="J231" i="2"/>
  <c r="K231" i="2" s="1"/>
  <c r="L231" i="2"/>
  <c r="P231" i="2"/>
  <c r="Q231" i="2" s="1"/>
  <c r="R231" i="2" s="1"/>
  <c r="V231" i="2" s="1"/>
  <c r="E232" i="2"/>
  <c r="J232" i="2"/>
  <c r="K232" i="2" s="1"/>
  <c r="L232" i="2" s="1"/>
  <c r="P232" i="2"/>
  <c r="Q232" i="2" s="1"/>
  <c r="R232" i="2" s="1"/>
  <c r="V232" i="2" s="1"/>
  <c r="J233" i="2"/>
  <c r="K233" i="2"/>
  <c r="L233" i="2" s="1"/>
  <c r="P233" i="2"/>
  <c r="Q233" i="2"/>
  <c r="R233" i="2" s="1"/>
  <c r="V233" i="2" s="1"/>
  <c r="J234" i="2"/>
  <c r="K234" i="2"/>
  <c r="L234" i="2" s="1"/>
  <c r="P234" i="2"/>
  <c r="Q234" i="2" s="1"/>
  <c r="R234" i="2"/>
  <c r="V234" i="2" s="1"/>
  <c r="J235" i="2"/>
  <c r="K235" i="2" s="1"/>
  <c r="L235" i="2" s="1"/>
  <c r="P235" i="2"/>
  <c r="Q235" i="2" s="1"/>
  <c r="R235" i="2" s="1"/>
  <c r="V235" i="2" s="1"/>
  <c r="J236" i="2"/>
  <c r="K236" i="2" s="1"/>
  <c r="L236" i="2" s="1"/>
  <c r="P236" i="2"/>
  <c r="Q236" i="2"/>
  <c r="R236" i="2" s="1"/>
  <c r="V236" i="2" s="1"/>
  <c r="J237" i="2"/>
  <c r="K237" i="2" s="1"/>
  <c r="L237" i="2" s="1"/>
  <c r="P237" i="2"/>
  <c r="Q237" i="2"/>
  <c r="R237" i="2"/>
  <c r="V237" i="2" s="1"/>
  <c r="J238" i="2"/>
  <c r="K238" i="2"/>
  <c r="L238" i="2"/>
  <c r="P238" i="2"/>
  <c r="Q238" i="2"/>
  <c r="R238" i="2"/>
  <c r="V238" i="2" s="1"/>
  <c r="J239" i="2"/>
  <c r="K239" i="2" s="1"/>
  <c r="L239" i="2" s="1"/>
  <c r="P239" i="2"/>
  <c r="Q239" i="2" s="1"/>
  <c r="R239" i="2" s="1"/>
  <c r="V239" i="2" s="1"/>
  <c r="J240" i="2"/>
  <c r="K240" i="2" s="1"/>
  <c r="L240" i="2" s="1"/>
  <c r="P240" i="2"/>
  <c r="Q240" i="2" s="1"/>
  <c r="R240" i="2" s="1"/>
  <c r="V240" i="2" s="1"/>
  <c r="J241" i="2"/>
  <c r="K241" i="2"/>
  <c r="L241" i="2" s="1"/>
  <c r="P241" i="2"/>
  <c r="Q241" i="2"/>
  <c r="R241" i="2"/>
  <c r="V241" i="2"/>
  <c r="J242" i="2"/>
  <c r="K242" i="2"/>
  <c r="L242" i="2" s="1"/>
  <c r="P242" i="2"/>
  <c r="Q242" i="2"/>
  <c r="R242" i="2"/>
  <c r="V242" i="2" s="1"/>
  <c r="E243" i="2"/>
  <c r="J243" i="2"/>
  <c r="K243" i="2" s="1"/>
  <c r="L243" i="2"/>
  <c r="P243" i="2"/>
  <c r="Q243" i="2" s="1"/>
  <c r="R243" i="2" s="1"/>
  <c r="V243" i="2" s="1"/>
  <c r="E244" i="2"/>
  <c r="J244" i="2"/>
  <c r="K244" i="2" s="1"/>
  <c r="L244" i="2" s="1"/>
  <c r="P244" i="2"/>
  <c r="Q244" i="2" s="1"/>
  <c r="R244" i="2" s="1"/>
  <c r="V244" i="2" s="1"/>
  <c r="J245" i="2"/>
  <c r="K245" i="2"/>
  <c r="L245" i="2" s="1"/>
  <c r="P245" i="2"/>
  <c r="Q245" i="2"/>
  <c r="R245" i="2" s="1"/>
  <c r="V245" i="2" s="1"/>
  <c r="J246" i="2"/>
  <c r="K246" i="2"/>
  <c r="L246" i="2" s="1"/>
  <c r="P246" i="2"/>
  <c r="Q246" i="2"/>
  <c r="R246" i="2"/>
  <c r="V246" i="2" s="1"/>
  <c r="J247" i="2"/>
  <c r="K247" i="2" s="1"/>
  <c r="L247" i="2"/>
  <c r="P247" i="2"/>
  <c r="Q247" i="2" s="1"/>
  <c r="R247" i="2" s="1"/>
  <c r="V247" i="2" s="1"/>
  <c r="J248" i="2"/>
  <c r="K248" i="2" s="1"/>
  <c r="L248" i="2" s="1"/>
  <c r="P248" i="2"/>
  <c r="Q248" i="2"/>
  <c r="R248" i="2" s="1"/>
  <c r="V248" i="2" s="1"/>
  <c r="J249" i="2"/>
  <c r="K249" i="2" s="1"/>
  <c r="L249" i="2" s="1"/>
  <c r="P249" i="2"/>
  <c r="Q249" i="2"/>
  <c r="R249" i="2" s="1"/>
  <c r="V249" i="2" s="1"/>
  <c r="J250" i="2"/>
  <c r="K250" i="2"/>
  <c r="L250" i="2"/>
  <c r="P250" i="2"/>
  <c r="Q250" i="2"/>
  <c r="R250" i="2"/>
  <c r="V250" i="2" s="1"/>
  <c r="J251" i="2"/>
  <c r="K251" i="2" s="1"/>
  <c r="L251" i="2" s="1"/>
  <c r="P251" i="2"/>
  <c r="Q251" i="2" s="1"/>
  <c r="R251" i="2" s="1"/>
  <c r="V251" i="2" s="1"/>
  <c r="J252" i="2"/>
  <c r="K252" i="2" s="1"/>
  <c r="L252" i="2" s="1"/>
  <c r="P252" i="2"/>
  <c r="Q252" i="2"/>
  <c r="R252" i="2" s="1"/>
  <c r="V252" i="2" s="1"/>
  <c r="J253" i="2"/>
  <c r="K253" i="2" s="1"/>
  <c r="L253" i="2" s="1"/>
  <c r="P253" i="2"/>
  <c r="Q253" i="2"/>
  <c r="R253" i="2"/>
  <c r="V253" i="2" s="1"/>
  <c r="J254" i="2"/>
  <c r="K254" i="2"/>
  <c r="L254" i="2"/>
  <c r="P254" i="2"/>
  <c r="Q254" i="2"/>
  <c r="R254" i="2"/>
  <c r="V254" i="2" s="1"/>
  <c r="J255" i="2"/>
  <c r="K255" i="2"/>
  <c r="L255" i="2"/>
  <c r="P255" i="2"/>
  <c r="Q255" i="2" s="1"/>
  <c r="R255" i="2" s="1"/>
  <c r="V255" i="2" s="1"/>
  <c r="J256" i="2"/>
  <c r="K256" i="2" s="1"/>
  <c r="L256" i="2" s="1"/>
  <c r="P256" i="2"/>
  <c r="Q256" i="2"/>
  <c r="R256" i="2" s="1"/>
  <c r="V256" i="2" s="1"/>
  <c r="J257" i="2"/>
  <c r="K257" i="2" s="1"/>
  <c r="L257" i="2" s="1"/>
  <c r="P257" i="2"/>
  <c r="Q257" i="2"/>
  <c r="R257" i="2"/>
  <c r="V257" i="2" s="1"/>
  <c r="J258" i="2"/>
  <c r="K258" i="2"/>
  <c r="L258" i="2"/>
  <c r="P258" i="2"/>
  <c r="Q258" i="2"/>
  <c r="R258" i="2"/>
  <c r="V258" i="2" s="1"/>
  <c r="J259" i="2"/>
  <c r="K259" i="2" s="1"/>
  <c r="L259" i="2" s="1"/>
  <c r="P259" i="2"/>
  <c r="Q259" i="2" s="1"/>
  <c r="R259" i="2" s="1"/>
  <c r="V259" i="2" s="1"/>
  <c r="J260" i="2"/>
  <c r="K260" i="2" s="1"/>
  <c r="L260" i="2" s="1"/>
  <c r="P260" i="2"/>
  <c r="Q260" i="2" s="1"/>
  <c r="R260" i="2" s="1"/>
  <c r="V260" i="2" s="1"/>
  <c r="J261" i="2"/>
  <c r="K261" i="2"/>
  <c r="L261" i="2" s="1"/>
  <c r="P261" i="2"/>
  <c r="Q261" i="2"/>
  <c r="R261" i="2"/>
  <c r="V261" i="2"/>
  <c r="J262" i="2"/>
  <c r="K262" i="2"/>
  <c r="L262" i="2" s="1"/>
  <c r="P262" i="2"/>
  <c r="Q262" i="2"/>
  <c r="R262" i="2"/>
  <c r="V262" i="2" s="1"/>
  <c r="E263" i="2"/>
  <c r="J263" i="2"/>
  <c r="K263" i="2" s="1"/>
  <c r="L263" i="2"/>
  <c r="P263" i="2"/>
  <c r="Q263" i="2" s="1"/>
  <c r="R263" i="2" s="1"/>
  <c r="V263" i="2" s="1"/>
  <c r="E264" i="2"/>
  <c r="J264" i="2"/>
  <c r="K264" i="2" s="1"/>
  <c r="L264" i="2" s="1"/>
  <c r="P264" i="2"/>
  <c r="Q264" i="2" s="1"/>
  <c r="R264" i="2" s="1"/>
  <c r="V264" i="2" s="1"/>
  <c r="J265" i="2"/>
  <c r="K265" i="2"/>
  <c r="L265" i="2" s="1"/>
  <c r="P265" i="2"/>
  <c r="Q265" i="2"/>
  <c r="R265" i="2" s="1"/>
  <c r="V265" i="2" s="1"/>
  <c r="J266" i="2"/>
  <c r="K266" i="2"/>
  <c r="L266" i="2" s="1"/>
  <c r="P266" i="2"/>
  <c r="Q266" i="2"/>
  <c r="R266" i="2"/>
  <c r="V266" i="2" s="1"/>
  <c r="J267" i="2"/>
  <c r="K267" i="2" s="1"/>
  <c r="L267" i="2"/>
  <c r="P267" i="2"/>
  <c r="Q267" i="2" s="1"/>
  <c r="R267" i="2" s="1"/>
  <c r="V267" i="2" s="1"/>
  <c r="J268" i="2"/>
  <c r="K268" i="2" s="1"/>
  <c r="L268" i="2" s="1"/>
  <c r="P268" i="2"/>
  <c r="Q268" i="2"/>
  <c r="R268" i="2" s="1"/>
  <c r="V268" i="2" s="1"/>
  <c r="J269" i="2"/>
  <c r="K269" i="2" s="1"/>
  <c r="L269" i="2" s="1"/>
  <c r="P269" i="2"/>
  <c r="Q269" i="2"/>
  <c r="R269" i="2" s="1"/>
  <c r="V269" i="2" s="1"/>
  <c r="J270" i="2"/>
  <c r="K270" i="2"/>
  <c r="L270" i="2"/>
  <c r="P270" i="2"/>
  <c r="Q270" i="2"/>
  <c r="R270" i="2"/>
  <c r="V270" i="2" s="1"/>
  <c r="J271" i="2"/>
  <c r="K271" i="2" s="1"/>
  <c r="L271" i="2" s="1"/>
  <c r="P271" i="2"/>
  <c r="Q271" i="2" s="1"/>
  <c r="R271" i="2" s="1"/>
  <c r="V271" i="2" s="1"/>
  <c r="J272" i="2"/>
  <c r="K272" i="2" s="1"/>
  <c r="L272" i="2" s="1"/>
  <c r="P272" i="2"/>
  <c r="Q272" i="2"/>
  <c r="R272" i="2" s="1"/>
  <c r="V272" i="2" s="1"/>
  <c r="J273" i="2"/>
  <c r="K273" i="2"/>
  <c r="L273" i="2" s="1"/>
  <c r="P273" i="2"/>
  <c r="Q273" i="2"/>
  <c r="R273" i="2"/>
  <c r="V273" i="2" s="1"/>
  <c r="J274" i="2"/>
  <c r="K274" i="2"/>
  <c r="L274" i="2"/>
  <c r="P274" i="2"/>
  <c r="Q274" i="2" s="1"/>
  <c r="R274" i="2" s="1"/>
  <c r="V274" i="2" s="1"/>
  <c r="E275" i="2"/>
  <c r="J275" i="2"/>
  <c r="K275" i="2" s="1"/>
  <c r="L275" i="2" s="1"/>
  <c r="P275" i="2"/>
  <c r="Q275" i="2" s="1"/>
  <c r="R275" i="2" s="1"/>
  <c r="V275" i="2" s="1"/>
  <c r="J276" i="2"/>
  <c r="K276" i="2" s="1"/>
  <c r="L276" i="2" s="1"/>
  <c r="P276" i="2"/>
  <c r="Q276" i="2"/>
  <c r="R276" i="2" s="1"/>
  <c r="V276" i="2" s="1"/>
  <c r="J277" i="2"/>
  <c r="K277" i="2" s="1"/>
  <c r="L277" i="2" s="1"/>
  <c r="P277" i="2"/>
  <c r="Q277" i="2"/>
  <c r="R277" i="2" s="1"/>
  <c r="V277" i="2" s="1"/>
  <c r="I21" i="7" l="1"/>
  <c r="E276" i="2"/>
  <c r="E268" i="2"/>
  <c r="E267" i="2"/>
  <c r="E172" i="2"/>
  <c r="E156" i="2"/>
  <c r="E139" i="2"/>
  <c r="E109" i="2"/>
  <c r="E39" i="2"/>
  <c r="E272" i="2"/>
  <c r="E271" i="2"/>
  <c r="E256" i="2"/>
  <c r="E252" i="2"/>
  <c r="E251" i="2"/>
  <c r="E236" i="2"/>
  <c r="E235" i="2"/>
  <c r="E205" i="2"/>
  <c r="E184" i="2"/>
  <c r="E181" i="2"/>
  <c r="E30" i="2"/>
  <c r="E34" i="2"/>
  <c r="E38" i="2"/>
  <c r="E42" i="2"/>
  <c r="E46" i="2"/>
  <c r="E50" i="2"/>
  <c r="E29" i="2"/>
  <c r="E33" i="2"/>
  <c r="E37" i="2"/>
  <c r="E41" i="2"/>
  <c r="E45" i="2"/>
  <c r="E49" i="2"/>
  <c r="E28" i="2"/>
  <c r="E47" i="2"/>
  <c r="E48" i="2"/>
  <c r="E56" i="2"/>
  <c r="E60" i="2"/>
  <c r="E64" i="2"/>
  <c r="E68" i="2"/>
  <c r="E43" i="2"/>
  <c r="E44" i="2"/>
  <c r="E55" i="2"/>
  <c r="E59" i="2"/>
  <c r="E63" i="2"/>
  <c r="E67" i="2"/>
  <c r="E52" i="2"/>
  <c r="E61" i="2"/>
  <c r="E65" i="2"/>
  <c r="E66" i="2"/>
  <c r="E73" i="2"/>
  <c r="E77" i="2"/>
  <c r="E81" i="2"/>
  <c r="E85" i="2"/>
  <c r="E89" i="2"/>
  <c r="E93" i="2"/>
  <c r="E97" i="2"/>
  <c r="E101" i="2"/>
  <c r="E105" i="2"/>
  <c r="I11" i="2"/>
  <c r="E32" i="2"/>
  <c r="E36" i="2"/>
  <c r="E57" i="2"/>
  <c r="E58" i="2"/>
  <c r="E62" i="2"/>
  <c r="E72" i="2"/>
  <c r="E76" i="2"/>
  <c r="E80" i="2"/>
  <c r="E84" i="2"/>
  <c r="E88" i="2"/>
  <c r="E92" i="2"/>
  <c r="E96" i="2"/>
  <c r="E100" i="2"/>
  <c r="E104" i="2"/>
  <c r="E108" i="2"/>
  <c r="E51" i="2"/>
  <c r="E71" i="2"/>
  <c r="E75" i="2"/>
  <c r="E79" i="2"/>
  <c r="E94" i="2"/>
  <c r="E95" i="2"/>
  <c r="E106" i="2"/>
  <c r="E107" i="2"/>
  <c r="E112" i="2"/>
  <c r="E116" i="2"/>
  <c r="E118" i="2"/>
  <c r="E122" i="2"/>
  <c r="E126" i="2"/>
  <c r="E130" i="2"/>
  <c r="E134" i="2"/>
  <c r="E31" i="2"/>
  <c r="E53" i="2"/>
  <c r="E90" i="2"/>
  <c r="E91" i="2"/>
  <c r="E111" i="2"/>
  <c r="E115" i="2"/>
  <c r="E121" i="2"/>
  <c r="E123" i="2"/>
  <c r="E127" i="2"/>
  <c r="E131" i="2"/>
  <c r="E135" i="2"/>
  <c r="E40" i="2"/>
  <c r="E87" i="2"/>
  <c r="E98" i="2"/>
  <c r="E119" i="2"/>
  <c r="E120" i="2"/>
  <c r="E141" i="2"/>
  <c r="E143" i="2"/>
  <c r="E147" i="2"/>
  <c r="E151" i="2"/>
  <c r="E155" i="2"/>
  <c r="E159" i="2"/>
  <c r="E163" i="2"/>
  <c r="E167" i="2"/>
  <c r="E171" i="2"/>
  <c r="E175" i="2"/>
  <c r="E179" i="2"/>
  <c r="E183" i="2"/>
  <c r="E187" i="2"/>
  <c r="E191" i="2"/>
  <c r="E195" i="2"/>
  <c r="E199" i="2"/>
  <c r="E203" i="2"/>
  <c r="E207" i="2"/>
  <c r="E211" i="2"/>
  <c r="E215" i="2"/>
  <c r="E35" i="2"/>
  <c r="E54" i="2"/>
  <c r="E82" i="2"/>
  <c r="E99" i="2"/>
  <c r="E102" i="2"/>
  <c r="E117" i="2"/>
  <c r="E124" i="2"/>
  <c r="E128" i="2"/>
  <c r="E132" i="2"/>
  <c r="E136" i="2"/>
  <c r="E138" i="2"/>
  <c r="E142" i="2"/>
  <c r="E146" i="2"/>
  <c r="E150" i="2"/>
  <c r="E154" i="2"/>
  <c r="E158" i="2"/>
  <c r="E162" i="2"/>
  <c r="E166" i="2"/>
  <c r="E170" i="2"/>
  <c r="E174" i="2"/>
  <c r="E178" i="2"/>
  <c r="E182" i="2"/>
  <c r="E186" i="2"/>
  <c r="E190" i="2"/>
  <c r="E194" i="2"/>
  <c r="E198" i="2"/>
  <c r="E202" i="2"/>
  <c r="E206" i="2"/>
  <c r="E210" i="2"/>
  <c r="E214" i="2"/>
  <c r="E218" i="2"/>
  <c r="E70" i="2"/>
  <c r="E74" i="2"/>
  <c r="E78" i="2"/>
  <c r="E110" i="2"/>
  <c r="E113" i="2"/>
  <c r="E125" i="2"/>
  <c r="E144" i="2"/>
  <c r="E145" i="2"/>
  <c r="E152" i="2"/>
  <c r="E153" i="2"/>
  <c r="E160" i="2"/>
  <c r="E161" i="2"/>
  <c r="E168" i="2"/>
  <c r="E169" i="2"/>
  <c r="E176" i="2"/>
  <c r="E177" i="2"/>
  <c r="E196" i="2"/>
  <c r="E197" i="2"/>
  <c r="E212" i="2"/>
  <c r="E213" i="2"/>
  <c r="E222" i="2"/>
  <c r="E226" i="2"/>
  <c r="E230" i="2"/>
  <c r="E234" i="2"/>
  <c r="E238" i="2"/>
  <c r="E242" i="2"/>
  <c r="E246" i="2"/>
  <c r="E250" i="2"/>
  <c r="E254" i="2"/>
  <c r="E258" i="2"/>
  <c r="E262" i="2"/>
  <c r="E266" i="2"/>
  <c r="E270" i="2"/>
  <c r="E69" i="2"/>
  <c r="E114" i="2"/>
  <c r="E129" i="2"/>
  <c r="E140" i="2"/>
  <c r="E188" i="2"/>
  <c r="E192" i="2"/>
  <c r="E193" i="2"/>
  <c r="E208" i="2"/>
  <c r="E209" i="2"/>
  <c r="E221" i="2"/>
  <c r="E225" i="2"/>
  <c r="E229" i="2"/>
  <c r="E233" i="2"/>
  <c r="E237" i="2"/>
  <c r="E241" i="2"/>
  <c r="E245" i="2"/>
  <c r="E249" i="2"/>
  <c r="E253" i="2"/>
  <c r="E257" i="2"/>
  <c r="E261" i="2"/>
  <c r="E265" i="2"/>
  <c r="E269" i="2"/>
  <c r="E273" i="2"/>
  <c r="E277" i="2"/>
  <c r="E248" i="2"/>
  <c r="E247" i="2"/>
  <c r="E224" i="2"/>
  <c r="E223" i="2"/>
  <c r="E185" i="2"/>
  <c r="E164" i="2"/>
  <c r="E148" i="2"/>
  <c r="E133" i="2"/>
  <c r="E274" i="2"/>
  <c r="E260" i="2"/>
  <c r="E259" i="2"/>
  <c r="E255" i="2"/>
  <c r="E240" i="2"/>
  <c r="E239" i="2"/>
  <c r="E228" i="2"/>
  <c r="E227" i="2"/>
  <c r="E220" i="2"/>
  <c r="E219" i="2"/>
  <c r="E217" i="2"/>
  <c r="E204" i="2"/>
  <c r="E201" i="2"/>
  <c r="E180" i="2"/>
  <c r="E137" i="2"/>
  <c r="E103" i="2"/>
  <c r="E86" i="2"/>
  <c r="AG122" i="2"/>
  <c r="AG126" i="2"/>
  <c r="AG130" i="2"/>
  <c r="AG134" i="2"/>
  <c r="AG123" i="2"/>
  <c r="AG127" i="2"/>
  <c r="AG131" i="2"/>
  <c r="AG135" i="2"/>
  <c r="I21" i="2"/>
  <c r="I22" i="2"/>
  <c r="I4" i="2"/>
  <c r="J4" i="2"/>
  <c r="E12" i="7" l="1"/>
  <c r="F269" i="7" s="1"/>
  <c r="G269" i="7" s="1"/>
  <c r="H269" i="7" s="1"/>
  <c r="I269" i="7" s="1"/>
  <c r="U269" i="7" s="1"/>
  <c r="W269" i="7" s="1"/>
  <c r="I12" i="7"/>
  <c r="I13" i="7" s="1"/>
  <c r="I14" i="7" s="1"/>
  <c r="I15" i="7" s="1"/>
  <c r="F277" i="7"/>
  <c r="G277" i="7" s="1"/>
  <c r="H277" i="7" s="1"/>
  <c r="I277" i="7" s="1"/>
  <c r="U277" i="7" s="1"/>
  <c r="W277" i="7" s="1"/>
  <c r="F273" i="7"/>
  <c r="G273" i="7" s="1"/>
  <c r="H273" i="7" s="1"/>
  <c r="I273" i="7" s="1"/>
  <c r="U273" i="7" s="1"/>
  <c r="W273" i="7" s="1"/>
  <c r="F265" i="7"/>
  <c r="G265" i="7" s="1"/>
  <c r="H265" i="7" s="1"/>
  <c r="I265" i="7" s="1"/>
  <c r="U265" i="7" s="1"/>
  <c r="W265" i="7" s="1"/>
  <c r="F261" i="7"/>
  <c r="G261" i="7" s="1"/>
  <c r="H261" i="7" s="1"/>
  <c r="I261" i="7" s="1"/>
  <c r="U261" i="7" s="1"/>
  <c r="W261" i="7" s="1"/>
  <c r="F257" i="7"/>
  <c r="G257" i="7" s="1"/>
  <c r="H257" i="7" s="1"/>
  <c r="I257" i="7" s="1"/>
  <c r="U257" i="7" s="1"/>
  <c r="W257" i="7" s="1"/>
  <c r="F270" i="7"/>
  <c r="G270" i="7" s="1"/>
  <c r="H270" i="7" s="1"/>
  <c r="I270" i="7" s="1"/>
  <c r="U270" i="7" s="1"/>
  <c r="W270" i="7" s="1"/>
  <c r="F267" i="7"/>
  <c r="G267" i="7" s="1"/>
  <c r="H267" i="7" s="1"/>
  <c r="I267" i="7" s="1"/>
  <c r="U267" i="7" s="1"/>
  <c r="W267" i="7" s="1"/>
  <c r="F264" i="7"/>
  <c r="G264" i="7" s="1"/>
  <c r="H264" i="7" s="1"/>
  <c r="I264" i="7" s="1"/>
  <c r="U264" i="7" s="1"/>
  <c r="W264" i="7" s="1"/>
  <c r="F271" i="7"/>
  <c r="G271" i="7" s="1"/>
  <c r="H271" i="7" s="1"/>
  <c r="I271" i="7" s="1"/>
  <c r="U271" i="7" s="1"/>
  <c r="W271" i="7" s="1"/>
  <c r="F268" i="7"/>
  <c r="G268" i="7" s="1"/>
  <c r="H268" i="7" s="1"/>
  <c r="I268" i="7" s="1"/>
  <c r="U268" i="7" s="1"/>
  <c r="W268" i="7" s="1"/>
  <c r="F258" i="7"/>
  <c r="G258" i="7" s="1"/>
  <c r="H258" i="7" s="1"/>
  <c r="I258" i="7" s="1"/>
  <c r="U258" i="7" s="1"/>
  <c r="W258" i="7" s="1"/>
  <c r="F252" i="7"/>
  <c r="G252" i="7" s="1"/>
  <c r="H252" i="7" s="1"/>
  <c r="I252" i="7" s="1"/>
  <c r="U252" i="7" s="1"/>
  <c r="W252" i="7" s="1"/>
  <c r="F250" i="7"/>
  <c r="G250" i="7" s="1"/>
  <c r="H250" i="7" s="1"/>
  <c r="I250" i="7" s="1"/>
  <c r="U250" i="7" s="1"/>
  <c r="W250" i="7" s="1"/>
  <c r="F246" i="7"/>
  <c r="G246" i="7" s="1"/>
  <c r="H246" i="7" s="1"/>
  <c r="I246" i="7" s="1"/>
  <c r="U246" i="7" s="1"/>
  <c r="W246" i="7" s="1"/>
  <c r="F238" i="7"/>
  <c r="G238" i="7" s="1"/>
  <c r="H238" i="7" s="1"/>
  <c r="I238" i="7" s="1"/>
  <c r="U238" i="7" s="1"/>
  <c r="W238" i="7" s="1"/>
  <c r="F234" i="7"/>
  <c r="G234" i="7" s="1"/>
  <c r="H234" i="7" s="1"/>
  <c r="I234" i="7" s="1"/>
  <c r="U234" i="7" s="1"/>
  <c r="W234" i="7" s="1"/>
  <c r="F230" i="7"/>
  <c r="G230" i="7" s="1"/>
  <c r="H230" i="7" s="1"/>
  <c r="I230" i="7" s="1"/>
  <c r="U230" i="7" s="1"/>
  <c r="W230" i="7" s="1"/>
  <c r="F222" i="7"/>
  <c r="G222" i="7" s="1"/>
  <c r="H222" i="7" s="1"/>
  <c r="I222" i="7" s="1"/>
  <c r="U222" i="7" s="1"/>
  <c r="W222" i="7" s="1"/>
  <c r="F218" i="7"/>
  <c r="G218" i="7" s="1"/>
  <c r="H218" i="7" s="1"/>
  <c r="I218" i="7" s="1"/>
  <c r="U218" i="7" s="1"/>
  <c r="W218" i="7" s="1"/>
  <c r="F263" i="7"/>
  <c r="G263" i="7" s="1"/>
  <c r="H263" i="7" s="1"/>
  <c r="I263" i="7" s="1"/>
  <c r="U263" i="7" s="1"/>
  <c r="W263" i="7" s="1"/>
  <c r="F260" i="7"/>
  <c r="G260" i="7" s="1"/>
  <c r="H260" i="7" s="1"/>
  <c r="I260" i="7" s="1"/>
  <c r="U260" i="7" s="1"/>
  <c r="W260" i="7" s="1"/>
  <c r="F251" i="7"/>
  <c r="G251" i="7" s="1"/>
  <c r="H251" i="7" s="1"/>
  <c r="I251" i="7" s="1"/>
  <c r="U251" i="7" s="1"/>
  <c r="W251" i="7" s="1"/>
  <c r="F248" i="7"/>
  <c r="G248" i="7" s="1"/>
  <c r="H248" i="7" s="1"/>
  <c r="I248" i="7" s="1"/>
  <c r="U248" i="7" s="1"/>
  <c r="W248" i="7" s="1"/>
  <c r="F235" i="7"/>
  <c r="G235" i="7" s="1"/>
  <c r="H235" i="7" s="1"/>
  <c r="I235" i="7" s="1"/>
  <c r="U235" i="7" s="1"/>
  <c r="W235" i="7" s="1"/>
  <c r="F232" i="7"/>
  <c r="G232" i="7" s="1"/>
  <c r="H232" i="7" s="1"/>
  <c r="I232" i="7" s="1"/>
  <c r="U232" i="7" s="1"/>
  <c r="W232" i="7" s="1"/>
  <c r="F229" i="7"/>
  <c r="G229" i="7" s="1"/>
  <c r="H229" i="7" s="1"/>
  <c r="I229" i="7" s="1"/>
  <c r="U229" i="7" s="1"/>
  <c r="W229" i="7" s="1"/>
  <c r="F259" i="7"/>
  <c r="G259" i="7" s="1"/>
  <c r="H259" i="7" s="1"/>
  <c r="I259" i="7" s="1"/>
  <c r="U259" i="7" s="1"/>
  <c r="W259" i="7" s="1"/>
  <c r="F256" i="7"/>
  <c r="G256" i="7" s="1"/>
  <c r="H256" i="7" s="1"/>
  <c r="I256" i="7" s="1"/>
  <c r="U256" i="7" s="1"/>
  <c r="W256" i="7" s="1"/>
  <c r="F249" i="7"/>
  <c r="G249" i="7" s="1"/>
  <c r="H249" i="7" s="1"/>
  <c r="I249" i="7" s="1"/>
  <c r="U249" i="7" s="1"/>
  <c r="W249" i="7" s="1"/>
  <c r="F236" i="7"/>
  <c r="G236" i="7" s="1"/>
  <c r="H236" i="7" s="1"/>
  <c r="I236" i="7" s="1"/>
  <c r="U236" i="7" s="1"/>
  <c r="W236" i="7" s="1"/>
  <c r="F233" i="7"/>
  <c r="G233" i="7" s="1"/>
  <c r="H233" i="7" s="1"/>
  <c r="I233" i="7" s="1"/>
  <c r="U233" i="7" s="1"/>
  <c r="W233" i="7" s="1"/>
  <c r="F223" i="7"/>
  <c r="G223" i="7" s="1"/>
  <c r="H223" i="7" s="1"/>
  <c r="I223" i="7" s="1"/>
  <c r="U223" i="7" s="1"/>
  <c r="W223" i="7" s="1"/>
  <c r="F215" i="7"/>
  <c r="G215" i="7" s="1"/>
  <c r="H215" i="7" s="1"/>
  <c r="I215" i="7" s="1"/>
  <c r="U215" i="7" s="1"/>
  <c r="W215" i="7" s="1"/>
  <c r="F211" i="7"/>
  <c r="G211" i="7" s="1"/>
  <c r="H211" i="7" s="1"/>
  <c r="I211" i="7" s="1"/>
  <c r="U211" i="7" s="1"/>
  <c r="W211" i="7" s="1"/>
  <c r="F207" i="7"/>
  <c r="G207" i="7" s="1"/>
  <c r="H207" i="7" s="1"/>
  <c r="I207" i="7" s="1"/>
  <c r="U207" i="7" s="1"/>
  <c r="W207" i="7" s="1"/>
  <c r="F199" i="7"/>
  <c r="G199" i="7" s="1"/>
  <c r="H199" i="7" s="1"/>
  <c r="I199" i="7" s="1"/>
  <c r="U199" i="7" s="1"/>
  <c r="W199" i="7" s="1"/>
  <c r="F195" i="7"/>
  <c r="G195" i="7" s="1"/>
  <c r="H195" i="7" s="1"/>
  <c r="I195" i="7" s="1"/>
  <c r="U195" i="7" s="1"/>
  <c r="W195" i="7" s="1"/>
  <c r="F191" i="7"/>
  <c r="G191" i="7" s="1"/>
  <c r="H191" i="7" s="1"/>
  <c r="I191" i="7" s="1"/>
  <c r="U191" i="7" s="1"/>
  <c r="W191" i="7" s="1"/>
  <c r="F183" i="7"/>
  <c r="G183" i="7" s="1"/>
  <c r="H183" i="7" s="1"/>
  <c r="I183" i="7" s="1"/>
  <c r="U183" i="7" s="1"/>
  <c r="W183" i="7" s="1"/>
  <c r="F179" i="7"/>
  <c r="G179" i="7" s="1"/>
  <c r="H179" i="7" s="1"/>
  <c r="I179" i="7" s="1"/>
  <c r="U179" i="7" s="1"/>
  <c r="W179" i="7" s="1"/>
  <c r="F175" i="7"/>
  <c r="G175" i="7" s="1"/>
  <c r="H175" i="7" s="1"/>
  <c r="I175" i="7" s="1"/>
  <c r="U175" i="7" s="1"/>
  <c r="W175" i="7" s="1"/>
  <c r="F167" i="7"/>
  <c r="G167" i="7" s="1"/>
  <c r="H167" i="7" s="1"/>
  <c r="I167" i="7" s="1"/>
  <c r="U167" i="7" s="1"/>
  <c r="W167" i="7" s="1"/>
  <c r="F163" i="7"/>
  <c r="G163" i="7" s="1"/>
  <c r="H163" i="7" s="1"/>
  <c r="I163" i="7" s="1"/>
  <c r="U163" i="7" s="1"/>
  <c r="W163" i="7" s="1"/>
  <c r="F159" i="7"/>
  <c r="G159" i="7" s="1"/>
  <c r="H159" i="7" s="1"/>
  <c r="I159" i="7" s="1"/>
  <c r="U159" i="7" s="1"/>
  <c r="W159" i="7" s="1"/>
  <c r="F151" i="7"/>
  <c r="G151" i="7" s="1"/>
  <c r="H151" i="7" s="1"/>
  <c r="I151" i="7" s="1"/>
  <c r="U151" i="7" s="1"/>
  <c r="W151" i="7" s="1"/>
  <c r="F243" i="7"/>
  <c r="G243" i="7" s="1"/>
  <c r="H243" i="7" s="1"/>
  <c r="I243" i="7" s="1"/>
  <c r="U243" i="7" s="1"/>
  <c r="W243" i="7" s="1"/>
  <c r="F240" i="7"/>
  <c r="G240" i="7" s="1"/>
  <c r="H240" i="7" s="1"/>
  <c r="I240" i="7" s="1"/>
  <c r="U240" i="7" s="1"/>
  <c r="W240" i="7" s="1"/>
  <c r="F209" i="7"/>
  <c r="G209" i="7" s="1"/>
  <c r="H209" i="7" s="1"/>
  <c r="I209" i="7" s="1"/>
  <c r="U209" i="7" s="1"/>
  <c r="W209" i="7" s="1"/>
  <c r="F206" i="7"/>
  <c r="G206" i="7" s="1"/>
  <c r="H206" i="7" s="1"/>
  <c r="I206" i="7" s="1"/>
  <c r="U206" i="7" s="1"/>
  <c r="W206" i="7" s="1"/>
  <c r="F196" i="7"/>
  <c r="G196" i="7" s="1"/>
  <c r="H196" i="7" s="1"/>
  <c r="I196" i="7" s="1"/>
  <c r="U196" i="7" s="1"/>
  <c r="W196" i="7" s="1"/>
  <c r="F190" i="7"/>
  <c r="G190" i="7" s="1"/>
  <c r="H190" i="7" s="1"/>
  <c r="I190" i="7" s="1"/>
  <c r="U190" i="7" s="1"/>
  <c r="W190" i="7" s="1"/>
  <c r="F180" i="7"/>
  <c r="G180" i="7" s="1"/>
  <c r="H180" i="7" s="1"/>
  <c r="I180" i="7" s="1"/>
  <c r="U180" i="7" s="1"/>
  <c r="W180" i="7" s="1"/>
  <c r="F177" i="7"/>
  <c r="G177" i="7" s="1"/>
  <c r="H177" i="7" s="1"/>
  <c r="I177" i="7" s="1"/>
  <c r="U177" i="7" s="1"/>
  <c r="W177" i="7" s="1"/>
  <c r="F164" i="7"/>
  <c r="G164" i="7" s="1"/>
  <c r="H164" i="7" s="1"/>
  <c r="I164" i="7" s="1"/>
  <c r="U164" i="7" s="1"/>
  <c r="W164" i="7" s="1"/>
  <c r="F161" i="7"/>
  <c r="G161" i="7" s="1"/>
  <c r="H161" i="7" s="1"/>
  <c r="I161" i="7" s="1"/>
  <c r="U161" i="7" s="1"/>
  <c r="W161" i="7" s="1"/>
  <c r="F158" i="7"/>
  <c r="G158" i="7" s="1"/>
  <c r="H158" i="7" s="1"/>
  <c r="I158" i="7" s="1"/>
  <c r="U158" i="7" s="1"/>
  <c r="W158" i="7" s="1"/>
  <c r="F244" i="7"/>
  <c r="G244" i="7" s="1"/>
  <c r="H244" i="7" s="1"/>
  <c r="I244" i="7" s="1"/>
  <c r="U244" i="7" s="1"/>
  <c r="W244" i="7" s="1"/>
  <c r="F241" i="7"/>
  <c r="G241" i="7" s="1"/>
  <c r="H241" i="7" s="1"/>
  <c r="I241" i="7" s="1"/>
  <c r="U241" i="7" s="1"/>
  <c r="W241" i="7" s="1"/>
  <c r="F231" i="7"/>
  <c r="G231" i="7" s="1"/>
  <c r="H231" i="7" s="1"/>
  <c r="I231" i="7" s="1"/>
  <c r="U231" i="7" s="1"/>
  <c r="W231" i="7" s="1"/>
  <c r="F216" i="7"/>
  <c r="G216" i="7" s="1"/>
  <c r="H216" i="7" s="1"/>
  <c r="I216" i="7" s="1"/>
  <c r="U216" i="7" s="1"/>
  <c r="W216" i="7" s="1"/>
  <c r="F213" i="7"/>
  <c r="G213" i="7" s="1"/>
  <c r="H213" i="7" s="1"/>
  <c r="I213" i="7" s="1"/>
  <c r="U213" i="7" s="1"/>
  <c r="W213" i="7" s="1"/>
  <c r="F210" i="7"/>
  <c r="G210" i="7" s="1"/>
  <c r="H210" i="7" s="1"/>
  <c r="I210" i="7" s="1"/>
  <c r="U210" i="7" s="1"/>
  <c r="W210" i="7" s="1"/>
  <c r="F197" i="7"/>
  <c r="G197" i="7" s="1"/>
  <c r="H197" i="7" s="1"/>
  <c r="I197" i="7" s="1"/>
  <c r="U197" i="7" s="1"/>
  <c r="W197" i="7" s="1"/>
  <c r="F194" i="7"/>
  <c r="G194" i="7" s="1"/>
  <c r="H194" i="7" s="1"/>
  <c r="I194" i="7" s="1"/>
  <c r="U194" i="7" s="1"/>
  <c r="W194" i="7" s="1"/>
  <c r="F184" i="7"/>
  <c r="G184" i="7" s="1"/>
  <c r="H184" i="7" s="1"/>
  <c r="I184" i="7" s="1"/>
  <c r="U184" i="7" s="1"/>
  <c r="W184" i="7" s="1"/>
  <c r="F178" i="7"/>
  <c r="G178" i="7" s="1"/>
  <c r="H178" i="7" s="1"/>
  <c r="I178" i="7" s="1"/>
  <c r="U178" i="7" s="1"/>
  <c r="W178" i="7" s="1"/>
  <c r="F168" i="7"/>
  <c r="G168" i="7" s="1"/>
  <c r="H168" i="7" s="1"/>
  <c r="I168" i="7" s="1"/>
  <c r="U168" i="7" s="1"/>
  <c r="W168" i="7" s="1"/>
  <c r="F165" i="7"/>
  <c r="G165" i="7" s="1"/>
  <c r="H165" i="7" s="1"/>
  <c r="I165" i="7" s="1"/>
  <c r="U165" i="7" s="1"/>
  <c r="W165" i="7" s="1"/>
  <c r="F152" i="7"/>
  <c r="G152" i="7" s="1"/>
  <c r="H152" i="7" s="1"/>
  <c r="I152" i="7" s="1"/>
  <c r="U152" i="7" s="1"/>
  <c r="W152" i="7" s="1"/>
  <c r="F147" i="7"/>
  <c r="G147" i="7" s="1"/>
  <c r="H147" i="7" s="1"/>
  <c r="I147" i="7" s="1"/>
  <c r="U147" i="7" s="1"/>
  <c r="W147" i="7" s="1"/>
  <c r="F143" i="7"/>
  <c r="G143" i="7" s="1"/>
  <c r="H143" i="7" s="1"/>
  <c r="I143" i="7" s="1"/>
  <c r="U143" i="7" s="1"/>
  <c r="W143" i="7" s="1"/>
  <c r="F117" i="7"/>
  <c r="G117" i="7" s="1"/>
  <c r="H117" i="7" s="1"/>
  <c r="I117" i="7" s="1"/>
  <c r="U117" i="7" s="1"/>
  <c r="W117" i="7" s="1"/>
  <c r="F247" i="7"/>
  <c r="G247" i="7" s="1"/>
  <c r="H247" i="7" s="1"/>
  <c r="I247" i="7" s="1"/>
  <c r="U247" i="7" s="1"/>
  <c r="W247" i="7" s="1"/>
  <c r="F228" i="7"/>
  <c r="G228" i="7" s="1"/>
  <c r="H228" i="7" s="1"/>
  <c r="I228" i="7" s="1"/>
  <c r="U228" i="7" s="1"/>
  <c r="W228" i="7" s="1"/>
  <c r="F221" i="7"/>
  <c r="G221" i="7" s="1"/>
  <c r="H221" i="7" s="1"/>
  <c r="I221" i="7" s="1"/>
  <c r="U221" i="7" s="1"/>
  <c r="W221" i="7" s="1"/>
  <c r="F208" i="7"/>
  <c r="G208" i="7" s="1"/>
  <c r="H208" i="7" s="1"/>
  <c r="I208" i="7" s="1"/>
  <c r="U208" i="7" s="1"/>
  <c r="W208" i="7" s="1"/>
  <c r="F189" i="7"/>
  <c r="G189" i="7" s="1"/>
  <c r="H189" i="7" s="1"/>
  <c r="I189" i="7" s="1"/>
  <c r="U189" i="7" s="1"/>
  <c r="W189" i="7" s="1"/>
  <c r="F176" i="7"/>
  <c r="G176" i="7" s="1"/>
  <c r="H176" i="7" s="1"/>
  <c r="I176" i="7" s="1"/>
  <c r="U176" i="7" s="1"/>
  <c r="W176" i="7" s="1"/>
  <c r="F227" i="7"/>
  <c r="G227" i="7" s="1"/>
  <c r="H227" i="7" s="1"/>
  <c r="I227" i="7" s="1"/>
  <c r="U227" i="7" s="1"/>
  <c r="W227" i="7" s="1"/>
  <c r="F214" i="7"/>
  <c r="G214" i="7" s="1"/>
  <c r="H214" i="7" s="1"/>
  <c r="I214" i="7" s="1"/>
  <c r="U214" i="7" s="1"/>
  <c r="W214" i="7" s="1"/>
  <c r="F201" i="7"/>
  <c r="G201" i="7" s="1"/>
  <c r="H201" i="7" s="1"/>
  <c r="I201" i="7" s="1"/>
  <c r="U201" i="7" s="1"/>
  <c r="W201" i="7" s="1"/>
  <c r="F182" i="7"/>
  <c r="G182" i="7" s="1"/>
  <c r="H182" i="7" s="1"/>
  <c r="I182" i="7" s="1"/>
  <c r="U182" i="7" s="1"/>
  <c r="W182" i="7" s="1"/>
  <c r="F172" i="7"/>
  <c r="G172" i="7" s="1"/>
  <c r="H172" i="7" s="1"/>
  <c r="I172" i="7" s="1"/>
  <c r="U172" i="7" s="1"/>
  <c r="W172" i="7" s="1"/>
  <c r="F139" i="7"/>
  <c r="G139" i="7" s="1"/>
  <c r="H139" i="7" s="1"/>
  <c r="I139" i="7" s="1"/>
  <c r="U139" i="7" s="1"/>
  <c r="W139" i="7" s="1"/>
  <c r="F138" i="7"/>
  <c r="G138" i="7" s="1"/>
  <c r="H138" i="7" s="1"/>
  <c r="I138" i="7" s="1"/>
  <c r="U138" i="7" s="1"/>
  <c r="W138" i="7" s="1"/>
  <c r="F131" i="7"/>
  <c r="G131" i="7" s="1"/>
  <c r="H131" i="7" s="1"/>
  <c r="I131" i="7" s="1"/>
  <c r="U131" i="7" s="1"/>
  <c r="W131" i="7" s="1"/>
  <c r="F123" i="7"/>
  <c r="G123" i="7" s="1"/>
  <c r="H123" i="7" s="1"/>
  <c r="I123" i="7" s="1"/>
  <c r="U123" i="7" s="1"/>
  <c r="W123" i="7" s="1"/>
  <c r="F122" i="7"/>
  <c r="G122" i="7" s="1"/>
  <c r="H122" i="7" s="1"/>
  <c r="I122" i="7" s="1"/>
  <c r="U122" i="7" s="1"/>
  <c r="W122" i="7" s="1"/>
  <c r="F115" i="7"/>
  <c r="G115" i="7" s="1"/>
  <c r="H115" i="7" s="1"/>
  <c r="I115" i="7" s="1"/>
  <c r="U115" i="7" s="1"/>
  <c r="W115" i="7" s="1"/>
  <c r="F110" i="7"/>
  <c r="G110" i="7" s="1"/>
  <c r="H110" i="7" s="1"/>
  <c r="I110" i="7" s="1"/>
  <c r="U110" i="7" s="1"/>
  <c r="W110" i="7" s="1"/>
  <c r="F106" i="7"/>
  <c r="G106" i="7" s="1"/>
  <c r="H106" i="7" s="1"/>
  <c r="I106" i="7" s="1"/>
  <c r="U106" i="7" s="1"/>
  <c r="W106" i="7" s="1"/>
  <c r="F102" i="7"/>
  <c r="G102" i="7" s="1"/>
  <c r="H102" i="7" s="1"/>
  <c r="I102" i="7" s="1"/>
  <c r="U102" i="7" s="1"/>
  <c r="W102" i="7" s="1"/>
  <c r="F94" i="7"/>
  <c r="G94" i="7" s="1"/>
  <c r="H94" i="7" s="1"/>
  <c r="I94" i="7" s="1"/>
  <c r="U94" i="7" s="1"/>
  <c r="W94" i="7" s="1"/>
  <c r="F90" i="7"/>
  <c r="G90" i="7" s="1"/>
  <c r="H90" i="7" s="1"/>
  <c r="I90" i="7" s="1"/>
  <c r="U90" i="7" s="1"/>
  <c r="W90" i="7" s="1"/>
  <c r="F86" i="7"/>
  <c r="G86" i="7" s="1"/>
  <c r="H86" i="7" s="1"/>
  <c r="I86" i="7" s="1"/>
  <c r="U86" i="7" s="1"/>
  <c r="W86" i="7" s="1"/>
  <c r="F78" i="7"/>
  <c r="G78" i="7" s="1"/>
  <c r="H78" i="7" s="1"/>
  <c r="I78" i="7" s="1"/>
  <c r="U78" i="7" s="1"/>
  <c r="W78" i="7" s="1"/>
  <c r="F74" i="7"/>
  <c r="G74" i="7" s="1"/>
  <c r="H74" i="7" s="1"/>
  <c r="I74" i="7" s="1"/>
  <c r="U74" i="7" s="1"/>
  <c r="W74" i="7" s="1"/>
  <c r="F272" i="7"/>
  <c r="G272" i="7" s="1"/>
  <c r="H272" i="7" s="1"/>
  <c r="I272" i="7" s="1"/>
  <c r="U272" i="7" s="1"/>
  <c r="W272" i="7" s="1"/>
  <c r="F192" i="7"/>
  <c r="G192" i="7" s="1"/>
  <c r="H192" i="7" s="1"/>
  <c r="I192" i="7" s="1"/>
  <c r="U192" i="7" s="1"/>
  <c r="W192" i="7" s="1"/>
  <c r="F185" i="7"/>
  <c r="G185" i="7" s="1"/>
  <c r="H185" i="7" s="1"/>
  <c r="I185" i="7" s="1"/>
  <c r="U185" i="7" s="1"/>
  <c r="W185" i="7" s="1"/>
  <c r="F170" i="7"/>
  <c r="G170" i="7" s="1"/>
  <c r="H170" i="7" s="1"/>
  <c r="I170" i="7" s="1"/>
  <c r="U170" i="7" s="1"/>
  <c r="W170" i="7" s="1"/>
  <c r="F157" i="7"/>
  <c r="G157" i="7" s="1"/>
  <c r="H157" i="7" s="1"/>
  <c r="I157" i="7" s="1"/>
  <c r="U157" i="7" s="1"/>
  <c r="W157" i="7" s="1"/>
  <c r="F150" i="7"/>
  <c r="G150" i="7" s="1"/>
  <c r="H150" i="7" s="1"/>
  <c r="I150" i="7" s="1"/>
  <c r="U150" i="7" s="1"/>
  <c r="W150" i="7" s="1"/>
  <c r="F144" i="7"/>
  <c r="G144" i="7" s="1"/>
  <c r="H144" i="7" s="1"/>
  <c r="I144" i="7" s="1"/>
  <c r="U144" i="7" s="1"/>
  <c r="W144" i="7" s="1"/>
  <c r="F141" i="7"/>
  <c r="G141" i="7" s="1"/>
  <c r="H141" i="7" s="1"/>
  <c r="I141" i="7" s="1"/>
  <c r="U141" i="7" s="1"/>
  <c r="W141" i="7" s="1"/>
  <c r="F132" i="7"/>
  <c r="G132" i="7" s="1"/>
  <c r="H132" i="7" s="1"/>
  <c r="I132" i="7" s="1"/>
  <c r="U132" i="7" s="1"/>
  <c r="W132" i="7" s="1"/>
  <c r="F129" i="7"/>
  <c r="G129" i="7" s="1"/>
  <c r="H129" i="7" s="1"/>
  <c r="I129" i="7" s="1"/>
  <c r="U129" i="7" s="1"/>
  <c r="W129" i="7" s="1"/>
  <c r="F125" i="7"/>
  <c r="G125" i="7" s="1"/>
  <c r="H125" i="7" s="1"/>
  <c r="I125" i="7" s="1"/>
  <c r="U125" i="7" s="1"/>
  <c r="W125" i="7" s="1"/>
  <c r="F111" i="7"/>
  <c r="G111" i="7" s="1"/>
  <c r="H111" i="7" s="1"/>
  <c r="I111" i="7" s="1"/>
  <c r="U111" i="7" s="1"/>
  <c r="W111" i="7" s="1"/>
  <c r="F108" i="7"/>
  <c r="G108" i="7" s="1"/>
  <c r="H108" i="7" s="1"/>
  <c r="I108" i="7" s="1"/>
  <c r="U108" i="7" s="1"/>
  <c r="W108" i="7" s="1"/>
  <c r="F95" i="7"/>
  <c r="G95" i="7" s="1"/>
  <c r="H95" i="7" s="1"/>
  <c r="I95" i="7" s="1"/>
  <c r="U95" i="7" s="1"/>
  <c r="W95" i="7" s="1"/>
  <c r="F92" i="7"/>
  <c r="G92" i="7" s="1"/>
  <c r="H92" i="7" s="1"/>
  <c r="I92" i="7" s="1"/>
  <c r="U92" i="7" s="1"/>
  <c r="W92" i="7" s="1"/>
  <c r="F89" i="7"/>
  <c r="G89" i="7" s="1"/>
  <c r="H89" i="7" s="1"/>
  <c r="I89" i="7" s="1"/>
  <c r="U89" i="7" s="1"/>
  <c r="W89" i="7" s="1"/>
  <c r="F76" i="7"/>
  <c r="G76" i="7" s="1"/>
  <c r="H76" i="7" s="1"/>
  <c r="I76" i="7" s="1"/>
  <c r="U76" i="7" s="1"/>
  <c r="W76" i="7" s="1"/>
  <c r="F73" i="7"/>
  <c r="G73" i="7" s="1"/>
  <c r="H73" i="7" s="1"/>
  <c r="I73" i="7" s="1"/>
  <c r="U73" i="7" s="1"/>
  <c r="W73" i="7" s="1"/>
  <c r="F67" i="7"/>
  <c r="G67" i="7" s="1"/>
  <c r="H67" i="7" s="1"/>
  <c r="I67" i="7" s="1"/>
  <c r="U67" i="7" s="1"/>
  <c r="W67" i="7" s="1"/>
  <c r="F59" i="7"/>
  <c r="G59" i="7" s="1"/>
  <c r="H59" i="7" s="1"/>
  <c r="I59" i="7" s="1"/>
  <c r="U59" i="7" s="1"/>
  <c r="W59" i="7" s="1"/>
  <c r="F55" i="7"/>
  <c r="G55" i="7" s="1"/>
  <c r="H55" i="7" s="1"/>
  <c r="I55" i="7" s="1"/>
  <c r="U55" i="7" s="1"/>
  <c r="W55" i="7" s="1"/>
  <c r="F51" i="7"/>
  <c r="G51" i="7" s="1"/>
  <c r="H51" i="7" s="1"/>
  <c r="I51" i="7" s="1"/>
  <c r="U51" i="7" s="1"/>
  <c r="W51" i="7" s="1"/>
  <c r="F43" i="7"/>
  <c r="G43" i="7" s="1"/>
  <c r="H43" i="7" s="1"/>
  <c r="I43" i="7" s="1"/>
  <c r="U43" i="7" s="1"/>
  <c r="W43" i="7" s="1"/>
  <c r="F39" i="7"/>
  <c r="G39" i="7" s="1"/>
  <c r="H39" i="7" s="1"/>
  <c r="I39" i="7" s="1"/>
  <c r="U39" i="7" s="1"/>
  <c r="W39" i="7" s="1"/>
  <c r="F35" i="7"/>
  <c r="G35" i="7" s="1"/>
  <c r="H35" i="7" s="1"/>
  <c r="I35" i="7" s="1"/>
  <c r="U35" i="7" s="1"/>
  <c r="W35" i="7" s="1"/>
  <c r="F28" i="7"/>
  <c r="G28" i="7" s="1"/>
  <c r="H28" i="7" s="1"/>
  <c r="I28" i="7" s="1"/>
  <c r="U28" i="7" s="1"/>
  <c r="W28" i="7" s="1"/>
  <c r="F140" i="7"/>
  <c r="G140" i="7" s="1"/>
  <c r="H140" i="7" s="1"/>
  <c r="I140" i="7" s="1"/>
  <c r="U140" i="7" s="1"/>
  <c r="W140" i="7" s="1"/>
  <c r="F124" i="7"/>
  <c r="G124" i="7" s="1"/>
  <c r="H124" i="7" s="1"/>
  <c r="I124" i="7" s="1"/>
  <c r="U124" i="7" s="1"/>
  <c r="W124" i="7" s="1"/>
  <c r="F198" i="7"/>
  <c r="G198" i="7" s="1"/>
  <c r="H198" i="7" s="1"/>
  <c r="I198" i="7" s="1"/>
  <c r="U198" i="7" s="1"/>
  <c r="W198" i="7" s="1"/>
  <c r="F173" i="7"/>
  <c r="G173" i="7" s="1"/>
  <c r="H173" i="7" s="1"/>
  <c r="I173" i="7" s="1"/>
  <c r="U173" i="7" s="1"/>
  <c r="W173" i="7" s="1"/>
  <c r="F156" i="7"/>
  <c r="G156" i="7" s="1"/>
  <c r="H156" i="7" s="1"/>
  <c r="I156" i="7" s="1"/>
  <c r="U156" i="7" s="1"/>
  <c r="W156" i="7" s="1"/>
  <c r="F149" i="7"/>
  <c r="G149" i="7" s="1"/>
  <c r="H149" i="7" s="1"/>
  <c r="I149" i="7" s="1"/>
  <c r="U149" i="7" s="1"/>
  <c r="W149" i="7" s="1"/>
  <c r="F148" i="7"/>
  <c r="G148" i="7" s="1"/>
  <c r="H148" i="7" s="1"/>
  <c r="I148" i="7" s="1"/>
  <c r="U148" i="7" s="1"/>
  <c r="W148" i="7" s="1"/>
  <c r="F135" i="7"/>
  <c r="G135" i="7" s="1"/>
  <c r="H135" i="7" s="1"/>
  <c r="I135" i="7" s="1"/>
  <c r="U135" i="7" s="1"/>
  <c r="W135" i="7" s="1"/>
  <c r="F121" i="7"/>
  <c r="G121" i="7" s="1"/>
  <c r="H121" i="7" s="1"/>
  <c r="I121" i="7" s="1"/>
  <c r="U121" i="7" s="1"/>
  <c r="W121" i="7" s="1"/>
  <c r="F120" i="7"/>
  <c r="G120" i="7" s="1"/>
  <c r="H120" i="7" s="1"/>
  <c r="I120" i="7" s="1"/>
  <c r="U120" i="7" s="1"/>
  <c r="W120" i="7" s="1"/>
  <c r="F112" i="7"/>
  <c r="G112" i="7" s="1"/>
  <c r="H112" i="7" s="1"/>
  <c r="I112" i="7" s="1"/>
  <c r="U112" i="7" s="1"/>
  <c r="W112" i="7" s="1"/>
  <c r="F99" i="7"/>
  <c r="G99" i="7" s="1"/>
  <c r="H99" i="7" s="1"/>
  <c r="I99" i="7" s="1"/>
  <c r="U99" i="7" s="1"/>
  <c r="W99" i="7" s="1"/>
  <c r="F96" i="7"/>
  <c r="G96" i="7" s="1"/>
  <c r="H96" i="7" s="1"/>
  <c r="I96" i="7" s="1"/>
  <c r="U96" i="7" s="1"/>
  <c r="W96" i="7" s="1"/>
  <c r="F93" i="7"/>
  <c r="G93" i="7" s="1"/>
  <c r="H93" i="7" s="1"/>
  <c r="I93" i="7" s="1"/>
  <c r="U93" i="7" s="1"/>
  <c r="W93" i="7" s="1"/>
  <c r="F80" i="7"/>
  <c r="G80" i="7" s="1"/>
  <c r="H80" i="7" s="1"/>
  <c r="I80" i="7" s="1"/>
  <c r="U80" i="7" s="1"/>
  <c r="W80" i="7" s="1"/>
  <c r="F77" i="7"/>
  <c r="G77" i="7" s="1"/>
  <c r="H77" i="7" s="1"/>
  <c r="I77" i="7" s="1"/>
  <c r="U77" i="7" s="1"/>
  <c r="W77" i="7" s="1"/>
  <c r="F68" i="7"/>
  <c r="G68" i="7" s="1"/>
  <c r="H68" i="7" s="1"/>
  <c r="I68" i="7" s="1"/>
  <c r="U68" i="7" s="1"/>
  <c r="W68" i="7" s="1"/>
  <c r="F60" i="7"/>
  <c r="G60" i="7" s="1"/>
  <c r="H60" i="7" s="1"/>
  <c r="I60" i="7" s="1"/>
  <c r="U60" i="7" s="1"/>
  <c r="W60" i="7" s="1"/>
  <c r="F56" i="7"/>
  <c r="G56" i="7" s="1"/>
  <c r="H56" i="7" s="1"/>
  <c r="I56" i="7" s="1"/>
  <c r="U56" i="7" s="1"/>
  <c r="W56" i="7" s="1"/>
  <c r="F52" i="7"/>
  <c r="G52" i="7" s="1"/>
  <c r="H52" i="7" s="1"/>
  <c r="I52" i="7" s="1"/>
  <c r="U52" i="7" s="1"/>
  <c r="W52" i="7" s="1"/>
  <c r="F44" i="7"/>
  <c r="G44" i="7" s="1"/>
  <c r="H44" i="7" s="1"/>
  <c r="I44" i="7" s="1"/>
  <c r="U44" i="7" s="1"/>
  <c r="W44" i="7" s="1"/>
  <c r="F40" i="7"/>
  <c r="G40" i="7" s="1"/>
  <c r="H40" i="7" s="1"/>
  <c r="I40" i="7" s="1"/>
  <c r="U40" i="7" s="1"/>
  <c r="W40" i="7" s="1"/>
  <c r="F36" i="7"/>
  <c r="G36" i="7" s="1"/>
  <c r="H36" i="7" s="1"/>
  <c r="I36" i="7" s="1"/>
  <c r="U36" i="7" s="1"/>
  <c r="W36" i="7" s="1"/>
  <c r="F276" i="7"/>
  <c r="G276" i="7" s="1"/>
  <c r="H276" i="7" s="1"/>
  <c r="I276" i="7" s="1"/>
  <c r="U276" i="7" s="1"/>
  <c r="W276" i="7" s="1"/>
  <c r="F224" i="7"/>
  <c r="G224" i="7" s="1"/>
  <c r="H224" i="7" s="1"/>
  <c r="I224" i="7" s="1"/>
  <c r="U224" i="7" s="1"/>
  <c r="W224" i="7" s="1"/>
  <c r="F217" i="7"/>
  <c r="G217" i="7" s="1"/>
  <c r="H217" i="7" s="1"/>
  <c r="I217" i="7" s="1"/>
  <c r="U217" i="7" s="1"/>
  <c r="W217" i="7" s="1"/>
  <c r="F188" i="7"/>
  <c r="G188" i="7" s="1"/>
  <c r="H188" i="7" s="1"/>
  <c r="I188" i="7" s="1"/>
  <c r="U188" i="7" s="1"/>
  <c r="W188" i="7" s="1"/>
  <c r="F153" i="7"/>
  <c r="G153" i="7" s="1"/>
  <c r="H153" i="7" s="1"/>
  <c r="I153" i="7" s="1"/>
  <c r="U153" i="7" s="1"/>
  <c r="W153" i="7" s="1"/>
  <c r="F137" i="7"/>
  <c r="G137" i="7" s="1"/>
  <c r="H137" i="7" s="1"/>
  <c r="I137" i="7" s="1"/>
  <c r="U137" i="7" s="1"/>
  <c r="W137" i="7" s="1"/>
  <c r="F133" i="7"/>
  <c r="G133" i="7" s="1"/>
  <c r="H133" i="7" s="1"/>
  <c r="I133" i="7" s="1"/>
  <c r="U133" i="7" s="1"/>
  <c r="W133" i="7" s="1"/>
  <c r="F166" i="7"/>
  <c r="G166" i="7" s="1"/>
  <c r="H166" i="7" s="1"/>
  <c r="I166" i="7" s="1"/>
  <c r="U166" i="7" s="1"/>
  <c r="W166" i="7" s="1"/>
  <c r="F107" i="7"/>
  <c r="G107" i="7" s="1"/>
  <c r="H107" i="7" s="1"/>
  <c r="I107" i="7" s="1"/>
  <c r="U107" i="7" s="1"/>
  <c r="W107" i="7" s="1"/>
  <c r="F85" i="7"/>
  <c r="G85" i="7" s="1"/>
  <c r="H85" i="7" s="1"/>
  <c r="I85" i="7" s="1"/>
  <c r="U85" i="7" s="1"/>
  <c r="W85" i="7" s="1"/>
  <c r="F75" i="7"/>
  <c r="G75" i="7" s="1"/>
  <c r="H75" i="7" s="1"/>
  <c r="I75" i="7" s="1"/>
  <c r="U75" i="7" s="1"/>
  <c r="W75" i="7" s="1"/>
  <c r="F69" i="7"/>
  <c r="G69" i="7" s="1"/>
  <c r="H69" i="7" s="1"/>
  <c r="I69" i="7" s="1"/>
  <c r="U69" i="7" s="1"/>
  <c r="W69" i="7" s="1"/>
  <c r="F103" i="7"/>
  <c r="G103" i="7" s="1"/>
  <c r="H103" i="7" s="1"/>
  <c r="I103" i="7" s="1"/>
  <c r="U103" i="7" s="1"/>
  <c r="W103" i="7" s="1"/>
  <c r="F101" i="7"/>
  <c r="G101" i="7" s="1"/>
  <c r="H101" i="7" s="1"/>
  <c r="I101" i="7" s="1"/>
  <c r="U101" i="7" s="1"/>
  <c r="W101" i="7" s="1"/>
  <c r="F91" i="7"/>
  <c r="G91" i="7" s="1"/>
  <c r="H91" i="7" s="1"/>
  <c r="I91" i="7" s="1"/>
  <c r="U91" i="7" s="1"/>
  <c r="W91" i="7" s="1"/>
  <c r="F66" i="7"/>
  <c r="G66" i="7" s="1"/>
  <c r="H66" i="7" s="1"/>
  <c r="I66" i="7" s="1"/>
  <c r="U66" i="7" s="1"/>
  <c r="W66" i="7" s="1"/>
  <c r="F62" i="7"/>
  <c r="G62" i="7" s="1"/>
  <c r="H62" i="7" s="1"/>
  <c r="I62" i="7" s="1"/>
  <c r="U62" i="7" s="1"/>
  <c r="W62" i="7" s="1"/>
  <c r="F58" i="7"/>
  <c r="G58" i="7" s="1"/>
  <c r="H58" i="7" s="1"/>
  <c r="I58" i="7" s="1"/>
  <c r="U58" i="7" s="1"/>
  <c r="W58" i="7" s="1"/>
  <c r="F50" i="7"/>
  <c r="G50" i="7" s="1"/>
  <c r="H50" i="7" s="1"/>
  <c r="I50" i="7" s="1"/>
  <c r="U50" i="7" s="1"/>
  <c r="W50" i="7" s="1"/>
  <c r="F46" i="7"/>
  <c r="G46" i="7" s="1"/>
  <c r="H46" i="7" s="1"/>
  <c r="I46" i="7" s="1"/>
  <c r="U46" i="7" s="1"/>
  <c r="W46" i="7" s="1"/>
  <c r="F42" i="7"/>
  <c r="G42" i="7" s="1"/>
  <c r="H42" i="7" s="1"/>
  <c r="I42" i="7" s="1"/>
  <c r="U42" i="7" s="1"/>
  <c r="W42" i="7" s="1"/>
  <c r="F34" i="7"/>
  <c r="G34" i="7" s="1"/>
  <c r="H34" i="7" s="1"/>
  <c r="I34" i="7" s="1"/>
  <c r="U34" i="7" s="1"/>
  <c r="W34" i="7" s="1"/>
  <c r="F30" i="7"/>
  <c r="G30" i="7" s="1"/>
  <c r="H30" i="7" s="1"/>
  <c r="I30" i="7" s="1"/>
  <c r="U30" i="7" s="1"/>
  <c r="W30" i="7" s="1"/>
  <c r="F29" i="7"/>
  <c r="G29" i="7" s="1"/>
  <c r="H29" i="7" s="1"/>
  <c r="I29" i="7" s="1"/>
  <c r="U29" i="7" s="1"/>
  <c r="W29" i="7" s="1"/>
  <c r="F81" i="7"/>
  <c r="G81" i="7" s="1"/>
  <c r="H81" i="7" s="1"/>
  <c r="I81" i="7" s="1"/>
  <c r="U81" i="7" s="1"/>
  <c r="W81" i="7" s="1"/>
  <c r="F116" i="7"/>
  <c r="G116" i="7" s="1"/>
  <c r="H116" i="7" s="1"/>
  <c r="I116" i="7" s="1"/>
  <c r="U116" i="7" s="1"/>
  <c r="W116" i="7" s="1"/>
  <c r="F57" i="7"/>
  <c r="G57" i="7" s="1"/>
  <c r="H57" i="7" s="1"/>
  <c r="I57" i="7" s="1"/>
  <c r="U57" i="7" s="1"/>
  <c r="W57" i="7" s="1"/>
  <c r="I5" i="7"/>
  <c r="F205" i="7"/>
  <c r="G205" i="7" s="1"/>
  <c r="H205" i="7" s="1"/>
  <c r="I205" i="7" s="1"/>
  <c r="U205" i="7" s="1"/>
  <c r="W205" i="7" s="1"/>
  <c r="F146" i="7"/>
  <c r="G146" i="7" s="1"/>
  <c r="H146" i="7" s="1"/>
  <c r="I146" i="7" s="1"/>
  <c r="U146" i="7" s="1"/>
  <c r="W146" i="7" s="1"/>
  <c r="F118" i="7"/>
  <c r="G118" i="7" s="1"/>
  <c r="H118" i="7" s="1"/>
  <c r="I118" i="7" s="1"/>
  <c r="U118" i="7" s="1"/>
  <c r="W118" i="7" s="1"/>
  <c r="F100" i="7"/>
  <c r="G100" i="7" s="1"/>
  <c r="H100" i="7" s="1"/>
  <c r="I100" i="7" s="1"/>
  <c r="U100" i="7" s="1"/>
  <c r="W100" i="7" s="1"/>
  <c r="F70" i="7"/>
  <c r="G70" i="7" s="1"/>
  <c r="H70" i="7" s="1"/>
  <c r="I70" i="7" s="1"/>
  <c r="U70" i="7" s="1"/>
  <c r="W70" i="7" s="1"/>
  <c r="F45" i="7"/>
  <c r="G45" i="7" s="1"/>
  <c r="H45" i="7" s="1"/>
  <c r="I45" i="7" s="1"/>
  <c r="U45" i="7" s="1"/>
  <c r="W45" i="7" s="1"/>
  <c r="F104" i="7"/>
  <c r="G104" i="7" s="1"/>
  <c r="H104" i="7" s="1"/>
  <c r="I104" i="7" s="1"/>
  <c r="U104" i="7" s="1"/>
  <c r="W104" i="7" s="1"/>
  <c r="F65" i="7"/>
  <c r="G65" i="7" s="1"/>
  <c r="H65" i="7" s="1"/>
  <c r="I65" i="7" s="1"/>
  <c r="U65" i="7" s="1"/>
  <c r="W65" i="7" s="1"/>
  <c r="F33" i="7"/>
  <c r="G33" i="7" s="1"/>
  <c r="H33" i="7" s="1"/>
  <c r="I33" i="7" s="1"/>
  <c r="U33" i="7" s="1"/>
  <c r="W33" i="7" s="1"/>
  <c r="F136" i="7"/>
  <c r="G136" i="7" s="1"/>
  <c r="H136" i="7" s="1"/>
  <c r="I136" i="7" s="1"/>
  <c r="U136" i="7" s="1"/>
  <c r="W136" i="7" s="1"/>
  <c r="F97" i="7"/>
  <c r="G97" i="7" s="1"/>
  <c r="H97" i="7" s="1"/>
  <c r="I97" i="7" s="1"/>
  <c r="U97" i="7" s="1"/>
  <c r="W97" i="7" s="1"/>
  <c r="F84" i="7"/>
  <c r="G84" i="7" s="1"/>
  <c r="H84" i="7" s="1"/>
  <c r="I84" i="7" s="1"/>
  <c r="U84" i="7" s="1"/>
  <c r="W84" i="7" s="1"/>
  <c r="F72" i="7"/>
  <c r="G72" i="7" s="1"/>
  <c r="H72" i="7" s="1"/>
  <c r="I72" i="7" s="1"/>
  <c r="U72" i="7" s="1"/>
  <c r="W72" i="7" s="1"/>
  <c r="F53" i="7"/>
  <c r="G53" i="7" s="1"/>
  <c r="H53" i="7" s="1"/>
  <c r="I53" i="7" s="1"/>
  <c r="U53" i="7" s="1"/>
  <c r="W53" i="7" s="1"/>
  <c r="I12" i="2"/>
  <c r="I13" i="2" s="1"/>
  <c r="I14" i="2" s="1"/>
  <c r="I15" i="2" s="1"/>
  <c r="E12" i="2"/>
  <c r="D6" i="2"/>
  <c r="F37" i="7" l="1"/>
  <c r="G37" i="7" s="1"/>
  <c r="H37" i="7" s="1"/>
  <c r="I37" i="7" s="1"/>
  <c r="U37" i="7" s="1"/>
  <c r="W37" i="7" s="1"/>
  <c r="F87" i="7"/>
  <c r="G87" i="7" s="1"/>
  <c r="H87" i="7" s="1"/>
  <c r="I87" i="7" s="1"/>
  <c r="U87" i="7" s="1"/>
  <c r="W87" i="7" s="1"/>
  <c r="F49" i="7"/>
  <c r="G49" i="7" s="1"/>
  <c r="H49" i="7" s="1"/>
  <c r="I49" i="7" s="1"/>
  <c r="U49" i="7" s="1"/>
  <c r="W49" i="7" s="1"/>
  <c r="F61" i="7"/>
  <c r="G61" i="7" s="1"/>
  <c r="H61" i="7" s="1"/>
  <c r="I61" i="7" s="1"/>
  <c r="U61" i="7" s="1"/>
  <c r="W61" i="7" s="1"/>
  <c r="F145" i="7"/>
  <c r="G145" i="7" s="1"/>
  <c r="H145" i="7" s="1"/>
  <c r="I145" i="7" s="1"/>
  <c r="U145" i="7" s="1"/>
  <c r="W145" i="7" s="1"/>
  <c r="F41" i="7"/>
  <c r="G41" i="7" s="1"/>
  <c r="H41" i="7" s="1"/>
  <c r="I41" i="7" s="1"/>
  <c r="U41" i="7" s="1"/>
  <c r="W41" i="7" s="1"/>
  <c r="F113" i="7"/>
  <c r="G113" i="7" s="1"/>
  <c r="H113" i="7" s="1"/>
  <c r="I113" i="7" s="1"/>
  <c r="U113" i="7" s="1"/>
  <c r="W113" i="7" s="1"/>
  <c r="F38" i="7"/>
  <c r="G38" i="7" s="1"/>
  <c r="H38" i="7" s="1"/>
  <c r="I38" i="7" s="1"/>
  <c r="U38" i="7" s="1"/>
  <c r="W38" i="7" s="1"/>
  <c r="F54" i="7"/>
  <c r="G54" i="7" s="1"/>
  <c r="H54" i="7" s="1"/>
  <c r="I54" i="7" s="1"/>
  <c r="U54" i="7" s="1"/>
  <c r="W54" i="7" s="1"/>
  <c r="F71" i="7"/>
  <c r="G71" i="7" s="1"/>
  <c r="H71" i="7" s="1"/>
  <c r="I71" i="7" s="1"/>
  <c r="U71" i="7" s="1"/>
  <c r="W71" i="7" s="1"/>
  <c r="F127" i="7"/>
  <c r="G127" i="7" s="1"/>
  <c r="H127" i="7" s="1"/>
  <c r="I127" i="7" s="1"/>
  <c r="U127" i="7" s="1"/>
  <c r="W127" i="7" s="1"/>
  <c r="F88" i="7"/>
  <c r="G88" i="7" s="1"/>
  <c r="H88" i="7" s="1"/>
  <c r="I88" i="7" s="1"/>
  <c r="U88" i="7" s="1"/>
  <c r="W88" i="7" s="1"/>
  <c r="F134" i="7"/>
  <c r="G134" i="7" s="1"/>
  <c r="H134" i="7" s="1"/>
  <c r="I134" i="7" s="1"/>
  <c r="U134" i="7" s="1"/>
  <c r="W134" i="7" s="1"/>
  <c r="F202" i="7"/>
  <c r="G202" i="7" s="1"/>
  <c r="H202" i="7" s="1"/>
  <c r="I202" i="7" s="1"/>
  <c r="U202" i="7" s="1"/>
  <c r="W202" i="7" s="1"/>
  <c r="F32" i="7"/>
  <c r="G32" i="7" s="1"/>
  <c r="H32" i="7" s="1"/>
  <c r="I32" i="7" s="1"/>
  <c r="U32" i="7" s="1"/>
  <c r="W32" i="7" s="1"/>
  <c r="F48" i="7"/>
  <c r="G48" i="7" s="1"/>
  <c r="H48" i="7" s="1"/>
  <c r="I48" i="7" s="1"/>
  <c r="U48" i="7" s="1"/>
  <c r="W48" i="7" s="1"/>
  <c r="F64" i="7"/>
  <c r="G64" i="7" s="1"/>
  <c r="H64" i="7" s="1"/>
  <c r="I64" i="7" s="1"/>
  <c r="U64" i="7" s="1"/>
  <c r="W64" i="7" s="1"/>
  <c r="F83" i="7"/>
  <c r="G83" i="7" s="1"/>
  <c r="H83" i="7" s="1"/>
  <c r="I83" i="7" s="1"/>
  <c r="U83" i="7" s="1"/>
  <c r="W83" i="7" s="1"/>
  <c r="F109" i="7"/>
  <c r="G109" i="7" s="1"/>
  <c r="H109" i="7" s="1"/>
  <c r="I109" i="7" s="1"/>
  <c r="U109" i="7" s="1"/>
  <c r="W109" i="7" s="1"/>
  <c r="F128" i="7"/>
  <c r="G128" i="7" s="1"/>
  <c r="H128" i="7" s="1"/>
  <c r="I128" i="7" s="1"/>
  <c r="U128" i="7" s="1"/>
  <c r="W128" i="7" s="1"/>
  <c r="F154" i="7"/>
  <c r="G154" i="7" s="1"/>
  <c r="H154" i="7" s="1"/>
  <c r="I154" i="7" s="1"/>
  <c r="U154" i="7" s="1"/>
  <c r="W154" i="7" s="1"/>
  <c r="F237" i="7"/>
  <c r="G237" i="7" s="1"/>
  <c r="H237" i="7" s="1"/>
  <c r="I237" i="7" s="1"/>
  <c r="U237" i="7" s="1"/>
  <c r="W237" i="7" s="1"/>
  <c r="F31" i="7"/>
  <c r="G31" i="7" s="1"/>
  <c r="H31" i="7" s="1"/>
  <c r="I31" i="7" s="1"/>
  <c r="U31" i="7" s="1"/>
  <c r="W31" i="7" s="1"/>
  <c r="F47" i="7"/>
  <c r="G47" i="7" s="1"/>
  <c r="H47" i="7" s="1"/>
  <c r="I47" i="7" s="1"/>
  <c r="U47" i="7" s="1"/>
  <c r="W47" i="7" s="1"/>
  <c r="F63" i="7"/>
  <c r="G63" i="7" s="1"/>
  <c r="H63" i="7" s="1"/>
  <c r="I63" i="7" s="1"/>
  <c r="U63" i="7" s="1"/>
  <c r="W63" i="7" s="1"/>
  <c r="F79" i="7"/>
  <c r="G79" i="7" s="1"/>
  <c r="H79" i="7" s="1"/>
  <c r="I79" i="7" s="1"/>
  <c r="U79" i="7" s="1"/>
  <c r="W79" i="7" s="1"/>
  <c r="F105" i="7"/>
  <c r="G105" i="7" s="1"/>
  <c r="H105" i="7" s="1"/>
  <c r="I105" i="7" s="1"/>
  <c r="U105" i="7" s="1"/>
  <c r="W105" i="7" s="1"/>
  <c r="F126" i="7"/>
  <c r="G126" i="7" s="1"/>
  <c r="H126" i="7" s="1"/>
  <c r="I126" i="7" s="1"/>
  <c r="U126" i="7" s="1"/>
  <c r="W126" i="7" s="1"/>
  <c r="F142" i="7"/>
  <c r="G142" i="7" s="1"/>
  <c r="H142" i="7" s="1"/>
  <c r="I142" i="7" s="1"/>
  <c r="U142" i="7" s="1"/>
  <c r="W142" i="7" s="1"/>
  <c r="F160" i="7"/>
  <c r="G160" i="7" s="1"/>
  <c r="H160" i="7" s="1"/>
  <c r="I160" i="7" s="1"/>
  <c r="U160" i="7" s="1"/>
  <c r="W160" i="7" s="1"/>
  <c r="F254" i="7"/>
  <c r="G254" i="7" s="1"/>
  <c r="H254" i="7" s="1"/>
  <c r="I254" i="7" s="1"/>
  <c r="U254" i="7" s="1"/>
  <c r="W254" i="7" s="1"/>
  <c r="F82" i="7"/>
  <c r="G82" i="7" s="1"/>
  <c r="H82" i="7" s="1"/>
  <c r="I82" i="7" s="1"/>
  <c r="U82" i="7" s="1"/>
  <c r="W82" i="7" s="1"/>
  <c r="F98" i="7"/>
  <c r="G98" i="7" s="1"/>
  <c r="H98" i="7" s="1"/>
  <c r="I98" i="7" s="1"/>
  <c r="U98" i="7" s="1"/>
  <c r="W98" i="7" s="1"/>
  <c r="F114" i="7"/>
  <c r="G114" i="7" s="1"/>
  <c r="H114" i="7" s="1"/>
  <c r="I114" i="7" s="1"/>
  <c r="U114" i="7" s="1"/>
  <c r="W114" i="7" s="1"/>
  <c r="F130" i="7"/>
  <c r="G130" i="7" s="1"/>
  <c r="H130" i="7" s="1"/>
  <c r="I130" i="7" s="1"/>
  <c r="U130" i="7" s="1"/>
  <c r="W130" i="7" s="1"/>
  <c r="F169" i="7"/>
  <c r="G169" i="7" s="1"/>
  <c r="H169" i="7" s="1"/>
  <c r="I169" i="7" s="1"/>
  <c r="U169" i="7" s="1"/>
  <c r="W169" i="7" s="1"/>
  <c r="F204" i="7"/>
  <c r="G204" i="7" s="1"/>
  <c r="H204" i="7" s="1"/>
  <c r="I204" i="7" s="1"/>
  <c r="U204" i="7" s="1"/>
  <c r="W204" i="7" s="1"/>
  <c r="F186" i="7"/>
  <c r="G186" i="7" s="1"/>
  <c r="H186" i="7" s="1"/>
  <c r="I186" i="7" s="1"/>
  <c r="U186" i="7" s="1"/>
  <c r="W186" i="7" s="1"/>
  <c r="F225" i="7"/>
  <c r="G225" i="7" s="1"/>
  <c r="H225" i="7" s="1"/>
  <c r="I225" i="7" s="1"/>
  <c r="U225" i="7" s="1"/>
  <c r="W225" i="7" s="1"/>
  <c r="F119" i="7"/>
  <c r="G119" i="7" s="1"/>
  <c r="H119" i="7" s="1"/>
  <c r="I119" i="7" s="1"/>
  <c r="U119" i="7" s="1"/>
  <c r="W119" i="7" s="1"/>
  <c r="F162" i="7"/>
  <c r="G162" i="7" s="1"/>
  <c r="H162" i="7" s="1"/>
  <c r="I162" i="7" s="1"/>
  <c r="U162" i="7" s="1"/>
  <c r="W162" i="7" s="1"/>
  <c r="F181" i="7"/>
  <c r="G181" i="7" s="1"/>
  <c r="H181" i="7" s="1"/>
  <c r="I181" i="7" s="1"/>
  <c r="U181" i="7" s="1"/>
  <c r="W181" i="7" s="1"/>
  <c r="F200" i="7"/>
  <c r="G200" i="7" s="1"/>
  <c r="H200" i="7" s="1"/>
  <c r="I200" i="7" s="1"/>
  <c r="U200" i="7" s="1"/>
  <c r="W200" i="7" s="1"/>
  <c r="F219" i="7"/>
  <c r="G219" i="7" s="1"/>
  <c r="H219" i="7" s="1"/>
  <c r="I219" i="7" s="1"/>
  <c r="U219" i="7" s="1"/>
  <c r="W219" i="7" s="1"/>
  <c r="F266" i="7"/>
  <c r="G266" i="7" s="1"/>
  <c r="H266" i="7" s="1"/>
  <c r="I266" i="7" s="1"/>
  <c r="U266" i="7" s="1"/>
  <c r="W266" i="7" s="1"/>
  <c r="F174" i="7"/>
  <c r="G174" i="7" s="1"/>
  <c r="H174" i="7" s="1"/>
  <c r="I174" i="7" s="1"/>
  <c r="U174" i="7" s="1"/>
  <c r="W174" i="7" s="1"/>
  <c r="F193" i="7"/>
  <c r="G193" i="7" s="1"/>
  <c r="H193" i="7" s="1"/>
  <c r="I193" i="7" s="1"/>
  <c r="U193" i="7" s="1"/>
  <c r="W193" i="7" s="1"/>
  <c r="F212" i="7"/>
  <c r="G212" i="7" s="1"/>
  <c r="H212" i="7" s="1"/>
  <c r="I212" i="7" s="1"/>
  <c r="U212" i="7" s="1"/>
  <c r="W212" i="7" s="1"/>
  <c r="F155" i="7"/>
  <c r="G155" i="7" s="1"/>
  <c r="H155" i="7" s="1"/>
  <c r="I155" i="7" s="1"/>
  <c r="U155" i="7" s="1"/>
  <c r="W155" i="7" s="1"/>
  <c r="F171" i="7"/>
  <c r="G171" i="7" s="1"/>
  <c r="H171" i="7" s="1"/>
  <c r="I171" i="7" s="1"/>
  <c r="U171" i="7" s="1"/>
  <c r="W171" i="7" s="1"/>
  <c r="F187" i="7"/>
  <c r="G187" i="7" s="1"/>
  <c r="H187" i="7" s="1"/>
  <c r="I187" i="7" s="1"/>
  <c r="U187" i="7" s="1"/>
  <c r="W187" i="7" s="1"/>
  <c r="F203" i="7"/>
  <c r="G203" i="7" s="1"/>
  <c r="H203" i="7" s="1"/>
  <c r="I203" i="7" s="1"/>
  <c r="U203" i="7" s="1"/>
  <c r="W203" i="7" s="1"/>
  <c r="F220" i="7"/>
  <c r="G220" i="7" s="1"/>
  <c r="H220" i="7" s="1"/>
  <c r="I220" i="7" s="1"/>
  <c r="U220" i="7" s="1"/>
  <c r="W220" i="7" s="1"/>
  <c r="F239" i="7"/>
  <c r="G239" i="7" s="1"/>
  <c r="H239" i="7" s="1"/>
  <c r="I239" i="7" s="1"/>
  <c r="U239" i="7" s="1"/>
  <c r="W239" i="7" s="1"/>
  <c r="F275" i="7"/>
  <c r="G275" i="7" s="1"/>
  <c r="H275" i="7" s="1"/>
  <c r="I275" i="7" s="1"/>
  <c r="U275" i="7" s="1"/>
  <c r="W275" i="7" s="1"/>
  <c r="F245" i="7"/>
  <c r="G245" i="7" s="1"/>
  <c r="H245" i="7" s="1"/>
  <c r="I245" i="7" s="1"/>
  <c r="U245" i="7" s="1"/>
  <c r="W245" i="7" s="1"/>
  <c r="F262" i="7"/>
  <c r="G262" i="7" s="1"/>
  <c r="H262" i="7" s="1"/>
  <c r="I262" i="7" s="1"/>
  <c r="U262" i="7" s="1"/>
  <c r="W262" i="7" s="1"/>
  <c r="F226" i="7"/>
  <c r="G226" i="7" s="1"/>
  <c r="H226" i="7" s="1"/>
  <c r="I226" i="7" s="1"/>
  <c r="U226" i="7" s="1"/>
  <c r="W226" i="7" s="1"/>
  <c r="F242" i="7"/>
  <c r="G242" i="7" s="1"/>
  <c r="H242" i="7" s="1"/>
  <c r="I242" i="7" s="1"/>
  <c r="U242" i="7" s="1"/>
  <c r="W242" i="7" s="1"/>
  <c r="F255" i="7"/>
  <c r="G255" i="7" s="1"/>
  <c r="H255" i="7" s="1"/>
  <c r="I255" i="7" s="1"/>
  <c r="U255" i="7" s="1"/>
  <c r="W255" i="7" s="1"/>
  <c r="F274" i="7"/>
  <c r="G274" i="7" s="1"/>
  <c r="H274" i="7" s="1"/>
  <c r="I274" i="7" s="1"/>
  <c r="U274" i="7" s="1"/>
  <c r="W274" i="7" s="1"/>
  <c r="F253" i="7"/>
  <c r="G253" i="7" s="1"/>
  <c r="H253" i="7" s="1"/>
  <c r="I253" i="7" s="1"/>
  <c r="U253" i="7" s="1"/>
  <c r="W253" i="7" s="1"/>
  <c r="J6" i="7"/>
  <c r="I6" i="7"/>
  <c r="E6" i="2"/>
  <c r="D7" i="2"/>
  <c r="E7" i="2" s="1"/>
  <c r="F28" i="2"/>
  <c r="G28" i="2" s="1"/>
  <c r="H28" i="2" s="1"/>
  <c r="I28" i="2" s="1"/>
  <c r="U28" i="2" s="1"/>
  <c r="W28" i="2" s="1"/>
  <c r="F31" i="2"/>
  <c r="G31" i="2" s="1"/>
  <c r="H31" i="2" s="1"/>
  <c r="I31" i="2" s="1"/>
  <c r="U31" i="2" s="1"/>
  <c r="W31" i="2" s="1"/>
  <c r="F35" i="2"/>
  <c r="G35" i="2" s="1"/>
  <c r="H35" i="2" s="1"/>
  <c r="I35" i="2" s="1"/>
  <c r="U35" i="2" s="1"/>
  <c r="W35" i="2" s="1"/>
  <c r="F39" i="2"/>
  <c r="G39" i="2" s="1"/>
  <c r="H39" i="2" s="1"/>
  <c r="I39" i="2" s="1"/>
  <c r="U39" i="2" s="1"/>
  <c r="W39" i="2" s="1"/>
  <c r="F43" i="2"/>
  <c r="G43" i="2" s="1"/>
  <c r="H43" i="2" s="1"/>
  <c r="I43" i="2" s="1"/>
  <c r="U43" i="2" s="1"/>
  <c r="W43" i="2" s="1"/>
  <c r="F47" i="2"/>
  <c r="G47" i="2" s="1"/>
  <c r="H47" i="2" s="1"/>
  <c r="I47" i="2" s="1"/>
  <c r="U47" i="2" s="1"/>
  <c r="W47" i="2" s="1"/>
  <c r="F51" i="2"/>
  <c r="G51" i="2" s="1"/>
  <c r="H51" i="2" s="1"/>
  <c r="I51" i="2" s="1"/>
  <c r="U51" i="2" s="1"/>
  <c r="W51" i="2" s="1"/>
  <c r="F30" i="2"/>
  <c r="G30" i="2" s="1"/>
  <c r="H30" i="2" s="1"/>
  <c r="I30" i="2" s="1"/>
  <c r="U30" i="2" s="1"/>
  <c r="W30" i="2" s="1"/>
  <c r="F34" i="2"/>
  <c r="G34" i="2" s="1"/>
  <c r="H34" i="2" s="1"/>
  <c r="I34" i="2" s="1"/>
  <c r="U34" i="2" s="1"/>
  <c r="W34" i="2" s="1"/>
  <c r="F38" i="2"/>
  <c r="G38" i="2" s="1"/>
  <c r="H38" i="2" s="1"/>
  <c r="I38" i="2" s="1"/>
  <c r="U38" i="2" s="1"/>
  <c r="W38" i="2" s="1"/>
  <c r="F42" i="2"/>
  <c r="G42" i="2" s="1"/>
  <c r="H42" i="2" s="1"/>
  <c r="I42" i="2" s="1"/>
  <c r="U42" i="2" s="1"/>
  <c r="W42" i="2" s="1"/>
  <c r="F46" i="2"/>
  <c r="G46" i="2" s="1"/>
  <c r="H46" i="2" s="1"/>
  <c r="I46" i="2" s="1"/>
  <c r="U46" i="2" s="1"/>
  <c r="W46" i="2" s="1"/>
  <c r="F50" i="2"/>
  <c r="G50" i="2" s="1"/>
  <c r="H50" i="2" s="1"/>
  <c r="I50" i="2" s="1"/>
  <c r="U50" i="2" s="1"/>
  <c r="W50" i="2" s="1"/>
  <c r="F29" i="2"/>
  <c r="G29" i="2" s="1"/>
  <c r="H29" i="2" s="1"/>
  <c r="I29" i="2" s="1"/>
  <c r="U29" i="2" s="1"/>
  <c r="W29" i="2" s="1"/>
  <c r="F32" i="2"/>
  <c r="G32" i="2" s="1"/>
  <c r="H32" i="2" s="1"/>
  <c r="I32" i="2" s="1"/>
  <c r="U32" i="2" s="1"/>
  <c r="W32" i="2" s="1"/>
  <c r="F36" i="2"/>
  <c r="G36" i="2" s="1"/>
  <c r="H36" i="2" s="1"/>
  <c r="I36" i="2" s="1"/>
  <c r="U36" i="2" s="1"/>
  <c r="W36" i="2" s="1"/>
  <c r="F49" i="2"/>
  <c r="G49" i="2" s="1"/>
  <c r="H49" i="2" s="1"/>
  <c r="I49" i="2" s="1"/>
  <c r="U49" i="2" s="1"/>
  <c r="W49" i="2" s="1"/>
  <c r="F52" i="2"/>
  <c r="G52" i="2" s="1"/>
  <c r="H52" i="2" s="1"/>
  <c r="I52" i="2" s="1"/>
  <c r="U52" i="2" s="1"/>
  <c r="W52" i="2" s="1"/>
  <c r="F53" i="2"/>
  <c r="G53" i="2" s="1"/>
  <c r="H53" i="2" s="1"/>
  <c r="I53" i="2" s="1"/>
  <c r="U53" i="2" s="1"/>
  <c r="W53" i="2" s="1"/>
  <c r="F57" i="2"/>
  <c r="G57" i="2" s="1"/>
  <c r="H57" i="2" s="1"/>
  <c r="I57" i="2" s="1"/>
  <c r="U57" i="2" s="1"/>
  <c r="W57" i="2" s="1"/>
  <c r="F61" i="2"/>
  <c r="G61" i="2" s="1"/>
  <c r="H61" i="2" s="1"/>
  <c r="I61" i="2" s="1"/>
  <c r="U61" i="2" s="1"/>
  <c r="W61" i="2" s="1"/>
  <c r="F65" i="2"/>
  <c r="G65" i="2" s="1"/>
  <c r="H65" i="2" s="1"/>
  <c r="I65" i="2" s="1"/>
  <c r="U65" i="2" s="1"/>
  <c r="W65" i="2" s="1"/>
  <c r="F69" i="2"/>
  <c r="G69" i="2" s="1"/>
  <c r="H69" i="2" s="1"/>
  <c r="I69" i="2" s="1"/>
  <c r="U69" i="2" s="1"/>
  <c r="W69" i="2" s="1"/>
  <c r="F45" i="2"/>
  <c r="G45" i="2" s="1"/>
  <c r="H45" i="2" s="1"/>
  <c r="I45" i="2" s="1"/>
  <c r="U45" i="2" s="1"/>
  <c r="W45" i="2" s="1"/>
  <c r="F48" i="2"/>
  <c r="G48" i="2" s="1"/>
  <c r="H48" i="2" s="1"/>
  <c r="I48" i="2" s="1"/>
  <c r="U48" i="2" s="1"/>
  <c r="W48" i="2" s="1"/>
  <c r="F56" i="2"/>
  <c r="G56" i="2" s="1"/>
  <c r="H56" i="2" s="1"/>
  <c r="I56" i="2" s="1"/>
  <c r="U56" i="2" s="1"/>
  <c r="W56" i="2" s="1"/>
  <c r="F60" i="2"/>
  <c r="G60" i="2" s="1"/>
  <c r="H60" i="2" s="1"/>
  <c r="I60" i="2" s="1"/>
  <c r="U60" i="2" s="1"/>
  <c r="W60" i="2" s="1"/>
  <c r="F64" i="2"/>
  <c r="G64" i="2" s="1"/>
  <c r="H64" i="2" s="1"/>
  <c r="I64" i="2" s="1"/>
  <c r="U64" i="2" s="1"/>
  <c r="W64" i="2" s="1"/>
  <c r="F68" i="2"/>
  <c r="G68" i="2" s="1"/>
  <c r="H68" i="2" s="1"/>
  <c r="I68" i="2" s="1"/>
  <c r="U68" i="2" s="1"/>
  <c r="W68" i="2" s="1"/>
  <c r="F40" i="2"/>
  <c r="G40" i="2" s="1"/>
  <c r="H40" i="2" s="1"/>
  <c r="I40" i="2" s="1"/>
  <c r="U40" i="2" s="1"/>
  <c r="W40" i="2" s="1"/>
  <c r="F41" i="2"/>
  <c r="G41" i="2" s="1"/>
  <c r="H41" i="2" s="1"/>
  <c r="I41" i="2" s="1"/>
  <c r="U41" i="2" s="1"/>
  <c r="W41" i="2" s="1"/>
  <c r="F54" i="2"/>
  <c r="G54" i="2" s="1"/>
  <c r="H54" i="2" s="1"/>
  <c r="I54" i="2" s="1"/>
  <c r="U54" i="2" s="1"/>
  <c r="W54" i="2" s="1"/>
  <c r="F67" i="2"/>
  <c r="G67" i="2" s="1"/>
  <c r="H67" i="2" s="1"/>
  <c r="I67" i="2" s="1"/>
  <c r="U67" i="2" s="1"/>
  <c r="W67" i="2" s="1"/>
  <c r="F70" i="2"/>
  <c r="G70" i="2" s="1"/>
  <c r="H70" i="2" s="1"/>
  <c r="I70" i="2" s="1"/>
  <c r="U70" i="2" s="1"/>
  <c r="W70" i="2" s="1"/>
  <c r="F74" i="2"/>
  <c r="G74" i="2" s="1"/>
  <c r="H74" i="2" s="1"/>
  <c r="I74" i="2" s="1"/>
  <c r="U74" i="2" s="1"/>
  <c r="W74" i="2" s="1"/>
  <c r="F78" i="2"/>
  <c r="G78" i="2" s="1"/>
  <c r="H78" i="2" s="1"/>
  <c r="I78" i="2" s="1"/>
  <c r="U78" i="2" s="1"/>
  <c r="W78" i="2" s="1"/>
  <c r="F82" i="2"/>
  <c r="G82" i="2" s="1"/>
  <c r="H82" i="2" s="1"/>
  <c r="I82" i="2" s="1"/>
  <c r="U82" i="2" s="1"/>
  <c r="W82" i="2" s="1"/>
  <c r="F86" i="2"/>
  <c r="G86" i="2" s="1"/>
  <c r="H86" i="2" s="1"/>
  <c r="I86" i="2" s="1"/>
  <c r="U86" i="2" s="1"/>
  <c r="W86" i="2" s="1"/>
  <c r="F90" i="2"/>
  <c r="G90" i="2" s="1"/>
  <c r="H90" i="2" s="1"/>
  <c r="I90" i="2" s="1"/>
  <c r="U90" i="2" s="1"/>
  <c r="W90" i="2" s="1"/>
  <c r="F94" i="2"/>
  <c r="G94" i="2" s="1"/>
  <c r="H94" i="2" s="1"/>
  <c r="I94" i="2" s="1"/>
  <c r="U94" i="2" s="1"/>
  <c r="W94" i="2" s="1"/>
  <c r="F98" i="2"/>
  <c r="G98" i="2" s="1"/>
  <c r="H98" i="2" s="1"/>
  <c r="I98" i="2" s="1"/>
  <c r="U98" i="2" s="1"/>
  <c r="W98" i="2" s="1"/>
  <c r="F102" i="2"/>
  <c r="G102" i="2" s="1"/>
  <c r="H102" i="2" s="1"/>
  <c r="I102" i="2" s="1"/>
  <c r="U102" i="2" s="1"/>
  <c r="W102" i="2" s="1"/>
  <c r="F106" i="2"/>
  <c r="G106" i="2" s="1"/>
  <c r="H106" i="2" s="1"/>
  <c r="I106" i="2" s="1"/>
  <c r="U106" i="2" s="1"/>
  <c r="W106" i="2" s="1"/>
  <c r="F33" i="2"/>
  <c r="G33" i="2" s="1"/>
  <c r="H33" i="2" s="1"/>
  <c r="I33" i="2" s="1"/>
  <c r="U33" i="2" s="1"/>
  <c r="W33" i="2" s="1"/>
  <c r="F37" i="2"/>
  <c r="G37" i="2" s="1"/>
  <c r="H37" i="2" s="1"/>
  <c r="I37" i="2" s="1"/>
  <c r="U37" i="2" s="1"/>
  <c r="W37" i="2" s="1"/>
  <c r="F44" i="2"/>
  <c r="G44" i="2" s="1"/>
  <c r="H44" i="2" s="1"/>
  <c r="I44" i="2" s="1"/>
  <c r="U44" i="2" s="1"/>
  <c r="W44" i="2" s="1"/>
  <c r="F59" i="2"/>
  <c r="G59" i="2" s="1"/>
  <c r="H59" i="2" s="1"/>
  <c r="I59" i="2" s="1"/>
  <c r="U59" i="2" s="1"/>
  <c r="W59" i="2" s="1"/>
  <c r="F63" i="2"/>
  <c r="G63" i="2" s="1"/>
  <c r="H63" i="2" s="1"/>
  <c r="I63" i="2" s="1"/>
  <c r="U63" i="2" s="1"/>
  <c r="W63" i="2" s="1"/>
  <c r="F66" i="2"/>
  <c r="G66" i="2" s="1"/>
  <c r="H66" i="2" s="1"/>
  <c r="I66" i="2" s="1"/>
  <c r="U66" i="2" s="1"/>
  <c r="W66" i="2" s="1"/>
  <c r="F73" i="2"/>
  <c r="G73" i="2" s="1"/>
  <c r="H73" i="2" s="1"/>
  <c r="I73" i="2" s="1"/>
  <c r="U73" i="2" s="1"/>
  <c r="W73" i="2" s="1"/>
  <c r="F77" i="2"/>
  <c r="G77" i="2" s="1"/>
  <c r="H77" i="2" s="1"/>
  <c r="I77" i="2" s="1"/>
  <c r="U77" i="2" s="1"/>
  <c r="W77" i="2" s="1"/>
  <c r="F81" i="2"/>
  <c r="G81" i="2" s="1"/>
  <c r="H81" i="2" s="1"/>
  <c r="I81" i="2" s="1"/>
  <c r="U81" i="2" s="1"/>
  <c r="W81" i="2" s="1"/>
  <c r="F85" i="2"/>
  <c r="G85" i="2" s="1"/>
  <c r="H85" i="2" s="1"/>
  <c r="I85" i="2" s="1"/>
  <c r="U85" i="2" s="1"/>
  <c r="W85" i="2" s="1"/>
  <c r="F89" i="2"/>
  <c r="G89" i="2" s="1"/>
  <c r="H89" i="2" s="1"/>
  <c r="I89" i="2" s="1"/>
  <c r="U89" i="2" s="1"/>
  <c r="W89" i="2" s="1"/>
  <c r="F93" i="2"/>
  <c r="G93" i="2" s="1"/>
  <c r="H93" i="2" s="1"/>
  <c r="I93" i="2" s="1"/>
  <c r="U93" i="2" s="1"/>
  <c r="W93" i="2" s="1"/>
  <c r="F97" i="2"/>
  <c r="G97" i="2" s="1"/>
  <c r="H97" i="2" s="1"/>
  <c r="I97" i="2" s="1"/>
  <c r="U97" i="2" s="1"/>
  <c r="W97" i="2" s="1"/>
  <c r="F101" i="2"/>
  <c r="G101" i="2" s="1"/>
  <c r="H101" i="2" s="1"/>
  <c r="I101" i="2" s="1"/>
  <c r="U101" i="2" s="1"/>
  <c r="W101" i="2" s="1"/>
  <c r="F105" i="2"/>
  <c r="G105" i="2" s="1"/>
  <c r="H105" i="2" s="1"/>
  <c r="I105" i="2" s="1"/>
  <c r="U105" i="2" s="1"/>
  <c r="W105" i="2" s="1"/>
  <c r="F62" i="2"/>
  <c r="G62" i="2" s="1"/>
  <c r="H62" i="2" s="1"/>
  <c r="I62" i="2" s="1"/>
  <c r="U62" i="2" s="1"/>
  <c r="W62" i="2" s="1"/>
  <c r="F72" i="2"/>
  <c r="G72" i="2" s="1"/>
  <c r="H72" i="2" s="1"/>
  <c r="I72" i="2" s="1"/>
  <c r="U72" i="2" s="1"/>
  <c r="W72" i="2" s="1"/>
  <c r="F76" i="2"/>
  <c r="G76" i="2" s="1"/>
  <c r="H76" i="2" s="1"/>
  <c r="I76" i="2" s="1"/>
  <c r="U76" i="2" s="1"/>
  <c r="W76" i="2" s="1"/>
  <c r="F80" i="2"/>
  <c r="G80" i="2" s="1"/>
  <c r="H80" i="2" s="1"/>
  <c r="I80" i="2" s="1"/>
  <c r="U80" i="2" s="1"/>
  <c r="W80" i="2" s="1"/>
  <c r="F83" i="2"/>
  <c r="G83" i="2" s="1"/>
  <c r="H83" i="2" s="1"/>
  <c r="I83" i="2" s="1"/>
  <c r="U83" i="2" s="1"/>
  <c r="W83" i="2" s="1"/>
  <c r="F96" i="2"/>
  <c r="G96" i="2" s="1"/>
  <c r="H96" i="2" s="1"/>
  <c r="I96" i="2" s="1"/>
  <c r="U96" i="2" s="1"/>
  <c r="W96" i="2" s="1"/>
  <c r="F99" i="2"/>
  <c r="G99" i="2" s="1"/>
  <c r="H99" i="2" s="1"/>
  <c r="I99" i="2" s="1"/>
  <c r="U99" i="2" s="1"/>
  <c r="W99" i="2" s="1"/>
  <c r="F108" i="2"/>
  <c r="G108" i="2" s="1"/>
  <c r="H108" i="2" s="1"/>
  <c r="I108" i="2" s="1"/>
  <c r="U108" i="2" s="1"/>
  <c r="W108" i="2" s="1"/>
  <c r="F109" i="2"/>
  <c r="G109" i="2" s="1"/>
  <c r="H109" i="2" s="1"/>
  <c r="I109" i="2" s="1"/>
  <c r="U109" i="2" s="1"/>
  <c r="W109" i="2" s="1"/>
  <c r="F113" i="2"/>
  <c r="G113" i="2" s="1"/>
  <c r="H113" i="2" s="1"/>
  <c r="I113" i="2" s="1"/>
  <c r="U113" i="2" s="1"/>
  <c r="W113" i="2" s="1"/>
  <c r="F117" i="2"/>
  <c r="G117" i="2" s="1"/>
  <c r="H117" i="2" s="1"/>
  <c r="I117" i="2" s="1"/>
  <c r="U117" i="2" s="1"/>
  <c r="W117" i="2" s="1"/>
  <c r="F119" i="2"/>
  <c r="G119" i="2" s="1"/>
  <c r="H119" i="2" s="1"/>
  <c r="I119" i="2" s="1"/>
  <c r="U119" i="2" s="1"/>
  <c r="W119" i="2" s="1"/>
  <c r="F125" i="2"/>
  <c r="G125" i="2" s="1"/>
  <c r="H125" i="2" s="1"/>
  <c r="I125" i="2" s="1"/>
  <c r="U125" i="2" s="1"/>
  <c r="W125" i="2" s="1"/>
  <c r="F129" i="2"/>
  <c r="G129" i="2" s="1"/>
  <c r="H129" i="2" s="1"/>
  <c r="I129" i="2" s="1"/>
  <c r="U129" i="2" s="1"/>
  <c r="W129" i="2" s="1"/>
  <c r="F133" i="2"/>
  <c r="G133" i="2" s="1"/>
  <c r="H133" i="2" s="1"/>
  <c r="I133" i="2" s="1"/>
  <c r="U133" i="2" s="1"/>
  <c r="W133" i="2" s="1"/>
  <c r="F137" i="2"/>
  <c r="G137" i="2" s="1"/>
  <c r="H137" i="2" s="1"/>
  <c r="I137" i="2" s="1"/>
  <c r="U137" i="2" s="1"/>
  <c r="W137" i="2" s="1"/>
  <c r="F58" i="2"/>
  <c r="G58" i="2" s="1"/>
  <c r="H58" i="2" s="1"/>
  <c r="I58" i="2" s="1"/>
  <c r="U58" i="2" s="1"/>
  <c r="W58" i="2" s="1"/>
  <c r="F71" i="2"/>
  <c r="G71" i="2" s="1"/>
  <c r="H71" i="2" s="1"/>
  <c r="I71" i="2" s="1"/>
  <c r="U71" i="2" s="1"/>
  <c r="W71" i="2" s="1"/>
  <c r="F75" i="2"/>
  <c r="G75" i="2" s="1"/>
  <c r="H75" i="2" s="1"/>
  <c r="I75" i="2" s="1"/>
  <c r="U75" i="2" s="1"/>
  <c r="W75" i="2" s="1"/>
  <c r="F79" i="2"/>
  <c r="G79" i="2" s="1"/>
  <c r="H79" i="2" s="1"/>
  <c r="I79" i="2" s="1"/>
  <c r="U79" i="2" s="1"/>
  <c r="W79" i="2" s="1"/>
  <c r="F92" i="2"/>
  <c r="G92" i="2" s="1"/>
  <c r="H92" i="2" s="1"/>
  <c r="I92" i="2" s="1"/>
  <c r="U92" i="2" s="1"/>
  <c r="W92" i="2" s="1"/>
  <c r="F95" i="2"/>
  <c r="G95" i="2" s="1"/>
  <c r="H95" i="2" s="1"/>
  <c r="I95" i="2" s="1"/>
  <c r="U95" i="2" s="1"/>
  <c r="W95" i="2" s="1"/>
  <c r="F107" i="2"/>
  <c r="G107" i="2" s="1"/>
  <c r="H107" i="2" s="1"/>
  <c r="I107" i="2" s="1"/>
  <c r="U107" i="2" s="1"/>
  <c r="W107" i="2" s="1"/>
  <c r="F112" i="2"/>
  <c r="G112" i="2" s="1"/>
  <c r="H112" i="2" s="1"/>
  <c r="I112" i="2" s="1"/>
  <c r="U112" i="2" s="1"/>
  <c r="W112" i="2" s="1"/>
  <c r="F116" i="2"/>
  <c r="G116" i="2" s="1"/>
  <c r="H116" i="2" s="1"/>
  <c r="I116" i="2" s="1"/>
  <c r="U116" i="2" s="1"/>
  <c r="W116" i="2" s="1"/>
  <c r="F118" i="2"/>
  <c r="G118" i="2" s="1"/>
  <c r="H118" i="2" s="1"/>
  <c r="I118" i="2" s="1"/>
  <c r="U118" i="2" s="1"/>
  <c r="W118" i="2" s="1"/>
  <c r="F122" i="2"/>
  <c r="G122" i="2" s="1"/>
  <c r="H122" i="2" s="1"/>
  <c r="I122" i="2" s="1"/>
  <c r="U122" i="2" s="1"/>
  <c r="W122" i="2" s="1"/>
  <c r="F126" i="2"/>
  <c r="G126" i="2" s="1"/>
  <c r="H126" i="2" s="1"/>
  <c r="I126" i="2" s="1"/>
  <c r="U126" i="2" s="1"/>
  <c r="W126" i="2" s="1"/>
  <c r="F130" i="2"/>
  <c r="G130" i="2" s="1"/>
  <c r="H130" i="2" s="1"/>
  <c r="I130" i="2" s="1"/>
  <c r="U130" i="2" s="1"/>
  <c r="W130" i="2" s="1"/>
  <c r="F134" i="2"/>
  <c r="G134" i="2" s="1"/>
  <c r="H134" i="2" s="1"/>
  <c r="I134" i="2" s="1"/>
  <c r="U134" i="2" s="1"/>
  <c r="W134" i="2" s="1"/>
  <c r="F110" i="2"/>
  <c r="G110" i="2" s="1"/>
  <c r="H110" i="2" s="1"/>
  <c r="I110" i="2" s="1"/>
  <c r="U110" i="2" s="1"/>
  <c r="W110" i="2" s="1"/>
  <c r="F121" i="2"/>
  <c r="G121" i="2" s="1"/>
  <c r="H121" i="2" s="1"/>
  <c r="I121" i="2" s="1"/>
  <c r="U121" i="2" s="1"/>
  <c r="W121" i="2" s="1"/>
  <c r="F140" i="2"/>
  <c r="G140" i="2" s="1"/>
  <c r="H140" i="2" s="1"/>
  <c r="I140" i="2" s="1"/>
  <c r="U140" i="2" s="1"/>
  <c r="W140" i="2" s="1"/>
  <c r="F144" i="2"/>
  <c r="G144" i="2" s="1"/>
  <c r="H144" i="2" s="1"/>
  <c r="I144" i="2" s="1"/>
  <c r="U144" i="2" s="1"/>
  <c r="W144" i="2" s="1"/>
  <c r="F148" i="2"/>
  <c r="G148" i="2" s="1"/>
  <c r="H148" i="2" s="1"/>
  <c r="I148" i="2" s="1"/>
  <c r="U148" i="2" s="1"/>
  <c r="W148" i="2" s="1"/>
  <c r="F152" i="2"/>
  <c r="G152" i="2" s="1"/>
  <c r="H152" i="2" s="1"/>
  <c r="I152" i="2" s="1"/>
  <c r="U152" i="2" s="1"/>
  <c r="W152" i="2" s="1"/>
  <c r="F156" i="2"/>
  <c r="G156" i="2" s="1"/>
  <c r="H156" i="2" s="1"/>
  <c r="I156" i="2" s="1"/>
  <c r="U156" i="2" s="1"/>
  <c r="W156" i="2" s="1"/>
  <c r="F160" i="2"/>
  <c r="G160" i="2" s="1"/>
  <c r="H160" i="2" s="1"/>
  <c r="I160" i="2" s="1"/>
  <c r="U160" i="2" s="1"/>
  <c r="W160" i="2" s="1"/>
  <c r="F164" i="2"/>
  <c r="G164" i="2" s="1"/>
  <c r="H164" i="2" s="1"/>
  <c r="I164" i="2" s="1"/>
  <c r="U164" i="2" s="1"/>
  <c r="W164" i="2" s="1"/>
  <c r="F168" i="2"/>
  <c r="G168" i="2" s="1"/>
  <c r="H168" i="2" s="1"/>
  <c r="I168" i="2" s="1"/>
  <c r="U168" i="2" s="1"/>
  <c r="W168" i="2" s="1"/>
  <c r="F172" i="2"/>
  <c r="G172" i="2" s="1"/>
  <c r="H172" i="2" s="1"/>
  <c r="I172" i="2" s="1"/>
  <c r="U172" i="2" s="1"/>
  <c r="W172" i="2" s="1"/>
  <c r="F176" i="2"/>
  <c r="G176" i="2" s="1"/>
  <c r="H176" i="2" s="1"/>
  <c r="I176" i="2" s="1"/>
  <c r="U176" i="2" s="1"/>
  <c r="W176" i="2" s="1"/>
  <c r="F180" i="2"/>
  <c r="G180" i="2" s="1"/>
  <c r="H180" i="2" s="1"/>
  <c r="I180" i="2" s="1"/>
  <c r="U180" i="2" s="1"/>
  <c r="W180" i="2" s="1"/>
  <c r="F184" i="2"/>
  <c r="G184" i="2" s="1"/>
  <c r="H184" i="2" s="1"/>
  <c r="I184" i="2" s="1"/>
  <c r="U184" i="2" s="1"/>
  <c r="W184" i="2" s="1"/>
  <c r="F188" i="2"/>
  <c r="G188" i="2" s="1"/>
  <c r="H188" i="2" s="1"/>
  <c r="I188" i="2" s="1"/>
  <c r="U188" i="2" s="1"/>
  <c r="W188" i="2" s="1"/>
  <c r="F192" i="2"/>
  <c r="G192" i="2" s="1"/>
  <c r="H192" i="2" s="1"/>
  <c r="I192" i="2" s="1"/>
  <c r="U192" i="2" s="1"/>
  <c r="W192" i="2" s="1"/>
  <c r="F196" i="2"/>
  <c r="G196" i="2" s="1"/>
  <c r="H196" i="2" s="1"/>
  <c r="I196" i="2" s="1"/>
  <c r="U196" i="2" s="1"/>
  <c r="W196" i="2" s="1"/>
  <c r="F200" i="2"/>
  <c r="G200" i="2" s="1"/>
  <c r="H200" i="2" s="1"/>
  <c r="I200" i="2" s="1"/>
  <c r="U200" i="2" s="1"/>
  <c r="W200" i="2" s="1"/>
  <c r="F204" i="2"/>
  <c r="G204" i="2" s="1"/>
  <c r="H204" i="2" s="1"/>
  <c r="I204" i="2" s="1"/>
  <c r="U204" i="2" s="1"/>
  <c r="W204" i="2" s="1"/>
  <c r="F208" i="2"/>
  <c r="G208" i="2" s="1"/>
  <c r="H208" i="2" s="1"/>
  <c r="I208" i="2" s="1"/>
  <c r="U208" i="2" s="1"/>
  <c r="W208" i="2" s="1"/>
  <c r="F212" i="2"/>
  <c r="G212" i="2" s="1"/>
  <c r="H212" i="2" s="1"/>
  <c r="I212" i="2" s="1"/>
  <c r="U212" i="2" s="1"/>
  <c r="W212" i="2" s="1"/>
  <c r="F216" i="2"/>
  <c r="G216" i="2" s="1"/>
  <c r="H216" i="2" s="1"/>
  <c r="I216" i="2" s="1"/>
  <c r="U216" i="2" s="1"/>
  <c r="W216" i="2" s="1"/>
  <c r="F55" i="2"/>
  <c r="G55" i="2" s="1"/>
  <c r="H55" i="2" s="1"/>
  <c r="I55" i="2" s="1"/>
  <c r="U55" i="2" s="1"/>
  <c r="W55" i="2" s="1"/>
  <c r="F87" i="2"/>
  <c r="G87" i="2" s="1"/>
  <c r="H87" i="2" s="1"/>
  <c r="I87" i="2" s="1"/>
  <c r="U87" i="2" s="1"/>
  <c r="W87" i="2" s="1"/>
  <c r="F88" i="2"/>
  <c r="G88" i="2" s="1"/>
  <c r="H88" i="2" s="1"/>
  <c r="I88" i="2" s="1"/>
  <c r="U88" i="2" s="1"/>
  <c r="W88" i="2" s="1"/>
  <c r="F100" i="2"/>
  <c r="G100" i="2" s="1"/>
  <c r="H100" i="2" s="1"/>
  <c r="I100" i="2" s="1"/>
  <c r="U100" i="2" s="1"/>
  <c r="W100" i="2" s="1"/>
  <c r="F120" i="2"/>
  <c r="G120" i="2" s="1"/>
  <c r="H120" i="2" s="1"/>
  <c r="I120" i="2" s="1"/>
  <c r="U120" i="2" s="1"/>
  <c r="W120" i="2" s="1"/>
  <c r="F141" i="2"/>
  <c r="G141" i="2" s="1"/>
  <c r="H141" i="2" s="1"/>
  <c r="I141" i="2" s="1"/>
  <c r="U141" i="2" s="1"/>
  <c r="W141" i="2" s="1"/>
  <c r="F143" i="2"/>
  <c r="G143" i="2" s="1"/>
  <c r="H143" i="2" s="1"/>
  <c r="I143" i="2" s="1"/>
  <c r="U143" i="2" s="1"/>
  <c r="W143" i="2" s="1"/>
  <c r="F147" i="2"/>
  <c r="G147" i="2" s="1"/>
  <c r="H147" i="2" s="1"/>
  <c r="I147" i="2" s="1"/>
  <c r="U147" i="2" s="1"/>
  <c r="W147" i="2" s="1"/>
  <c r="F151" i="2"/>
  <c r="G151" i="2" s="1"/>
  <c r="H151" i="2" s="1"/>
  <c r="I151" i="2" s="1"/>
  <c r="U151" i="2" s="1"/>
  <c r="W151" i="2" s="1"/>
  <c r="F155" i="2"/>
  <c r="G155" i="2" s="1"/>
  <c r="H155" i="2" s="1"/>
  <c r="I155" i="2" s="1"/>
  <c r="U155" i="2" s="1"/>
  <c r="W155" i="2" s="1"/>
  <c r="F159" i="2"/>
  <c r="G159" i="2" s="1"/>
  <c r="H159" i="2" s="1"/>
  <c r="I159" i="2" s="1"/>
  <c r="U159" i="2" s="1"/>
  <c r="W159" i="2" s="1"/>
  <c r="F163" i="2"/>
  <c r="G163" i="2" s="1"/>
  <c r="H163" i="2" s="1"/>
  <c r="I163" i="2" s="1"/>
  <c r="U163" i="2" s="1"/>
  <c r="W163" i="2" s="1"/>
  <c r="F167" i="2"/>
  <c r="G167" i="2" s="1"/>
  <c r="H167" i="2" s="1"/>
  <c r="I167" i="2" s="1"/>
  <c r="U167" i="2" s="1"/>
  <c r="W167" i="2" s="1"/>
  <c r="F171" i="2"/>
  <c r="G171" i="2" s="1"/>
  <c r="H171" i="2" s="1"/>
  <c r="I171" i="2" s="1"/>
  <c r="U171" i="2" s="1"/>
  <c r="W171" i="2" s="1"/>
  <c r="F175" i="2"/>
  <c r="G175" i="2" s="1"/>
  <c r="H175" i="2" s="1"/>
  <c r="I175" i="2" s="1"/>
  <c r="U175" i="2" s="1"/>
  <c r="W175" i="2" s="1"/>
  <c r="F179" i="2"/>
  <c r="G179" i="2" s="1"/>
  <c r="H179" i="2" s="1"/>
  <c r="I179" i="2" s="1"/>
  <c r="U179" i="2" s="1"/>
  <c r="W179" i="2" s="1"/>
  <c r="F183" i="2"/>
  <c r="G183" i="2" s="1"/>
  <c r="H183" i="2" s="1"/>
  <c r="I183" i="2" s="1"/>
  <c r="U183" i="2" s="1"/>
  <c r="W183" i="2" s="1"/>
  <c r="F187" i="2"/>
  <c r="G187" i="2" s="1"/>
  <c r="H187" i="2" s="1"/>
  <c r="I187" i="2" s="1"/>
  <c r="U187" i="2" s="1"/>
  <c r="W187" i="2" s="1"/>
  <c r="F191" i="2"/>
  <c r="G191" i="2" s="1"/>
  <c r="H191" i="2" s="1"/>
  <c r="I191" i="2" s="1"/>
  <c r="U191" i="2" s="1"/>
  <c r="W191" i="2" s="1"/>
  <c r="F195" i="2"/>
  <c r="G195" i="2" s="1"/>
  <c r="H195" i="2" s="1"/>
  <c r="I195" i="2" s="1"/>
  <c r="U195" i="2" s="1"/>
  <c r="W195" i="2" s="1"/>
  <c r="F199" i="2"/>
  <c r="G199" i="2" s="1"/>
  <c r="H199" i="2" s="1"/>
  <c r="I199" i="2" s="1"/>
  <c r="U199" i="2" s="1"/>
  <c r="W199" i="2" s="1"/>
  <c r="F203" i="2"/>
  <c r="G203" i="2" s="1"/>
  <c r="H203" i="2" s="1"/>
  <c r="I203" i="2" s="1"/>
  <c r="U203" i="2" s="1"/>
  <c r="W203" i="2" s="1"/>
  <c r="F207" i="2"/>
  <c r="G207" i="2" s="1"/>
  <c r="H207" i="2" s="1"/>
  <c r="I207" i="2" s="1"/>
  <c r="U207" i="2" s="1"/>
  <c r="W207" i="2" s="1"/>
  <c r="F211" i="2"/>
  <c r="G211" i="2" s="1"/>
  <c r="H211" i="2" s="1"/>
  <c r="I211" i="2" s="1"/>
  <c r="U211" i="2" s="1"/>
  <c r="W211" i="2" s="1"/>
  <c r="F215" i="2"/>
  <c r="G215" i="2" s="1"/>
  <c r="H215" i="2" s="1"/>
  <c r="I215" i="2" s="1"/>
  <c r="U215" i="2" s="1"/>
  <c r="W215" i="2" s="1"/>
  <c r="F91" i="2"/>
  <c r="G91" i="2" s="1"/>
  <c r="H91" i="2" s="1"/>
  <c r="I91" i="2" s="1"/>
  <c r="U91" i="2" s="1"/>
  <c r="W91" i="2" s="1"/>
  <c r="F103" i="2"/>
  <c r="G103" i="2" s="1"/>
  <c r="H103" i="2" s="1"/>
  <c r="I103" i="2" s="1"/>
  <c r="U103" i="2" s="1"/>
  <c r="W103" i="2" s="1"/>
  <c r="F104" i="2"/>
  <c r="G104" i="2" s="1"/>
  <c r="H104" i="2" s="1"/>
  <c r="I104" i="2" s="1"/>
  <c r="U104" i="2" s="1"/>
  <c r="W104" i="2" s="1"/>
  <c r="F111" i="2"/>
  <c r="G111" i="2" s="1"/>
  <c r="H111" i="2" s="1"/>
  <c r="I111" i="2" s="1"/>
  <c r="U111" i="2" s="1"/>
  <c r="W111" i="2" s="1"/>
  <c r="F123" i="2"/>
  <c r="G123" i="2" s="1"/>
  <c r="H123" i="2" s="1"/>
  <c r="I123" i="2" s="1"/>
  <c r="U123" i="2" s="1"/>
  <c r="W123" i="2" s="1"/>
  <c r="F124" i="2"/>
  <c r="G124" i="2" s="1"/>
  <c r="H124" i="2" s="1"/>
  <c r="I124" i="2" s="1"/>
  <c r="U124" i="2" s="1"/>
  <c r="W124" i="2" s="1"/>
  <c r="F138" i="2"/>
  <c r="G138" i="2" s="1"/>
  <c r="H138" i="2" s="1"/>
  <c r="I138" i="2" s="1"/>
  <c r="U138" i="2" s="1"/>
  <c r="W138" i="2" s="1"/>
  <c r="F139" i="2"/>
  <c r="G139" i="2" s="1"/>
  <c r="H139" i="2" s="1"/>
  <c r="I139" i="2" s="1"/>
  <c r="U139" i="2" s="1"/>
  <c r="W139" i="2" s="1"/>
  <c r="F146" i="2"/>
  <c r="G146" i="2" s="1"/>
  <c r="H146" i="2" s="1"/>
  <c r="I146" i="2" s="1"/>
  <c r="U146" i="2" s="1"/>
  <c r="W146" i="2" s="1"/>
  <c r="F154" i="2"/>
  <c r="G154" i="2" s="1"/>
  <c r="H154" i="2" s="1"/>
  <c r="I154" i="2" s="1"/>
  <c r="U154" i="2" s="1"/>
  <c r="W154" i="2" s="1"/>
  <c r="F162" i="2"/>
  <c r="G162" i="2" s="1"/>
  <c r="H162" i="2" s="1"/>
  <c r="I162" i="2" s="1"/>
  <c r="U162" i="2" s="1"/>
  <c r="W162" i="2" s="1"/>
  <c r="F170" i="2"/>
  <c r="G170" i="2" s="1"/>
  <c r="H170" i="2" s="1"/>
  <c r="I170" i="2" s="1"/>
  <c r="U170" i="2" s="1"/>
  <c r="W170" i="2" s="1"/>
  <c r="F178" i="2"/>
  <c r="G178" i="2" s="1"/>
  <c r="H178" i="2" s="1"/>
  <c r="I178" i="2" s="1"/>
  <c r="U178" i="2" s="1"/>
  <c r="W178" i="2" s="1"/>
  <c r="F181" i="2"/>
  <c r="G181" i="2" s="1"/>
  <c r="H181" i="2" s="1"/>
  <c r="I181" i="2" s="1"/>
  <c r="U181" i="2" s="1"/>
  <c r="W181" i="2" s="1"/>
  <c r="F198" i="2"/>
  <c r="G198" i="2" s="1"/>
  <c r="H198" i="2" s="1"/>
  <c r="I198" i="2" s="1"/>
  <c r="U198" i="2" s="1"/>
  <c r="W198" i="2" s="1"/>
  <c r="F201" i="2"/>
  <c r="G201" i="2" s="1"/>
  <c r="H201" i="2" s="1"/>
  <c r="I201" i="2" s="1"/>
  <c r="U201" i="2" s="1"/>
  <c r="W201" i="2" s="1"/>
  <c r="F214" i="2"/>
  <c r="G214" i="2" s="1"/>
  <c r="H214" i="2" s="1"/>
  <c r="I214" i="2" s="1"/>
  <c r="U214" i="2" s="1"/>
  <c r="W214" i="2" s="1"/>
  <c r="F219" i="2"/>
  <c r="G219" i="2" s="1"/>
  <c r="H219" i="2" s="1"/>
  <c r="I219" i="2" s="1"/>
  <c r="U219" i="2" s="1"/>
  <c r="W219" i="2" s="1"/>
  <c r="F223" i="2"/>
  <c r="G223" i="2" s="1"/>
  <c r="H223" i="2" s="1"/>
  <c r="I223" i="2" s="1"/>
  <c r="U223" i="2" s="1"/>
  <c r="W223" i="2" s="1"/>
  <c r="F227" i="2"/>
  <c r="G227" i="2" s="1"/>
  <c r="H227" i="2" s="1"/>
  <c r="I227" i="2" s="1"/>
  <c r="U227" i="2" s="1"/>
  <c r="W227" i="2" s="1"/>
  <c r="F231" i="2"/>
  <c r="G231" i="2" s="1"/>
  <c r="H231" i="2" s="1"/>
  <c r="I231" i="2" s="1"/>
  <c r="U231" i="2" s="1"/>
  <c r="W231" i="2" s="1"/>
  <c r="F235" i="2"/>
  <c r="G235" i="2" s="1"/>
  <c r="H235" i="2" s="1"/>
  <c r="I235" i="2" s="1"/>
  <c r="U235" i="2" s="1"/>
  <c r="W235" i="2" s="1"/>
  <c r="F239" i="2"/>
  <c r="G239" i="2" s="1"/>
  <c r="H239" i="2" s="1"/>
  <c r="I239" i="2" s="1"/>
  <c r="U239" i="2" s="1"/>
  <c r="W239" i="2" s="1"/>
  <c r="F243" i="2"/>
  <c r="G243" i="2" s="1"/>
  <c r="H243" i="2" s="1"/>
  <c r="I243" i="2" s="1"/>
  <c r="U243" i="2" s="1"/>
  <c r="W243" i="2" s="1"/>
  <c r="F247" i="2"/>
  <c r="G247" i="2" s="1"/>
  <c r="H247" i="2" s="1"/>
  <c r="I247" i="2" s="1"/>
  <c r="U247" i="2" s="1"/>
  <c r="W247" i="2" s="1"/>
  <c r="F251" i="2"/>
  <c r="G251" i="2" s="1"/>
  <c r="H251" i="2" s="1"/>
  <c r="I251" i="2" s="1"/>
  <c r="U251" i="2" s="1"/>
  <c r="W251" i="2" s="1"/>
  <c r="F255" i="2"/>
  <c r="G255" i="2" s="1"/>
  <c r="H255" i="2" s="1"/>
  <c r="I255" i="2" s="1"/>
  <c r="U255" i="2" s="1"/>
  <c r="W255" i="2" s="1"/>
  <c r="F259" i="2"/>
  <c r="G259" i="2" s="1"/>
  <c r="H259" i="2" s="1"/>
  <c r="I259" i="2" s="1"/>
  <c r="U259" i="2" s="1"/>
  <c r="W259" i="2" s="1"/>
  <c r="F263" i="2"/>
  <c r="G263" i="2" s="1"/>
  <c r="H263" i="2" s="1"/>
  <c r="I263" i="2" s="1"/>
  <c r="U263" i="2" s="1"/>
  <c r="W263" i="2" s="1"/>
  <c r="F267" i="2"/>
  <c r="G267" i="2" s="1"/>
  <c r="H267" i="2" s="1"/>
  <c r="I267" i="2" s="1"/>
  <c r="U267" i="2" s="1"/>
  <c r="W267" i="2" s="1"/>
  <c r="F271" i="2"/>
  <c r="G271" i="2" s="1"/>
  <c r="H271" i="2" s="1"/>
  <c r="I271" i="2" s="1"/>
  <c r="U271" i="2" s="1"/>
  <c r="W271" i="2" s="1"/>
  <c r="F127" i="2"/>
  <c r="G127" i="2" s="1"/>
  <c r="H127" i="2" s="1"/>
  <c r="I127" i="2" s="1"/>
  <c r="U127" i="2" s="1"/>
  <c r="W127" i="2" s="1"/>
  <c r="F128" i="2"/>
  <c r="G128" i="2" s="1"/>
  <c r="H128" i="2" s="1"/>
  <c r="I128" i="2" s="1"/>
  <c r="U128" i="2" s="1"/>
  <c r="W128" i="2" s="1"/>
  <c r="F145" i="2"/>
  <c r="G145" i="2" s="1"/>
  <c r="H145" i="2" s="1"/>
  <c r="I145" i="2" s="1"/>
  <c r="U145" i="2" s="1"/>
  <c r="W145" i="2" s="1"/>
  <c r="F153" i="2"/>
  <c r="G153" i="2" s="1"/>
  <c r="H153" i="2" s="1"/>
  <c r="I153" i="2" s="1"/>
  <c r="U153" i="2" s="1"/>
  <c r="W153" i="2" s="1"/>
  <c r="F161" i="2"/>
  <c r="G161" i="2" s="1"/>
  <c r="H161" i="2" s="1"/>
  <c r="I161" i="2" s="1"/>
  <c r="U161" i="2" s="1"/>
  <c r="W161" i="2" s="1"/>
  <c r="F169" i="2"/>
  <c r="G169" i="2" s="1"/>
  <c r="H169" i="2" s="1"/>
  <c r="I169" i="2" s="1"/>
  <c r="U169" i="2" s="1"/>
  <c r="W169" i="2" s="1"/>
  <c r="F177" i="2"/>
  <c r="G177" i="2" s="1"/>
  <c r="H177" i="2" s="1"/>
  <c r="I177" i="2" s="1"/>
  <c r="U177" i="2" s="1"/>
  <c r="W177" i="2" s="1"/>
  <c r="F194" i="2"/>
  <c r="G194" i="2" s="1"/>
  <c r="H194" i="2" s="1"/>
  <c r="I194" i="2" s="1"/>
  <c r="U194" i="2" s="1"/>
  <c r="W194" i="2" s="1"/>
  <c r="F197" i="2"/>
  <c r="G197" i="2" s="1"/>
  <c r="H197" i="2" s="1"/>
  <c r="I197" i="2" s="1"/>
  <c r="U197" i="2" s="1"/>
  <c r="W197" i="2" s="1"/>
  <c r="F210" i="2"/>
  <c r="G210" i="2" s="1"/>
  <c r="H210" i="2" s="1"/>
  <c r="I210" i="2" s="1"/>
  <c r="U210" i="2" s="1"/>
  <c r="W210" i="2" s="1"/>
  <c r="F213" i="2"/>
  <c r="G213" i="2" s="1"/>
  <c r="H213" i="2" s="1"/>
  <c r="I213" i="2" s="1"/>
  <c r="U213" i="2" s="1"/>
  <c r="W213" i="2" s="1"/>
  <c r="F218" i="2"/>
  <c r="G218" i="2" s="1"/>
  <c r="H218" i="2" s="1"/>
  <c r="I218" i="2" s="1"/>
  <c r="U218" i="2" s="1"/>
  <c r="W218" i="2" s="1"/>
  <c r="F222" i="2"/>
  <c r="G222" i="2" s="1"/>
  <c r="H222" i="2" s="1"/>
  <c r="I222" i="2" s="1"/>
  <c r="U222" i="2" s="1"/>
  <c r="W222" i="2" s="1"/>
  <c r="F226" i="2"/>
  <c r="G226" i="2" s="1"/>
  <c r="H226" i="2" s="1"/>
  <c r="I226" i="2" s="1"/>
  <c r="U226" i="2" s="1"/>
  <c r="W226" i="2" s="1"/>
  <c r="F230" i="2"/>
  <c r="G230" i="2" s="1"/>
  <c r="H230" i="2" s="1"/>
  <c r="I230" i="2" s="1"/>
  <c r="U230" i="2" s="1"/>
  <c r="W230" i="2" s="1"/>
  <c r="F234" i="2"/>
  <c r="G234" i="2" s="1"/>
  <c r="H234" i="2" s="1"/>
  <c r="I234" i="2" s="1"/>
  <c r="U234" i="2" s="1"/>
  <c r="W234" i="2" s="1"/>
  <c r="F238" i="2"/>
  <c r="G238" i="2" s="1"/>
  <c r="H238" i="2" s="1"/>
  <c r="I238" i="2" s="1"/>
  <c r="U238" i="2" s="1"/>
  <c r="W238" i="2" s="1"/>
  <c r="F242" i="2"/>
  <c r="G242" i="2" s="1"/>
  <c r="H242" i="2" s="1"/>
  <c r="I242" i="2" s="1"/>
  <c r="U242" i="2" s="1"/>
  <c r="W242" i="2" s="1"/>
  <c r="F246" i="2"/>
  <c r="G246" i="2" s="1"/>
  <c r="H246" i="2" s="1"/>
  <c r="I246" i="2" s="1"/>
  <c r="U246" i="2" s="1"/>
  <c r="W246" i="2" s="1"/>
  <c r="F250" i="2"/>
  <c r="G250" i="2" s="1"/>
  <c r="H250" i="2" s="1"/>
  <c r="I250" i="2" s="1"/>
  <c r="U250" i="2" s="1"/>
  <c r="W250" i="2" s="1"/>
  <c r="F254" i="2"/>
  <c r="G254" i="2" s="1"/>
  <c r="H254" i="2" s="1"/>
  <c r="I254" i="2" s="1"/>
  <c r="U254" i="2" s="1"/>
  <c r="W254" i="2" s="1"/>
  <c r="F258" i="2"/>
  <c r="G258" i="2" s="1"/>
  <c r="H258" i="2" s="1"/>
  <c r="I258" i="2" s="1"/>
  <c r="U258" i="2" s="1"/>
  <c r="W258" i="2" s="1"/>
  <c r="F262" i="2"/>
  <c r="G262" i="2" s="1"/>
  <c r="H262" i="2" s="1"/>
  <c r="I262" i="2" s="1"/>
  <c r="U262" i="2" s="1"/>
  <c r="W262" i="2" s="1"/>
  <c r="F266" i="2"/>
  <c r="G266" i="2" s="1"/>
  <c r="H266" i="2" s="1"/>
  <c r="I266" i="2" s="1"/>
  <c r="U266" i="2" s="1"/>
  <c r="W266" i="2" s="1"/>
  <c r="F270" i="2"/>
  <c r="G270" i="2" s="1"/>
  <c r="H270" i="2" s="1"/>
  <c r="I270" i="2" s="1"/>
  <c r="U270" i="2" s="1"/>
  <c r="W270" i="2" s="1"/>
  <c r="F84" i="2"/>
  <c r="G84" i="2" s="1"/>
  <c r="H84" i="2" s="1"/>
  <c r="I84" i="2" s="1"/>
  <c r="U84" i="2" s="1"/>
  <c r="W84" i="2" s="1"/>
  <c r="F135" i="2"/>
  <c r="G135" i="2" s="1"/>
  <c r="H135" i="2" s="1"/>
  <c r="I135" i="2" s="1"/>
  <c r="U135" i="2" s="1"/>
  <c r="W135" i="2" s="1"/>
  <c r="F142" i="2"/>
  <c r="G142" i="2" s="1"/>
  <c r="H142" i="2" s="1"/>
  <c r="I142" i="2" s="1"/>
  <c r="U142" i="2" s="1"/>
  <c r="W142" i="2" s="1"/>
  <c r="F149" i="2"/>
  <c r="G149" i="2" s="1"/>
  <c r="H149" i="2" s="1"/>
  <c r="I149" i="2" s="1"/>
  <c r="U149" i="2" s="1"/>
  <c r="W149" i="2" s="1"/>
  <c r="F150" i="2"/>
  <c r="G150" i="2" s="1"/>
  <c r="H150" i="2" s="1"/>
  <c r="I150" i="2" s="1"/>
  <c r="U150" i="2" s="1"/>
  <c r="W150" i="2" s="1"/>
  <c r="F157" i="2"/>
  <c r="G157" i="2" s="1"/>
  <c r="H157" i="2" s="1"/>
  <c r="I157" i="2" s="1"/>
  <c r="U157" i="2" s="1"/>
  <c r="W157" i="2" s="1"/>
  <c r="F158" i="2"/>
  <c r="G158" i="2" s="1"/>
  <c r="H158" i="2" s="1"/>
  <c r="I158" i="2" s="1"/>
  <c r="U158" i="2" s="1"/>
  <c r="W158" i="2" s="1"/>
  <c r="F165" i="2"/>
  <c r="G165" i="2" s="1"/>
  <c r="H165" i="2" s="1"/>
  <c r="I165" i="2" s="1"/>
  <c r="U165" i="2" s="1"/>
  <c r="W165" i="2" s="1"/>
  <c r="F166" i="2"/>
  <c r="G166" i="2" s="1"/>
  <c r="H166" i="2" s="1"/>
  <c r="I166" i="2" s="1"/>
  <c r="U166" i="2" s="1"/>
  <c r="W166" i="2" s="1"/>
  <c r="F173" i="2"/>
  <c r="G173" i="2" s="1"/>
  <c r="H173" i="2" s="1"/>
  <c r="I173" i="2" s="1"/>
  <c r="U173" i="2" s="1"/>
  <c r="W173" i="2" s="1"/>
  <c r="F174" i="2"/>
  <c r="G174" i="2" s="1"/>
  <c r="H174" i="2" s="1"/>
  <c r="I174" i="2" s="1"/>
  <c r="U174" i="2" s="1"/>
  <c r="W174" i="2" s="1"/>
  <c r="F189" i="2"/>
  <c r="G189" i="2" s="1"/>
  <c r="H189" i="2" s="1"/>
  <c r="I189" i="2" s="1"/>
  <c r="U189" i="2" s="1"/>
  <c r="W189" i="2" s="1"/>
  <c r="F190" i="2"/>
  <c r="G190" i="2" s="1"/>
  <c r="H190" i="2" s="1"/>
  <c r="I190" i="2" s="1"/>
  <c r="U190" i="2" s="1"/>
  <c r="W190" i="2" s="1"/>
  <c r="F202" i="2"/>
  <c r="G202" i="2" s="1"/>
  <c r="H202" i="2" s="1"/>
  <c r="I202" i="2" s="1"/>
  <c r="U202" i="2" s="1"/>
  <c r="W202" i="2" s="1"/>
  <c r="F221" i="2"/>
  <c r="G221" i="2" s="1"/>
  <c r="H221" i="2" s="1"/>
  <c r="I221" i="2" s="1"/>
  <c r="U221" i="2" s="1"/>
  <c r="W221" i="2" s="1"/>
  <c r="F229" i="2"/>
  <c r="G229" i="2" s="1"/>
  <c r="H229" i="2" s="1"/>
  <c r="I229" i="2" s="1"/>
  <c r="U229" i="2" s="1"/>
  <c r="W229" i="2" s="1"/>
  <c r="F232" i="2"/>
  <c r="G232" i="2" s="1"/>
  <c r="H232" i="2" s="1"/>
  <c r="I232" i="2" s="1"/>
  <c r="U232" i="2" s="1"/>
  <c r="W232" i="2" s="1"/>
  <c r="F241" i="2"/>
  <c r="G241" i="2" s="1"/>
  <c r="H241" i="2" s="1"/>
  <c r="I241" i="2" s="1"/>
  <c r="U241" i="2" s="1"/>
  <c r="W241" i="2" s="1"/>
  <c r="F244" i="2"/>
  <c r="G244" i="2" s="1"/>
  <c r="H244" i="2" s="1"/>
  <c r="I244" i="2" s="1"/>
  <c r="U244" i="2" s="1"/>
  <c r="W244" i="2" s="1"/>
  <c r="F261" i="2"/>
  <c r="G261" i="2" s="1"/>
  <c r="H261" i="2" s="1"/>
  <c r="I261" i="2" s="1"/>
  <c r="U261" i="2" s="1"/>
  <c r="W261" i="2" s="1"/>
  <c r="F264" i="2"/>
  <c r="G264" i="2" s="1"/>
  <c r="H264" i="2" s="1"/>
  <c r="I264" i="2" s="1"/>
  <c r="U264" i="2" s="1"/>
  <c r="W264" i="2" s="1"/>
  <c r="F275" i="2"/>
  <c r="G275" i="2" s="1"/>
  <c r="H275" i="2" s="1"/>
  <c r="I275" i="2" s="1"/>
  <c r="U275" i="2" s="1"/>
  <c r="W275" i="2" s="1"/>
  <c r="F114" i="2"/>
  <c r="G114" i="2" s="1"/>
  <c r="H114" i="2" s="1"/>
  <c r="I114" i="2" s="1"/>
  <c r="U114" i="2" s="1"/>
  <c r="W114" i="2" s="1"/>
  <c r="F132" i="2"/>
  <c r="G132" i="2" s="1"/>
  <c r="H132" i="2" s="1"/>
  <c r="I132" i="2" s="1"/>
  <c r="U132" i="2" s="1"/>
  <c r="W132" i="2" s="1"/>
  <c r="F136" i="2"/>
  <c r="G136" i="2" s="1"/>
  <c r="H136" i="2" s="1"/>
  <c r="I136" i="2" s="1"/>
  <c r="U136" i="2" s="1"/>
  <c r="W136" i="2" s="1"/>
  <c r="F206" i="2"/>
  <c r="G206" i="2" s="1"/>
  <c r="H206" i="2" s="1"/>
  <c r="I206" i="2" s="1"/>
  <c r="U206" i="2" s="1"/>
  <c r="W206" i="2" s="1"/>
  <c r="F225" i="2"/>
  <c r="G225" i="2" s="1"/>
  <c r="H225" i="2" s="1"/>
  <c r="I225" i="2" s="1"/>
  <c r="U225" i="2" s="1"/>
  <c r="W225" i="2" s="1"/>
  <c r="F236" i="2"/>
  <c r="G236" i="2" s="1"/>
  <c r="H236" i="2" s="1"/>
  <c r="I236" i="2" s="1"/>
  <c r="U236" i="2" s="1"/>
  <c r="W236" i="2" s="1"/>
  <c r="F249" i="2"/>
  <c r="G249" i="2" s="1"/>
  <c r="H249" i="2" s="1"/>
  <c r="I249" i="2" s="1"/>
  <c r="U249" i="2" s="1"/>
  <c r="W249" i="2" s="1"/>
  <c r="F252" i="2"/>
  <c r="G252" i="2" s="1"/>
  <c r="H252" i="2" s="1"/>
  <c r="I252" i="2" s="1"/>
  <c r="U252" i="2" s="1"/>
  <c r="W252" i="2" s="1"/>
  <c r="F272" i="2"/>
  <c r="G272" i="2" s="1"/>
  <c r="H272" i="2" s="1"/>
  <c r="I272" i="2" s="1"/>
  <c r="U272" i="2" s="1"/>
  <c r="W272" i="2" s="1"/>
  <c r="F273" i="2"/>
  <c r="G273" i="2" s="1"/>
  <c r="H273" i="2" s="1"/>
  <c r="I273" i="2" s="1"/>
  <c r="U273" i="2" s="1"/>
  <c r="W273" i="2" s="1"/>
  <c r="F131" i="2"/>
  <c r="G131" i="2" s="1"/>
  <c r="H131" i="2" s="1"/>
  <c r="I131" i="2" s="1"/>
  <c r="U131" i="2" s="1"/>
  <c r="W131" i="2" s="1"/>
  <c r="F186" i="2"/>
  <c r="G186" i="2" s="1"/>
  <c r="H186" i="2" s="1"/>
  <c r="I186" i="2" s="1"/>
  <c r="U186" i="2" s="1"/>
  <c r="W186" i="2" s="1"/>
  <c r="F224" i="2"/>
  <c r="G224" i="2" s="1"/>
  <c r="H224" i="2" s="1"/>
  <c r="I224" i="2" s="1"/>
  <c r="U224" i="2" s="1"/>
  <c r="W224" i="2" s="1"/>
  <c r="F248" i="2"/>
  <c r="G248" i="2" s="1"/>
  <c r="H248" i="2" s="1"/>
  <c r="I248" i="2" s="1"/>
  <c r="U248" i="2" s="1"/>
  <c r="W248" i="2" s="1"/>
  <c r="F277" i="2"/>
  <c r="G277" i="2" s="1"/>
  <c r="H277" i="2" s="1"/>
  <c r="I277" i="2" s="1"/>
  <c r="U277" i="2" s="1"/>
  <c r="W277" i="2" s="1"/>
  <c r="F115" i="2"/>
  <c r="G115" i="2" s="1"/>
  <c r="H115" i="2" s="1"/>
  <c r="I115" i="2" s="1"/>
  <c r="U115" i="2" s="1"/>
  <c r="W115" i="2" s="1"/>
  <c r="F182" i="2"/>
  <c r="G182" i="2" s="1"/>
  <c r="H182" i="2" s="1"/>
  <c r="I182" i="2" s="1"/>
  <c r="U182" i="2" s="1"/>
  <c r="W182" i="2" s="1"/>
  <c r="F209" i="2"/>
  <c r="G209" i="2" s="1"/>
  <c r="H209" i="2" s="1"/>
  <c r="I209" i="2" s="1"/>
  <c r="U209" i="2" s="1"/>
  <c r="W209" i="2" s="1"/>
  <c r="F217" i="2"/>
  <c r="G217" i="2" s="1"/>
  <c r="H217" i="2" s="1"/>
  <c r="I217" i="2" s="1"/>
  <c r="U217" i="2" s="1"/>
  <c r="W217" i="2" s="1"/>
  <c r="F220" i="2"/>
  <c r="G220" i="2" s="1"/>
  <c r="H220" i="2" s="1"/>
  <c r="I220" i="2" s="1"/>
  <c r="U220" i="2" s="1"/>
  <c r="W220" i="2" s="1"/>
  <c r="F228" i="2"/>
  <c r="G228" i="2" s="1"/>
  <c r="H228" i="2" s="1"/>
  <c r="I228" i="2" s="1"/>
  <c r="U228" i="2" s="1"/>
  <c r="W228" i="2" s="1"/>
  <c r="F237" i="2"/>
  <c r="G237" i="2" s="1"/>
  <c r="H237" i="2" s="1"/>
  <c r="I237" i="2" s="1"/>
  <c r="U237" i="2" s="1"/>
  <c r="W237" i="2" s="1"/>
  <c r="F240" i="2"/>
  <c r="G240" i="2" s="1"/>
  <c r="H240" i="2" s="1"/>
  <c r="I240" i="2" s="1"/>
  <c r="U240" i="2" s="1"/>
  <c r="W240" i="2" s="1"/>
  <c r="F253" i="2"/>
  <c r="G253" i="2" s="1"/>
  <c r="H253" i="2" s="1"/>
  <c r="I253" i="2" s="1"/>
  <c r="U253" i="2" s="1"/>
  <c r="W253" i="2" s="1"/>
  <c r="F257" i="2"/>
  <c r="G257" i="2" s="1"/>
  <c r="H257" i="2" s="1"/>
  <c r="I257" i="2" s="1"/>
  <c r="U257" i="2" s="1"/>
  <c r="W257" i="2" s="1"/>
  <c r="F260" i="2"/>
  <c r="G260" i="2" s="1"/>
  <c r="H260" i="2" s="1"/>
  <c r="I260" i="2" s="1"/>
  <c r="U260" i="2" s="1"/>
  <c r="W260" i="2" s="1"/>
  <c r="F274" i="2"/>
  <c r="G274" i="2" s="1"/>
  <c r="H274" i="2" s="1"/>
  <c r="I274" i="2" s="1"/>
  <c r="U274" i="2" s="1"/>
  <c r="W274" i="2" s="1"/>
  <c r="F205" i="2"/>
  <c r="G205" i="2" s="1"/>
  <c r="H205" i="2" s="1"/>
  <c r="I205" i="2" s="1"/>
  <c r="U205" i="2" s="1"/>
  <c r="W205" i="2" s="1"/>
  <c r="F256" i="2"/>
  <c r="G256" i="2" s="1"/>
  <c r="H256" i="2" s="1"/>
  <c r="I256" i="2" s="1"/>
  <c r="U256" i="2" s="1"/>
  <c r="W256" i="2" s="1"/>
  <c r="F269" i="2"/>
  <c r="G269" i="2" s="1"/>
  <c r="H269" i="2" s="1"/>
  <c r="I269" i="2" s="1"/>
  <c r="U269" i="2" s="1"/>
  <c r="W269" i="2" s="1"/>
  <c r="F185" i="2"/>
  <c r="G185" i="2" s="1"/>
  <c r="H185" i="2" s="1"/>
  <c r="I185" i="2" s="1"/>
  <c r="U185" i="2" s="1"/>
  <c r="W185" i="2" s="1"/>
  <c r="F193" i="2"/>
  <c r="G193" i="2" s="1"/>
  <c r="H193" i="2" s="1"/>
  <c r="I193" i="2" s="1"/>
  <c r="U193" i="2" s="1"/>
  <c r="W193" i="2" s="1"/>
  <c r="F233" i="2"/>
  <c r="G233" i="2" s="1"/>
  <c r="H233" i="2" s="1"/>
  <c r="I233" i="2" s="1"/>
  <c r="U233" i="2" s="1"/>
  <c r="W233" i="2" s="1"/>
  <c r="F245" i="2"/>
  <c r="G245" i="2" s="1"/>
  <c r="H245" i="2" s="1"/>
  <c r="I245" i="2" s="1"/>
  <c r="U245" i="2" s="1"/>
  <c r="W245" i="2" s="1"/>
  <c r="F265" i="2"/>
  <c r="G265" i="2" s="1"/>
  <c r="H265" i="2" s="1"/>
  <c r="I265" i="2" s="1"/>
  <c r="U265" i="2" s="1"/>
  <c r="W265" i="2" s="1"/>
  <c r="F268" i="2"/>
  <c r="G268" i="2" s="1"/>
  <c r="H268" i="2" s="1"/>
  <c r="I268" i="2" s="1"/>
  <c r="U268" i="2" s="1"/>
  <c r="W268" i="2" s="1"/>
  <c r="F276" i="2"/>
  <c r="G276" i="2" s="1"/>
  <c r="H276" i="2" s="1"/>
  <c r="I276" i="2" s="1"/>
  <c r="U276" i="2" s="1"/>
  <c r="W276" i="2" s="1"/>
  <c r="I5" i="2"/>
  <c r="J6" i="2" l="1"/>
  <c r="I6" i="2"/>
</calcChain>
</file>

<file path=xl/sharedStrings.xml><?xml version="1.0" encoding="utf-8"?>
<sst xmlns="http://schemas.openxmlformats.org/spreadsheetml/2006/main" count="377" uniqueCount="91">
  <si>
    <t>description</t>
  </si>
  <si>
    <t>formule</t>
  </si>
  <si>
    <t>donné</t>
  </si>
  <si>
    <t>VOLUME TOTAL DU CYLINDRE</t>
  </si>
  <si>
    <t>mm</t>
  </si>
  <si>
    <t>m</t>
  </si>
  <si>
    <t>VOLUME DES FONDS BOMBEES</t>
  </si>
  <si>
    <t>Vf = 4/3 * PI * R^2 * f</t>
  </si>
  <si>
    <t>V=Vc+Vf</t>
  </si>
  <si>
    <t>R=D/2</t>
  </si>
  <si>
    <t>Diamétre cuve  (DE)</t>
  </si>
  <si>
    <t xml:space="preserve">calcul en fonction de la hauteur  </t>
  </si>
  <si>
    <t>calcul</t>
  </si>
  <si>
    <t>VOLUME DU CYLINDRE</t>
  </si>
  <si>
    <t>Vc = L*R^2*(Acos(1-h/R) – (1-h/R)sin[Acos(1-h/R)])</t>
  </si>
  <si>
    <r>
      <rPr>
        <sz val="10"/>
        <rFont val="Times New Roman"/>
        <family val="1"/>
      </rPr>
      <t>VOLUME</t>
    </r>
    <r>
      <rPr>
        <b/>
        <u/>
        <sz val="10"/>
        <rFont val="Times New Roman"/>
        <family val="1"/>
      </rPr>
      <t xml:space="preserve"> DES</t>
    </r>
    <r>
      <rPr>
        <sz val="10"/>
        <rFont val="Times New Roman"/>
        <family val="1"/>
      </rPr>
      <t xml:space="preserve"> FONDS BOMBEES</t>
    </r>
  </si>
  <si>
    <t>Vf 2=  ( Pi *f *h²*(1-(h/1,5*D))</t>
  </si>
  <si>
    <t xml:space="preserve"> VTC= VC+VF</t>
  </si>
  <si>
    <t>valeur deduite</t>
  </si>
  <si>
    <t>VL = VTC*1000</t>
  </si>
  <si>
    <t>valeur mesurée</t>
  </si>
  <si>
    <t>VKG = VL * D</t>
  </si>
  <si>
    <t>Densité</t>
  </si>
  <si>
    <t>calcul fond GRC NFE 81 102,  cher DVAI</t>
  </si>
  <si>
    <t>calcul du  rayon de bombage RI</t>
  </si>
  <si>
    <t>RI=DE</t>
  </si>
  <si>
    <t>calcul du rayon du carre</t>
  </si>
  <si>
    <t>RC= 0,1* DE</t>
  </si>
  <si>
    <t>H2=RI- √ ((RI-RC)^2-(K-RC)^2)</t>
  </si>
  <si>
    <t>K</t>
  </si>
  <si>
    <t>K=(DE-2E)/2</t>
  </si>
  <si>
    <t>hauteur des bords droits</t>
  </si>
  <si>
    <t>H1=(E=8 H1=50 ou E=6 H1=40</t>
  </si>
  <si>
    <t>formule courbe</t>
  </si>
  <si>
    <t>Supervision</t>
  </si>
  <si>
    <t>Sup/Jean</t>
  </si>
  <si>
    <t>h</t>
  </si>
  <si>
    <t>v</t>
  </si>
  <si>
    <t>Kg</t>
  </si>
  <si>
    <t xml:space="preserve"> M3</t>
  </si>
  <si>
    <t>M3</t>
  </si>
  <si>
    <t>kg</t>
  </si>
  <si>
    <t>(m)</t>
  </si>
  <si>
    <t xml:space="preserve">litre </t>
  </si>
  <si>
    <t xml:space="preserve">KG </t>
  </si>
  <si>
    <t>H</t>
  </si>
  <si>
    <t xml:space="preserve">Kg </t>
  </si>
  <si>
    <t>A</t>
  </si>
  <si>
    <t>B</t>
  </si>
  <si>
    <t>C</t>
  </si>
  <si>
    <t>D</t>
  </si>
  <si>
    <t>h/2</t>
  </si>
  <si>
    <t xml:space="preserve"> jeanjx</t>
  </si>
  <si>
    <r>
      <rPr>
        <b/>
        <strike/>
        <sz val="10"/>
        <rFont val="Times New Roman"/>
        <family val="1"/>
      </rPr>
      <t>Vc = PI * D^2/4 * L  ou</t>
    </r>
    <r>
      <rPr>
        <b/>
        <sz val="10"/>
        <rFont val="Times New Roman"/>
        <family val="1"/>
      </rPr>
      <t xml:space="preserve"> Vc = PI* R^2 * L </t>
    </r>
  </si>
  <si>
    <t>Jeanjx calcul</t>
  </si>
  <si>
    <t xml:space="preserve">valeur connu/ plan </t>
  </si>
  <si>
    <t xml:space="preserve">Zone morte de la cuve </t>
  </si>
  <si>
    <t>L  fond (Lf)</t>
  </si>
  <si>
    <t>L total cuve (Ltc)</t>
  </si>
  <si>
    <t>L cylindre (Lc)</t>
  </si>
  <si>
    <t>cuve</t>
  </si>
  <si>
    <t>hauteur de test en mettre de 0 à h cuve</t>
  </si>
  <si>
    <t>calcul théorique de la cuve</t>
  </si>
  <si>
    <t>résultat</t>
  </si>
  <si>
    <t>total cuve théorique</t>
  </si>
  <si>
    <t>Diamètre cuve  (DE)</t>
  </si>
  <si>
    <t xml:space="preserve">épaisseur tôle </t>
  </si>
  <si>
    <t>Longueurs cylindre + fonds droit</t>
  </si>
  <si>
    <t>hauteur flèche de cuve ( f)</t>
  </si>
  <si>
    <t>Volume total en m3</t>
  </si>
  <si>
    <t>valeur déduite</t>
  </si>
  <si>
    <t>Volume  en litre</t>
  </si>
  <si>
    <t>Volume  en kg</t>
  </si>
  <si>
    <t>calcul de la flèche Int théorique</t>
  </si>
  <si>
    <t>selon calcul</t>
  </si>
  <si>
    <t>litre</t>
  </si>
  <si>
    <t>L fond (Lf)</t>
  </si>
  <si>
    <t>donée en mm</t>
  </si>
  <si>
    <t>mon calcul de fleche  ( f)</t>
  </si>
  <si>
    <t>epaisseur tolle (ep)</t>
  </si>
  <si>
    <t xml:space="preserve">valeur  plan </t>
  </si>
  <si>
    <t>.</t>
  </si>
  <si>
    <t>Volume cylindre</t>
  </si>
  <si>
    <t>R²*L</t>
  </si>
  <si>
    <r>
      <t>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=PI*R²*L</t>
    </r>
  </si>
  <si>
    <t>calcul cuve1</t>
  </si>
  <si>
    <t>calcul cuve2</t>
  </si>
  <si>
    <t>calcul cuve3</t>
  </si>
  <si>
    <t>calcul cuve4</t>
  </si>
  <si>
    <r>
      <t>capacite m</t>
    </r>
    <r>
      <rPr>
        <vertAlign val="superscript"/>
        <sz val="10"/>
        <rFont val="MS Sans Serif"/>
        <family val="2"/>
      </rPr>
      <t>3</t>
    </r>
    <r>
      <rPr>
        <sz val="10"/>
        <rFont val="MS Sans Serif"/>
        <family val="2"/>
      </rPr>
      <t xml:space="preserve"> gmao</t>
    </r>
  </si>
  <si>
    <t>capacite m3 gmao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</si>
</sst>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#,##0.0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b/>
      <u/>
      <sz val="10"/>
      <name val="Times New Roman"/>
      <family val="1"/>
    </font>
    <font>
      <sz val="10"/>
      <color indexed="8"/>
      <name val="MS Sans Serif"/>
      <family val="2"/>
    </font>
    <font>
      <b/>
      <i/>
      <sz val="10"/>
      <name val="MS Sans Serif"/>
      <family val="2"/>
    </font>
    <font>
      <b/>
      <sz val="10"/>
      <name val="MS Sans Serif"/>
      <family val="2"/>
    </font>
    <font>
      <sz val="10"/>
      <color rgb="FFFF0000"/>
      <name val="MS Sans Serif"/>
      <family val="2"/>
    </font>
    <font>
      <sz val="16"/>
      <name val="Times New Roman"/>
      <family val="1"/>
    </font>
    <font>
      <strike/>
      <sz val="10"/>
      <name val="MS Sans Serif"/>
      <family val="2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trike/>
      <sz val="10"/>
      <name val="Times New Roman"/>
      <family val="1"/>
    </font>
    <font>
      <strike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0"/>
      <name val="MS Sans Serif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4" xfId="0" applyBorder="1"/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0" fillId="0" borderId="3" xfId="0" applyNumberFormat="1" applyBorder="1"/>
    <xf numFmtId="0" fontId="0" fillId="0" borderId="3" xfId="0" applyBorder="1" applyAlignment="1">
      <alignment vertical="center"/>
    </xf>
    <xf numFmtId="0" fontId="5" fillId="0" borderId="0" xfId="0" applyFont="1" applyFill="1" applyBorder="1"/>
    <xf numFmtId="1" fontId="0" fillId="4" borderId="3" xfId="0" applyNumberFormat="1" applyFill="1" applyBorder="1"/>
    <xf numFmtId="0" fontId="3" fillId="0" borderId="8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1" fontId="0" fillId="5" borderId="3" xfId="0" applyNumberFormat="1" applyFill="1" applyBorder="1"/>
    <xf numFmtId="0" fontId="0" fillId="0" borderId="3" xfId="0" applyFill="1" applyBorder="1" applyAlignment="1">
      <alignment horizontal="left"/>
    </xf>
    <xf numFmtId="1" fontId="0" fillId="0" borderId="3" xfId="0" applyNumberFormat="1" applyFill="1" applyBorder="1"/>
    <xf numFmtId="0" fontId="5" fillId="0" borderId="3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0" fillId="4" borderId="0" xfId="0" applyFill="1" applyBorder="1"/>
    <xf numFmtId="0" fontId="3" fillId="7" borderId="3" xfId="0" applyFont="1" applyFill="1" applyBorder="1" applyAlignment="1">
      <alignment horizontal="center" vertical="center"/>
    </xf>
    <xf numFmtId="0" fontId="0" fillId="3" borderId="0" xfId="0" applyFill="1" applyBorder="1"/>
    <xf numFmtId="0" fontId="0" fillId="5" borderId="0" xfId="0" applyFill="1"/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Continuous" wrapText="1"/>
    </xf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3" xfId="0" applyFill="1" applyBorder="1" applyAlignment="1"/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Continuous"/>
    </xf>
    <xf numFmtId="0" fontId="0" fillId="0" borderId="3" xfId="0" applyBorder="1" applyAlignment="1">
      <alignment horizontal="center"/>
    </xf>
    <xf numFmtId="0" fontId="0" fillId="0" borderId="0" xfId="0" applyAlignment="1"/>
    <xf numFmtId="0" fontId="0" fillId="0" borderId="12" xfId="0" applyBorder="1" applyAlignment="1">
      <alignment horizontal="center" vertical="center"/>
    </xf>
    <xf numFmtId="0" fontId="10" fillId="0" borderId="0" xfId="0" applyFont="1" applyBorder="1"/>
    <xf numFmtId="0" fontId="0" fillId="0" borderId="0" xfId="0" applyAlignment="1">
      <alignment horizontal="centerContinuous"/>
    </xf>
    <xf numFmtId="0" fontId="0" fillId="0" borderId="0" xfId="0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Continuous"/>
    </xf>
    <xf numFmtId="0" fontId="5" fillId="0" borderId="8" xfId="0" applyFont="1" applyFill="1" applyBorder="1"/>
    <xf numFmtId="0" fontId="0" fillId="0" borderId="8" xfId="0" applyBorder="1"/>
    <xf numFmtId="2" fontId="0" fillId="0" borderId="0" xfId="0" applyNumberFormat="1" applyFill="1" applyBorder="1"/>
    <xf numFmtId="2" fontId="0" fillId="0" borderId="14" xfId="0" applyNumberFormat="1" applyBorder="1" applyAlignment="1">
      <alignment horizontal="center"/>
    </xf>
    <xf numFmtId="164" fontId="13" fillId="7" borderId="1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 applyAlignment="1">
      <alignment horizontal="center"/>
    </xf>
    <xf numFmtId="165" fontId="0" fillId="7" borderId="3" xfId="0" applyNumberFormat="1" applyFill="1" applyBorder="1" applyAlignment="1">
      <alignment horizontal="center"/>
    </xf>
    <xf numFmtId="166" fontId="0" fillId="0" borderId="0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164" fontId="13" fillId="7" borderId="2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27" xfId="0" applyNumberFormat="1" applyBorder="1" applyAlignment="1">
      <alignment horizontal="center"/>
    </xf>
    <xf numFmtId="164" fontId="13" fillId="7" borderId="30" xfId="0" applyNumberFormat="1" applyFont="1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164" fontId="0" fillId="7" borderId="11" xfId="0" applyNumberFormat="1" applyFill="1" applyBorder="1" applyAlignment="1">
      <alignment horizontal="center"/>
    </xf>
    <xf numFmtId="164" fontId="0" fillId="7" borderId="24" xfId="0" applyNumberForma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165" fontId="0" fillId="0" borderId="0" xfId="0" applyNumberFormat="1" applyFill="1" applyBorder="1" applyAlignment="1">
      <alignment horizontal="center"/>
    </xf>
    <xf numFmtId="165" fontId="9" fillId="0" borderId="0" xfId="0" applyNumberFormat="1" applyFont="1" applyFill="1" applyBorder="1" applyAlignment="1">
      <alignment horizontal="center"/>
    </xf>
    <xf numFmtId="165" fontId="0" fillId="0" borderId="0" xfId="0" applyNumberFormat="1" applyFill="1" applyBorder="1" applyAlignment="1"/>
    <xf numFmtId="0" fontId="0" fillId="0" borderId="38" xfId="0" applyBorder="1" applyAlignment="1">
      <alignment vertical="center" wrapText="1"/>
    </xf>
    <xf numFmtId="0" fontId="15" fillId="0" borderId="38" xfId="0" applyFont="1" applyBorder="1" applyAlignment="1">
      <alignment vertical="center" wrapText="1"/>
    </xf>
    <xf numFmtId="10" fontId="9" fillId="0" borderId="0" xfId="0" applyNumberFormat="1" applyFont="1" applyFill="1" applyBorder="1" applyAlignment="1">
      <alignment horizontal="center"/>
    </xf>
    <xf numFmtId="2" fontId="0" fillId="0" borderId="3" xfId="0" applyNumberFormat="1" applyFill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0" xfId="0" applyFill="1"/>
    <xf numFmtId="0" fontId="7" fillId="0" borderId="0" xfId="0" applyFont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1" fillId="0" borderId="0" xfId="0" applyFont="1" applyFill="1" applyBorder="1" applyAlignment="1">
      <alignment horizontal="center"/>
    </xf>
    <xf numFmtId="166" fontId="9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Fill="1" applyBorder="1" applyAlignment="1"/>
    <xf numFmtId="165" fontId="0" fillId="0" borderId="0" xfId="0" applyNumberFormat="1" applyFill="1" applyBorder="1"/>
    <xf numFmtId="165" fontId="14" fillId="0" borderId="0" xfId="0" applyNumberFormat="1" applyFont="1" applyFill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5" fillId="0" borderId="39" xfId="0" applyFont="1" applyFill="1" applyBorder="1"/>
    <xf numFmtId="0" fontId="5" fillId="0" borderId="39" xfId="0" applyFont="1" applyBorder="1"/>
    <xf numFmtId="165" fontId="0" fillId="7" borderId="10" xfId="0" applyNumberFormat="1" applyFill="1" applyBorder="1" applyAlignment="1">
      <alignment horizontal="center"/>
    </xf>
    <xf numFmtId="165" fontId="0" fillId="7" borderId="20" xfId="0" applyNumberFormat="1" applyFill="1" applyBorder="1" applyAlignment="1">
      <alignment horizontal="center"/>
    </xf>
    <xf numFmtId="165" fontId="0" fillId="7" borderId="33" xfId="0" applyNumberForma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3" borderId="3" xfId="0" applyFill="1" applyBorder="1"/>
    <xf numFmtId="0" fontId="0" fillId="4" borderId="3" xfId="0" applyFill="1" applyBorder="1"/>
    <xf numFmtId="0" fontId="0" fillId="0" borderId="3" xfId="0" applyBorder="1" applyAlignment="1">
      <alignment wrapText="1"/>
    </xf>
    <xf numFmtId="0" fontId="5" fillId="0" borderId="3" xfId="0" applyFont="1" applyFill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3" xfId="0" applyFill="1" applyBorder="1" applyAlignment="1">
      <alignment horizontal="left" wrapText="1"/>
    </xf>
    <xf numFmtId="165" fontId="17" fillId="0" borderId="20" xfId="0" applyNumberFormat="1" applyFont="1" applyFill="1" applyBorder="1" applyAlignment="1">
      <alignment horizontal="center"/>
    </xf>
    <xf numFmtId="165" fontId="17" fillId="0" borderId="21" xfId="0" applyNumberFormat="1" applyFont="1" applyFill="1" applyBorder="1" applyAlignment="1">
      <alignment horizontal="center"/>
    </xf>
    <xf numFmtId="165" fontId="17" fillId="0" borderId="3" xfId="0" applyNumberFormat="1" applyFont="1" applyFill="1" applyBorder="1" applyAlignment="1">
      <alignment horizontal="center"/>
    </xf>
    <xf numFmtId="165" fontId="17" fillId="0" borderId="26" xfId="0" applyNumberFormat="1" applyFont="1" applyFill="1" applyBorder="1" applyAlignment="1">
      <alignment horizontal="center"/>
    </xf>
    <xf numFmtId="165" fontId="17" fillId="0" borderId="33" xfId="0" applyNumberFormat="1" applyFont="1" applyFill="1" applyBorder="1" applyAlignment="1">
      <alignment horizontal="center"/>
    </xf>
    <xf numFmtId="165" fontId="17" fillId="0" borderId="34" xfId="0" applyNumberFormat="1" applyFont="1" applyFill="1" applyBorder="1" applyAlignment="1">
      <alignment horizontal="center"/>
    </xf>
    <xf numFmtId="165" fontId="14" fillId="0" borderId="10" xfId="0" applyNumberFormat="1" applyFont="1" applyFill="1" applyBorder="1" applyAlignment="1">
      <alignment horizontal="center"/>
    </xf>
    <xf numFmtId="165" fontId="14" fillId="0" borderId="11" xfId="0" applyNumberFormat="1" applyFont="1" applyFill="1" applyBorder="1" applyAlignment="1">
      <alignment horizontal="center"/>
    </xf>
    <xf numFmtId="165" fontId="14" fillId="0" borderId="3" xfId="0" applyNumberFormat="1" applyFont="1" applyFill="1" applyBorder="1" applyAlignment="1">
      <alignment horizontal="center"/>
    </xf>
    <xf numFmtId="165" fontId="14" fillId="0" borderId="37" xfId="0" applyNumberFormat="1" applyFont="1" applyFill="1" applyBorder="1" applyAlignment="1">
      <alignment horizontal="center"/>
    </xf>
    <xf numFmtId="165" fontId="14" fillId="0" borderId="40" xfId="0" applyNumberFormat="1" applyFont="1" applyFill="1" applyBorder="1" applyAlignment="1">
      <alignment horizontal="center"/>
    </xf>
    <xf numFmtId="165" fontId="17" fillId="0" borderId="18" xfId="0" applyNumberFormat="1" applyFont="1" applyFill="1" applyBorder="1" applyAlignment="1">
      <alignment horizontal="center"/>
    </xf>
    <xf numFmtId="165" fontId="17" fillId="0" borderId="19" xfId="0" applyNumberFormat="1" applyFont="1" applyFill="1" applyBorder="1" applyAlignment="1">
      <alignment horizontal="center"/>
    </xf>
    <xf numFmtId="0" fontId="17" fillId="0" borderId="15" xfId="0" applyFont="1" applyFill="1" applyBorder="1" applyAlignment="1">
      <alignment horizontal="center"/>
    </xf>
    <xf numFmtId="165" fontId="17" fillId="0" borderId="7" xfId="0" applyNumberFormat="1" applyFont="1" applyFill="1" applyBorder="1" applyAlignment="1">
      <alignment horizontal="center"/>
    </xf>
    <xf numFmtId="165" fontId="17" fillId="0" borderId="25" xfId="0" applyNumberFormat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165" fontId="17" fillId="0" borderId="31" xfId="0" applyNumberFormat="1" applyFont="1" applyFill="1" applyBorder="1" applyAlignment="1">
      <alignment horizontal="center"/>
    </xf>
    <xf numFmtId="165" fontId="17" fillId="0" borderId="32" xfId="0" applyNumberFormat="1" applyFont="1" applyFill="1" applyBorder="1" applyAlignment="1">
      <alignment horizontal="center"/>
    </xf>
    <xf numFmtId="0" fontId="17" fillId="0" borderId="28" xfId="0" applyFont="1" applyFill="1" applyBorder="1" applyAlignment="1">
      <alignment horizontal="center"/>
    </xf>
    <xf numFmtId="165" fontId="14" fillId="0" borderId="36" xfId="0" applyNumberFormat="1" applyFont="1" applyFill="1" applyBorder="1" applyAlignment="1">
      <alignment horizontal="center"/>
    </xf>
    <xf numFmtId="165" fontId="14" fillId="0" borderId="25" xfId="0" applyNumberFormat="1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165" fontId="14" fillId="0" borderId="7" xfId="0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2" fontId="0" fillId="0" borderId="0" xfId="0" applyNumberFormat="1"/>
    <xf numFmtId="2" fontId="5" fillId="0" borderId="0" xfId="0" applyNumberFormat="1" applyFont="1" applyFill="1" applyBorder="1"/>
    <xf numFmtId="2" fontId="3" fillId="7" borderId="3" xfId="0" applyNumberFormat="1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/>
    </xf>
    <xf numFmtId="0" fontId="4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2" fontId="3" fillId="9" borderId="3" xfId="0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Continuous" vertical="center"/>
    </xf>
    <xf numFmtId="0" fontId="12" fillId="9" borderId="15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 vertical="center"/>
    </xf>
    <xf numFmtId="2" fontId="3" fillId="10" borderId="3" xfId="0" applyNumberFormat="1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13" fillId="10" borderId="16" xfId="0" applyNumberFormat="1" applyFont="1" applyFill="1" applyBorder="1" applyAlignment="1">
      <alignment horizontal="center" vertical="center"/>
    </xf>
    <xf numFmtId="0" fontId="13" fillId="10" borderId="23" xfId="0" applyNumberFormat="1" applyFont="1" applyFill="1" applyBorder="1" applyAlignment="1">
      <alignment horizontal="center" vertical="center"/>
    </xf>
    <xf numFmtId="0" fontId="13" fillId="10" borderId="29" xfId="0" applyNumberFormat="1" applyFont="1" applyFill="1" applyBorder="1" applyAlignment="1">
      <alignment horizontal="center" vertical="center"/>
    </xf>
    <xf numFmtId="0" fontId="0" fillId="10" borderId="23" xfId="0" applyNumberFormat="1" applyFill="1" applyBorder="1" applyAlignment="1">
      <alignment horizontal="center" vertical="center"/>
    </xf>
    <xf numFmtId="0" fontId="0" fillId="6" borderId="0" xfId="0" applyFill="1" applyBorder="1"/>
    <xf numFmtId="0" fontId="0" fillId="11" borderId="0" xfId="0" applyFill="1" applyBorder="1"/>
    <xf numFmtId="1" fontId="0" fillId="11" borderId="3" xfId="0" applyNumberFormat="1" applyFill="1" applyBorder="1"/>
    <xf numFmtId="1" fontId="0" fillId="6" borderId="3" xfId="0" applyNumberFormat="1" applyFill="1" applyBorder="1"/>
    <xf numFmtId="1" fontId="0" fillId="6" borderId="0" xfId="0" applyNumberFormat="1" applyFill="1"/>
    <xf numFmtId="0" fontId="0" fillId="6" borderId="5" xfId="0" applyFill="1" applyBorder="1" applyAlignment="1"/>
    <xf numFmtId="0" fontId="5" fillId="7" borderId="8" xfId="0" applyFont="1" applyFill="1" applyBorder="1"/>
    <xf numFmtId="0" fontId="5" fillId="7" borderId="5" xfId="0" applyFont="1" applyFill="1" applyBorder="1" applyAlignment="1"/>
    <xf numFmtId="0" fontId="0" fillId="7" borderId="39" xfId="0" applyFill="1" applyBorder="1" applyAlignment="1"/>
    <xf numFmtId="4" fontId="0" fillId="0" borderId="20" xfId="0" applyNumberFormat="1" applyFill="1" applyBorder="1" applyAlignment="1">
      <alignment horizontal="center"/>
    </xf>
    <xf numFmtId="4" fontId="0" fillId="0" borderId="21" xfId="0" applyNumberFormat="1" applyFill="1" applyBorder="1" applyAlignment="1">
      <alignment horizontal="center"/>
    </xf>
    <xf numFmtId="4" fontId="0" fillId="0" borderId="3" xfId="0" applyNumberFormat="1" applyFill="1" applyBorder="1" applyAlignment="1">
      <alignment horizontal="center"/>
    </xf>
    <xf numFmtId="4" fontId="0" fillId="0" borderId="41" xfId="0" applyNumberFormat="1" applyFill="1" applyBorder="1" applyAlignment="1">
      <alignment horizontal="center"/>
    </xf>
    <xf numFmtId="4" fontId="0" fillId="0" borderId="33" xfId="0" applyNumberFormat="1" applyFill="1" applyBorder="1" applyAlignment="1">
      <alignment horizontal="center"/>
    </xf>
    <xf numFmtId="4" fontId="0" fillId="0" borderId="42" xfId="0" applyNumberFormat="1" applyFill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4" fontId="0" fillId="12" borderId="3" xfId="0" applyNumberFormat="1" applyFill="1" applyBorder="1" applyAlignment="1">
      <alignment horizontal="center"/>
    </xf>
    <xf numFmtId="0" fontId="5" fillId="12" borderId="39" xfId="0" applyFont="1" applyFill="1" applyBorder="1"/>
    <xf numFmtId="4" fontId="0" fillId="12" borderId="20" xfId="0" applyNumberFormat="1" applyFill="1" applyBorder="1" applyAlignment="1">
      <alignment horizontal="center"/>
    </xf>
    <xf numFmtId="4" fontId="0" fillId="12" borderId="33" xfId="0" applyNumberFormat="1" applyFill="1" applyBorder="1" applyAlignment="1">
      <alignment horizontal="center"/>
    </xf>
    <xf numFmtId="4" fontId="0" fillId="12" borderId="10" xfId="0" applyNumberFormat="1" applyFill="1" applyBorder="1" applyAlignment="1">
      <alignment horizontal="center"/>
    </xf>
    <xf numFmtId="0" fontId="5" fillId="12" borderId="3" xfId="0" applyFont="1" applyFill="1" applyBorder="1"/>
    <xf numFmtId="0" fontId="0" fillId="12" borderId="39" xfId="0" applyFill="1" applyBorder="1" applyAlignment="1">
      <alignment horizontal="center"/>
    </xf>
    <xf numFmtId="165" fontId="0" fillId="12" borderId="21" xfId="0" applyNumberFormat="1" applyFill="1" applyBorder="1" applyAlignment="1">
      <alignment horizontal="center"/>
    </xf>
    <xf numFmtId="165" fontId="0" fillId="12" borderId="41" xfId="0" applyNumberFormat="1" applyFill="1" applyBorder="1" applyAlignment="1">
      <alignment horizontal="center"/>
    </xf>
    <xf numFmtId="165" fontId="0" fillId="12" borderId="42" xfId="0" applyNumberFormat="1" applyFill="1" applyBorder="1" applyAlignment="1">
      <alignment horizontal="center"/>
    </xf>
    <xf numFmtId="165" fontId="0" fillId="12" borderId="10" xfId="0" applyNumberFormat="1" applyFill="1" applyBorder="1" applyAlignment="1">
      <alignment horizontal="center"/>
    </xf>
    <xf numFmtId="165" fontId="0" fillId="12" borderId="3" xfId="0" applyNumberFormat="1" applyFill="1" applyBorder="1" applyAlignment="1">
      <alignment horizontal="center"/>
    </xf>
    <xf numFmtId="164" fontId="0" fillId="0" borderId="38" xfId="0" applyNumberFormat="1" applyBorder="1" applyAlignment="1">
      <alignment vertical="center" wrapText="1"/>
    </xf>
    <xf numFmtId="2" fontId="0" fillId="0" borderId="38" xfId="0" applyNumberForma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6" borderId="0" xfId="0" applyFont="1" applyFill="1" applyBorder="1"/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Jeanjx calcul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'calcul cuve1'!$E$26:$I$26</c:f>
              <c:strCache>
                <c:ptCount val="1"/>
                <c:pt idx="0">
                  <c:v>selon calcul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39120708741060145"/>
                  <c:y val="-0.22651635061755521"/>
                </c:manualLayout>
              </c:layout>
              <c:tx>
                <c:rich>
                  <a:bodyPr/>
                  <a:lstStyle/>
                  <a:p>
                    <a:pPr>
                      <a:defRPr>
                        <a:solidFill>
                          <a:srgbClr val="FF0000"/>
                        </a:solidFill>
                      </a:defRPr>
                    </a:pPr>
                    <a:r>
                      <a:rPr lang="en-US" baseline="0">
                        <a:solidFill>
                          <a:srgbClr val="FF0000"/>
                        </a:solidFill>
                      </a:rPr>
                      <a:t>y = -3,1835x</a:t>
                    </a:r>
                    <a:r>
                      <a:rPr lang="en-US" baseline="30000">
                        <a:solidFill>
                          <a:srgbClr val="FF0000"/>
                        </a:solidFill>
                      </a:rPr>
                      <a:t>3</a:t>
                    </a:r>
                    <a:r>
                      <a:rPr lang="en-US" baseline="0">
                        <a:solidFill>
                          <a:srgbClr val="FF0000"/>
                        </a:solidFill>
                      </a:rPr>
                      <a:t> + 11,407x</a:t>
                    </a:r>
                    <a:r>
                      <a:rPr lang="en-US" baseline="30000">
                        <a:solidFill>
                          <a:srgbClr val="FF0000"/>
                        </a:solidFill>
                      </a:rPr>
                      <a:t>2</a:t>
                    </a:r>
                    <a:r>
                      <a:rPr lang="en-US" baseline="0">
                        <a:solidFill>
                          <a:srgbClr val="FF0000"/>
                        </a:solidFill>
                      </a:rPr>
                      <a:t> + 2,0763x + 0,254
</a:t>
                    </a:r>
                    <a:endParaRPr lang="en-US">
                      <a:solidFill>
                        <a:srgbClr val="FF000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xVal>
            <c:numRef>
              <c:f>'calcul cuve1'!$D$28:$D$277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cuve1'!$G$28:$G$277</c:f>
              <c:numCache>
                <c:formatCode>0.000</c:formatCode>
                <c:ptCount val="250"/>
                <c:pt idx="0">
                  <c:v>1.1058139856085817E-2</c:v>
                </c:pt>
                <c:pt idx="1">
                  <c:v>3.1415121977788729E-2</c:v>
                </c:pt>
                <c:pt idx="2">
                  <c:v>5.7889771871787767E-2</c:v>
                </c:pt>
                <c:pt idx="3">
                  <c:v>8.9336958521954626E-2</c:v>
                </c:pt>
                <c:pt idx="4">
                  <c:v>0.12508960729494387</c:v>
                </c:pt>
                <c:pt idx="5">
                  <c:v>0.16469402720541274</c:v>
                </c:pt>
                <c:pt idx="6">
                  <c:v>0.20781444194547963</c:v>
                </c:pt>
                <c:pt idx="7">
                  <c:v>0.25418853556482479</c:v>
                </c:pt>
                <c:pt idx="8">
                  <c:v>0.30360348686352356</c:v>
                </c:pt>
                <c:pt idx="9">
                  <c:v>0.35588172918608296</c:v>
                </c:pt>
                <c:pt idx="10">
                  <c:v>0.41087187572861672</c:v>
                </c:pt>
                <c:pt idx="11">
                  <c:v>0.46844262191695157</c:v>
                </c:pt>
                <c:pt idx="12">
                  <c:v>0.52847847401859271</c:v>
                </c:pt>
                <c:pt idx="13">
                  <c:v>0.59087665471175632</c:v>
                </c:pt>
                <c:pt idx="14">
                  <c:v>0.65554479821432998</c:v>
                </c:pt>
                <c:pt idx="15">
                  <c:v>0.722399193013742</c:v>
                </c:pt>
                <c:pt idx="16">
                  <c:v>0.79136341520473408</c:v>
                </c:pt>
                <c:pt idx="17">
                  <c:v>0.86236724722833402</c:v>
                </c:pt>
                <c:pt idx="18">
                  <c:v>0.93534580952666402</c:v>
                </c:pt>
                <c:pt idx="19">
                  <c:v>1.0102388539551121</c:v>
                </c:pt>
                <c:pt idx="20">
                  <c:v>1.0869901820744692</c:v>
                </c:pt>
                <c:pt idx="21">
                  <c:v>1.1655471612388477</c:v>
                </c:pt>
                <c:pt idx="22">
                  <c:v>1.2458603182536561</c:v>
                </c:pt>
                <c:pt idx="23">
                  <c:v>1.3278829952725431</c:v>
                </c:pt>
                <c:pt idx="24">
                  <c:v>1.4115710561546992</c:v>
                </c:pt>
                <c:pt idx="25">
                  <c:v>1.4968826341220753</c:v>
                </c:pt>
                <c:pt idx="26">
                  <c:v>1.5837779135125727</c:v>
                </c:pt>
                <c:pt idx="27">
                  <c:v>1.6722189399059253</c:v>
                </c:pt>
                <c:pt idx="28">
                  <c:v>1.7621694540326449</c:v>
                </c:pt>
                <c:pt idx="29">
                  <c:v>1.8535947457536388</c:v>
                </c:pt>
                <c:pt idx="30">
                  <c:v>1.946461525083679</c:v>
                </c:pt>
                <c:pt idx="31">
                  <c:v>2.0407378077725613</c:v>
                </c:pt>
                <c:pt idx="32">
                  <c:v>2.1363928133877859</c:v>
                </c:pt>
                <c:pt idx="33">
                  <c:v>2.2333968741873012</c:v>
                </c:pt>
                <c:pt idx="34">
                  <c:v>2.3317213533492214</c:v>
                </c:pt>
                <c:pt idx="35">
                  <c:v>2.4313385713517337</c:v>
                </c:pt>
                <c:pt idx="36">
                  <c:v>2.5322217394816717</c:v>
                </c:pt>
                <c:pt idx="37">
                  <c:v>2.6343448996026835</c:v>
                </c:pt>
                <c:pt idx="38">
                  <c:v>2.7376828694402691</c:v>
                </c:pt>
                <c:pt idx="39">
                  <c:v>2.8422111927459928</c:v>
                </c:pt>
                <c:pt idx="40">
                  <c:v>2.9479060937912265</c:v>
                </c:pt>
                <c:pt idx="41">
                  <c:v>3.0547444357146736</c:v>
                </c:pt>
                <c:pt idx="42">
                  <c:v>3.1627036823104007</c:v>
                </c:pt>
                <c:pt idx="43">
                  <c:v>3.2717618628961049</c:v>
                </c:pt>
                <c:pt idx="44">
                  <c:v>3.3818975399464284</c:v>
                </c:pt>
                <c:pt idx="45">
                  <c:v>3.4930897792147788</c:v>
                </c:pt>
                <c:pt idx="46">
                  <c:v>3.6053181221001496</c:v>
                </c:pt>
                <c:pt idx="47">
                  <c:v>3.7185625600440404</c:v>
                </c:pt>
                <c:pt idx="48">
                  <c:v>3.8328035107671647</c:v>
                </c:pt>
                <c:pt idx="49">
                  <c:v>3.9480217961770365</c:v>
                </c:pt>
                <c:pt idx="50">
                  <c:v>4.0641986217960913</c:v>
                </c:pt>
                <c:pt idx="51">
                  <c:v>4.1813155575762311</c:v>
                </c:pt>
                <c:pt idx="52">
                  <c:v>4.2993545199798584</c:v>
                </c:pt>
                <c:pt idx="53">
                  <c:v>4.4182977552198688</c:v>
                </c:pt>
                <c:pt idx="54">
                  <c:v>4.5381278235620854</c:v>
                </c:pt>
                <c:pt idx="55">
                  <c:v>4.6588275846031788</c:v>
                </c:pt>
                <c:pt idx="56">
                  <c:v>4.7803801834456934</c:v>
                </c:pt>
                <c:pt idx="57">
                  <c:v>4.902769037699354</c:v>
                </c:pt>
                <c:pt idx="58">
                  <c:v>5.0259778252444685</c:v>
                </c:pt>
                <c:pt idx="59">
                  <c:v>5.1499904726992911</c:v>
                </c:pt>
                <c:pt idx="60">
                  <c:v>5.2747911445384741</c:v>
                </c:pt>
                <c:pt idx="61">
                  <c:v>5.4003642328144812</c:v>
                </c:pt>
                <c:pt idx="62">
                  <c:v>5.5266943474381192</c:v>
                </c:pt>
                <c:pt idx="63">
                  <c:v>5.6537663069781585</c:v>
                </c:pt>
                <c:pt idx="64">
                  <c:v>5.7815651299433686</c:v>
                </c:pt>
                <c:pt idx="65">
                  <c:v>5.9100760265134973</c:v>
                </c:pt>
                <c:pt idx="66">
                  <c:v>6.039284390688378</c:v>
                </c:pt>
                <c:pt idx="67">
                  <c:v>6.1691757928269579</c:v>
                </c:pt>
                <c:pt idx="68">
                  <c:v>6.29973597255022</c:v>
                </c:pt>
                <c:pt idx="69">
                  <c:v>6.4309508319841182</c:v>
                </c:pt>
                <c:pt idx="70">
                  <c:v>6.5628064293204291</c:v>
                </c:pt>
                <c:pt idx="71">
                  <c:v>6.6952889726751588</c:v>
                </c:pt>
                <c:pt idx="72">
                  <c:v>6.8283848142256822</c:v>
                </c:pt>
                <c:pt idx="73">
                  <c:v>6.9620804446091871</c:v>
                </c:pt>
                <c:pt idx="74">
                  <c:v>7.0963624875662603</c:v>
                </c:pt>
                <c:pt idx="75">
                  <c:v>7.2312176948146503</c:v>
                </c:pt>
                <c:pt idx="76">
                  <c:v>7.3666329411392928</c:v>
                </c:pt>
                <c:pt idx="77">
                  <c:v>7.5025952196856593</c:v>
                </c:pt>
                <c:pt idx="78">
                  <c:v>7.6390916374443956</c:v>
                </c:pt>
                <c:pt idx="79">
                  <c:v>7.7761094109160274</c:v>
                </c:pt>
                <c:pt idx="80">
                  <c:v>7.9136358619452816</c:v>
                </c:pt>
                <c:pt idx="81">
                  <c:v>8.0516584137152449</c:v>
                </c:pt>
                <c:pt idx="82">
                  <c:v>8.1901645868922319</c:v>
                </c:pt>
                <c:pt idx="83">
                  <c:v>8.3291419959128294</c:v>
                </c:pt>
                <c:pt idx="84">
                  <c:v>8.4685783454051062</c:v>
                </c:pt>
                <c:pt idx="85">
                  <c:v>8.6084614267364916</c:v>
                </c:pt>
                <c:pt idx="86">
                  <c:v>8.7487791146813016</c:v>
                </c:pt>
                <c:pt idx="87">
                  <c:v>8.8895193642012806</c:v>
                </c:pt>
                <c:pt idx="88">
                  <c:v>9.0306702073329372</c:v>
                </c:pt>
                <c:pt idx="89">
                  <c:v>9.1722197501758718</c:v>
                </c:pt>
                <c:pt idx="90">
                  <c:v>9.3141561699765099</c:v>
                </c:pt>
                <c:pt idx="91">
                  <c:v>9.4564677123021337</c:v>
                </c:pt>
                <c:pt idx="92">
                  <c:v>9.5991426883002138</c:v>
                </c:pt>
                <c:pt idx="93">
                  <c:v>9.7421694720384799</c:v>
                </c:pt>
                <c:pt idx="94">
                  <c:v>9.8855364979212776</c:v>
                </c:pt>
                <c:pt idx="95">
                  <c:v>10.029232258178148</c:v>
                </c:pt>
                <c:pt idx="96">
                  <c:v>10.173245300420575</c:v>
                </c:pt>
                <c:pt idx="97">
                  <c:v>10.317564225263277</c:v>
                </c:pt>
                <c:pt idx="98">
                  <c:v>10.462177684006431</c:v>
                </c:pt>
                <c:pt idx="99">
                  <c:v>10.607074376375456</c:v>
                </c:pt>
                <c:pt idx="100">
                  <c:v>10.752243048315179</c:v>
                </c:pt>
                <c:pt idx="101">
                  <c:v>10.89767248983528</c:v>
                </c:pt>
                <c:pt idx="102">
                  <c:v>11.043351532904108</c:v>
                </c:pt>
                <c:pt idx="103">
                  <c:v>11.189269049388098</c:v>
                </c:pt>
                <c:pt idx="104">
                  <c:v>11.335413949034063</c:v>
                </c:pt>
                <c:pt idx="105">
                  <c:v>11.481775177491855</c:v>
                </c:pt>
                <c:pt idx="106">
                  <c:v>11.628341714374915</c:v>
                </c:pt>
                <c:pt idx="107">
                  <c:v>11.775102571356328</c:v>
                </c:pt>
                <c:pt idx="108">
                  <c:v>11.922046790298159</c:v>
                </c:pt>
                <c:pt idx="109">
                  <c:v>12.069163441411867</c:v>
                </c:pt>
                <c:pt idx="110">
                  <c:v>12.216441621447649</c:v>
                </c:pt>
                <c:pt idx="111">
                  <c:v>12.363870451910728</c:v>
                </c:pt>
                <c:pt idx="112">
                  <c:v>12.511439077302581</c:v>
                </c:pt>
                <c:pt idx="113">
                  <c:v>12.65913666338521</c:v>
                </c:pt>
                <c:pt idx="114">
                  <c:v>12.806952395466524</c:v>
                </c:pt>
                <c:pt idx="115">
                  <c:v>12.954875476705169</c:v>
                </c:pt>
                <c:pt idx="116">
                  <c:v>13.102895126432864</c:v>
                </c:pt>
                <c:pt idx="117">
                  <c:v>13.251000578492679</c:v>
                </c:pt>
                <c:pt idx="118">
                  <c:v>13.39918107959142</c:v>
                </c:pt>
                <c:pt idx="119">
                  <c:v>13.547425887664604</c:v>
                </c:pt>
                <c:pt idx="120">
                  <c:v>13.695724270252283</c:v>
                </c:pt>
                <c:pt idx="121">
                  <c:v>13.844065502884199</c:v>
                </c:pt>
                <c:pt idx="122">
                  <c:v>13.992438867472613</c:v>
                </c:pt>
                <c:pt idx="123">
                  <c:v>14.140833650711334</c:v>
                </c:pt>
                <c:pt idx="124">
                  <c:v>14.289239142479305</c:v>
                </c:pt>
                <c:pt idx="125">
                  <c:v>14.437644634247279</c:v>
                </c:pt>
                <c:pt idx="126">
                  <c:v>14.586039417485999</c:v>
                </c:pt>
                <c:pt idx="127">
                  <c:v>14.734412782074413</c:v>
                </c:pt>
                <c:pt idx="128">
                  <c:v>14.882754014706327</c:v>
                </c:pt>
                <c:pt idx="129">
                  <c:v>15.03105239729401</c:v>
                </c:pt>
                <c:pt idx="130">
                  <c:v>15.179297205367192</c:v>
                </c:pt>
                <c:pt idx="131">
                  <c:v>15.327477706465933</c:v>
                </c:pt>
                <c:pt idx="132">
                  <c:v>15.475583158525748</c:v>
                </c:pt>
                <c:pt idx="133">
                  <c:v>15.623602808253445</c:v>
                </c:pt>
                <c:pt idx="134">
                  <c:v>15.771525889492088</c:v>
                </c:pt>
                <c:pt idx="135">
                  <c:v>15.919341621573402</c:v>
                </c:pt>
                <c:pt idx="136">
                  <c:v>16.06703920765603</c:v>
                </c:pt>
                <c:pt idx="137">
                  <c:v>16.214607833047882</c:v>
                </c:pt>
                <c:pt idx="138">
                  <c:v>16.362036663510963</c:v>
                </c:pt>
                <c:pt idx="139">
                  <c:v>16.509314843546743</c:v>
                </c:pt>
                <c:pt idx="140">
                  <c:v>16.656431494660453</c:v>
                </c:pt>
                <c:pt idx="141">
                  <c:v>16.803375713602286</c:v>
                </c:pt>
                <c:pt idx="142">
                  <c:v>16.950136570583695</c:v>
                </c:pt>
                <c:pt idx="143">
                  <c:v>17.096703107466755</c:v>
                </c:pt>
                <c:pt idx="144">
                  <c:v>17.243064335924551</c:v>
                </c:pt>
                <c:pt idx="145">
                  <c:v>17.389209235570512</c:v>
                </c:pt>
                <c:pt idx="146">
                  <c:v>17.535126752054502</c:v>
                </c:pt>
                <c:pt idx="147">
                  <c:v>17.68080579512333</c:v>
                </c:pt>
                <c:pt idx="148">
                  <c:v>17.826235236643431</c:v>
                </c:pt>
                <c:pt idx="149">
                  <c:v>17.971403908583156</c:v>
                </c:pt>
                <c:pt idx="150">
                  <c:v>18.116300600952183</c:v>
                </c:pt>
                <c:pt idx="151">
                  <c:v>18.260914059695335</c:v>
                </c:pt>
                <c:pt idx="152">
                  <c:v>18.405232984538038</c:v>
                </c:pt>
                <c:pt idx="153">
                  <c:v>18.549246026780462</c:v>
                </c:pt>
                <c:pt idx="154">
                  <c:v>18.692941787037334</c:v>
                </c:pt>
                <c:pt idx="155">
                  <c:v>18.83630881292013</c:v>
                </c:pt>
                <c:pt idx="156">
                  <c:v>18.979335596658402</c:v>
                </c:pt>
                <c:pt idx="157">
                  <c:v>19.122010572656478</c:v>
                </c:pt>
                <c:pt idx="158">
                  <c:v>19.2643221149821</c:v>
                </c:pt>
                <c:pt idx="159">
                  <c:v>19.40625853478274</c:v>
                </c:pt>
                <c:pt idx="160">
                  <c:v>19.547808077625675</c:v>
                </c:pt>
                <c:pt idx="161">
                  <c:v>19.688958920757333</c:v>
                </c:pt>
                <c:pt idx="162">
                  <c:v>19.829699170277308</c:v>
                </c:pt>
                <c:pt idx="163">
                  <c:v>19.970016858222117</c:v>
                </c:pt>
                <c:pt idx="164">
                  <c:v>20.109899939553504</c:v>
                </c:pt>
                <c:pt idx="165">
                  <c:v>20.249336289045779</c:v>
                </c:pt>
                <c:pt idx="166">
                  <c:v>20.388313698066376</c:v>
                </c:pt>
                <c:pt idx="167">
                  <c:v>20.526819871243362</c:v>
                </c:pt>
                <c:pt idx="168">
                  <c:v>20.664842423013326</c:v>
                </c:pt>
                <c:pt idx="169">
                  <c:v>20.802368874042582</c:v>
                </c:pt>
                <c:pt idx="170">
                  <c:v>20.939386647514215</c:v>
                </c:pt>
                <c:pt idx="171">
                  <c:v>21.075883065272951</c:v>
                </c:pt>
                <c:pt idx="172">
                  <c:v>21.211845343819316</c:v>
                </c:pt>
                <c:pt idx="173">
                  <c:v>21.347260590143957</c:v>
                </c:pt>
                <c:pt idx="174">
                  <c:v>21.482115797392346</c:v>
                </c:pt>
                <c:pt idx="175">
                  <c:v>21.616397840349421</c:v>
                </c:pt>
                <c:pt idx="176">
                  <c:v>21.750093470732928</c:v>
                </c:pt>
                <c:pt idx="177">
                  <c:v>21.883189312283452</c:v>
                </c:pt>
                <c:pt idx="178">
                  <c:v>22.015671855638182</c:v>
                </c:pt>
                <c:pt idx="179">
                  <c:v>22.147527452974494</c:v>
                </c:pt>
                <c:pt idx="180">
                  <c:v>22.27874231240839</c:v>
                </c:pt>
                <c:pt idx="181">
                  <c:v>22.409302492131651</c:v>
                </c:pt>
                <c:pt idx="182">
                  <c:v>22.539193894270234</c:v>
                </c:pt>
                <c:pt idx="183">
                  <c:v>22.668402258445116</c:v>
                </c:pt>
                <c:pt idx="184">
                  <c:v>22.796913155015243</c:v>
                </c:pt>
                <c:pt idx="185">
                  <c:v>22.924711977980451</c:v>
                </c:pt>
                <c:pt idx="186">
                  <c:v>23.051783937520494</c:v>
                </c:pt>
                <c:pt idx="187">
                  <c:v>23.178114052144132</c:v>
                </c:pt>
                <c:pt idx="188">
                  <c:v>23.303687140420138</c:v>
                </c:pt>
                <c:pt idx="189">
                  <c:v>23.42848781225932</c:v>
                </c:pt>
                <c:pt idx="190">
                  <c:v>23.552500459714139</c:v>
                </c:pt>
                <c:pt idx="191">
                  <c:v>23.67570924725926</c:v>
                </c:pt>
                <c:pt idx="192">
                  <c:v>23.79809810151292</c:v>
                </c:pt>
                <c:pt idx="193">
                  <c:v>23.919650700355437</c:v>
                </c:pt>
                <c:pt idx="194">
                  <c:v>24.040350461396528</c:v>
                </c:pt>
                <c:pt idx="195">
                  <c:v>24.160180529738746</c:v>
                </c:pt>
                <c:pt idx="196">
                  <c:v>24.279123764978756</c:v>
                </c:pt>
                <c:pt idx="197">
                  <c:v>24.397162727382383</c:v>
                </c:pt>
                <c:pt idx="198">
                  <c:v>24.514279663162526</c:v>
                </c:pt>
                <c:pt idx="199">
                  <c:v>24.630456488781576</c:v>
                </c:pt>
                <c:pt idx="200">
                  <c:v>24.745674774191446</c:v>
                </c:pt>
                <c:pt idx="201">
                  <c:v>24.859915724914572</c:v>
                </c:pt>
                <c:pt idx="202">
                  <c:v>24.973160162858459</c:v>
                </c:pt>
                <c:pt idx="203">
                  <c:v>25.085388505743833</c:v>
                </c:pt>
                <c:pt idx="204">
                  <c:v>25.196580745012184</c:v>
                </c:pt>
                <c:pt idx="205">
                  <c:v>25.306716422062507</c:v>
                </c:pt>
                <c:pt idx="206">
                  <c:v>25.415774602648209</c:v>
                </c:pt>
                <c:pt idx="207">
                  <c:v>25.523733849243939</c:v>
                </c:pt>
                <c:pt idx="208">
                  <c:v>25.630572191167381</c:v>
                </c:pt>
                <c:pt idx="209">
                  <c:v>25.736267092212621</c:v>
                </c:pt>
                <c:pt idx="210">
                  <c:v>25.840795415518343</c:v>
                </c:pt>
                <c:pt idx="211">
                  <c:v>25.944133385355933</c:v>
                </c:pt>
                <c:pt idx="212">
                  <c:v>26.046256545476943</c:v>
                </c:pt>
                <c:pt idx="213">
                  <c:v>26.147139713606883</c:v>
                </c:pt>
                <c:pt idx="214">
                  <c:v>26.24675693160939</c:v>
                </c:pt>
                <c:pt idx="215">
                  <c:v>26.345081410771314</c:v>
                </c:pt>
                <c:pt idx="216">
                  <c:v>26.442085471570827</c:v>
                </c:pt>
                <c:pt idx="217">
                  <c:v>26.537740477186055</c:v>
                </c:pt>
                <c:pt idx="218">
                  <c:v>26.632016759874933</c:v>
                </c:pt>
                <c:pt idx="219">
                  <c:v>26.724883539204978</c:v>
                </c:pt>
                <c:pt idx="220">
                  <c:v>26.816308830925969</c:v>
                </c:pt>
                <c:pt idx="221">
                  <c:v>26.906259345052693</c:v>
                </c:pt>
                <c:pt idx="222">
                  <c:v>26.99470037144604</c:v>
                </c:pt>
                <c:pt idx="223">
                  <c:v>27.081595650836537</c:v>
                </c:pt>
                <c:pt idx="224">
                  <c:v>27.166907228803915</c:v>
                </c:pt>
                <c:pt idx="225">
                  <c:v>27.250595289686068</c:v>
                </c:pt>
                <c:pt idx="226">
                  <c:v>27.332617966704955</c:v>
                </c:pt>
                <c:pt idx="227">
                  <c:v>27.412931123719765</c:v>
                </c:pt>
                <c:pt idx="228">
                  <c:v>27.491488102884144</c:v>
                </c:pt>
                <c:pt idx="229">
                  <c:v>27.568239431003501</c:v>
                </c:pt>
                <c:pt idx="230">
                  <c:v>27.643132475431951</c:v>
                </c:pt>
                <c:pt idx="231">
                  <c:v>27.716111037730279</c:v>
                </c:pt>
                <c:pt idx="232">
                  <c:v>27.787114869753882</c:v>
                </c:pt>
                <c:pt idx="233">
                  <c:v>27.856079091944871</c:v>
                </c:pt>
                <c:pt idx="234">
                  <c:v>27.922933486744281</c:v>
                </c:pt>
                <c:pt idx="235">
                  <c:v>27.987601630246854</c:v>
                </c:pt>
                <c:pt idx="236">
                  <c:v>28.049999810940019</c:v>
                </c:pt>
                <c:pt idx="237">
                  <c:v>28.110035663041661</c:v>
                </c:pt>
                <c:pt idx="238">
                  <c:v>28.167606409229997</c:v>
                </c:pt>
                <c:pt idx="239">
                  <c:v>28.22259655577253</c:v>
                </c:pt>
                <c:pt idx="240">
                  <c:v>28.274874798095087</c:v>
                </c:pt>
                <c:pt idx="241">
                  <c:v>28.324289749393788</c:v>
                </c:pt>
                <c:pt idx="242">
                  <c:v>28.370663843013137</c:v>
                </c:pt>
                <c:pt idx="243">
                  <c:v>28.4137842577532</c:v>
                </c:pt>
                <c:pt idx="244">
                  <c:v>28.453388677663668</c:v>
                </c:pt>
                <c:pt idx="245">
                  <c:v>28.489141326436659</c:v>
                </c:pt>
                <c:pt idx="246">
                  <c:v>28.520588513086828</c:v>
                </c:pt>
                <c:pt idx="247">
                  <c:v>28.547063162980827</c:v>
                </c:pt>
                <c:pt idx="248">
                  <c:v>28.567420145102528</c:v>
                </c:pt>
                <c:pt idx="249">
                  <c:v>28.57847828495861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56384"/>
        <c:axId val="94674944"/>
      </c:scatterChart>
      <c:valAx>
        <c:axId val="94656384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94674944"/>
        <c:crosses val="autoZero"/>
        <c:crossBetween val="midCat"/>
      </c:valAx>
      <c:valAx>
        <c:axId val="94674944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946563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calcul</a:t>
            </a:r>
            <a:r>
              <a:rPr lang="fr-FR" baseline="0"/>
              <a:t> supervision</a:t>
            </a:r>
          </a:p>
        </c:rich>
      </c:tx>
      <c:layout>
        <c:manualLayout>
          <c:xMode val="edge"/>
          <c:yMode val="edge"/>
          <c:x val="0.22679907900771118"/>
          <c:y val="1.50915564326174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18746012169738"/>
          <c:y val="0.17016191947013962"/>
          <c:w val="0.78949913589836807"/>
          <c:h val="0.6187205655240490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29171584068258372"/>
                  <c:y val="-8.9281790826155491E-2"/>
                </c:manualLayout>
              </c:layout>
              <c:numFmt formatCode="General" sourceLinked="0"/>
            </c:trendlineLbl>
          </c:trendline>
          <c:xVal>
            <c:numRef>
              <c:f>'calcul cuve3'!$O$28:$O$277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cuve3'!$P$28:$P$277</c:f>
              <c:numCache>
                <c:formatCode>#,##0.00</c:formatCode>
                <c:ptCount val="230"/>
                <c:pt idx="0">
                  <c:v>-0.12931999999999999</c:v>
                </c:pt>
                <c:pt idx="1">
                  <c:v>-7.7287999999999982E-2</c:v>
                </c:pt>
                <c:pt idx="2">
                  <c:v>-2.3915999999999993E-2</c:v>
                </c:pt>
                <c:pt idx="3">
                  <c:v>3.0784000000000034E-2</c:v>
                </c:pt>
                <c:pt idx="4">
                  <c:v>8.6799999999999988E-2</c:v>
                </c:pt>
                <c:pt idx="5">
                  <c:v>0.14411999999999997</c:v>
                </c:pt>
                <c:pt idx="6">
                  <c:v>0.20273200000000002</c:v>
                </c:pt>
                <c:pt idx="7">
                  <c:v>0.26262400000000002</c:v>
                </c:pt>
                <c:pt idx="8">
                  <c:v>0.32378400000000002</c:v>
                </c:pt>
                <c:pt idx="9">
                  <c:v>0.38620000000000004</c:v>
                </c:pt>
                <c:pt idx="10">
                  <c:v>0.44986000000000009</c:v>
                </c:pt>
                <c:pt idx="11">
                  <c:v>0.5147520000000001</c:v>
                </c:pt>
                <c:pt idx="12">
                  <c:v>0.58086400000000005</c:v>
                </c:pt>
                <c:pt idx="13">
                  <c:v>0.64818400000000009</c:v>
                </c:pt>
                <c:pt idx="14">
                  <c:v>0.71670000000000011</c:v>
                </c:pt>
                <c:pt idx="15">
                  <c:v>0.78639999999999999</c:v>
                </c:pt>
                <c:pt idx="16">
                  <c:v>0.85727200000000026</c:v>
                </c:pt>
                <c:pt idx="17">
                  <c:v>0.92930399999999991</c:v>
                </c:pt>
                <c:pt idx="18">
                  <c:v>1.0024839999999999</c:v>
                </c:pt>
                <c:pt idx="19">
                  <c:v>1.0768000000000002</c:v>
                </c:pt>
                <c:pt idx="20">
                  <c:v>1.1522400000000002</c:v>
                </c:pt>
                <c:pt idx="21">
                  <c:v>1.2287920000000001</c:v>
                </c:pt>
                <c:pt idx="22">
                  <c:v>1.3064440000000002</c:v>
                </c:pt>
                <c:pt idx="23">
                  <c:v>1.385184</c:v>
                </c:pt>
                <c:pt idx="24">
                  <c:v>1.4650000000000001</c:v>
                </c:pt>
                <c:pt idx="25">
                  <c:v>1.5458800000000001</c:v>
                </c:pt>
                <c:pt idx="26">
                  <c:v>1.6278120000000003</c:v>
                </c:pt>
                <c:pt idx="27">
                  <c:v>1.7107840000000003</c:v>
                </c:pt>
                <c:pt idx="28">
                  <c:v>1.7947840000000002</c:v>
                </c:pt>
                <c:pt idx="29">
                  <c:v>1.8798000000000001</c:v>
                </c:pt>
                <c:pt idx="30">
                  <c:v>1.9658200000000001</c:v>
                </c:pt>
                <c:pt idx="31">
                  <c:v>2.052832</c:v>
                </c:pt>
                <c:pt idx="32">
                  <c:v>2.1408239999999998</c:v>
                </c:pt>
                <c:pt idx="33">
                  <c:v>2.229784</c:v>
                </c:pt>
                <c:pt idx="34">
                  <c:v>2.3196999999999997</c:v>
                </c:pt>
                <c:pt idx="35">
                  <c:v>2.4105599999999998</c:v>
                </c:pt>
                <c:pt idx="36">
                  <c:v>2.5023519999999997</c:v>
                </c:pt>
                <c:pt idx="37">
                  <c:v>2.5950639999999998</c:v>
                </c:pt>
                <c:pt idx="38">
                  <c:v>2.6886839999999999</c:v>
                </c:pt>
                <c:pt idx="39">
                  <c:v>2.7831999999999999</c:v>
                </c:pt>
                <c:pt idx="40">
                  <c:v>2.8785999999999996</c:v>
                </c:pt>
                <c:pt idx="41">
                  <c:v>2.974872</c:v>
                </c:pt>
                <c:pt idx="42">
                  <c:v>3.0720039999999997</c:v>
                </c:pt>
                <c:pt idx="43">
                  <c:v>3.1699839999999999</c:v>
                </c:pt>
                <c:pt idx="44">
                  <c:v>3.2688000000000001</c:v>
                </c:pt>
                <c:pt idx="45">
                  <c:v>3.3684400000000001</c:v>
                </c:pt>
                <c:pt idx="46">
                  <c:v>3.4688919999999994</c:v>
                </c:pt>
                <c:pt idx="47">
                  <c:v>3.5701439999999995</c:v>
                </c:pt>
                <c:pt idx="48">
                  <c:v>3.6721840000000001</c:v>
                </c:pt>
                <c:pt idx="49">
                  <c:v>3.7749999999999999</c:v>
                </c:pt>
                <c:pt idx="50">
                  <c:v>3.8785799999999999</c:v>
                </c:pt>
                <c:pt idx="51">
                  <c:v>3.9829120000000002</c:v>
                </c:pt>
                <c:pt idx="52">
                  <c:v>4.0879840000000005</c:v>
                </c:pt>
                <c:pt idx="53">
                  <c:v>4.1937840000000008</c:v>
                </c:pt>
                <c:pt idx="54">
                  <c:v>4.3003000000000009</c:v>
                </c:pt>
                <c:pt idx="55">
                  <c:v>4.4075200000000008</c:v>
                </c:pt>
                <c:pt idx="56">
                  <c:v>4.5154320000000006</c:v>
                </c:pt>
                <c:pt idx="57">
                  <c:v>4.6240240000000004</c:v>
                </c:pt>
                <c:pt idx="58">
                  <c:v>4.7332839999999994</c:v>
                </c:pt>
                <c:pt idx="59">
                  <c:v>4.8432000000000004</c:v>
                </c:pt>
                <c:pt idx="60">
                  <c:v>4.9537599999999999</c:v>
                </c:pt>
                <c:pt idx="61">
                  <c:v>5.0649519999999999</c:v>
                </c:pt>
                <c:pt idx="62">
                  <c:v>5.1767640000000004</c:v>
                </c:pt>
                <c:pt idx="63">
                  <c:v>5.2891840000000006</c:v>
                </c:pt>
                <c:pt idx="64">
                  <c:v>5.4022000000000006</c:v>
                </c:pt>
                <c:pt idx="65">
                  <c:v>5.5158000000000005</c:v>
                </c:pt>
                <c:pt idx="66">
                  <c:v>5.6299720000000004</c:v>
                </c:pt>
                <c:pt idx="67">
                  <c:v>5.7447040000000014</c:v>
                </c:pt>
                <c:pt idx="68">
                  <c:v>5.8599839999999999</c:v>
                </c:pt>
                <c:pt idx="69">
                  <c:v>5.9757999999999996</c:v>
                </c:pt>
                <c:pt idx="70">
                  <c:v>6.0921400000000006</c:v>
                </c:pt>
                <c:pt idx="71">
                  <c:v>6.2089920000000003</c:v>
                </c:pt>
                <c:pt idx="72">
                  <c:v>6.3263440000000006</c:v>
                </c:pt>
                <c:pt idx="73">
                  <c:v>6.4441839999999999</c:v>
                </c:pt>
                <c:pt idx="74">
                  <c:v>6.5625</c:v>
                </c:pt>
                <c:pt idx="75">
                  <c:v>6.6812800000000001</c:v>
                </c:pt>
                <c:pt idx="76">
                  <c:v>6.8005120000000003</c:v>
                </c:pt>
                <c:pt idx="77">
                  <c:v>6.9201840000000008</c:v>
                </c:pt>
                <c:pt idx="78">
                  <c:v>7.0402840000000015</c:v>
                </c:pt>
                <c:pt idx="79">
                  <c:v>7.1608000000000009</c:v>
                </c:pt>
                <c:pt idx="80">
                  <c:v>7.2817200000000017</c:v>
                </c:pt>
                <c:pt idx="81">
                  <c:v>7.4030319999999996</c:v>
                </c:pt>
                <c:pt idx="82">
                  <c:v>7.524724</c:v>
                </c:pt>
                <c:pt idx="83">
                  <c:v>7.6467840000000002</c:v>
                </c:pt>
                <c:pt idx="84">
                  <c:v>7.7691999999999997</c:v>
                </c:pt>
                <c:pt idx="85">
                  <c:v>7.891960000000001</c:v>
                </c:pt>
                <c:pt idx="86">
                  <c:v>8.0150520000000007</c:v>
                </c:pt>
                <c:pt idx="87">
                  <c:v>8.1384640000000008</c:v>
                </c:pt>
                <c:pt idx="88">
                  <c:v>8.2621840000000013</c:v>
                </c:pt>
                <c:pt idx="89">
                  <c:v>8.3862000000000005</c:v>
                </c:pt>
                <c:pt idx="90">
                  <c:v>8.5105000000000004</c:v>
                </c:pt>
                <c:pt idx="91">
                  <c:v>8.635072000000001</c:v>
                </c:pt>
                <c:pt idx="92">
                  <c:v>8.7599040000000024</c:v>
                </c:pt>
                <c:pt idx="93">
                  <c:v>8.8849839999999993</c:v>
                </c:pt>
                <c:pt idx="94">
                  <c:v>9.0103000000000009</c:v>
                </c:pt>
                <c:pt idx="95">
                  <c:v>9.1358400000000017</c:v>
                </c:pt>
                <c:pt idx="96">
                  <c:v>9.2615920000000003</c:v>
                </c:pt>
                <c:pt idx="97">
                  <c:v>9.3875440000000001</c:v>
                </c:pt>
                <c:pt idx="98">
                  <c:v>9.5136840000000014</c:v>
                </c:pt>
                <c:pt idx="99">
                  <c:v>9.64</c:v>
                </c:pt>
                <c:pt idx="100">
                  <c:v>9.7664800000000014</c:v>
                </c:pt>
                <c:pt idx="101">
                  <c:v>9.8931120000000004</c:v>
                </c:pt>
                <c:pt idx="102">
                  <c:v>10.019884000000001</c:v>
                </c:pt>
                <c:pt idx="103">
                  <c:v>10.146784</c:v>
                </c:pt>
                <c:pt idx="104">
                  <c:v>10.273800000000001</c:v>
                </c:pt>
                <c:pt idx="105">
                  <c:v>10.400920000000003</c:v>
                </c:pt>
                <c:pt idx="106">
                  <c:v>10.528131999999999</c:v>
                </c:pt>
                <c:pt idx="107">
                  <c:v>10.655424000000002</c:v>
                </c:pt>
                <c:pt idx="108">
                  <c:v>10.782783999999999</c:v>
                </c:pt>
                <c:pt idx="109">
                  <c:v>10.910200000000001</c:v>
                </c:pt>
                <c:pt idx="110">
                  <c:v>11.037660000000002</c:v>
                </c:pt>
                <c:pt idx="111">
                  <c:v>11.165152000000001</c:v>
                </c:pt>
                <c:pt idx="112">
                  <c:v>11.292663999999998</c:v>
                </c:pt>
                <c:pt idx="113">
                  <c:v>11.420184000000001</c:v>
                </c:pt>
                <c:pt idx="114">
                  <c:v>11.547700000000001</c:v>
                </c:pt>
                <c:pt idx="115">
                  <c:v>11.6752</c:v>
                </c:pt>
                <c:pt idx="116">
                  <c:v>11.802671999999999</c:v>
                </c:pt>
                <c:pt idx="117">
                  <c:v>11.930104</c:v>
                </c:pt>
                <c:pt idx="118">
                  <c:v>12.057484000000001</c:v>
                </c:pt>
                <c:pt idx="119">
                  <c:v>12.184800000000001</c:v>
                </c:pt>
                <c:pt idx="120">
                  <c:v>12.31204</c:v>
                </c:pt>
                <c:pt idx="121">
                  <c:v>12.439192</c:v>
                </c:pt>
                <c:pt idx="122">
                  <c:v>12.566244000000001</c:v>
                </c:pt>
                <c:pt idx="123">
                  <c:v>12.693184000000002</c:v>
                </c:pt>
                <c:pt idx="124">
                  <c:v>12.82</c:v>
                </c:pt>
                <c:pt idx="125">
                  <c:v>12.946680000000001</c:v>
                </c:pt>
                <c:pt idx="126">
                  <c:v>13.073212000000002</c:v>
                </c:pt>
                <c:pt idx="127">
                  <c:v>13.199584000000002</c:v>
                </c:pt>
                <c:pt idx="128">
                  <c:v>13.325784000000002</c:v>
                </c:pt>
                <c:pt idx="129">
                  <c:v>13.451800000000002</c:v>
                </c:pt>
                <c:pt idx="130">
                  <c:v>13.577620000000001</c:v>
                </c:pt>
                <c:pt idx="131">
                  <c:v>13.703232000000002</c:v>
                </c:pt>
                <c:pt idx="132">
                  <c:v>13.828624000000001</c:v>
                </c:pt>
                <c:pt idx="133">
                  <c:v>13.953784000000002</c:v>
                </c:pt>
                <c:pt idx="134">
                  <c:v>14.078700000000001</c:v>
                </c:pt>
                <c:pt idx="135">
                  <c:v>14.203360000000004</c:v>
                </c:pt>
                <c:pt idx="136">
                  <c:v>14.327752000000002</c:v>
                </c:pt>
                <c:pt idx="137">
                  <c:v>14.451864</c:v>
                </c:pt>
                <c:pt idx="138">
                  <c:v>14.575683999999999</c:v>
                </c:pt>
                <c:pt idx="139">
                  <c:v>14.699200000000001</c:v>
                </c:pt>
                <c:pt idx="140">
                  <c:v>14.8224</c:v>
                </c:pt>
                <c:pt idx="141">
                  <c:v>14.945272000000001</c:v>
                </c:pt>
                <c:pt idx="142">
                  <c:v>15.067803999999999</c:v>
                </c:pt>
                <c:pt idx="143">
                  <c:v>15.189983999999999</c:v>
                </c:pt>
                <c:pt idx="144">
                  <c:v>15.311800000000002</c:v>
                </c:pt>
                <c:pt idx="145">
                  <c:v>15.433240000000001</c:v>
                </c:pt>
                <c:pt idx="146">
                  <c:v>15.554292</c:v>
                </c:pt>
                <c:pt idx="147">
                  <c:v>15.674944000000002</c:v>
                </c:pt>
                <c:pt idx="148">
                  <c:v>15.795184000000003</c:v>
                </c:pt>
                <c:pt idx="149">
                  <c:v>15.914999999999999</c:v>
                </c:pt>
                <c:pt idx="150">
                  <c:v>16.034380000000002</c:v>
                </c:pt>
                <c:pt idx="151">
                  <c:v>16.153312</c:v>
                </c:pt>
                <c:pt idx="152">
                  <c:v>16.271784</c:v>
                </c:pt>
                <c:pt idx="153">
                  <c:v>16.389783999999999</c:v>
                </c:pt>
                <c:pt idx="154">
                  <c:v>16.507300000000001</c:v>
                </c:pt>
                <c:pt idx="155">
                  <c:v>16.624320000000001</c:v>
                </c:pt>
                <c:pt idx="156">
                  <c:v>16.740832000000001</c:v>
                </c:pt>
                <c:pt idx="157">
                  <c:v>16.856824000000003</c:v>
                </c:pt>
                <c:pt idx="158">
                  <c:v>16.972284000000002</c:v>
                </c:pt>
                <c:pt idx="159">
                  <c:v>17.087200000000003</c:v>
                </c:pt>
                <c:pt idx="160">
                  <c:v>17.201560000000001</c:v>
                </c:pt>
                <c:pt idx="161">
                  <c:v>17.315352000000004</c:v>
                </c:pt>
                <c:pt idx="162">
                  <c:v>17.428564000000001</c:v>
                </c:pt>
                <c:pt idx="163">
                  <c:v>17.541184000000001</c:v>
                </c:pt>
                <c:pt idx="164">
                  <c:v>17.653199999999998</c:v>
                </c:pt>
                <c:pt idx="165">
                  <c:v>17.764600000000002</c:v>
                </c:pt>
                <c:pt idx="166">
                  <c:v>17.875371999999999</c:v>
                </c:pt>
                <c:pt idx="167">
                  <c:v>17.985503999999999</c:v>
                </c:pt>
                <c:pt idx="168">
                  <c:v>18.094984</c:v>
                </c:pt>
                <c:pt idx="169">
                  <c:v>18.203800000000001</c:v>
                </c:pt>
                <c:pt idx="170">
                  <c:v>18.31194</c:v>
                </c:pt>
                <c:pt idx="171">
                  <c:v>18.419392000000002</c:v>
                </c:pt>
                <c:pt idx="172">
                  <c:v>18.526144000000002</c:v>
                </c:pt>
                <c:pt idx="173">
                  <c:v>18.632183999999999</c:v>
                </c:pt>
                <c:pt idx="174">
                  <c:v>18.737500000000001</c:v>
                </c:pt>
                <c:pt idx="175">
                  <c:v>18.842080000000003</c:v>
                </c:pt>
                <c:pt idx="176">
                  <c:v>18.945912</c:v>
                </c:pt>
                <c:pt idx="177">
                  <c:v>19.048984000000001</c:v>
                </c:pt>
                <c:pt idx="178">
                  <c:v>19.151284</c:v>
                </c:pt>
                <c:pt idx="179">
                  <c:v>19.252800000000001</c:v>
                </c:pt>
                <c:pt idx="180">
                  <c:v>19.353520000000003</c:v>
                </c:pt>
                <c:pt idx="181">
                  <c:v>19.453431999999999</c:v>
                </c:pt>
                <c:pt idx="182">
                  <c:v>19.552524000000002</c:v>
                </c:pt>
                <c:pt idx="183">
                  <c:v>19.650784000000002</c:v>
                </c:pt>
                <c:pt idx="184">
                  <c:v>19.748200000000001</c:v>
                </c:pt>
                <c:pt idx="185">
                  <c:v>19.844760000000001</c:v>
                </c:pt>
                <c:pt idx="186">
                  <c:v>19.940452000000001</c:v>
                </c:pt>
                <c:pt idx="187">
                  <c:v>20.035263999999998</c:v>
                </c:pt>
                <c:pt idx="188">
                  <c:v>20.129184000000002</c:v>
                </c:pt>
                <c:pt idx="189">
                  <c:v>20.222200000000001</c:v>
                </c:pt>
                <c:pt idx="190">
                  <c:v>20.314299999999999</c:v>
                </c:pt>
                <c:pt idx="191">
                  <c:v>20.405472000000003</c:v>
                </c:pt>
                <c:pt idx="192">
                  <c:v>20.495704000000003</c:v>
                </c:pt>
                <c:pt idx="193">
                  <c:v>20.584983999999999</c:v>
                </c:pt>
                <c:pt idx="194">
                  <c:v>20.673299999999998</c:v>
                </c:pt>
                <c:pt idx="195">
                  <c:v>20.760640000000002</c:v>
                </c:pt>
                <c:pt idx="196">
                  <c:v>20.846992</c:v>
                </c:pt>
                <c:pt idx="197">
                  <c:v>20.932344000000004</c:v>
                </c:pt>
                <c:pt idx="198">
                  <c:v>21.016684000000001</c:v>
                </c:pt>
                <c:pt idx="199">
                  <c:v>21.1</c:v>
                </c:pt>
                <c:pt idx="200">
                  <c:v>21.182279999999999</c:v>
                </c:pt>
                <c:pt idx="201">
                  <c:v>21.263512000000006</c:v>
                </c:pt>
                <c:pt idx="202">
                  <c:v>21.343684</c:v>
                </c:pt>
                <c:pt idx="203">
                  <c:v>21.422784</c:v>
                </c:pt>
                <c:pt idx="204">
                  <c:v>21.500800000000002</c:v>
                </c:pt>
                <c:pt idx="205">
                  <c:v>21.577719999999999</c:v>
                </c:pt>
                <c:pt idx="206">
                  <c:v>21.653531999999998</c:v>
                </c:pt>
                <c:pt idx="207">
                  <c:v>21.728224000000004</c:v>
                </c:pt>
                <c:pt idx="208">
                  <c:v>21.801783999999998</c:v>
                </c:pt>
                <c:pt idx="209">
                  <c:v>21.874200000000002</c:v>
                </c:pt>
                <c:pt idx="210">
                  <c:v>21.945460000000004</c:v>
                </c:pt>
                <c:pt idx="211">
                  <c:v>22.015552000000003</c:v>
                </c:pt>
                <c:pt idx="212">
                  <c:v>22.084464000000001</c:v>
                </c:pt>
                <c:pt idx="213">
                  <c:v>22.152183999999998</c:v>
                </c:pt>
                <c:pt idx="214">
                  <c:v>22.218700000000002</c:v>
                </c:pt>
                <c:pt idx="215">
                  <c:v>22.284000000000002</c:v>
                </c:pt>
                <c:pt idx="216">
                  <c:v>22.348071999999995</c:v>
                </c:pt>
                <c:pt idx="217">
                  <c:v>22.410904000000002</c:v>
                </c:pt>
                <c:pt idx="218">
                  <c:v>22.472484000000005</c:v>
                </c:pt>
                <c:pt idx="219">
                  <c:v>22.532800000000002</c:v>
                </c:pt>
                <c:pt idx="220">
                  <c:v>22.591840000000001</c:v>
                </c:pt>
                <c:pt idx="221">
                  <c:v>22.649592000000005</c:v>
                </c:pt>
                <c:pt idx="222">
                  <c:v>22.706044000000006</c:v>
                </c:pt>
                <c:pt idx="223">
                  <c:v>22.761184</c:v>
                </c:pt>
                <c:pt idx="224">
                  <c:v>22.815000000000005</c:v>
                </c:pt>
                <c:pt idx="225">
                  <c:v>22.86748</c:v>
                </c:pt>
                <c:pt idx="226">
                  <c:v>22.918612000000003</c:v>
                </c:pt>
                <c:pt idx="227">
                  <c:v>22.968384000000004</c:v>
                </c:pt>
                <c:pt idx="228">
                  <c:v>23.016784000000001</c:v>
                </c:pt>
                <c:pt idx="229">
                  <c:v>23.063800000000004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114496"/>
        <c:axId val="111227264"/>
      </c:scatterChart>
      <c:valAx>
        <c:axId val="111114496"/>
        <c:scaling>
          <c:orientation val="minMax"/>
          <c:max val="3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1227264"/>
        <c:crosses val="autoZero"/>
        <c:crossBetween val="midCat"/>
      </c:valAx>
      <c:valAx>
        <c:axId val="11122726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11114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5662101579783412E-2"/>
          <c:y val="0.83324459870400736"/>
          <c:w val="0.26084283976313827"/>
          <c:h val="0.1462548360903692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poids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cuve3'!$T$28:$T$277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</c:numCache>
            </c:numRef>
          </c:xVal>
          <c:yVal>
            <c:numRef>
              <c:f>'calcul cuve3'!$U$28:$U$257</c:f>
              <c:numCache>
                <c:formatCode>#,##0.0</c:formatCode>
                <c:ptCount val="230"/>
                <c:pt idx="0">
                  <c:v>8.006105608411282</c:v>
                </c:pt>
                <c:pt idx="1">
                  <c:v>22.73930060437899</c:v>
                </c:pt>
                <c:pt idx="2">
                  <c:v>41.893995099342824</c:v>
                </c:pt>
                <c:pt idx="3">
                  <c:v>64.639640298361186</c:v>
                </c:pt>
                <c:pt idx="4">
                  <c:v>90.492099604896481</c:v>
                </c:pt>
                <c:pt idx="5">
                  <c:v>119.12188660821833</c:v>
                </c:pt>
                <c:pt idx="6">
                  <c:v>150.28498749883508</c:v>
                </c:pt>
                <c:pt idx="7">
                  <c:v>183.79064564135044</c:v>
                </c:pt>
                <c:pt idx="8">
                  <c:v>219.48399221867874</c:v>
                </c:pt>
                <c:pt idx="9">
                  <c:v>257.23572441742516</c:v>
                </c:pt>
                <c:pt idx="10">
                  <c:v>296.9355270976256</c:v>
                </c:pt>
                <c:pt idx="11">
                  <c:v>338.48765212566047</c:v>
                </c:pt>
                <c:pt idx="12">
                  <c:v>381.80782138513803</c:v>
                </c:pt>
                <c:pt idx="13">
                  <c:v>426.82098292267665</c:v>
                </c:pt>
                <c:pt idx="14">
                  <c:v>473.45963945857301</c:v>
                </c:pt>
                <c:pt idx="15">
                  <c:v>521.66257389020313</c:v>
                </c:pt>
                <c:pt idx="16">
                  <c:v>571.37385799308311</c:v>
                </c:pt>
                <c:pt idx="17">
                  <c:v>622.54206805710828</c:v>
                </c:pt>
                <c:pt idx="18">
                  <c:v>675.11965491174885</c:v>
                </c:pt>
                <c:pt idx="19">
                  <c:v>729.06243125219817</c:v>
                </c:pt>
                <c:pt idx="20">
                  <c:v>784.32914953033639</c:v>
                </c:pt>
                <c:pt idx="21">
                  <c:v>840.88115077329962</c:v>
                </c:pt>
                <c:pt idx="22">
                  <c:v>898.68206966441937</c:v>
                </c:pt>
                <c:pt idx="23">
                  <c:v>957.69758476960385</c:v>
                </c:pt>
                <c:pt idx="24">
                  <c:v>1017.8952053678145</c:v>
                </c:pt>
                <c:pt idx="25">
                  <c:v>1079.2440882424946</c:v>
                </c:pt>
                <c:pt idx="26">
                  <c:v>1141.7148792093808</c:v>
                </c:pt>
                <c:pt idx="27">
                  <c:v>1205.2795752297282</c:v>
                </c:pt>
                <c:pt idx="28">
                  <c:v>1269.9114037800264</c:v>
                </c:pt>
                <c:pt idx="29">
                  <c:v>1335.5847167854124</c:v>
                </c:pt>
                <c:pt idx="30">
                  <c:v>1402.2748969211329</c:v>
                </c:pt>
                <c:pt idx="31">
                  <c:v>1469.9582744785218</c:v>
                </c:pt>
                <c:pt idx="32">
                  <c:v>1538.6120533037931</c:v>
                </c:pt>
                <c:pt idx="33">
                  <c:v>1608.2142445679776</c:v>
                </c:pt>
                <c:pt idx="34">
                  <c:v>1678.7436073282106</c:v>
                </c:pt>
                <c:pt idx="35">
                  <c:v>1750.1795950047529</c:v>
                </c:pt>
                <c:pt idx="36">
                  <c:v>1822.5023070324773</c:v>
                </c:pt>
                <c:pt idx="37">
                  <c:v>1895.6924450561794</c:v>
                </c:pt>
                <c:pt idx="38">
                  <c:v>1969.7312731306872</c:v>
                </c:pt>
                <c:pt idx="39">
                  <c:v>2044.6005814629789</c:v>
                </c:pt>
                <c:pt idx="40">
                  <c:v>2120.2826532973536</c:v>
                </c:pt>
                <c:pt idx="41">
                  <c:v>2196.7602345983551</c:v>
                </c:pt>
                <c:pt idx="42">
                  <c:v>2274.0165062314468</c:v>
                </c:pt>
                <c:pt idx="43">
                  <c:v>2352.0350583799059</c:v>
                </c:pt>
                <c:pt idx="44">
                  <c:v>2430.7998669691242</c:v>
                </c:pt>
                <c:pt idx="45">
                  <c:v>2510.2952718975134</c:v>
                </c:pt>
                <c:pt idx="46">
                  <c:v>2590.505956897231</c:v>
                </c:pt>
                <c:pt idx="47">
                  <c:v>2671.4169308686778</c:v>
                </c:pt>
                <c:pt idx="48">
                  <c:v>2753.0135105505437</c:v>
                </c:pt>
                <c:pt idx="49">
                  <c:v>2835.2813044027516</c:v>
                </c:pt>
                <c:pt idx="50">
                  <c:v>2918.2061975930856</c:v>
                </c:pt>
                <c:pt idx="51">
                  <c:v>3001.7743379900971</c:v>
                </c:pt>
                <c:pt idx="52">
                  <c:v>3085.9721230751552</c:v>
                </c:pt>
                <c:pt idx="53">
                  <c:v>3170.7861876955162</c:v>
                </c:pt>
                <c:pt idx="54">
                  <c:v>3256.2033925882843</c:v>
                </c:pt>
                <c:pt idx="55">
                  <c:v>3342.2108136120564</c:v>
                </c:pt>
                <c:pt idx="56">
                  <c:v>3428.7957316293309</c:v>
                </c:pt>
                <c:pt idx="57">
                  <c:v>3515.9456229881084</c:v>
                </c:pt>
                <c:pt idx="58">
                  <c:v>3603.6481505561201</c:v>
                </c:pt>
                <c:pt idx="59">
                  <c:v>3691.8911552653453</c:v>
                </c:pt>
                <c:pt idx="60">
                  <c:v>3780.6626481283802</c:v>
                </c:pt>
                <c:pt idx="61">
                  <c:v>3869.9508026916501</c:v>
                </c:pt>
                <c:pt idx="62">
                  <c:v>3959.7439478935912</c:v>
                </c:pt>
                <c:pt idx="63">
                  <c:v>4050.0305612985985</c:v>
                </c:pt>
                <c:pt idx="64">
                  <c:v>4140.7992626801379</c:v>
                </c:pt>
                <c:pt idx="65">
                  <c:v>4232.0388079285594</c:v>
                </c:pt>
                <c:pt idx="66">
                  <c:v>4323.7380832612362</c:v>
                </c:pt>
                <c:pt idx="67">
                  <c:v>4415.8860997144056</c:v>
                </c:pt>
                <c:pt idx="68">
                  <c:v>4508.4719878978185</c:v>
                </c:pt>
                <c:pt idx="69">
                  <c:v>4601.4849929947186</c:v>
                </c:pt>
                <c:pt idx="70">
                  <c:v>4694.9144699910248</c:v>
                </c:pt>
                <c:pt idx="71">
                  <c:v>4788.7498791189355</c:v>
                </c:pt>
                <c:pt idx="72">
                  <c:v>4882.9807815010909</c:v>
                </c:pt>
                <c:pt idx="73">
                  <c:v>4977.5968349826371</c:v>
                </c:pt>
                <c:pt idx="74">
                  <c:v>5072.5877901393387</c:v>
                </c:pt>
                <c:pt idx="75">
                  <c:v>5167.9434864507866</c:v>
                </c:pt>
                <c:pt idx="76">
                  <c:v>5263.6538486285126</c:v>
                </c:pt>
                <c:pt idx="77">
                  <c:v>5359.7088830895191</c:v>
                </c:pt>
                <c:pt idx="78">
                  <c:v>5456.0986745663686</c:v>
                </c:pt>
                <c:pt idx="79">
                  <c:v>5552.8133828456421</c:v>
                </c:pt>
                <c:pt idx="80">
                  <c:v>5649.8432396269909</c:v>
                </c:pt>
                <c:pt idx="81">
                  <c:v>5747.1785454956516</c:v>
                </c:pt>
                <c:pt idx="82">
                  <c:v>5844.8096670016539</c:v>
                </c:pt>
                <c:pt idx="83">
                  <c:v>5942.7270338393819</c:v>
                </c:pt>
                <c:pt idx="84">
                  <c:v>6040.9211361216267</c:v>
                </c:pt>
                <c:pt idx="85">
                  <c:v>6139.3825217424883</c:v>
                </c:pt>
                <c:pt idx="86">
                  <c:v>6238.1017938239656</c:v>
                </c:pt>
                <c:pt idx="87">
                  <c:v>6337.0696082412169</c:v>
                </c:pt>
                <c:pt idx="88">
                  <c:v>6436.27667122194</c:v>
                </c:pt>
                <c:pt idx="89">
                  <c:v>6535.7137370153905</c:v>
                </c:pt>
                <c:pt idx="90">
                  <c:v>6635.3716056269659</c:v>
                </c:pt>
                <c:pt idx="91">
                  <c:v>6735.2411206143652</c:v>
                </c:pt>
                <c:pt idx="92">
                  <c:v>6835.3131669416598</c:v>
                </c:pt>
                <c:pt idx="93">
                  <c:v>6935.5786688876833</c:v>
                </c:pt>
                <c:pt idx="94">
                  <c:v>7036.0285880054507</c:v>
                </c:pt>
                <c:pt idx="95">
                  <c:v>7136.6539211293521</c:v>
                </c:pt>
                <c:pt idx="96">
                  <c:v>7237.4456984271137</c:v>
                </c:pt>
                <c:pt idx="97">
                  <c:v>7338.3949814936004</c:v>
                </c:pt>
                <c:pt idx="98">
                  <c:v>7439.492861483679</c:v>
                </c:pt>
                <c:pt idx="99">
                  <c:v>7540.7304572815056</c:v>
                </c:pt>
                <c:pt idx="100">
                  <c:v>7642.098913703624</c:v>
                </c:pt>
                <c:pt idx="101">
                  <c:v>7743.5893997335015</c:v>
                </c:pt>
                <c:pt idx="102">
                  <c:v>7845.1931067850437</c:v>
                </c:pt>
                <c:pt idx="103">
                  <c:v>7946.901246992893</c:v>
                </c:pt>
                <c:pt idx="104">
                  <c:v>8048.7050515272358</c:v>
                </c:pt>
                <c:pt idx="105">
                  <c:v>8150.5957689310308</c:v>
                </c:pt>
                <c:pt idx="106">
                  <c:v>8252.5646634775439</c:v>
                </c:pt>
                <c:pt idx="107">
                  <c:v>8354.6030135461951</c:v>
                </c:pt>
                <c:pt idx="108">
                  <c:v>8456.7021100147631</c:v>
                </c:pt>
                <c:pt idx="109">
                  <c:v>8558.8532546659644</c:v>
                </c:pt>
                <c:pt idx="110">
                  <c:v>8661.0477586065954</c:v>
                </c:pt>
                <c:pt idx="111">
                  <c:v>8763.2769406973348</c:v>
                </c:pt>
                <c:pt idx="112">
                  <c:v>8865.5321259913944</c:v>
                </c:pt>
                <c:pt idx="113">
                  <c:v>8967.8046441802635</c:v>
                </c:pt>
                <c:pt idx="114">
                  <c:v>9070.0858280446573</c:v>
                </c:pt>
                <c:pt idx="115">
                  <c:v>9172.3670119090511</c:v>
                </c:pt>
                <c:pt idx="116">
                  <c:v>9274.6395300979184</c:v>
                </c:pt>
                <c:pt idx="117">
                  <c:v>9376.8947153919835</c:v>
                </c:pt>
                <c:pt idx="118">
                  <c:v>9479.1238974827229</c:v>
                </c:pt>
                <c:pt idx="119">
                  <c:v>9581.3184014233502</c:v>
                </c:pt>
                <c:pt idx="120">
                  <c:v>9683.4695460745534</c:v>
                </c:pt>
                <c:pt idx="121">
                  <c:v>9785.5686425431213</c:v>
                </c:pt>
                <c:pt idx="122">
                  <c:v>9887.6069926117725</c:v>
                </c:pt>
                <c:pt idx="123">
                  <c:v>9989.5758871582821</c:v>
                </c:pt>
                <c:pt idx="124">
                  <c:v>10091.466604562082</c:v>
                </c:pt>
                <c:pt idx="125">
                  <c:v>10193.270409096423</c:v>
                </c:pt>
                <c:pt idx="126">
                  <c:v>10294.978549304273</c:v>
                </c:pt>
                <c:pt idx="127">
                  <c:v>10396.582256355816</c:v>
                </c:pt>
                <c:pt idx="128">
                  <c:v>10498.072742385693</c:v>
                </c:pt>
                <c:pt idx="129">
                  <c:v>10599.441198807812</c:v>
                </c:pt>
                <c:pt idx="130">
                  <c:v>10700.678794605637</c:v>
                </c:pt>
                <c:pt idx="131">
                  <c:v>10801.776674595716</c:v>
                </c:pt>
                <c:pt idx="132">
                  <c:v>10902.725957662202</c:v>
                </c:pt>
                <c:pt idx="133">
                  <c:v>11003.517734959963</c:v>
                </c:pt>
                <c:pt idx="134">
                  <c:v>11104.143068083864</c:v>
                </c:pt>
                <c:pt idx="135">
                  <c:v>11204.592987201635</c:v>
                </c:pt>
                <c:pt idx="136">
                  <c:v>11304.858489147658</c:v>
                </c:pt>
                <c:pt idx="137">
                  <c:v>11404.930535474949</c:v>
                </c:pt>
                <c:pt idx="138">
                  <c:v>11504.800050462349</c:v>
                </c:pt>
                <c:pt idx="139">
                  <c:v>11604.457919073926</c:v>
                </c:pt>
                <c:pt idx="140">
                  <c:v>11703.894984867375</c:v>
                </c:pt>
                <c:pt idx="141">
                  <c:v>11803.102047848097</c:v>
                </c:pt>
                <c:pt idx="142">
                  <c:v>11902.069862265353</c:v>
                </c:pt>
                <c:pt idx="143">
                  <c:v>12000.789134346827</c:v>
                </c:pt>
                <c:pt idx="144">
                  <c:v>12099.250519967689</c:v>
                </c:pt>
                <c:pt idx="145">
                  <c:v>12197.444622249932</c:v>
                </c:pt>
                <c:pt idx="146">
                  <c:v>12295.361989087663</c:v>
                </c:pt>
                <c:pt idx="147">
                  <c:v>12392.993110593663</c:v>
                </c:pt>
                <c:pt idx="148">
                  <c:v>12490.328416462326</c:v>
                </c:pt>
                <c:pt idx="149">
                  <c:v>12587.35827324367</c:v>
                </c:pt>
                <c:pt idx="150">
                  <c:v>12684.072981522944</c:v>
                </c:pt>
                <c:pt idx="151">
                  <c:v>12780.462772999797</c:v>
                </c:pt>
                <c:pt idx="152">
                  <c:v>12876.517807460803</c:v>
                </c:pt>
                <c:pt idx="153">
                  <c:v>12972.228169638531</c:v>
                </c:pt>
                <c:pt idx="154">
                  <c:v>13067.583865949977</c:v>
                </c:pt>
                <c:pt idx="155">
                  <c:v>13162.57482110668</c:v>
                </c:pt>
                <c:pt idx="156">
                  <c:v>13257.190874588225</c:v>
                </c:pt>
                <c:pt idx="157">
                  <c:v>13351.421776970379</c:v>
                </c:pt>
                <c:pt idx="158">
                  <c:v>13445.25718609829</c:v>
                </c:pt>
                <c:pt idx="159">
                  <c:v>13538.686663094597</c:v>
                </c:pt>
                <c:pt idx="160">
                  <c:v>13631.699668191497</c:v>
                </c:pt>
                <c:pt idx="161">
                  <c:v>13724.285556374911</c:v>
                </c:pt>
                <c:pt idx="162">
                  <c:v>13816.43357282808</c:v>
                </c:pt>
                <c:pt idx="163">
                  <c:v>13908.132848160752</c:v>
                </c:pt>
                <c:pt idx="164">
                  <c:v>13999.372393409178</c:v>
                </c:pt>
                <c:pt idx="165">
                  <c:v>14090.141094790715</c:v>
                </c:pt>
                <c:pt idx="166">
                  <c:v>14180.427708195726</c:v>
                </c:pt>
                <c:pt idx="167">
                  <c:v>14270.220853397665</c:v>
                </c:pt>
                <c:pt idx="168">
                  <c:v>14359.509007960938</c:v>
                </c:pt>
                <c:pt idx="169">
                  <c:v>14448.280500823968</c:v>
                </c:pt>
                <c:pt idx="170">
                  <c:v>14536.523505533194</c:v>
                </c:pt>
                <c:pt idx="171">
                  <c:v>14624.226033101206</c:v>
                </c:pt>
                <c:pt idx="172">
                  <c:v>14711.375924459984</c:v>
                </c:pt>
                <c:pt idx="173">
                  <c:v>14797.960842477261</c:v>
                </c:pt>
                <c:pt idx="174">
                  <c:v>14883.968263501034</c:v>
                </c:pt>
                <c:pt idx="175">
                  <c:v>14969.385468393799</c:v>
                </c:pt>
                <c:pt idx="176">
                  <c:v>15054.19953301416</c:v>
                </c:pt>
                <c:pt idx="177">
                  <c:v>15138.397318099218</c:v>
                </c:pt>
                <c:pt idx="178">
                  <c:v>15221.96545849623</c:v>
                </c:pt>
                <c:pt idx="179">
                  <c:v>15304.890351686561</c:v>
                </c:pt>
                <c:pt idx="180">
                  <c:v>15387.158145538773</c:v>
                </c:pt>
                <c:pt idx="181">
                  <c:v>15468.754725220639</c:v>
                </c:pt>
                <c:pt idx="182">
                  <c:v>15549.665699192085</c:v>
                </c:pt>
                <c:pt idx="183">
                  <c:v>15629.876384191799</c:v>
                </c:pt>
                <c:pt idx="184">
                  <c:v>15709.37178912019</c:v>
                </c:pt>
                <c:pt idx="185">
                  <c:v>15788.13659770941</c:v>
                </c:pt>
                <c:pt idx="186">
                  <c:v>15866.155149857868</c:v>
                </c:pt>
                <c:pt idx="187">
                  <c:v>15943.411421490962</c:v>
                </c:pt>
                <c:pt idx="188">
                  <c:v>16019.889002791962</c:v>
                </c:pt>
                <c:pt idx="189">
                  <c:v>16095.571074626336</c:v>
                </c:pt>
                <c:pt idx="190">
                  <c:v>16170.440382958628</c:v>
                </c:pt>
                <c:pt idx="191">
                  <c:v>16244.47921103314</c:v>
                </c:pt>
                <c:pt idx="192">
                  <c:v>16317.66934905684</c:v>
                </c:pt>
                <c:pt idx="193">
                  <c:v>16389.992061084566</c:v>
                </c:pt>
                <c:pt idx="194">
                  <c:v>16461.428048761103</c:v>
                </c:pt>
                <c:pt idx="195">
                  <c:v>16531.95741152134</c:v>
                </c:pt>
                <c:pt idx="196">
                  <c:v>16601.559602785521</c:v>
                </c:pt>
                <c:pt idx="197">
                  <c:v>16670.213381610793</c:v>
                </c:pt>
                <c:pt idx="198">
                  <c:v>16737.896759168179</c:v>
                </c:pt>
                <c:pt idx="199">
                  <c:v>16804.586939303907</c:v>
                </c:pt>
                <c:pt idx="200">
                  <c:v>16870.26025230929</c:v>
                </c:pt>
                <c:pt idx="201">
                  <c:v>16934.892080859587</c:v>
                </c:pt>
                <c:pt idx="202">
                  <c:v>16998.456776879932</c:v>
                </c:pt>
                <c:pt idx="203">
                  <c:v>17060.927567846822</c:v>
                </c:pt>
                <c:pt idx="204">
                  <c:v>17122.276450721496</c:v>
                </c:pt>
                <c:pt idx="205">
                  <c:v>17182.474071319713</c:v>
                </c:pt>
                <c:pt idx="206">
                  <c:v>17241.489586424894</c:v>
                </c:pt>
                <c:pt idx="207">
                  <c:v>17299.290505316018</c:v>
                </c:pt>
                <c:pt idx="208">
                  <c:v>17355.842506558976</c:v>
                </c:pt>
                <c:pt idx="209">
                  <c:v>17411.109224837117</c:v>
                </c:pt>
                <c:pt idx="210">
                  <c:v>17465.052001177566</c:v>
                </c:pt>
                <c:pt idx="211">
                  <c:v>17517.629588032207</c:v>
                </c:pt>
                <c:pt idx="212">
                  <c:v>17568.797798096231</c:v>
                </c:pt>
                <c:pt idx="213">
                  <c:v>17618.509082199114</c:v>
                </c:pt>
                <c:pt idx="214">
                  <c:v>17666.712016630743</c:v>
                </c:pt>
                <c:pt idx="215">
                  <c:v>17713.350673166638</c:v>
                </c:pt>
                <c:pt idx="216">
                  <c:v>17758.363834704178</c:v>
                </c:pt>
                <c:pt idx="217">
                  <c:v>17801.684003963655</c:v>
                </c:pt>
                <c:pt idx="218">
                  <c:v>17843.236128991688</c:v>
                </c:pt>
                <c:pt idx="219">
                  <c:v>17882.935931671891</c:v>
                </c:pt>
                <c:pt idx="220">
                  <c:v>17920.687663870634</c:v>
                </c:pt>
                <c:pt idx="221">
                  <c:v>17956.381010447967</c:v>
                </c:pt>
                <c:pt idx="222">
                  <c:v>17989.886668590483</c:v>
                </c:pt>
                <c:pt idx="223">
                  <c:v>18021.049769481095</c:v>
                </c:pt>
                <c:pt idx="224">
                  <c:v>18049.679556484421</c:v>
                </c:pt>
                <c:pt idx="225">
                  <c:v>18075.532015790955</c:v>
                </c:pt>
                <c:pt idx="226">
                  <c:v>18098.27766098997</c:v>
                </c:pt>
                <c:pt idx="227">
                  <c:v>18117.43235548494</c:v>
                </c:pt>
                <c:pt idx="228">
                  <c:v>18132.165550480906</c:v>
                </c:pt>
                <c:pt idx="229">
                  <c:v>18140.171656089315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cuve3'!$T$28:$T$277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</c:numCache>
            </c:numRef>
          </c:xVal>
          <c:yVal>
            <c:numRef>
              <c:f>'calcul cuve3'!$V$28:$V$257</c:f>
              <c:numCache>
                <c:formatCode>#,##0.0</c:formatCode>
                <c:ptCount val="230"/>
                <c:pt idx="0">
                  <c:v>-99.576399999999992</c:v>
                </c:pt>
                <c:pt idx="1">
                  <c:v>-59.511759999999988</c:v>
                </c:pt>
                <c:pt idx="2">
                  <c:v>-18.415319999999994</c:v>
                </c:pt>
                <c:pt idx="3">
                  <c:v>23.703680000000027</c:v>
                </c:pt>
                <c:pt idx="4">
                  <c:v>66.835999999999984</c:v>
                </c:pt>
                <c:pt idx="5">
                  <c:v>110.97239999999998</c:v>
                </c:pt>
                <c:pt idx="6">
                  <c:v>156.10364000000001</c:v>
                </c:pt>
                <c:pt idx="7">
                  <c:v>202.22048000000001</c:v>
                </c:pt>
                <c:pt idx="8">
                  <c:v>249.31368000000001</c:v>
                </c:pt>
                <c:pt idx="9">
                  <c:v>297.37400000000002</c:v>
                </c:pt>
                <c:pt idx="10">
                  <c:v>346.39220000000006</c:v>
                </c:pt>
                <c:pt idx="11">
                  <c:v>396.35904000000005</c:v>
                </c:pt>
                <c:pt idx="12">
                  <c:v>447.26528000000002</c:v>
                </c:pt>
                <c:pt idx="13">
                  <c:v>499.1016800000001</c:v>
                </c:pt>
                <c:pt idx="14">
                  <c:v>551.85900000000015</c:v>
                </c:pt>
                <c:pt idx="15">
                  <c:v>605.52800000000002</c:v>
                </c:pt>
                <c:pt idx="16">
                  <c:v>660.09944000000019</c:v>
                </c:pt>
                <c:pt idx="17">
                  <c:v>715.56407999999988</c:v>
                </c:pt>
                <c:pt idx="18">
                  <c:v>771.91267999999991</c:v>
                </c:pt>
                <c:pt idx="19">
                  <c:v>829.13600000000019</c:v>
                </c:pt>
                <c:pt idx="20">
                  <c:v>887.22480000000019</c:v>
                </c:pt>
                <c:pt idx="21">
                  <c:v>946.16984000000014</c:v>
                </c:pt>
                <c:pt idx="22">
                  <c:v>1005.9618800000002</c:v>
                </c:pt>
                <c:pt idx="23">
                  <c:v>1066.59168</c:v>
                </c:pt>
                <c:pt idx="24">
                  <c:v>1128.05</c:v>
                </c:pt>
                <c:pt idx="25">
                  <c:v>1190.3276000000001</c:v>
                </c:pt>
                <c:pt idx="26">
                  <c:v>1253.4152400000003</c:v>
                </c:pt>
                <c:pt idx="27">
                  <c:v>1317.3036800000002</c:v>
                </c:pt>
                <c:pt idx="28">
                  <c:v>1381.98368</c:v>
                </c:pt>
                <c:pt idx="29">
                  <c:v>1447.4460000000001</c:v>
                </c:pt>
                <c:pt idx="30">
                  <c:v>1513.6814000000002</c:v>
                </c:pt>
                <c:pt idx="31">
                  <c:v>1580.68064</c:v>
                </c:pt>
                <c:pt idx="32">
                  <c:v>1648.4344799999997</c:v>
                </c:pt>
                <c:pt idx="33">
                  <c:v>1716.9336800000001</c:v>
                </c:pt>
                <c:pt idx="34">
                  <c:v>1786.1689999999999</c:v>
                </c:pt>
                <c:pt idx="35">
                  <c:v>1856.1312</c:v>
                </c:pt>
                <c:pt idx="36">
                  <c:v>1926.81104</c:v>
                </c:pt>
                <c:pt idx="37">
                  <c:v>1998.19928</c:v>
                </c:pt>
                <c:pt idx="38">
                  <c:v>2070.2866799999997</c:v>
                </c:pt>
                <c:pt idx="39">
                  <c:v>2143.0639999999999</c:v>
                </c:pt>
                <c:pt idx="40">
                  <c:v>2216.5219999999995</c:v>
                </c:pt>
                <c:pt idx="41">
                  <c:v>2290.6514400000001</c:v>
                </c:pt>
                <c:pt idx="42">
                  <c:v>2365.44308</c:v>
                </c:pt>
                <c:pt idx="43">
                  <c:v>2440.8876799999998</c:v>
                </c:pt>
                <c:pt idx="44">
                  <c:v>2516.9760000000001</c:v>
                </c:pt>
                <c:pt idx="45">
                  <c:v>2593.6988000000001</c:v>
                </c:pt>
                <c:pt idx="46">
                  <c:v>2671.0468399999995</c:v>
                </c:pt>
                <c:pt idx="47">
                  <c:v>2749.0108799999994</c:v>
                </c:pt>
                <c:pt idx="48">
                  <c:v>2827.5816800000002</c:v>
                </c:pt>
                <c:pt idx="49">
                  <c:v>2906.75</c:v>
                </c:pt>
                <c:pt idx="50">
                  <c:v>2986.5066000000002</c:v>
                </c:pt>
                <c:pt idx="51">
                  <c:v>3066.8422400000004</c:v>
                </c:pt>
                <c:pt idx="52">
                  <c:v>3147.7476800000004</c:v>
                </c:pt>
                <c:pt idx="53">
                  <c:v>3229.2136800000003</c:v>
                </c:pt>
                <c:pt idx="54">
                  <c:v>3311.2310000000011</c:v>
                </c:pt>
                <c:pt idx="55">
                  <c:v>3393.7904000000003</c:v>
                </c:pt>
                <c:pt idx="56">
                  <c:v>3476.8826400000007</c:v>
                </c:pt>
                <c:pt idx="57">
                  <c:v>3560.4984800000002</c:v>
                </c:pt>
                <c:pt idx="58">
                  <c:v>3644.6286799999998</c:v>
                </c:pt>
                <c:pt idx="59">
                  <c:v>3729.2640000000006</c:v>
                </c:pt>
                <c:pt idx="60">
                  <c:v>3814.3952000000004</c:v>
                </c:pt>
                <c:pt idx="61">
                  <c:v>3900.0130400000003</c:v>
                </c:pt>
                <c:pt idx="62">
                  <c:v>3986.1082800000004</c:v>
                </c:pt>
                <c:pt idx="63">
                  <c:v>4072.6716800000004</c:v>
                </c:pt>
                <c:pt idx="64">
                  <c:v>4159.6940000000004</c:v>
                </c:pt>
                <c:pt idx="65">
                  <c:v>4247.1660000000002</c:v>
                </c:pt>
                <c:pt idx="66">
                  <c:v>4335.0784400000002</c:v>
                </c:pt>
                <c:pt idx="67">
                  <c:v>4423.4220800000012</c:v>
                </c:pt>
                <c:pt idx="68">
                  <c:v>4512.18768</c:v>
                </c:pt>
                <c:pt idx="69">
                  <c:v>4601.366</c:v>
                </c:pt>
                <c:pt idx="70">
                  <c:v>4690.9477999999999</c:v>
                </c:pt>
                <c:pt idx="71">
                  <c:v>4780.9238400000004</c:v>
                </c:pt>
                <c:pt idx="72">
                  <c:v>4871.2848800000011</c:v>
                </c:pt>
                <c:pt idx="73">
                  <c:v>4962.0216799999998</c:v>
                </c:pt>
                <c:pt idx="74">
                  <c:v>5053.125</c:v>
                </c:pt>
                <c:pt idx="75">
                  <c:v>5144.5856000000003</c:v>
                </c:pt>
                <c:pt idx="76">
                  <c:v>5236.3942400000005</c:v>
                </c:pt>
                <c:pt idx="77">
                  <c:v>5328.5416800000012</c:v>
                </c:pt>
                <c:pt idx="78">
                  <c:v>5421.018680000001</c:v>
                </c:pt>
                <c:pt idx="79">
                  <c:v>5513.8160000000007</c:v>
                </c:pt>
                <c:pt idx="80">
                  <c:v>5606.9244000000017</c:v>
                </c:pt>
                <c:pt idx="81">
                  <c:v>5700.3346399999991</c:v>
                </c:pt>
                <c:pt idx="82">
                  <c:v>5794.03748</c:v>
                </c:pt>
                <c:pt idx="83">
                  <c:v>5888.0236800000002</c:v>
                </c:pt>
                <c:pt idx="84">
                  <c:v>5982.2839999999997</c:v>
                </c:pt>
                <c:pt idx="85">
                  <c:v>6076.8092000000006</c:v>
                </c:pt>
                <c:pt idx="86">
                  <c:v>6171.590040000001</c:v>
                </c:pt>
                <c:pt idx="87">
                  <c:v>6266.6172800000004</c:v>
                </c:pt>
                <c:pt idx="88">
                  <c:v>6361.8816800000013</c:v>
                </c:pt>
                <c:pt idx="89">
                  <c:v>6457.3740000000007</c:v>
                </c:pt>
                <c:pt idx="90">
                  <c:v>6553.085</c:v>
                </c:pt>
                <c:pt idx="91">
                  <c:v>6649.0054399999999</c:v>
                </c:pt>
                <c:pt idx="92">
                  <c:v>6745.1260800000018</c:v>
                </c:pt>
                <c:pt idx="93">
                  <c:v>6841.4376799999991</c:v>
                </c:pt>
                <c:pt idx="94">
                  <c:v>6937.9310000000014</c:v>
                </c:pt>
                <c:pt idx="95">
                  <c:v>7034.5968000000021</c:v>
                </c:pt>
                <c:pt idx="96">
                  <c:v>7131.4258400000008</c:v>
                </c:pt>
                <c:pt idx="97">
                  <c:v>7228.40888</c:v>
                </c:pt>
                <c:pt idx="98">
                  <c:v>7325.5366800000011</c:v>
                </c:pt>
                <c:pt idx="99">
                  <c:v>7422.8</c:v>
                </c:pt>
                <c:pt idx="100">
                  <c:v>7520.1896000000015</c:v>
                </c:pt>
                <c:pt idx="101">
                  <c:v>7617.6962400000011</c:v>
                </c:pt>
                <c:pt idx="102">
                  <c:v>7715.3106800000014</c:v>
                </c:pt>
                <c:pt idx="103">
                  <c:v>7813.0236800000002</c:v>
                </c:pt>
                <c:pt idx="104">
                  <c:v>7910.8260000000009</c:v>
                </c:pt>
                <c:pt idx="105">
                  <c:v>8008.7084000000032</c:v>
                </c:pt>
                <c:pt idx="106">
                  <c:v>8106.6616400000003</c:v>
                </c:pt>
                <c:pt idx="107">
                  <c:v>8204.6764800000001</c:v>
                </c:pt>
                <c:pt idx="108">
                  <c:v>8302.7436799999996</c:v>
                </c:pt>
                <c:pt idx="109">
                  <c:v>8400.8540000000012</c:v>
                </c:pt>
                <c:pt idx="110">
                  <c:v>8498.9982000000018</c:v>
                </c:pt>
                <c:pt idx="111">
                  <c:v>8597.1670400000003</c:v>
                </c:pt>
                <c:pt idx="112">
                  <c:v>8695.351279999999</c:v>
                </c:pt>
                <c:pt idx="113">
                  <c:v>8793.5416800000003</c:v>
                </c:pt>
                <c:pt idx="114">
                  <c:v>8891.7290000000012</c:v>
                </c:pt>
                <c:pt idx="115">
                  <c:v>8989.9040000000005</c:v>
                </c:pt>
                <c:pt idx="116">
                  <c:v>9088.0574399999987</c:v>
                </c:pt>
                <c:pt idx="117">
                  <c:v>9186.1800800000001</c:v>
                </c:pt>
                <c:pt idx="118">
                  <c:v>9284.2626799999998</c:v>
                </c:pt>
                <c:pt idx="119">
                  <c:v>9382.2960000000003</c:v>
                </c:pt>
                <c:pt idx="120">
                  <c:v>9480.2708000000002</c:v>
                </c:pt>
                <c:pt idx="121">
                  <c:v>9578.1778400000003</c:v>
                </c:pt>
                <c:pt idx="122">
                  <c:v>9676.007880000001</c:v>
                </c:pt>
                <c:pt idx="123">
                  <c:v>9773.751680000003</c:v>
                </c:pt>
                <c:pt idx="124">
                  <c:v>9871.4</c:v>
                </c:pt>
                <c:pt idx="125">
                  <c:v>9968.9436000000005</c:v>
                </c:pt>
                <c:pt idx="126">
                  <c:v>10066.373240000001</c:v>
                </c:pt>
                <c:pt idx="127">
                  <c:v>10163.679680000001</c:v>
                </c:pt>
                <c:pt idx="128">
                  <c:v>10260.853680000002</c:v>
                </c:pt>
                <c:pt idx="129">
                  <c:v>10357.886000000002</c:v>
                </c:pt>
                <c:pt idx="130">
                  <c:v>10454.767400000001</c:v>
                </c:pt>
                <c:pt idx="131">
                  <c:v>10551.488640000001</c:v>
                </c:pt>
                <c:pt idx="132">
                  <c:v>10648.040480000001</c:v>
                </c:pt>
                <c:pt idx="133">
                  <c:v>10744.413680000003</c:v>
                </c:pt>
                <c:pt idx="134">
                  <c:v>10840.599</c:v>
                </c:pt>
                <c:pt idx="135">
                  <c:v>10936.587200000004</c:v>
                </c:pt>
                <c:pt idx="136">
                  <c:v>11032.369040000001</c:v>
                </c:pt>
                <c:pt idx="137">
                  <c:v>11127.935280000002</c:v>
                </c:pt>
                <c:pt idx="138">
                  <c:v>11223.276679999999</c:v>
                </c:pt>
                <c:pt idx="139">
                  <c:v>11318.384</c:v>
                </c:pt>
                <c:pt idx="140">
                  <c:v>11413.248</c:v>
                </c:pt>
                <c:pt idx="141">
                  <c:v>11507.85944</c:v>
                </c:pt>
                <c:pt idx="142">
                  <c:v>11602.209079999999</c:v>
                </c:pt>
                <c:pt idx="143">
                  <c:v>11696.287679999999</c:v>
                </c:pt>
                <c:pt idx="144">
                  <c:v>11790.086000000001</c:v>
                </c:pt>
                <c:pt idx="145">
                  <c:v>11883.594800000001</c:v>
                </c:pt>
                <c:pt idx="146">
                  <c:v>11976.804840000001</c:v>
                </c:pt>
                <c:pt idx="147">
                  <c:v>12069.706880000002</c:v>
                </c:pt>
                <c:pt idx="148">
                  <c:v>12162.291680000002</c:v>
                </c:pt>
                <c:pt idx="149">
                  <c:v>12254.550000000001</c:v>
                </c:pt>
                <c:pt idx="150">
                  <c:v>12346.472600000003</c:v>
                </c:pt>
                <c:pt idx="151">
                  <c:v>12438.05024</c:v>
                </c:pt>
                <c:pt idx="152">
                  <c:v>12529.27368</c:v>
                </c:pt>
                <c:pt idx="153">
                  <c:v>12620.133680000001</c:v>
                </c:pt>
                <c:pt idx="154">
                  <c:v>12710.620999999999</c:v>
                </c:pt>
                <c:pt idx="155">
                  <c:v>12800.7264</c:v>
                </c:pt>
                <c:pt idx="156">
                  <c:v>12890.440640000003</c:v>
                </c:pt>
                <c:pt idx="157">
                  <c:v>12979.754480000003</c:v>
                </c:pt>
                <c:pt idx="158">
                  <c:v>13068.658680000002</c:v>
                </c:pt>
                <c:pt idx="159">
                  <c:v>13157.144000000004</c:v>
                </c:pt>
                <c:pt idx="160">
                  <c:v>13245.201200000001</c:v>
                </c:pt>
                <c:pt idx="161">
                  <c:v>13332.821040000003</c:v>
                </c:pt>
                <c:pt idx="162">
                  <c:v>13419.994280000003</c:v>
                </c:pt>
                <c:pt idx="163">
                  <c:v>13506.71168</c:v>
                </c:pt>
                <c:pt idx="164">
                  <c:v>13592.963999999998</c:v>
                </c:pt>
                <c:pt idx="165">
                  <c:v>13678.742000000002</c:v>
                </c:pt>
                <c:pt idx="166">
                  <c:v>13764.03644</c:v>
                </c:pt>
                <c:pt idx="167">
                  <c:v>13848.838079999998</c:v>
                </c:pt>
                <c:pt idx="168">
                  <c:v>13933.13768</c:v>
                </c:pt>
                <c:pt idx="169">
                  <c:v>14016.926000000003</c:v>
                </c:pt>
                <c:pt idx="170">
                  <c:v>14100.193799999999</c:v>
                </c:pt>
                <c:pt idx="171">
                  <c:v>14182.931840000003</c:v>
                </c:pt>
                <c:pt idx="172">
                  <c:v>14265.130880000002</c:v>
                </c:pt>
                <c:pt idx="173">
                  <c:v>14346.781679999998</c:v>
                </c:pt>
                <c:pt idx="174">
                  <c:v>14427.875</c:v>
                </c:pt>
                <c:pt idx="175">
                  <c:v>14508.401600000001</c:v>
                </c:pt>
                <c:pt idx="176">
                  <c:v>14588.35224</c:v>
                </c:pt>
                <c:pt idx="177">
                  <c:v>14667.71768</c:v>
                </c:pt>
                <c:pt idx="178">
                  <c:v>14746.48868</c:v>
                </c:pt>
                <c:pt idx="179">
                  <c:v>14824.655999999999</c:v>
                </c:pt>
                <c:pt idx="180">
                  <c:v>14902.210400000004</c:v>
                </c:pt>
                <c:pt idx="181">
                  <c:v>14979.14264</c:v>
                </c:pt>
                <c:pt idx="182">
                  <c:v>15055.443480000002</c:v>
                </c:pt>
                <c:pt idx="183">
                  <c:v>15131.103680000002</c:v>
                </c:pt>
                <c:pt idx="184">
                  <c:v>15206.114000000001</c:v>
                </c:pt>
                <c:pt idx="185">
                  <c:v>15280.465200000002</c:v>
                </c:pt>
                <c:pt idx="186">
                  <c:v>15354.148040000002</c:v>
                </c:pt>
                <c:pt idx="187">
                  <c:v>15427.15328</c:v>
                </c:pt>
                <c:pt idx="188">
                  <c:v>15499.471680000001</c:v>
                </c:pt>
                <c:pt idx="189">
                  <c:v>15571.094000000001</c:v>
                </c:pt>
                <c:pt idx="190">
                  <c:v>15642.011</c:v>
                </c:pt>
                <c:pt idx="191">
                  <c:v>15712.213440000001</c:v>
                </c:pt>
                <c:pt idx="192">
                  <c:v>15781.692080000004</c:v>
                </c:pt>
                <c:pt idx="193">
                  <c:v>15850.437680000001</c:v>
                </c:pt>
                <c:pt idx="194">
                  <c:v>15918.441000000001</c:v>
                </c:pt>
                <c:pt idx="195">
                  <c:v>15985.692800000003</c:v>
                </c:pt>
                <c:pt idx="196">
                  <c:v>16052.18384</c:v>
                </c:pt>
                <c:pt idx="197">
                  <c:v>16117.904880000004</c:v>
                </c:pt>
                <c:pt idx="198">
                  <c:v>16182.846680000001</c:v>
                </c:pt>
                <c:pt idx="199">
                  <c:v>16247</c:v>
                </c:pt>
                <c:pt idx="200">
                  <c:v>16310.355599999999</c:v>
                </c:pt>
                <c:pt idx="201">
                  <c:v>16372.904240000005</c:v>
                </c:pt>
                <c:pt idx="202">
                  <c:v>16434.63668</c:v>
                </c:pt>
                <c:pt idx="203">
                  <c:v>16495.543679999999</c:v>
                </c:pt>
                <c:pt idx="204">
                  <c:v>16555.616000000002</c:v>
                </c:pt>
                <c:pt idx="205">
                  <c:v>16614.844400000002</c:v>
                </c:pt>
                <c:pt idx="206">
                  <c:v>16673.219639999999</c:v>
                </c:pt>
                <c:pt idx="207">
                  <c:v>16730.732480000006</c:v>
                </c:pt>
                <c:pt idx="208">
                  <c:v>16787.373680000001</c:v>
                </c:pt>
                <c:pt idx="209">
                  <c:v>16843.134000000002</c:v>
                </c:pt>
                <c:pt idx="210">
                  <c:v>16898.004200000003</c:v>
                </c:pt>
                <c:pt idx="211">
                  <c:v>16951.975040000001</c:v>
                </c:pt>
                <c:pt idx="212">
                  <c:v>17005.03728</c:v>
                </c:pt>
                <c:pt idx="213">
                  <c:v>17057.181679999998</c:v>
                </c:pt>
                <c:pt idx="214">
                  <c:v>17108.399000000001</c:v>
                </c:pt>
                <c:pt idx="215">
                  <c:v>17158.680000000004</c:v>
                </c:pt>
                <c:pt idx="216">
                  <c:v>17208.015439999999</c:v>
                </c:pt>
                <c:pt idx="217">
                  <c:v>17256.396080000002</c:v>
                </c:pt>
                <c:pt idx="218">
                  <c:v>17303.812680000003</c:v>
                </c:pt>
                <c:pt idx="219">
                  <c:v>17350.256000000001</c:v>
                </c:pt>
                <c:pt idx="220">
                  <c:v>17395.716800000002</c:v>
                </c:pt>
                <c:pt idx="221">
                  <c:v>17440.185840000002</c:v>
                </c:pt>
                <c:pt idx="222">
                  <c:v>17483.653880000005</c:v>
                </c:pt>
                <c:pt idx="223">
                  <c:v>17526.111680000002</c:v>
                </c:pt>
                <c:pt idx="224">
                  <c:v>17567.550000000003</c:v>
                </c:pt>
                <c:pt idx="225">
                  <c:v>17607.959599999998</c:v>
                </c:pt>
                <c:pt idx="226">
                  <c:v>17647.331240000003</c:v>
                </c:pt>
                <c:pt idx="227">
                  <c:v>17685.655680000003</c:v>
                </c:pt>
                <c:pt idx="228">
                  <c:v>17722.92368</c:v>
                </c:pt>
                <c:pt idx="229">
                  <c:v>17759.126000000004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52992"/>
        <c:axId val="111254912"/>
      </c:scatterChart>
      <c:valAx>
        <c:axId val="111252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11254912"/>
        <c:crosses val="autoZero"/>
        <c:crossBetween val="midCat"/>
      </c:valAx>
      <c:valAx>
        <c:axId val="1112549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111252992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cuve3'!$D$28:$D$277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cuve3'!$G$28:$G$257</c:f>
              <c:numCache>
                <c:formatCode>0.000</c:formatCode>
                <c:ptCount val="230"/>
                <c:pt idx="0">
                  <c:v>1.0397539751183484E-2</c:v>
                </c:pt>
                <c:pt idx="1">
                  <c:v>2.9531559226466216E-2</c:v>
                </c:pt>
                <c:pt idx="2">
                  <c:v>5.4407785843302373E-2</c:v>
                </c:pt>
                <c:pt idx="3">
                  <c:v>8.394758480306648E-2</c:v>
                </c:pt>
                <c:pt idx="4">
                  <c:v>0.11752220727908633</c:v>
                </c:pt>
                <c:pt idx="5">
                  <c:v>0.15470374884184199</c:v>
                </c:pt>
                <c:pt idx="6">
                  <c:v>0.19517530844004555</c:v>
                </c:pt>
                <c:pt idx="7">
                  <c:v>0.23868915018357201</c:v>
                </c:pt>
                <c:pt idx="8">
                  <c:v>0.28504414573854381</c:v>
                </c:pt>
                <c:pt idx="9">
                  <c:v>0.33407236937327939</c:v>
                </c:pt>
                <c:pt idx="10">
                  <c:v>0.38563055467224105</c:v>
                </c:pt>
                <c:pt idx="11">
                  <c:v>0.43959435340994868</c:v>
                </c:pt>
                <c:pt idx="12">
                  <c:v>0.49585431348719222</c:v>
                </c:pt>
                <c:pt idx="13">
                  <c:v>0.55431296483464498</c:v>
                </c:pt>
                <c:pt idx="14">
                  <c:v>0.61488264864749742</c:v>
                </c:pt>
                <c:pt idx="15">
                  <c:v>0.67748386219506906</c:v>
                </c:pt>
                <c:pt idx="16">
                  <c:v>0.74204397141958833</c:v>
                </c:pt>
                <c:pt idx="17">
                  <c:v>0.80849619228195879</c:v>
                </c:pt>
                <c:pt idx="18">
                  <c:v>0.87677877261266091</c:v>
                </c:pt>
                <c:pt idx="19">
                  <c:v>0.94683432630155606</c:v>
                </c:pt>
                <c:pt idx="20">
                  <c:v>1.0186092851043329</c:v>
                </c:pt>
                <c:pt idx="21">
                  <c:v>1.0920534425627269</c:v>
                </c:pt>
                <c:pt idx="22">
                  <c:v>1.1671195709927524</c:v>
                </c:pt>
                <c:pt idx="23">
                  <c:v>1.2437630971033815</c:v>
                </c:pt>
                <c:pt idx="24">
                  <c:v>1.3219418251530057</c:v>
                </c:pt>
                <c:pt idx="25">
                  <c:v>1.4016156990162267</c:v>
                </c:pt>
                <c:pt idx="26">
                  <c:v>1.4827465963758193</c:v>
                </c:pt>
                <c:pt idx="27">
                  <c:v>1.5652981496489977</c:v>
                </c:pt>
                <c:pt idx="28">
                  <c:v>1.6492355893247095</c:v>
                </c:pt>
                <c:pt idx="29">
                  <c:v>1.7345256062148211</c:v>
                </c:pt>
                <c:pt idx="30">
                  <c:v>1.8211362297677052</c:v>
                </c:pt>
                <c:pt idx="31">
                  <c:v>1.9090367201019764</c:v>
                </c:pt>
                <c:pt idx="32">
                  <c:v>1.9981974718231079</c:v>
                </c:pt>
                <c:pt idx="33">
                  <c:v>2.0885899280103604</c:v>
                </c:pt>
                <c:pt idx="34">
                  <c:v>2.1801865030236498</c:v>
                </c:pt>
                <c:pt idx="35">
                  <c:v>2.2729605129931856</c:v>
                </c:pt>
                <c:pt idx="36">
                  <c:v>2.3668861130291909</c:v>
                </c:pt>
                <c:pt idx="37">
                  <c:v>2.4619382403327004</c:v>
                </c:pt>
                <c:pt idx="38">
                  <c:v>2.5580925625073858</c:v>
                </c:pt>
                <c:pt idx="39">
                  <c:v>2.6553254304714011</c:v>
                </c:pt>
                <c:pt idx="40">
                  <c:v>2.7536138354511084</c:v>
                </c:pt>
                <c:pt idx="41">
                  <c:v>2.8529353696082529</c:v>
                </c:pt>
                <c:pt idx="42">
                  <c:v>2.9532681899109696</c:v>
                </c:pt>
                <c:pt idx="43">
                  <c:v>3.0545909849089683</c:v>
                </c:pt>
                <c:pt idx="44">
                  <c:v>3.156882944115746</c:v>
                </c:pt>
                <c:pt idx="45">
                  <c:v>3.2601237297370305</c:v>
                </c:pt>
                <c:pt idx="46">
                  <c:v>3.3642934505158846</c:v>
                </c:pt>
                <c:pt idx="47">
                  <c:v>3.469372637491789</c:v>
                </c:pt>
                <c:pt idx="48">
                  <c:v>3.5753422214942123</c:v>
                </c:pt>
                <c:pt idx="49">
                  <c:v>3.6821835122113655</c:v>
                </c:pt>
                <c:pt idx="50">
                  <c:v>3.7898781786923186</c:v>
                </c:pt>
                <c:pt idx="51">
                  <c:v>3.8984082311559707</c:v>
                </c:pt>
                <c:pt idx="52">
                  <c:v>4.0077560039937081</c:v>
                </c:pt>
                <c:pt idx="53">
                  <c:v>4.117904139864307</c:v>
                </c:pt>
                <c:pt idx="54">
                  <c:v>4.2288355747899793</c:v>
                </c:pt>
                <c:pt idx="55">
                  <c:v>4.3405335241715024</c:v>
                </c:pt>
                <c:pt idx="56">
                  <c:v>4.4529814696484822</c:v>
                </c:pt>
                <c:pt idx="57">
                  <c:v>4.5661631467378028</c:v>
                </c:pt>
                <c:pt idx="58">
                  <c:v>4.6800625331897665</c:v>
                </c:pt>
                <c:pt idx="59">
                  <c:v>4.794663838006942</c:v>
                </c:pt>
                <c:pt idx="60">
                  <c:v>4.9099514910758177</c:v>
                </c:pt>
                <c:pt idx="61">
                  <c:v>5.0259101333657794</c:v>
                </c:pt>
                <c:pt idx="62">
                  <c:v>5.1425246076540141</c:v>
                </c:pt>
                <c:pt idx="63">
                  <c:v>5.2597799497384399</c:v>
                </c:pt>
                <c:pt idx="64">
                  <c:v>5.3776613801040751</c:v>
                </c:pt>
                <c:pt idx="65">
                  <c:v>5.4961542960111158</c:v>
                </c:pt>
                <c:pt idx="66">
                  <c:v>5.6152442639756313</c:v>
                </c:pt>
                <c:pt idx="67">
                  <c:v>5.7349170126161111</c:v>
                </c:pt>
                <c:pt idx="68">
                  <c:v>5.8551584258413234</c:v>
                </c:pt>
                <c:pt idx="69">
                  <c:v>5.9759545363567765</c:v>
                </c:pt>
                <c:pt idx="70">
                  <c:v>6.0972915194688628</c:v>
                </c:pt>
                <c:pt idx="71">
                  <c:v>6.219155687167448</c:v>
                </c:pt>
                <c:pt idx="72">
                  <c:v>6.3415334824689493</c:v>
                </c:pt>
                <c:pt idx="73">
                  <c:v>6.4644114740034251</c:v>
                </c:pt>
                <c:pt idx="74">
                  <c:v>6.5877763508303095</c:v>
                </c:pt>
                <c:pt idx="75">
                  <c:v>6.7116149174685535</c:v>
                </c:pt>
                <c:pt idx="76">
                  <c:v>6.8359140891279386</c:v>
                </c:pt>
                <c:pt idx="77">
                  <c:v>6.9606608871292455</c:v>
                </c:pt>
                <c:pt idx="78">
                  <c:v>7.0858424345017772</c:v>
                </c:pt>
                <c:pt idx="79">
                  <c:v>7.2114459517475868</c:v>
                </c:pt>
                <c:pt idx="80">
                  <c:v>7.3374587527623252</c:v>
                </c:pt>
                <c:pt idx="81">
                  <c:v>7.4638682409034436</c:v>
                </c:pt>
                <c:pt idx="82">
                  <c:v>7.5906619051969528</c:v>
                </c:pt>
                <c:pt idx="83">
                  <c:v>7.7178273166745219</c:v>
                </c:pt>
                <c:pt idx="84">
                  <c:v>7.8453521248332816</c:v>
                </c:pt>
                <c:pt idx="85">
                  <c:v>7.9732240542110242</c:v>
                </c:pt>
                <c:pt idx="86">
                  <c:v>8.1014309010700849</c:v>
                </c:pt>
                <c:pt idx="87">
                  <c:v>8.2299605301833978</c:v>
                </c:pt>
                <c:pt idx="88">
                  <c:v>8.3588008717168041</c:v>
                </c:pt>
                <c:pt idx="89">
                  <c:v>8.4879399182018052</c:v>
                </c:pt>
                <c:pt idx="90">
                  <c:v>8.6173657215934618</c:v>
                </c:pt>
                <c:pt idx="91">
                  <c:v>8.7470663904082659</c:v>
                </c:pt>
                <c:pt idx="92">
                  <c:v>8.8770300869372196</c:v>
                </c:pt>
                <c:pt idx="93">
                  <c:v>9.0072450245294586</c:v>
                </c:pt>
                <c:pt idx="94">
                  <c:v>9.137699464942143</c:v>
                </c:pt>
                <c:pt idx="95">
                  <c:v>9.2683817157524047</c:v>
                </c:pt>
                <c:pt idx="96">
                  <c:v>9.3992801278274207</c:v>
                </c:pt>
                <c:pt idx="97">
                  <c:v>9.5303830928488313</c:v>
                </c:pt>
                <c:pt idx="98">
                  <c:v>9.6616790408878952</c:v>
                </c:pt>
                <c:pt idx="99">
                  <c:v>9.7931564380279283</c:v>
                </c:pt>
                <c:pt idx="100">
                  <c:v>9.9248037840306811</c:v>
                </c:pt>
                <c:pt idx="101">
                  <c:v>10.056609610043507</c:v>
                </c:pt>
                <c:pt idx="102">
                  <c:v>10.188562476344211</c:v>
                </c:pt>
                <c:pt idx="103">
                  <c:v>10.32065097012064</c:v>
                </c:pt>
                <c:pt idx="104">
                  <c:v>10.452863703282125</c:v>
                </c:pt>
                <c:pt idx="105">
                  <c:v>10.58518931030004</c:v>
                </c:pt>
                <c:pt idx="106">
                  <c:v>10.717616446074732</c:v>
                </c:pt>
                <c:pt idx="107">
                  <c:v>10.850133783826227</c:v>
                </c:pt>
                <c:pt idx="108">
                  <c:v>10.982730013006186</c:v>
                </c:pt>
                <c:pt idx="109">
                  <c:v>11.115393837228524</c:v>
                </c:pt>
                <c:pt idx="110">
                  <c:v>11.248113972216357</c:v>
                </c:pt>
                <c:pt idx="111">
                  <c:v>11.380879143762771</c:v>
                </c:pt>
                <c:pt idx="112">
                  <c:v>11.513678085703109</c:v>
                </c:pt>
                <c:pt idx="113">
                  <c:v>11.646499537896444</c:v>
                </c:pt>
                <c:pt idx="114">
                  <c:v>11.77933224421384</c:v>
                </c:pt>
                <c:pt idx="115">
                  <c:v>11.912164950531235</c:v>
                </c:pt>
                <c:pt idx="116">
                  <c:v>12.04498640272457</c:v>
                </c:pt>
                <c:pt idx="117">
                  <c:v>12.177785344664914</c:v>
                </c:pt>
                <c:pt idx="118">
                  <c:v>12.310550516211327</c:v>
                </c:pt>
                <c:pt idx="119">
                  <c:v>12.443270651199157</c:v>
                </c:pt>
                <c:pt idx="120">
                  <c:v>12.575934475421498</c:v>
                </c:pt>
                <c:pt idx="121">
                  <c:v>12.708530704601458</c:v>
                </c:pt>
                <c:pt idx="122">
                  <c:v>12.841048042352952</c:v>
                </c:pt>
                <c:pt idx="123">
                  <c:v>12.973475178127639</c:v>
                </c:pt>
                <c:pt idx="124">
                  <c:v>13.10580078514556</c:v>
                </c:pt>
                <c:pt idx="125">
                  <c:v>13.238013518307044</c:v>
                </c:pt>
                <c:pt idx="126">
                  <c:v>13.370102012083471</c:v>
                </c:pt>
                <c:pt idx="127">
                  <c:v>13.502054878384175</c:v>
                </c:pt>
                <c:pt idx="128">
                  <c:v>13.633860704397003</c:v>
                </c:pt>
                <c:pt idx="129">
                  <c:v>13.765508050399754</c:v>
                </c:pt>
                <c:pt idx="130">
                  <c:v>13.896985447539787</c:v>
                </c:pt>
                <c:pt idx="131">
                  <c:v>14.028281395578851</c:v>
                </c:pt>
                <c:pt idx="132">
                  <c:v>14.159384360600262</c:v>
                </c:pt>
                <c:pt idx="133">
                  <c:v>14.290282772675276</c:v>
                </c:pt>
                <c:pt idx="134">
                  <c:v>14.420965023485538</c:v>
                </c:pt>
                <c:pt idx="135">
                  <c:v>14.551419463898226</c:v>
                </c:pt>
                <c:pt idx="136">
                  <c:v>14.681634401490465</c:v>
                </c:pt>
                <c:pt idx="137">
                  <c:v>14.811598098019413</c:v>
                </c:pt>
                <c:pt idx="138">
                  <c:v>14.941298766834219</c:v>
                </c:pt>
                <c:pt idx="139">
                  <c:v>15.070724570225877</c:v>
                </c:pt>
                <c:pt idx="140">
                  <c:v>15.199863616710877</c:v>
                </c:pt>
                <c:pt idx="141">
                  <c:v>15.328703958244281</c:v>
                </c:pt>
                <c:pt idx="142">
                  <c:v>15.457233587357599</c:v>
                </c:pt>
                <c:pt idx="143">
                  <c:v>15.585440434216657</c:v>
                </c:pt>
                <c:pt idx="144">
                  <c:v>15.713312363594401</c:v>
                </c:pt>
                <c:pt idx="145">
                  <c:v>15.84083717175316</c:v>
                </c:pt>
                <c:pt idx="146">
                  <c:v>15.968002583230732</c:v>
                </c:pt>
                <c:pt idx="147">
                  <c:v>16.094796247524236</c:v>
                </c:pt>
                <c:pt idx="148">
                  <c:v>16.221205735665357</c:v>
                </c:pt>
                <c:pt idx="149">
                  <c:v>16.347218536680092</c:v>
                </c:pt>
                <c:pt idx="150">
                  <c:v>16.472822053925903</c:v>
                </c:pt>
                <c:pt idx="151">
                  <c:v>16.598003601298437</c:v>
                </c:pt>
                <c:pt idx="152">
                  <c:v>16.722750399299745</c:v>
                </c:pt>
                <c:pt idx="153">
                  <c:v>16.847049570959129</c:v>
                </c:pt>
                <c:pt idx="154">
                  <c:v>16.970888137597374</c:v>
                </c:pt>
                <c:pt idx="155">
                  <c:v>17.094253014424257</c:v>
                </c:pt>
                <c:pt idx="156">
                  <c:v>17.217131005958734</c:v>
                </c:pt>
                <c:pt idx="157">
                  <c:v>17.339508801260234</c:v>
                </c:pt>
                <c:pt idx="158">
                  <c:v>17.46137296895882</c:v>
                </c:pt>
                <c:pt idx="159">
                  <c:v>17.582709952070907</c:v>
                </c:pt>
                <c:pt idx="160">
                  <c:v>17.70350606258636</c:v>
                </c:pt>
                <c:pt idx="161">
                  <c:v>17.823747475811572</c:v>
                </c:pt>
                <c:pt idx="162">
                  <c:v>17.943420224452051</c:v>
                </c:pt>
                <c:pt idx="163">
                  <c:v>18.062510192416561</c:v>
                </c:pt>
                <c:pt idx="164">
                  <c:v>18.181003108323605</c:v>
                </c:pt>
                <c:pt idx="165">
                  <c:v>18.29888453868924</c:v>
                </c:pt>
                <c:pt idx="166">
                  <c:v>18.41613988077367</c:v>
                </c:pt>
                <c:pt idx="167">
                  <c:v>18.5327543550619</c:v>
                </c:pt>
                <c:pt idx="168">
                  <c:v>18.648712997351868</c:v>
                </c:pt>
                <c:pt idx="169">
                  <c:v>18.764000650420737</c:v>
                </c:pt>
                <c:pt idx="170">
                  <c:v>18.878601955237915</c:v>
                </c:pt>
                <c:pt idx="171">
                  <c:v>18.992501341689877</c:v>
                </c:pt>
                <c:pt idx="172">
                  <c:v>19.1056830187792</c:v>
                </c:pt>
                <c:pt idx="173">
                  <c:v>19.218130964256183</c:v>
                </c:pt>
                <c:pt idx="174">
                  <c:v>19.329828913637705</c:v>
                </c:pt>
                <c:pt idx="175">
                  <c:v>19.440760348563373</c:v>
                </c:pt>
                <c:pt idx="176">
                  <c:v>19.550908484433975</c:v>
                </c:pt>
                <c:pt idx="177">
                  <c:v>19.660256257271712</c:v>
                </c:pt>
                <c:pt idx="178">
                  <c:v>19.768786309735361</c:v>
                </c:pt>
                <c:pt idx="179">
                  <c:v>19.876480976216314</c:v>
                </c:pt>
                <c:pt idx="180">
                  <c:v>19.98332226693347</c:v>
                </c:pt>
                <c:pt idx="181">
                  <c:v>20.089291850935894</c:v>
                </c:pt>
                <c:pt idx="182">
                  <c:v>20.194371037911797</c:v>
                </c:pt>
                <c:pt idx="183">
                  <c:v>20.298540758690649</c:v>
                </c:pt>
                <c:pt idx="184">
                  <c:v>20.401781544311937</c:v>
                </c:pt>
                <c:pt idx="185">
                  <c:v>20.504073503518715</c:v>
                </c:pt>
                <c:pt idx="186">
                  <c:v>20.605396298516713</c:v>
                </c:pt>
                <c:pt idx="187">
                  <c:v>20.705729118819431</c:v>
                </c:pt>
                <c:pt idx="188">
                  <c:v>20.805050652976572</c:v>
                </c:pt>
                <c:pt idx="189">
                  <c:v>20.903339057956281</c:v>
                </c:pt>
                <c:pt idx="190">
                  <c:v>21.000571925920298</c:v>
                </c:pt>
                <c:pt idx="191">
                  <c:v>21.096726248094985</c:v>
                </c:pt>
                <c:pt idx="192">
                  <c:v>21.191778375398492</c:v>
                </c:pt>
                <c:pt idx="193">
                  <c:v>21.285703975434497</c:v>
                </c:pt>
                <c:pt idx="194">
                  <c:v>21.378477985404032</c:v>
                </c:pt>
                <c:pt idx="195">
                  <c:v>21.470074560417324</c:v>
                </c:pt>
                <c:pt idx="196">
                  <c:v>21.560467016604573</c:v>
                </c:pt>
                <c:pt idx="197">
                  <c:v>21.649627768325704</c:v>
                </c:pt>
                <c:pt idx="198">
                  <c:v>21.737528258659975</c:v>
                </c:pt>
                <c:pt idx="199">
                  <c:v>21.824138882212864</c:v>
                </c:pt>
                <c:pt idx="200">
                  <c:v>21.90942889910297</c:v>
                </c:pt>
                <c:pt idx="201">
                  <c:v>21.993366338778685</c:v>
                </c:pt>
                <c:pt idx="202">
                  <c:v>22.075917892051859</c:v>
                </c:pt>
                <c:pt idx="203">
                  <c:v>22.157048789411455</c:v>
                </c:pt>
                <c:pt idx="204">
                  <c:v>22.236722663274673</c:v>
                </c:pt>
                <c:pt idx="205">
                  <c:v>22.314901391324302</c:v>
                </c:pt>
                <c:pt idx="206">
                  <c:v>22.391544917434928</c:v>
                </c:pt>
                <c:pt idx="207">
                  <c:v>22.466611045864955</c:v>
                </c:pt>
                <c:pt idx="208">
                  <c:v>22.540055203323348</c:v>
                </c:pt>
                <c:pt idx="209">
                  <c:v>22.611830162126125</c:v>
                </c:pt>
                <c:pt idx="210">
                  <c:v>22.681885715815021</c:v>
                </c:pt>
                <c:pt idx="211">
                  <c:v>22.750168296145723</c:v>
                </c:pt>
                <c:pt idx="212">
                  <c:v>22.816620517008094</c:v>
                </c:pt>
                <c:pt idx="213">
                  <c:v>22.881180626232613</c:v>
                </c:pt>
                <c:pt idx="214">
                  <c:v>22.943781839780186</c:v>
                </c:pt>
                <c:pt idx="215">
                  <c:v>23.004351523593037</c:v>
                </c:pt>
                <c:pt idx="216">
                  <c:v>23.062810174940488</c:v>
                </c:pt>
                <c:pt idx="217">
                  <c:v>23.119070135017733</c:v>
                </c:pt>
                <c:pt idx="218">
                  <c:v>23.173033933755441</c:v>
                </c:pt>
                <c:pt idx="219">
                  <c:v>23.224592119054403</c:v>
                </c:pt>
                <c:pt idx="220">
                  <c:v>23.273620342689139</c:v>
                </c:pt>
                <c:pt idx="221">
                  <c:v>23.319975338244113</c:v>
                </c:pt>
                <c:pt idx="222">
                  <c:v>23.363489179987639</c:v>
                </c:pt>
                <c:pt idx="223">
                  <c:v>23.403960739585838</c:v>
                </c:pt>
                <c:pt idx="224">
                  <c:v>23.441142281148597</c:v>
                </c:pt>
                <c:pt idx="225">
                  <c:v>23.474716903624614</c:v>
                </c:pt>
                <c:pt idx="226">
                  <c:v>23.504256702584378</c:v>
                </c:pt>
                <c:pt idx="227">
                  <c:v>23.529132929201218</c:v>
                </c:pt>
                <c:pt idx="228">
                  <c:v>23.548266948676499</c:v>
                </c:pt>
                <c:pt idx="229">
                  <c:v>23.558664488427681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cuve3'!$O$28:$O$277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cuve3'!$P$28:$P$257</c:f>
              <c:numCache>
                <c:formatCode>#,##0.00</c:formatCode>
                <c:ptCount val="230"/>
                <c:pt idx="0">
                  <c:v>-0.12931999999999999</c:v>
                </c:pt>
                <c:pt idx="1">
                  <c:v>-7.7287999999999982E-2</c:v>
                </c:pt>
                <c:pt idx="2">
                  <c:v>-2.3915999999999993E-2</c:v>
                </c:pt>
                <c:pt idx="3">
                  <c:v>3.0784000000000034E-2</c:v>
                </c:pt>
                <c:pt idx="4">
                  <c:v>8.6799999999999988E-2</c:v>
                </c:pt>
                <c:pt idx="5">
                  <c:v>0.14411999999999997</c:v>
                </c:pt>
                <c:pt idx="6">
                  <c:v>0.20273200000000002</c:v>
                </c:pt>
                <c:pt idx="7">
                  <c:v>0.26262400000000002</c:v>
                </c:pt>
                <c:pt idx="8">
                  <c:v>0.32378400000000002</c:v>
                </c:pt>
                <c:pt idx="9">
                  <c:v>0.38620000000000004</c:v>
                </c:pt>
                <c:pt idx="10">
                  <c:v>0.44986000000000009</c:v>
                </c:pt>
                <c:pt idx="11">
                  <c:v>0.5147520000000001</c:v>
                </c:pt>
                <c:pt idx="12">
                  <c:v>0.58086400000000005</c:v>
                </c:pt>
                <c:pt idx="13">
                  <c:v>0.64818400000000009</c:v>
                </c:pt>
                <c:pt idx="14">
                  <c:v>0.71670000000000011</c:v>
                </c:pt>
                <c:pt idx="15">
                  <c:v>0.78639999999999999</c:v>
                </c:pt>
                <c:pt idx="16">
                  <c:v>0.85727200000000026</c:v>
                </c:pt>
                <c:pt idx="17">
                  <c:v>0.92930399999999991</c:v>
                </c:pt>
                <c:pt idx="18">
                  <c:v>1.0024839999999999</c:v>
                </c:pt>
                <c:pt idx="19">
                  <c:v>1.0768000000000002</c:v>
                </c:pt>
                <c:pt idx="20">
                  <c:v>1.1522400000000002</c:v>
                </c:pt>
                <c:pt idx="21">
                  <c:v>1.2287920000000001</c:v>
                </c:pt>
                <c:pt idx="22">
                  <c:v>1.3064440000000002</c:v>
                </c:pt>
                <c:pt idx="23">
                  <c:v>1.385184</c:v>
                </c:pt>
                <c:pt idx="24">
                  <c:v>1.4650000000000001</c:v>
                </c:pt>
                <c:pt idx="25">
                  <c:v>1.5458800000000001</c:v>
                </c:pt>
                <c:pt idx="26">
                  <c:v>1.6278120000000003</c:v>
                </c:pt>
                <c:pt idx="27">
                  <c:v>1.7107840000000003</c:v>
                </c:pt>
                <c:pt idx="28">
                  <c:v>1.7947840000000002</c:v>
                </c:pt>
                <c:pt idx="29">
                  <c:v>1.8798000000000001</c:v>
                </c:pt>
                <c:pt idx="30">
                  <c:v>1.9658200000000001</c:v>
                </c:pt>
                <c:pt idx="31">
                  <c:v>2.052832</c:v>
                </c:pt>
                <c:pt idx="32">
                  <c:v>2.1408239999999998</c:v>
                </c:pt>
                <c:pt idx="33">
                  <c:v>2.229784</c:v>
                </c:pt>
                <c:pt idx="34">
                  <c:v>2.3196999999999997</c:v>
                </c:pt>
                <c:pt idx="35">
                  <c:v>2.4105599999999998</c:v>
                </c:pt>
                <c:pt idx="36">
                  <c:v>2.5023519999999997</c:v>
                </c:pt>
                <c:pt idx="37">
                  <c:v>2.5950639999999998</c:v>
                </c:pt>
                <c:pt idx="38">
                  <c:v>2.6886839999999999</c:v>
                </c:pt>
                <c:pt idx="39">
                  <c:v>2.7831999999999999</c:v>
                </c:pt>
                <c:pt idx="40">
                  <c:v>2.8785999999999996</c:v>
                </c:pt>
                <c:pt idx="41">
                  <c:v>2.974872</c:v>
                </c:pt>
                <c:pt idx="42">
                  <c:v>3.0720039999999997</c:v>
                </c:pt>
                <c:pt idx="43">
                  <c:v>3.1699839999999999</c:v>
                </c:pt>
                <c:pt idx="44">
                  <c:v>3.2688000000000001</c:v>
                </c:pt>
                <c:pt idx="45">
                  <c:v>3.3684400000000001</c:v>
                </c:pt>
                <c:pt idx="46">
                  <c:v>3.4688919999999994</c:v>
                </c:pt>
                <c:pt idx="47">
                  <c:v>3.5701439999999995</c:v>
                </c:pt>
                <c:pt idx="48">
                  <c:v>3.6721840000000001</c:v>
                </c:pt>
                <c:pt idx="49">
                  <c:v>3.7749999999999999</c:v>
                </c:pt>
                <c:pt idx="50">
                  <c:v>3.8785799999999999</c:v>
                </c:pt>
                <c:pt idx="51">
                  <c:v>3.9829120000000002</c:v>
                </c:pt>
                <c:pt idx="52">
                  <c:v>4.0879840000000005</c:v>
                </c:pt>
                <c:pt idx="53">
                  <c:v>4.1937840000000008</c:v>
                </c:pt>
                <c:pt idx="54">
                  <c:v>4.3003000000000009</c:v>
                </c:pt>
                <c:pt idx="55">
                  <c:v>4.4075200000000008</c:v>
                </c:pt>
                <c:pt idx="56">
                  <c:v>4.5154320000000006</c:v>
                </c:pt>
                <c:pt idx="57">
                  <c:v>4.6240240000000004</c:v>
                </c:pt>
                <c:pt idx="58">
                  <c:v>4.7332839999999994</c:v>
                </c:pt>
                <c:pt idx="59">
                  <c:v>4.8432000000000004</c:v>
                </c:pt>
                <c:pt idx="60">
                  <c:v>4.9537599999999999</c:v>
                </c:pt>
                <c:pt idx="61">
                  <c:v>5.0649519999999999</c:v>
                </c:pt>
                <c:pt idx="62">
                  <c:v>5.1767640000000004</c:v>
                </c:pt>
                <c:pt idx="63">
                  <c:v>5.2891840000000006</c:v>
                </c:pt>
                <c:pt idx="64">
                  <c:v>5.4022000000000006</c:v>
                </c:pt>
                <c:pt idx="65">
                  <c:v>5.5158000000000005</c:v>
                </c:pt>
                <c:pt idx="66">
                  <c:v>5.6299720000000004</c:v>
                </c:pt>
                <c:pt idx="67">
                  <c:v>5.7447040000000014</c:v>
                </c:pt>
                <c:pt idx="68">
                  <c:v>5.8599839999999999</c:v>
                </c:pt>
                <c:pt idx="69">
                  <c:v>5.9757999999999996</c:v>
                </c:pt>
                <c:pt idx="70">
                  <c:v>6.0921400000000006</c:v>
                </c:pt>
                <c:pt idx="71">
                  <c:v>6.2089920000000003</c:v>
                </c:pt>
                <c:pt idx="72">
                  <c:v>6.3263440000000006</c:v>
                </c:pt>
                <c:pt idx="73">
                  <c:v>6.4441839999999999</c:v>
                </c:pt>
                <c:pt idx="74">
                  <c:v>6.5625</c:v>
                </c:pt>
                <c:pt idx="75">
                  <c:v>6.6812800000000001</c:v>
                </c:pt>
                <c:pt idx="76">
                  <c:v>6.8005120000000003</c:v>
                </c:pt>
                <c:pt idx="77">
                  <c:v>6.9201840000000008</c:v>
                </c:pt>
                <c:pt idx="78">
                  <c:v>7.0402840000000015</c:v>
                </c:pt>
                <c:pt idx="79">
                  <c:v>7.1608000000000009</c:v>
                </c:pt>
                <c:pt idx="80">
                  <c:v>7.2817200000000017</c:v>
                </c:pt>
                <c:pt idx="81">
                  <c:v>7.4030319999999996</c:v>
                </c:pt>
                <c:pt idx="82">
                  <c:v>7.524724</c:v>
                </c:pt>
                <c:pt idx="83">
                  <c:v>7.6467840000000002</c:v>
                </c:pt>
                <c:pt idx="84">
                  <c:v>7.7691999999999997</c:v>
                </c:pt>
                <c:pt idx="85">
                  <c:v>7.891960000000001</c:v>
                </c:pt>
                <c:pt idx="86">
                  <c:v>8.0150520000000007</c:v>
                </c:pt>
                <c:pt idx="87">
                  <c:v>8.1384640000000008</c:v>
                </c:pt>
                <c:pt idx="88">
                  <c:v>8.2621840000000013</c:v>
                </c:pt>
                <c:pt idx="89">
                  <c:v>8.3862000000000005</c:v>
                </c:pt>
                <c:pt idx="90">
                  <c:v>8.5105000000000004</c:v>
                </c:pt>
                <c:pt idx="91">
                  <c:v>8.635072000000001</c:v>
                </c:pt>
                <c:pt idx="92">
                  <c:v>8.7599040000000024</c:v>
                </c:pt>
                <c:pt idx="93">
                  <c:v>8.8849839999999993</c:v>
                </c:pt>
                <c:pt idx="94">
                  <c:v>9.0103000000000009</c:v>
                </c:pt>
                <c:pt idx="95">
                  <c:v>9.1358400000000017</c:v>
                </c:pt>
                <c:pt idx="96">
                  <c:v>9.2615920000000003</c:v>
                </c:pt>
                <c:pt idx="97">
                  <c:v>9.3875440000000001</c:v>
                </c:pt>
                <c:pt idx="98">
                  <c:v>9.5136840000000014</c:v>
                </c:pt>
                <c:pt idx="99">
                  <c:v>9.64</c:v>
                </c:pt>
                <c:pt idx="100">
                  <c:v>9.7664800000000014</c:v>
                </c:pt>
                <c:pt idx="101">
                  <c:v>9.8931120000000004</c:v>
                </c:pt>
                <c:pt idx="102">
                  <c:v>10.019884000000001</c:v>
                </c:pt>
                <c:pt idx="103">
                  <c:v>10.146784</c:v>
                </c:pt>
                <c:pt idx="104">
                  <c:v>10.273800000000001</c:v>
                </c:pt>
                <c:pt idx="105">
                  <c:v>10.400920000000003</c:v>
                </c:pt>
                <c:pt idx="106">
                  <c:v>10.528131999999999</c:v>
                </c:pt>
                <c:pt idx="107">
                  <c:v>10.655424000000002</c:v>
                </c:pt>
                <c:pt idx="108">
                  <c:v>10.782783999999999</c:v>
                </c:pt>
                <c:pt idx="109">
                  <c:v>10.910200000000001</c:v>
                </c:pt>
                <c:pt idx="110">
                  <c:v>11.037660000000002</c:v>
                </c:pt>
                <c:pt idx="111">
                  <c:v>11.165152000000001</c:v>
                </c:pt>
                <c:pt idx="112">
                  <c:v>11.292663999999998</c:v>
                </c:pt>
                <c:pt idx="113">
                  <c:v>11.420184000000001</c:v>
                </c:pt>
                <c:pt idx="114">
                  <c:v>11.547700000000001</c:v>
                </c:pt>
                <c:pt idx="115">
                  <c:v>11.6752</c:v>
                </c:pt>
                <c:pt idx="116">
                  <c:v>11.802671999999999</c:v>
                </c:pt>
                <c:pt idx="117">
                  <c:v>11.930104</c:v>
                </c:pt>
                <c:pt idx="118">
                  <c:v>12.057484000000001</c:v>
                </c:pt>
                <c:pt idx="119">
                  <c:v>12.184800000000001</c:v>
                </c:pt>
                <c:pt idx="120">
                  <c:v>12.31204</c:v>
                </c:pt>
                <c:pt idx="121">
                  <c:v>12.439192</c:v>
                </c:pt>
                <c:pt idx="122">
                  <c:v>12.566244000000001</c:v>
                </c:pt>
                <c:pt idx="123">
                  <c:v>12.693184000000002</c:v>
                </c:pt>
                <c:pt idx="124">
                  <c:v>12.82</c:v>
                </c:pt>
                <c:pt idx="125">
                  <c:v>12.946680000000001</c:v>
                </c:pt>
                <c:pt idx="126">
                  <c:v>13.073212000000002</c:v>
                </c:pt>
                <c:pt idx="127">
                  <c:v>13.199584000000002</c:v>
                </c:pt>
                <c:pt idx="128">
                  <c:v>13.325784000000002</c:v>
                </c:pt>
                <c:pt idx="129">
                  <c:v>13.451800000000002</c:v>
                </c:pt>
                <c:pt idx="130">
                  <c:v>13.577620000000001</c:v>
                </c:pt>
                <c:pt idx="131">
                  <c:v>13.703232000000002</c:v>
                </c:pt>
                <c:pt idx="132">
                  <c:v>13.828624000000001</c:v>
                </c:pt>
                <c:pt idx="133">
                  <c:v>13.953784000000002</c:v>
                </c:pt>
                <c:pt idx="134">
                  <c:v>14.078700000000001</c:v>
                </c:pt>
                <c:pt idx="135">
                  <c:v>14.203360000000004</c:v>
                </c:pt>
                <c:pt idx="136">
                  <c:v>14.327752000000002</c:v>
                </c:pt>
                <c:pt idx="137">
                  <c:v>14.451864</c:v>
                </c:pt>
                <c:pt idx="138">
                  <c:v>14.575683999999999</c:v>
                </c:pt>
                <c:pt idx="139">
                  <c:v>14.699200000000001</c:v>
                </c:pt>
                <c:pt idx="140">
                  <c:v>14.8224</c:v>
                </c:pt>
                <c:pt idx="141">
                  <c:v>14.945272000000001</c:v>
                </c:pt>
                <c:pt idx="142">
                  <c:v>15.067803999999999</c:v>
                </c:pt>
                <c:pt idx="143">
                  <c:v>15.189983999999999</c:v>
                </c:pt>
                <c:pt idx="144">
                  <c:v>15.311800000000002</c:v>
                </c:pt>
                <c:pt idx="145">
                  <c:v>15.433240000000001</c:v>
                </c:pt>
                <c:pt idx="146">
                  <c:v>15.554292</c:v>
                </c:pt>
                <c:pt idx="147">
                  <c:v>15.674944000000002</c:v>
                </c:pt>
                <c:pt idx="148">
                  <c:v>15.795184000000003</c:v>
                </c:pt>
                <c:pt idx="149">
                  <c:v>15.914999999999999</c:v>
                </c:pt>
                <c:pt idx="150">
                  <c:v>16.034380000000002</c:v>
                </c:pt>
                <c:pt idx="151">
                  <c:v>16.153312</c:v>
                </c:pt>
                <c:pt idx="152">
                  <c:v>16.271784</c:v>
                </c:pt>
                <c:pt idx="153">
                  <c:v>16.389783999999999</c:v>
                </c:pt>
                <c:pt idx="154">
                  <c:v>16.507300000000001</c:v>
                </c:pt>
                <c:pt idx="155">
                  <c:v>16.624320000000001</c:v>
                </c:pt>
                <c:pt idx="156">
                  <c:v>16.740832000000001</c:v>
                </c:pt>
                <c:pt idx="157">
                  <c:v>16.856824000000003</c:v>
                </c:pt>
                <c:pt idx="158">
                  <c:v>16.972284000000002</c:v>
                </c:pt>
                <c:pt idx="159">
                  <c:v>17.087200000000003</c:v>
                </c:pt>
                <c:pt idx="160">
                  <c:v>17.201560000000001</c:v>
                </c:pt>
                <c:pt idx="161">
                  <c:v>17.315352000000004</c:v>
                </c:pt>
                <c:pt idx="162">
                  <c:v>17.428564000000001</c:v>
                </c:pt>
                <c:pt idx="163">
                  <c:v>17.541184000000001</c:v>
                </c:pt>
                <c:pt idx="164">
                  <c:v>17.653199999999998</c:v>
                </c:pt>
                <c:pt idx="165">
                  <c:v>17.764600000000002</c:v>
                </c:pt>
                <c:pt idx="166">
                  <c:v>17.875371999999999</c:v>
                </c:pt>
                <c:pt idx="167">
                  <c:v>17.985503999999999</c:v>
                </c:pt>
                <c:pt idx="168">
                  <c:v>18.094984</c:v>
                </c:pt>
                <c:pt idx="169">
                  <c:v>18.203800000000001</c:v>
                </c:pt>
                <c:pt idx="170">
                  <c:v>18.31194</c:v>
                </c:pt>
                <c:pt idx="171">
                  <c:v>18.419392000000002</c:v>
                </c:pt>
                <c:pt idx="172">
                  <c:v>18.526144000000002</c:v>
                </c:pt>
                <c:pt idx="173">
                  <c:v>18.632183999999999</c:v>
                </c:pt>
                <c:pt idx="174">
                  <c:v>18.737500000000001</c:v>
                </c:pt>
                <c:pt idx="175">
                  <c:v>18.842080000000003</c:v>
                </c:pt>
                <c:pt idx="176">
                  <c:v>18.945912</c:v>
                </c:pt>
                <c:pt idx="177">
                  <c:v>19.048984000000001</c:v>
                </c:pt>
                <c:pt idx="178">
                  <c:v>19.151284</c:v>
                </c:pt>
                <c:pt idx="179">
                  <c:v>19.252800000000001</c:v>
                </c:pt>
                <c:pt idx="180">
                  <c:v>19.353520000000003</c:v>
                </c:pt>
                <c:pt idx="181">
                  <c:v>19.453431999999999</c:v>
                </c:pt>
                <c:pt idx="182">
                  <c:v>19.552524000000002</c:v>
                </c:pt>
                <c:pt idx="183">
                  <c:v>19.650784000000002</c:v>
                </c:pt>
                <c:pt idx="184">
                  <c:v>19.748200000000001</c:v>
                </c:pt>
                <c:pt idx="185">
                  <c:v>19.844760000000001</c:v>
                </c:pt>
                <c:pt idx="186">
                  <c:v>19.940452000000001</c:v>
                </c:pt>
                <c:pt idx="187">
                  <c:v>20.035263999999998</c:v>
                </c:pt>
                <c:pt idx="188">
                  <c:v>20.129184000000002</c:v>
                </c:pt>
                <c:pt idx="189">
                  <c:v>20.222200000000001</c:v>
                </c:pt>
                <c:pt idx="190">
                  <c:v>20.314299999999999</c:v>
                </c:pt>
                <c:pt idx="191">
                  <c:v>20.405472000000003</c:v>
                </c:pt>
                <c:pt idx="192">
                  <c:v>20.495704000000003</c:v>
                </c:pt>
                <c:pt idx="193">
                  <c:v>20.584983999999999</c:v>
                </c:pt>
                <c:pt idx="194">
                  <c:v>20.673299999999998</c:v>
                </c:pt>
                <c:pt idx="195">
                  <c:v>20.760640000000002</c:v>
                </c:pt>
                <c:pt idx="196">
                  <c:v>20.846992</c:v>
                </c:pt>
                <c:pt idx="197">
                  <c:v>20.932344000000004</c:v>
                </c:pt>
                <c:pt idx="198">
                  <c:v>21.016684000000001</c:v>
                </c:pt>
                <c:pt idx="199">
                  <c:v>21.1</c:v>
                </c:pt>
                <c:pt idx="200">
                  <c:v>21.182279999999999</c:v>
                </c:pt>
                <c:pt idx="201">
                  <c:v>21.263512000000006</c:v>
                </c:pt>
                <c:pt idx="202">
                  <c:v>21.343684</c:v>
                </c:pt>
                <c:pt idx="203">
                  <c:v>21.422784</c:v>
                </c:pt>
                <c:pt idx="204">
                  <c:v>21.500800000000002</c:v>
                </c:pt>
                <c:pt idx="205">
                  <c:v>21.577719999999999</c:v>
                </c:pt>
                <c:pt idx="206">
                  <c:v>21.653531999999998</c:v>
                </c:pt>
                <c:pt idx="207">
                  <c:v>21.728224000000004</c:v>
                </c:pt>
                <c:pt idx="208">
                  <c:v>21.801783999999998</c:v>
                </c:pt>
                <c:pt idx="209">
                  <c:v>21.874200000000002</c:v>
                </c:pt>
                <c:pt idx="210">
                  <c:v>21.945460000000004</c:v>
                </c:pt>
                <c:pt idx="211">
                  <c:v>22.015552000000003</c:v>
                </c:pt>
                <c:pt idx="212">
                  <c:v>22.084464000000001</c:v>
                </c:pt>
                <c:pt idx="213">
                  <c:v>22.152183999999998</c:v>
                </c:pt>
                <c:pt idx="214">
                  <c:v>22.218700000000002</c:v>
                </c:pt>
                <c:pt idx="215">
                  <c:v>22.284000000000002</c:v>
                </c:pt>
                <c:pt idx="216">
                  <c:v>22.348071999999995</c:v>
                </c:pt>
                <c:pt idx="217">
                  <c:v>22.410904000000002</c:v>
                </c:pt>
                <c:pt idx="218">
                  <c:v>22.472484000000005</c:v>
                </c:pt>
                <c:pt idx="219">
                  <c:v>22.532800000000002</c:v>
                </c:pt>
                <c:pt idx="220">
                  <c:v>22.591840000000001</c:v>
                </c:pt>
                <c:pt idx="221">
                  <c:v>22.649592000000005</c:v>
                </c:pt>
                <c:pt idx="222">
                  <c:v>22.706044000000006</c:v>
                </c:pt>
                <c:pt idx="223">
                  <c:v>22.761184</c:v>
                </c:pt>
                <c:pt idx="224">
                  <c:v>22.815000000000005</c:v>
                </c:pt>
                <c:pt idx="225">
                  <c:v>22.86748</c:v>
                </c:pt>
                <c:pt idx="226">
                  <c:v>22.918612000000003</c:v>
                </c:pt>
                <c:pt idx="227">
                  <c:v>22.968384000000004</c:v>
                </c:pt>
                <c:pt idx="228">
                  <c:v>23.016784000000001</c:v>
                </c:pt>
                <c:pt idx="229">
                  <c:v>23.063800000000004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22656"/>
        <c:axId val="112024576"/>
      </c:scatterChart>
      <c:valAx>
        <c:axId val="112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12024576"/>
        <c:crosses val="autoZero"/>
        <c:crossBetween val="midCat"/>
      </c:valAx>
      <c:valAx>
        <c:axId val="1120245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112022656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Jeanjx calcul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'calcul cuve4'!$E$26:$I$26</c:f>
              <c:strCache>
                <c:ptCount val="1"/>
                <c:pt idx="0">
                  <c:v>selon calcul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36507438295665645"/>
                  <c:y val="-7.5366793064529078E-2"/>
                </c:manualLayout>
              </c:layout>
              <c:numFmt formatCode="General" sourceLinked="0"/>
            </c:trendlineLbl>
          </c:trendline>
          <c:xVal>
            <c:numRef>
              <c:f>'calcul cuve4'!$D$28:$D$277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cuve4'!$G$28:$G$277</c:f>
              <c:numCache>
                <c:formatCode>0.000</c:formatCode>
                <c:ptCount val="250"/>
                <c:pt idx="0">
                  <c:v>1.2321531940976798E-2</c:v>
                </c:pt>
                <c:pt idx="1">
                  <c:v>3.4984231936005646E-2</c:v>
                </c:pt>
                <c:pt idx="2">
                  <c:v>6.4438730005827408E-2</c:v>
                </c:pt>
                <c:pt idx="3">
                  <c:v>9.9407534800174002E-2</c:v>
                </c:pt>
                <c:pt idx="4">
                  <c:v>0.13914658467775123</c:v>
                </c:pt>
                <c:pt idx="5">
                  <c:v>0.18314991789793211</c:v>
                </c:pt>
                <c:pt idx="6">
                  <c:v>0.23104314546829902</c:v>
                </c:pt>
                <c:pt idx="7">
                  <c:v>0.28253384767572165</c:v>
                </c:pt>
                <c:pt idx="8">
                  <c:v>0.3373848325401359</c:v>
                </c:pt>
                <c:pt idx="9">
                  <c:v>0.39539824616387453</c:v>
                </c:pt>
                <c:pt idx="10">
                  <c:v>0.45640544691612106</c:v>
                </c:pt>
                <c:pt idx="11">
                  <c:v>0.52026020152276553</c:v>
                </c:pt>
                <c:pt idx="12">
                  <c:v>0.58683391892299985</c:v>
                </c:pt>
                <c:pt idx="13">
                  <c:v>0.65601219741005212</c:v>
                </c:pt>
                <c:pt idx="14">
                  <c:v>0.72769225278666827</c:v>
                </c:pt>
                <c:pt idx="15">
                  <c:v>0.80178095755017786</c:v>
                </c:pt>
                <c:pt idx="16">
                  <c:v>0.87819331592962357</c:v>
                </c:pt>
                <c:pt idx="17">
                  <c:v>0.95685125738214316</c:v>
                </c:pt>
                <c:pt idx="18">
                  <c:v>1.0376826676672539</c:v>
                </c:pt>
                <c:pt idx="19">
                  <c:v>1.1206206004148735</c:v>
                </c:pt>
                <c:pt idx="20">
                  <c:v>1.2056026280381691</c:v>
                </c:pt>
                <c:pt idx="21">
                  <c:v>1.2925703017698826</c:v>
                </c:pt>
                <c:pt idx="22">
                  <c:v>1.3814686982536613</c:v>
                </c:pt>
                <c:pt idx="23">
                  <c:v>1.4722460355835059</c:v>
                </c:pt>
                <c:pt idx="24">
                  <c:v>1.5648533456484033</c:v>
                </c:pt>
                <c:pt idx="25">
                  <c:v>1.6592441925606529</c:v>
                </c:pt>
                <c:pt idx="26">
                  <c:v>1.7553744291295017</c:v>
                </c:pt>
                <c:pt idx="27">
                  <c:v>1.8532019849938877</c:v>
                </c:pt>
                <c:pt idx="28">
                  <c:v>1.9526866812930366</c:v>
                </c:pt>
                <c:pt idx="29">
                  <c:v>2.0537900677325229</c:v>
                </c:pt>
                <c:pt idx="30">
                  <c:v>2.1564752786683736</c:v>
                </c:pt>
                <c:pt idx="31">
                  <c:v>2.2607069054350761</c:v>
                </c:pt>
                <c:pt idx="32">
                  <c:v>2.3664508826231687</c:v>
                </c:pt>
                <c:pt idx="33">
                  <c:v>2.4736743863967012</c:v>
                </c:pt>
                <c:pt idx="34">
                  <c:v>2.5823457432514894</c:v>
                </c:pt>
                <c:pt idx="35">
                  <c:v>2.6924343478676032</c:v>
                </c:pt>
                <c:pt idx="36">
                  <c:v>2.8039105889162248</c:v>
                </c:pt>
                <c:pt idx="37">
                  <c:v>2.9167457818511626</c:v>
                </c:pt>
                <c:pt idx="38">
                  <c:v>3.0309121078562415</c:v>
                </c:pt>
                <c:pt idx="39">
                  <c:v>3.1463825582370371</c:v>
                </c:pt>
                <c:pt idx="40">
                  <c:v>3.263130883643619</c:v>
                </c:pt>
                <c:pt idx="41">
                  <c:v>3.381131547593466</c:v>
                </c:pt>
                <c:pt idx="42">
                  <c:v>3.5003596838333992</c:v>
                </c:pt>
                <c:pt idx="43">
                  <c:v>3.6207910571385393</c:v>
                </c:pt>
                <c:pt idx="44">
                  <c:v>3.7424020271965825</c:v>
                </c:pt>
                <c:pt idx="45">
                  <c:v>3.8651695152688275</c:v>
                </c:pt>
                <c:pt idx="46">
                  <c:v>3.9890709733562422</c:v>
                </c:pt>
                <c:pt idx="47">
                  <c:v>4.1140843556307765</c:v>
                </c:pt>
                <c:pt idx="48">
                  <c:v>4.240188091919566</c:v>
                </c:pt>
                <c:pt idx="49">
                  <c:v>4.367361063053548</c:v>
                </c:pt>
                <c:pt idx="50">
                  <c:v>4.495582577912745</c:v>
                </c:pt>
                <c:pt idx="51">
                  <c:v>4.6248323520185517</c:v>
                </c:pt>
                <c:pt idx="52">
                  <c:v>4.7550904875392153</c:v>
                </c:pt>
                <c:pt idx="53">
                  <c:v>4.8863374545885128</c:v>
                </c:pt>
                <c:pt idx="54">
                  <c:v>5.0185540737099377</c:v>
                </c:pt>
                <c:pt idx="55">
                  <c:v>5.1517214994493559</c:v>
                </c:pt>
                <c:pt idx="56">
                  <c:v>5.2858212049286868</c:v>
                </c:pt>
                <c:pt idx="57">
                  <c:v>5.420834967341567</c:v>
                </c:pt>
                <c:pt idx="58">
                  <c:v>5.5567448542993896</c:v>
                </c:pt>
                <c:pt idx="59">
                  <c:v>5.6935332109628378</c:v>
                </c:pt>
                <c:pt idx="60">
                  <c:v>5.8311826478999285</c:v>
                </c:pt>
                <c:pt idx="61">
                  <c:v>5.9696760296168527</c:v>
                </c:pt>
                <c:pt idx="62">
                  <c:v>6.1089964637127023</c:v>
                </c:pt>
                <c:pt idx="63">
                  <c:v>6.2491272906134112</c:v>
                </c:pt>
                <c:pt idx="64">
                  <c:v>6.3900520738439788</c:v>
                </c:pt>
                <c:pt idx="65">
                  <c:v>6.531754590801663</c:v>
                </c:pt>
                <c:pt idx="66">
                  <c:v>6.6742188239957034</c:v>
                </c:pt>
                <c:pt idx="67">
                  <c:v>6.8174289527221514</c:v>
                </c:pt>
                <c:pt idx="68">
                  <c:v>6.9613693451447372</c:v>
                </c:pt>
                <c:pt idx="69">
                  <c:v>7.1060245507551292</c:v>
                </c:pt>
                <c:pt idx="70">
                  <c:v>7.2513792931879406</c:v>
                </c:pt>
                <c:pt idx="71">
                  <c:v>7.3974184633677567</c:v>
                </c:pt>
                <c:pt idx="72">
                  <c:v>7.5441271129671774</c:v>
                </c:pt>
                <c:pt idx="73">
                  <c:v>7.6914904481564275</c:v>
                </c:pt>
                <c:pt idx="74">
                  <c:v>7.8394938236265173</c:v>
                </c:pt>
                <c:pt idx="75">
                  <c:v>7.9881227368692267</c:v>
                </c:pt>
                <c:pt idx="76">
                  <c:v>8.1373628226984085</c:v>
                </c:pt>
                <c:pt idx="77">
                  <c:v>8.287199847998167</c:v>
                </c:pt>
                <c:pt idx="78">
                  <c:v>8.4376197066844796</c:v>
                </c:pt>
                <c:pt idx="79">
                  <c:v>8.5886084148677462</c:v>
                </c:pt>
                <c:pt idx="80">
                  <c:v>8.7401521062046008</c:v>
                </c:pt>
                <c:pt idx="81">
                  <c:v>8.8922370274280667</c:v>
                </c:pt>
                <c:pt idx="82">
                  <c:v>9.0448495340458912</c:v>
                </c:pt>
                <c:pt idx="83">
                  <c:v>9.1979760861975191</c:v>
                </c:pt>
                <c:pt idx="84">
                  <c:v>9.3516032446607564</c:v>
                </c:pt>
                <c:pt idx="85">
                  <c:v>9.5057176669998142</c:v>
                </c:pt>
                <c:pt idx="86">
                  <c:v>9.6603061038468088</c:v>
                </c:pt>
                <c:pt idx="87">
                  <c:v>9.8153553953094068</c:v>
                </c:pt>
                <c:pt idx="88">
                  <c:v>9.9708524674976164</c:v>
                </c:pt>
                <c:pt idx="89">
                  <c:v>10.126784329163279</c:v>
                </c:pt>
                <c:pt idx="90">
                  <c:v>10.283138068446004</c:v>
                </c:pt>
                <c:pt idx="91">
                  <c:v>10.439900849719868</c:v>
                </c:pt>
                <c:pt idx="92">
                  <c:v>10.597059910535297</c:v>
                </c:pt>
                <c:pt idx="93">
                  <c:v>10.754602558651039</c:v>
                </c:pt>
                <c:pt idx="94">
                  <c:v>10.912516169151257</c:v>
                </c:pt>
                <c:pt idx="95">
                  <c:v>11.070788181643202</c:v>
                </c:pt>
                <c:pt idx="96">
                  <c:v>11.229406097530969</c:v>
                </c:pt>
                <c:pt idx="97">
                  <c:v>11.388357477361261</c:v>
                </c:pt>
                <c:pt idx="98">
                  <c:v>11.547629938237135</c:v>
                </c:pt>
                <c:pt idx="99">
                  <c:v>11.707211151295999</c:v>
                </c:pt>
                <c:pt idx="100">
                  <c:v>11.867088839248265</c:v>
                </c:pt>
                <c:pt idx="101">
                  <c:v>12.027250773973227</c:v>
                </c:pt>
                <c:pt idx="102">
                  <c:v>12.187684774168941</c:v>
                </c:pt>
                <c:pt idx="103">
                  <c:v>12.348378703052941</c:v>
                </c:pt>
                <c:pt idx="104">
                  <c:v>12.509320466110825</c:v>
                </c:pt>
                <c:pt idx="105">
                  <c:v>12.67049800888989</c:v>
                </c:pt>
                <c:pt idx="106">
                  <c:v>12.831899314835018</c:v>
                </c:pt>
                <c:pt idx="107">
                  <c:v>12.993512403164219</c:v>
                </c:pt>
                <c:pt idx="108">
                  <c:v>13.155325326781268</c:v>
                </c:pt>
                <c:pt idx="109">
                  <c:v>13.317326170223051</c:v>
                </c:pt>
                <c:pt idx="110">
                  <c:v>13.479503047639176</c:v>
                </c:pt>
                <c:pt idx="111">
                  <c:v>13.641844100801658</c:v>
                </c:pt>
                <c:pt idx="112">
                  <c:v>13.804337497142418</c:v>
                </c:pt>
                <c:pt idx="113">
                  <c:v>13.966971427816514</c:v>
                </c:pt>
                <c:pt idx="114">
                  <c:v>14.129734105788922</c:v>
                </c:pt>
                <c:pt idx="115">
                  <c:v>14.292613763942997</c:v>
                </c:pt>
                <c:pt idx="116">
                  <c:v>14.455598653208503</c:v>
                </c:pt>
                <c:pt idx="117">
                  <c:v>14.618677040707405</c:v>
                </c:pt>
                <c:pt idx="118">
                  <c:v>14.781837207915411</c:v>
                </c:pt>
                <c:pt idx="119">
                  <c:v>14.945067448837564</c:v>
                </c:pt>
                <c:pt idx="120">
                  <c:v>15.108356068195938</c:v>
                </c:pt>
                <c:pt idx="121">
                  <c:v>15.271691379627738</c:v>
                </c:pt>
                <c:pt idx="122">
                  <c:v>15.435061703891984</c:v>
                </c:pt>
                <c:pt idx="123">
                  <c:v>15.598455367083085</c:v>
                </c:pt>
                <c:pt idx="124">
                  <c:v>15.761860698849521</c:v>
                </c:pt>
                <c:pt idx="125">
                  <c:v>15.925266030615958</c:v>
                </c:pt>
                <c:pt idx="126">
                  <c:v>16.08865969380706</c:v>
                </c:pt>
                <c:pt idx="127">
                  <c:v>16.252030018071306</c:v>
                </c:pt>
                <c:pt idx="128">
                  <c:v>16.415365329503103</c:v>
                </c:pt>
                <c:pt idx="129">
                  <c:v>16.578653948861479</c:v>
                </c:pt>
                <c:pt idx="130">
                  <c:v>16.741884189783633</c:v>
                </c:pt>
                <c:pt idx="131">
                  <c:v>16.905044356991638</c:v>
                </c:pt>
                <c:pt idx="132">
                  <c:v>17.068122744490541</c:v>
                </c:pt>
                <c:pt idx="133">
                  <c:v>17.231107633756046</c:v>
                </c:pt>
                <c:pt idx="134">
                  <c:v>17.393987291910122</c:v>
                </c:pt>
                <c:pt idx="135">
                  <c:v>17.556749969882528</c:v>
                </c:pt>
                <c:pt idx="136">
                  <c:v>17.719383900556625</c:v>
                </c:pt>
                <c:pt idx="137">
                  <c:v>17.881877296897386</c:v>
                </c:pt>
                <c:pt idx="138">
                  <c:v>18.044218350059865</c:v>
                </c:pt>
                <c:pt idx="139">
                  <c:v>18.206395227475991</c:v>
                </c:pt>
                <c:pt idx="140">
                  <c:v>18.368396070917775</c:v>
                </c:pt>
                <c:pt idx="141">
                  <c:v>18.530208994534824</c:v>
                </c:pt>
                <c:pt idx="142">
                  <c:v>18.691822082864022</c:v>
                </c:pt>
                <c:pt idx="143">
                  <c:v>18.853223388809155</c:v>
                </c:pt>
                <c:pt idx="144">
                  <c:v>19.014400931588217</c:v>
                </c:pt>
                <c:pt idx="145">
                  <c:v>19.175342694646105</c:v>
                </c:pt>
                <c:pt idx="146">
                  <c:v>19.336036623530099</c:v>
                </c:pt>
                <c:pt idx="147">
                  <c:v>19.496470623725816</c:v>
                </c:pt>
                <c:pt idx="148">
                  <c:v>19.656632558450781</c:v>
                </c:pt>
                <c:pt idx="149">
                  <c:v>19.816510246403045</c:v>
                </c:pt>
                <c:pt idx="150">
                  <c:v>19.976091459461909</c:v>
                </c:pt>
                <c:pt idx="151">
                  <c:v>20.135363920337781</c:v>
                </c:pt>
                <c:pt idx="152">
                  <c:v>20.294315300168073</c:v>
                </c:pt>
                <c:pt idx="153">
                  <c:v>20.45293321605584</c:v>
                </c:pt>
                <c:pt idx="154">
                  <c:v>20.611205228547789</c:v>
                </c:pt>
                <c:pt idx="155">
                  <c:v>20.769118839048001</c:v>
                </c:pt>
                <c:pt idx="156">
                  <c:v>20.926661487163749</c:v>
                </c:pt>
                <c:pt idx="157">
                  <c:v>21.08382054797918</c:v>
                </c:pt>
                <c:pt idx="158">
                  <c:v>21.240583329253042</c:v>
                </c:pt>
                <c:pt idx="159">
                  <c:v>21.396937068535763</c:v>
                </c:pt>
                <c:pt idx="160">
                  <c:v>21.552868930201427</c:v>
                </c:pt>
                <c:pt idx="161">
                  <c:v>21.708366002389639</c:v>
                </c:pt>
                <c:pt idx="162">
                  <c:v>21.863415293852231</c:v>
                </c:pt>
                <c:pt idx="163">
                  <c:v>22.018003730699224</c:v>
                </c:pt>
                <c:pt idx="164">
                  <c:v>22.172118153038284</c:v>
                </c:pt>
                <c:pt idx="165">
                  <c:v>22.325745311501521</c:v>
                </c:pt>
                <c:pt idx="166">
                  <c:v>22.478871863653147</c:v>
                </c:pt>
                <c:pt idx="167">
                  <c:v>22.631484370270972</c:v>
                </c:pt>
                <c:pt idx="168">
                  <c:v>22.783569291494437</c:v>
                </c:pt>
                <c:pt idx="169">
                  <c:v>22.935112982831296</c:v>
                </c:pt>
                <c:pt idx="170">
                  <c:v>23.086101691014559</c:v>
                </c:pt>
                <c:pt idx="171">
                  <c:v>23.236521549700871</c:v>
                </c:pt>
                <c:pt idx="172">
                  <c:v>23.386358575000632</c:v>
                </c:pt>
                <c:pt idx="173">
                  <c:v>23.535598660829812</c:v>
                </c:pt>
                <c:pt idx="174">
                  <c:v>23.684227574072519</c:v>
                </c:pt>
                <c:pt idx="175">
                  <c:v>23.832230949542613</c:v>
                </c:pt>
                <c:pt idx="176">
                  <c:v>23.979594284731863</c:v>
                </c:pt>
                <c:pt idx="177">
                  <c:v>24.126302934331285</c:v>
                </c:pt>
                <c:pt idx="178">
                  <c:v>24.272342104511097</c:v>
                </c:pt>
                <c:pt idx="179">
                  <c:v>24.417696846943912</c:v>
                </c:pt>
                <c:pt idx="180">
                  <c:v>24.562352052554303</c:v>
                </c:pt>
                <c:pt idx="181">
                  <c:v>24.706292444976889</c:v>
                </c:pt>
                <c:pt idx="182">
                  <c:v>24.84950257370334</c:v>
                </c:pt>
                <c:pt idx="183">
                  <c:v>24.991966806897381</c:v>
                </c:pt>
                <c:pt idx="184">
                  <c:v>25.133669323855063</c:v>
                </c:pt>
                <c:pt idx="185">
                  <c:v>25.274594107085633</c:v>
                </c:pt>
                <c:pt idx="186">
                  <c:v>25.414724933986339</c:v>
                </c:pt>
                <c:pt idx="187">
                  <c:v>25.554045368082193</c:v>
                </c:pt>
                <c:pt idx="188">
                  <c:v>25.692538749799116</c:v>
                </c:pt>
                <c:pt idx="189">
                  <c:v>25.830188186736205</c:v>
                </c:pt>
                <c:pt idx="190">
                  <c:v>25.96697654339965</c:v>
                </c:pt>
                <c:pt idx="191">
                  <c:v>26.102886430357476</c:v>
                </c:pt>
                <c:pt idx="192">
                  <c:v>26.237900192770358</c:v>
                </c:pt>
                <c:pt idx="193">
                  <c:v>26.37199989824969</c:v>
                </c:pt>
                <c:pt idx="194">
                  <c:v>26.505167323989106</c:v>
                </c:pt>
                <c:pt idx="195">
                  <c:v>26.637383943110535</c:v>
                </c:pt>
                <c:pt idx="196">
                  <c:v>26.768630910159832</c:v>
                </c:pt>
                <c:pt idx="197">
                  <c:v>26.898889045680491</c:v>
                </c:pt>
                <c:pt idx="198">
                  <c:v>27.028138819786303</c:v>
                </c:pt>
                <c:pt idx="199">
                  <c:v>27.156360334645491</c:v>
                </c:pt>
                <c:pt idx="200">
                  <c:v>27.283533305779475</c:v>
                </c:pt>
                <c:pt idx="201">
                  <c:v>27.409637042068269</c:v>
                </c:pt>
                <c:pt idx="202">
                  <c:v>27.534650424342797</c:v>
                </c:pt>
                <c:pt idx="203">
                  <c:v>27.658551882430217</c:v>
                </c:pt>
                <c:pt idx="204">
                  <c:v>27.781319370502462</c:v>
                </c:pt>
                <c:pt idx="205">
                  <c:v>27.902930340560506</c:v>
                </c:pt>
                <c:pt idx="206">
                  <c:v>28.023361713865643</c:v>
                </c:pt>
                <c:pt idx="207">
                  <c:v>28.14258985010558</c:v>
                </c:pt>
                <c:pt idx="208">
                  <c:v>28.260590514055423</c:v>
                </c:pt>
                <c:pt idx="209">
                  <c:v>28.377338839462009</c:v>
                </c:pt>
                <c:pt idx="210">
                  <c:v>28.492809289842803</c:v>
                </c:pt>
                <c:pt idx="211">
                  <c:v>28.606975615847887</c:v>
                </c:pt>
                <c:pt idx="212">
                  <c:v>28.719810808782821</c:v>
                </c:pt>
                <c:pt idx="213">
                  <c:v>28.831287049831445</c:v>
                </c:pt>
                <c:pt idx="214">
                  <c:v>28.941375654447551</c:v>
                </c:pt>
                <c:pt idx="215">
                  <c:v>29.050047011302343</c:v>
                </c:pt>
                <c:pt idx="216">
                  <c:v>29.157270515075876</c:v>
                </c:pt>
                <c:pt idx="217">
                  <c:v>29.263014492263974</c:v>
                </c:pt>
                <c:pt idx="218">
                  <c:v>29.367246119030671</c:v>
                </c:pt>
                <c:pt idx="219">
                  <c:v>29.469931329966528</c:v>
                </c:pt>
                <c:pt idx="220">
                  <c:v>29.571034716406007</c:v>
                </c:pt>
                <c:pt idx="221">
                  <c:v>29.670519412705161</c:v>
                </c:pt>
                <c:pt idx="222">
                  <c:v>29.768346968569542</c:v>
                </c:pt>
                <c:pt idx="223">
                  <c:v>29.864477205138389</c:v>
                </c:pt>
                <c:pt idx="224">
                  <c:v>29.95886805205064</c:v>
                </c:pt>
                <c:pt idx="225">
                  <c:v>30.051475362115536</c:v>
                </c:pt>
                <c:pt idx="226">
                  <c:v>30.142252699445383</c:v>
                </c:pt>
                <c:pt idx="227">
                  <c:v>30.23115109592916</c:v>
                </c:pt>
                <c:pt idx="228">
                  <c:v>30.318118769660874</c:v>
                </c:pt>
                <c:pt idx="229">
                  <c:v>30.403100797284171</c:v>
                </c:pt>
                <c:pt idx="230">
                  <c:v>30.486038730031794</c:v>
                </c:pt>
                <c:pt idx="231">
                  <c:v>30.566870140316901</c:v>
                </c:pt>
                <c:pt idx="232">
                  <c:v>30.645528081769424</c:v>
                </c:pt>
                <c:pt idx="233">
                  <c:v>30.721940440148863</c:v>
                </c:pt>
                <c:pt idx="234">
                  <c:v>30.796029144912374</c:v>
                </c:pt>
                <c:pt idx="235">
                  <c:v>30.867709200288989</c:v>
                </c:pt>
                <c:pt idx="236">
                  <c:v>30.936887478776043</c:v>
                </c:pt>
                <c:pt idx="237">
                  <c:v>31.003461196176278</c:v>
                </c:pt>
                <c:pt idx="238">
                  <c:v>31.067315950782923</c:v>
                </c:pt>
                <c:pt idx="239">
                  <c:v>31.12832315153517</c:v>
                </c:pt>
                <c:pt idx="240">
                  <c:v>31.186336565158907</c:v>
                </c:pt>
                <c:pt idx="241">
                  <c:v>31.241187550023323</c:v>
                </c:pt>
                <c:pt idx="242">
                  <c:v>31.292678252230747</c:v>
                </c:pt>
                <c:pt idx="243">
                  <c:v>31.340571479801113</c:v>
                </c:pt>
                <c:pt idx="244">
                  <c:v>31.384574813021295</c:v>
                </c:pt>
                <c:pt idx="245">
                  <c:v>31.42431386289887</c:v>
                </c:pt>
                <c:pt idx="246">
                  <c:v>31.459282667693216</c:v>
                </c:pt>
                <c:pt idx="247">
                  <c:v>31.488737165763041</c:v>
                </c:pt>
                <c:pt idx="248">
                  <c:v>31.511399865758069</c:v>
                </c:pt>
                <c:pt idx="249">
                  <c:v>31.523721397699042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45984"/>
        <c:axId val="111952256"/>
      </c:scatterChart>
      <c:valAx>
        <c:axId val="111945984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111952256"/>
        <c:crosses val="autoZero"/>
        <c:crossBetween val="midCat"/>
      </c:valAx>
      <c:valAx>
        <c:axId val="111952256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119459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calcul</a:t>
            </a:r>
            <a:r>
              <a:rPr lang="fr-FR" baseline="0"/>
              <a:t> supervision</a:t>
            </a:r>
          </a:p>
        </c:rich>
      </c:tx>
      <c:layout>
        <c:manualLayout>
          <c:xMode val="edge"/>
          <c:yMode val="edge"/>
          <c:x val="0.22679907900771118"/>
          <c:y val="1.50915564326174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18746012169738"/>
          <c:y val="0.17016191947013962"/>
          <c:w val="0.78949913589836807"/>
          <c:h val="0.6187205655240490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43835541821270096"/>
                  <c:y val="-0.15167964864004677"/>
                </c:manualLayout>
              </c:layout>
              <c:numFmt formatCode="General" sourceLinked="0"/>
            </c:trendlineLbl>
          </c:trendline>
          <c:xVal>
            <c:numRef>
              <c:f>'calcul cuve4'!$O$28:$O$277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cuve4'!$P$28:$P$277</c:f>
              <c:numCache>
                <c:formatCode>#,##0.00</c:formatCode>
                <c:ptCount val="250"/>
                <c:pt idx="0">
                  <c:v>-0.12901899999999999</c:v>
                </c:pt>
                <c:pt idx="1">
                  <c:v>-7.6683999999999988E-2</c:v>
                </c:pt>
                <c:pt idx="2">
                  <c:v>-2.3007E-2</c:v>
                </c:pt>
                <c:pt idx="3">
                  <c:v>3.2000000000000028E-2</c:v>
                </c:pt>
                <c:pt idx="4">
                  <c:v>8.8324999999999987E-2</c:v>
                </c:pt>
                <c:pt idx="5">
                  <c:v>0.14595600000000003</c:v>
                </c:pt>
                <c:pt idx="6">
                  <c:v>0.20488100000000004</c:v>
                </c:pt>
                <c:pt idx="7">
                  <c:v>0.26508800000000005</c:v>
                </c:pt>
                <c:pt idx="8">
                  <c:v>0.32656499999999994</c:v>
                </c:pt>
                <c:pt idx="9">
                  <c:v>0.38930000000000003</c:v>
                </c:pt>
                <c:pt idx="10">
                  <c:v>0.45328099999999999</c:v>
                </c:pt>
                <c:pt idx="11">
                  <c:v>0.51849600000000007</c:v>
                </c:pt>
                <c:pt idx="12">
                  <c:v>0.58493300000000015</c:v>
                </c:pt>
                <c:pt idx="13">
                  <c:v>0.65258000000000016</c:v>
                </c:pt>
                <c:pt idx="14">
                  <c:v>0.72142499999999998</c:v>
                </c:pt>
                <c:pt idx="15">
                  <c:v>0.79145600000000016</c:v>
                </c:pt>
                <c:pt idx="16">
                  <c:v>0.86266100000000012</c:v>
                </c:pt>
                <c:pt idx="17">
                  <c:v>0.93502799999999997</c:v>
                </c:pt>
                <c:pt idx="18">
                  <c:v>1.0085450000000002</c:v>
                </c:pt>
                <c:pt idx="19">
                  <c:v>1.0832000000000002</c:v>
                </c:pt>
                <c:pt idx="20">
                  <c:v>1.158981</c:v>
                </c:pt>
                <c:pt idx="21">
                  <c:v>1.235876</c:v>
                </c:pt>
                <c:pt idx="22">
                  <c:v>1.3138730000000001</c:v>
                </c:pt>
                <c:pt idx="23">
                  <c:v>1.3929600000000002</c:v>
                </c:pt>
                <c:pt idx="24">
                  <c:v>1.4731250000000002</c:v>
                </c:pt>
                <c:pt idx="25">
                  <c:v>1.5543560000000001</c:v>
                </c:pt>
                <c:pt idx="26">
                  <c:v>1.6366410000000002</c:v>
                </c:pt>
                <c:pt idx="27">
                  <c:v>1.7199680000000002</c:v>
                </c:pt>
                <c:pt idx="28">
                  <c:v>1.804325</c:v>
                </c:pt>
                <c:pt idx="29">
                  <c:v>1.8897000000000002</c:v>
                </c:pt>
                <c:pt idx="30">
                  <c:v>1.9760810000000004</c:v>
                </c:pt>
                <c:pt idx="31">
                  <c:v>2.063456</c:v>
                </c:pt>
                <c:pt idx="32">
                  <c:v>2.1518130000000002</c:v>
                </c:pt>
                <c:pt idx="33">
                  <c:v>2.2411400000000001</c:v>
                </c:pt>
                <c:pt idx="34">
                  <c:v>2.3314249999999999</c:v>
                </c:pt>
                <c:pt idx="35">
                  <c:v>2.4226559999999999</c:v>
                </c:pt>
                <c:pt idx="36">
                  <c:v>2.514821</c:v>
                </c:pt>
                <c:pt idx="37">
                  <c:v>2.6079080000000001</c:v>
                </c:pt>
                <c:pt idx="38">
                  <c:v>2.7019050000000004</c:v>
                </c:pt>
                <c:pt idx="39">
                  <c:v>2.7968000000000002</c:v>
                </c:pt>
                <c:pt idx="40">
                  <c:v>2.8925809999999994</c:v>
                </c:pt>
                <c:pt idx="41">
                  <c:v>2.9892359999999996</c:v>
                </c:pt>
                <c:pt idx="42">
                  <c:v>3.0867529999999999</c:v>
                </c:pt>
                <c:pt idx="43">
                  <c:v>3.18512</c:v>
                </c:pt>
                <c:pt idx="44">
                  <c:v>3.2843249999999999</c:v>
                </c:pt>
                <c:pt idx="45">
                  <c:v>3.3843559999999999</c:v>
                </c:pt>
                <c:pt idx="46">
                  <c:v>3.4852009999999995</c:v>
                </c:pt>
                <c:pt idx="47">
                  <c:v>3.5868479999999998</c:v>
                </c:pt>
                <c:pt idx="48">
                  <c:v>3.6892849999999999</c:v>
                </c:pt>
                <c:pt idx="49">
                  <c:v>3.7925</c:v>
                </c:pt>
                <c:pt idx="50">
                  <c:v>3.8964810000000001</c:v>
                </c:pt>
                <c:pt idx="51">
                  <c:v>4.0012160000000012</c:v>
                </c:pt>
                <c:pt idx="52">
                  <c:v>4.1066930000000008</c:v>
                </c:pt>
                <c:pt idx="53">
                  <c:v>4.2129000000000003</c:v>
                </c:pt>
                <c:pt idx="54">
                  <c:v>4.3198250000000007</c:v>
                </c:pt>
                <c:pt idx="55">
                  <c:v>4.4274560000000012</c:v>
                </c:pt>
                <c:pt idx="56">
                  <c:v>4.5357810000000001</c:v>
                </c:pt>
                <c:pt idx="57">
                  <c:v>4.6447880000000001</c:v>
                </c:pt>
                <c:pt idx="58">
                  <c:v>4.7544649999999997</c:v>
                </c:pt>
                <c:pt idx="59">
                  <c:v>4.8648000000000007</c:v>
                </c:pt>
                <c:pt idx="60">
                  <c:v>4.9757810000000013</c:v>
                </c:pt>
                <c:pt idx="61">
                  <c:v>5.087396</c:v>
                </c:pt>
                <c:pt idx="62">
                  <c:v>5.1996330000000004</c:v>
                </c:pt>
                <c:pt idx="63">
                  <c:v>5.3124800000000008</c:v>
                </c:pt>
                <c:pt idx="64">
                  <c:v>5.4259250000000012</c:v>
                </c:pt>
                <c:pt idx="65">
                  <c:v>5.539956000000001</c:v>
                </c:pt>
                <c:pt idx="66">
                  <c:v>5.6545610000000011</c:v>
                </c:pt>
                <c:pt idx="67">
                  <c:v>5.7697280000000006</c:v>
                </c:pt>
                <c:pt idx="68">
                  <c:v>5.8854449999999998</c:v>
                </c:pt>
                <c:pt idx="69">
                  <c:v>6.0016999999999996</c:v>
                </c:pt>
                <c:pt idx="70">
                  <c:v>6.1184810000000001</c:v>
                </c:pt>
                <c:pt idx="71">
                  <c:v>6.2357759999999995</c:v>
                </c:pt>
                <c:pt idx="72">
                  <c:v>6.3535729999999999</c:v>
                </c:pt>
                <c:pt idx="73">
                  <c:v>6.4718599999999995</c:v>
                </c:pt>
                <c:pt idx="74">
                  <c:v>6.5906250000000002</c:v>
                </c:pt>
                <c:pt idx="75">
                  <c:v>6.7098560000000003</c:v>
                </c:pt>
                <c:pt idx="76">
                  <c:v>6.8295410000000007</c:v>
                </c:pt>
                <c:pt idx="77">
                  <c:v>6.9496680000000008</c:v>
                </c:pt>
                <c:pt idx="78">
                  <c:v>7.0702250000000006</c:v>
                </c:pt>
                <c:pt idx="79">
                  <c:v>7.1912000000000011</c:v>
                </c:pt>
                <c:pt idx="80">
                  <c:v>7.3125810000000016</c:v>
                </c:pt>
                <c:pt idx="81">
                  <c:v>7.4343559999999993</c:v>
                </c:pt>
                <c:pt idx="82">
                  <c:v>7.5565129999999998</c:v>
                </c:pt>
                <c:pt idx="83">
                  <c:v>7.6790399999999996</c:v>
                </c:pt>
                <c:pt idx="84">
                  <c:v>7.8019249999999998</c:v>
                </c:pt>
                <c:pt idx="85">
                  <c:v>7.9251560000000012</c:v>
                </c:pt>
                <c:pt idx="86">
                  <c:v>8.0487210000000005</c:v>
                </c:pt>
                <c:pt idx="87">
                  <c:v>8.1726080000000003</c:v>
                </c:pt>
                <c:pt idx="88">
                  <c:v>8.2968049999999991</c:v>
                </c:pt>
                <c:pt idx="89">
                  <c:v>8.4213000000000005</c:v>
                </c:pt>
                <c:pt idx="90">
                  <c:v>8.5460810000000009</c:v>
                </c:pt>
                <c:pt idx="91">
                  <c:v>8.6711360000000006</c:v>
                </c:pt>
                <c:pt idx="92">
                  <c:v>8.7964530000000014</c:v>
                </c:pt>
                <c:pt idx="93">
                  <c:v>8.9220199999999998</c:v>
                </c:pt>
                <c:pt idx="94">
                  <c:v>9.0478249999999996</c:v>
                </c:pt>
                <c:pt idx="95">
                  <c:v>9.1738560000000007</c:v>
                </c:pt>
                <c:pt idx="96">
                  <c:v>9.3001010000000015</c:v>
                </c:pt>
                <c:pt idx="97">
                  <c:v>9.4265480000000004</c:v>
                </c:pt>
                <c:pt idx="98">
                  <c:v>9.5531850000000009</c:v>
                </c:pt>
                <c:pt idx="99">
                  <c:v>9.68</c:v>
                </c:pt>
                <c:pt idx="100">
                  <c:v>9.8069810000000004</c:v>
                </c:pt>
                <c:pt idx="101">
                  <c:v>9.9341159999999995</c:v>
                </c:pt>
                <c:pt idx="102">
                  <c:v>10.061393000000001</c:v>
                </c:pt>
                <c:pt idx="103">
                  <c:v>10.188800000000001</c:v>
                </c:pt>
                <c:pt idx="104">
                  <c:v>10.316324999999999</c:v>
                </c:pt>
                <c:pt idx="105">
                  <c:v>10.443956</c:v>
                </c:pt>
                <c:pt idx="106">
                  <c:v>10.571681000000002</c:v>
                </c:pt>
                <c:pt idx="107">
                  <c:v>10.699488000000002</c:v>
                </c:pt>
                <c:pt idx="108">
                  <c:v>10.827365</c:v>
                </c:pt>
                <c:pt idx="109">
                  <c:v>10.955300000000001</c:v>
                </c:pt>
                <c:pt idx="110">
                  <c:v>11.083281000000003</c:v>
                </c:pt>
                <c:pt idx="111">
                  <c:v>11.211296000000001</c:v>
                </c:pt>
                <c:pt idx="112">
                  <c:v>11.339332999999998</c:v>
                </c:pt>
                <c:pt idx="113">
                  <c:v>11.46738</c:v>
                </c:pt>
                <c:pt idx="114">
                  <c:v>11.595425000000001</c:v>
                </c:pt>
                <c:pt idx="115">
                  <c:v>11.723456000000001</c:v>
                </c:pt>
                <c:pt idx="116">
                  <c:v>11.851460999999999</c:v>
                </c:pt>
                <c:pt idx="117">
                  <c:v>11.979427999999999</c:v>
                </c:pt>
                <c:pt idx="118">
                  <c:v>12.107345000000002</c:v>
                </c:pt>
                <c:pt idx="119">
                  <c:v>12.235200000000003</c:v>
                </c:pt>
                <c:pt idx="120">
                  <c:v>12.362981000000001</c:v>
                </c:pt>
                <c:pt idx="121">
                  <c:v>12.490676000000001</c:v>
                </c:pt>
                <c:pt idx="122">
                  <c:v>12.618273000000002</c:v>
                </c:pt>
                <c:pt idx="123">
                  <c:v>12.745760000000001</c:v>
                </c:pt>
                <c:pt idx="124">
                  <c:v>12.873125000000002</c:v>
                </c:pt>
                <c:pt idx="125">
                  <c:v>13.000356</c:v>
                </c:pt>
                <c:pt idx="126">
                  <c:v>13.127441000000001</c:v>
                </c:pt>
                <c:pt idx="127">
                  <c:v>13.254367999999999</c:v>
                </c:pt>
                <c:pt idx="128">
                  <c:v>13.381125000000001</c:v>
                </c:pt>
                <c:pt idx="129">
                  <c:v>13.507700000000002</c:v>
                </c:pt>
                <c:pt idx="130">
                  <c:v>13.634081000000002</c:v>
                </c:pt>
                <c:pt idx="131">
                  <c:v>13.760256000000002</c:v>
                </c:pt>
                <c:pt idx="132">
                  <c:v>13.886213000000001</c:v>
                </c:pt>
                <c:pt idx="133">
                  <c:v>14.011940000000003</c:v>
                </c:pt>
                <c:pt idx="134">
                  <c:v>14.137425000000002</c:v>
                </c:pt>
                <c:pt idx="135">
                  <c:v>14.262656000000002</c:v>
                </c:pt>
                <c:pt idx="136">
                  <c:v>14.387621000000001</c:v>
                </c:pt>
                <c:pt idx="137">
                  <c:v>14.512307999999999</c:v>
                </c:pt>
                <c:pt idx="138">
                  <c:v>14.636704999999999</c:v>
                </c:pt>
                <c:pt idx="139">
                  <c:v>14.7608</c:v>
                </c:pt>
                <c:pt idx="140">
                  <c:v>14.884581000000001</c:v>
                </c:pt>
                <c:pt idx="141">
                  <c:v>15.008036000000001</c:v>
                </c:pt>
                <c:pt idx="142">
                  <c:v>15.131152999999999</c:v>
                </c:pt>
                <c:pt idx="143">
                  <c:v>15.253919999999999</c:v>
                </c:pt>
                <c:pt idx="144">
                  <c:v>15.376325</c:v>
                </c:pt>
                <c:pt idx="145">
                  <c:v>15.498355999999999</c:v>
                </c:pt>
                <c:pt idx="146">
                  <c:v>15.620001</c:v>
                </c:pt>
                <c:pt idx="147">
                  <c:v>15.741248000000001</c:v>
                </c:pt>
                <c:pt idx="148">
                  <c:v>15.862085</c:v>
                </c:pt>
                <c:pt idx="149">
                  <c:v>15.982500000000002</c:v>
                </c:pt>
                <c:pt idx="150">
                  <c:v>16.102481000000001</c:v>
                </c:pt>
                <c:pt idx="151">
                  <c:v>16.222016</c:v>
                </c:pt>
                <c:pt idx="152">
                  <c:v>16.341093000000001</c:v>
                </c:pt>
                <c:pt idx="153">
                  <c:v>16.459700000000002</c:v>
                </c:pt>
                <c:pt idx="154">
                  <c:v>16.577825000000001</c:v>
                </c:pt>
                <c:pt idx="155">
                  <c:v>16.695456000000004</c:v>
                </c:pt>
                <c:pt idx="156">
                  <c:v>16.812581000000002</c:v>
                </c:pt>
                <c:pt idx="157">
                  <c:v>16.929188</c:v>
                </c:pt>
                <c:pt idx="158">
                  <c:v>17.045265000000001</c:v>
                </c:pt>
                <c:pt idx="159">
                  <c:v>17.160800000000002</c:v>
                </c:pt>
                <c:pt idx="160">
                  <c:v>17.275781000000002</c:v>
                </c:pt>
                <c:pt idx="161">
                  <c:v>17.390196000000003</c:v>
                </c:pt>
                <c:pt idx="162">
                  <c:v>17.504033</c:v>
                </c:pt>
                <c:pt idx="163">
                  <c:v>17.617280000000001</c:v>
                </c:pt>
                <c:pt idx="164">
                  <c:v>17.729925000000001</c:v>
                </c:pt>
                <c:pt idx="165">
                  <c:v>17.841956</c:v>
                </c:pt>
                <c:pt idx="166">
                  <c:v>17.953361000000001</c:v>
                </c:pt>
                <c:pt idx="167">
                  <c:v>18.064127999999997</c:v>
                </c:pt>
                <c:pt idx="168">
                  <c:v>18.174244999999999</c:v>
                </c:pt>
                <c:pt idx="169">
                  <c:v>18.2837</c:v>
                </c:pt>
                <c:pt idx="170">
                  <c:v>18.392481</c:v>
                </c:pt>
                <c:pt idx="171">
                  <c:v>18.500576000000002</c:v>
                </c:pt>
                <c:pt idx="172">
                  <c:v>18.607973000000001</c:v>
                </c:pt>
                <c:pt idx="173">
                  <c:v>18.714660000000002</c:v>
                </c:pt>
                <c:pt idx="174">
                  <c:v>18.820625</c:v>
                </c:pt>
                <c:pt idx="175">
                  <c:v>18.925856</c:v>
                </c:pt>
                <c:pt idx="176">
                  <c:v>19.030341</c:v>
                </c:pt>
                <c:pt idx="177">
                  <c:v>19.134067999999999</c:v>
                </c:pt>
                <c:pt idx="178">
                  <c:v>19.237025000000003</c:v>
                </c:pt>
                <c:pt idx="179">
                  <c:v>19.339199999999998</c:v>
                </c:pt>
                <c:pt idx="180">
                  <c:v>19.440581000000002</c:v>
                </c:pt>
                <c:pt idx="181">
                  <c:v>19.541156000000001</c:v>
                </c:pt>
                <c:pt idx="182">
                  <c:v>19.640913000000001</c:v>
                </c:pt>
                <c:pt idx="183">
                  <c:v>19.739840000000001</c:v>
                </c:pt>
                <c:pt idx="184">
                  <c:v>19.837924999999998</c:v>
                </c:pt>
                <c:pt idx="185">
                  <c:v>19.935156000000003</c:v>
                </c:pt>
                <c:pt idx="186">
                  <c:v>20.031521000000001</c:v>
                </c:pt>
                <c:pt idx="187">
                  <c:v>20.127008</c:v>
                </c:pt>
                <c:pt idx="188">
                  <c:v>20.221605</c:v>
                </c:pt>
                <c:pt idx="189">
                  <c:v>20.315300000000001</c:v>
                </c:pt>
                <c:pt idx="190">
                  <c:v>20.408080999999999</c:v>
                </c:pt>
                <c:pt idx="191">
                  <c:v>20.499935999999998</c:v>
                </c:pt>
                <c:pt idx="192">
                  <c:v>20.590853000000003</c:v>
                </c:pt>
                <c:pt idx="193">
                  <c:v>20.680820000000001</c:v>
                </c:pt>
                <c:pt idx="194">
                  <c:v>20.769825000000001</c:v>
                </c:pt>
                <c:pt idx="195">
                  <c:v>20.857856000000002</c:v>
                </c:pt>
                <c:pt idx="196">
                  <c:v>20.944901000000002</c:v>
                </c:pt>
                <c:pt idx="197">
                  <c:v>21.030948000000002</c:v>
                </c:pt>
                <c:pt idx="198">
                  <c:v>21.115985000000002</c:v>
                </c:pt>
                <c:pt idx="199">
                  <c:v>21.200000000000003</c:v>
                </c:pt>
                <c:pt idx="200">
                  <c:v>21.282980999999999</c:v>
                </c:pt>
                <c:pt idx="201">
                  <c:v>21.364916000000001</c:v>
                </c:pt>
                <c:pt idx="202">
                  <c:v>21.445792999999998</c:v>
                </c:pt>
                <c:pt idx="203">
                  <c:v>21.525600000000004</c:v>
                </c:pt>
                <c:pt idx="204">
                  <c:v>21.604324999999999</c:v>
                </c:pt>
                <c:pt idx="205">
                  <c:v>21.681956</c:v>
                </c:pt>
                <c:pt idx="206">
                  <c:v>21.758481000000003</c:v>
                </c:pt>
                <c:pt idx="207">
                  <c:v>21.833888000000002</c:v>
                </c:pt>
                <c:pt idx="208">
                  <c:v>21.908164999999997</c:v>
                </c:pt>
                <c:pt idx="209">
                  <c:v>21.981299999999997</c:v>
                </c:pt>
                <c:pt idx="210">
                  <c:v>22.053281000000005</c:v>
                </c:pt>
                <c:pt idx="211">
                  <c:v>22.124096000000002</c:v>
                </c:pt>
                <c:pt idx="212">
                  <c:v>22.193733000000002</c:v>
                </c:pt>
                <c:pt idx="213">
                  <c:v>22.262180000000001</c:v>
                </c:pt>
                <c:pt idx="214">
                  <c:v>22.329425000000001</c:v>
                </c:pt>
                <c:pt idx="215">
                  <c:v>22.395456000000003</c:v>
                </c:pt>
                <c:pt idx="216">
                  <c:v>22.460260999999996</c:v>
                </c:pt>
                <c:pt idx="217">
                  <c:v>22.523828000000002</c:v>
                </c:pt>
                <c:pt idx="218">
                  <c:v>22.586145000000002</c:v>
                </c:pt>
                <c:pt idx="219">
                  <c:v>22.647200000000005</c:v>
                </c:pt>
                <c:pt idx="220">
                  <c:v>22.706981000000006</c:v>
                </c:pt>
                <c:pt idx="221">
                  <c:v>22.765476000000007</c:v>
                </c:pt>
                <c:pt idx="222">
                  <c:v>22.822673000000002</c:v>
                </c:pt>
                <c:pt idx="223">
                  <c:v>22.87856</c:v>
                </c:pt>
                <c:pt idx="224">
                  <c:v>22.933125000000004</c:v>
                </c:pt>
                <c:pt idx="225">
                  <c:v>22.986355999999997</c:v>
                </c:pt>
                <c:pt idx="226">
                  <c:v>23.038241000000006</c:v>
                </c:pt>
                <c:pt idx="227">
                  <c:v>23.088768000000002</c:v>
                </c:pt>
                <c:pt idx="228">
                  <c:v>23.137925000000003</c:v>
                </c:pt>
                <c:pt idx="229">
                  <c:v>23.185700000000004</c:v>
                </c:pt>
                <c:pt idx="230">
                  <c:v>23.232081000000001</c:v>
                </c:pt>
                <c:pt idx="231">
                  <c:v>23.277056000000002</c:v>
                </c:pt>
                <c:pt idx="232">
                  <c:v>23.320613000000002</c:v>
                </c:pt>
                <c:pt idx="233">
                  <c:v>23.362739999999995</c:v>
                </c:pt>
                <c:pt idx="234">
                  <c:v>23.403424999999999</c:v>
                </c:pt>
                <c:pt idx="235">
                  <c:v>23.442655999999996</c:v>
                </c:pt>
                <c:pt idx="236">
                  <c:v>23.480421</c:v>
                </c:pt>
                <c:pt idx="237">
                  <c:v>23.516708000000001</c:v>
                </c:pt>
                <c:pt idx="238">
                  <c:v>23.551504999999999</c:v>
                </c:pt>
                <c:pt idx="239">
                  <c:v>23.584800000000001</c:v>
                </c:pt>
                <c:pt idx="240">
                  <c:v>23.616581000000004</c:v>
                </c:pt>
                <c:pt idx="241">
                  <c:v>23.646836</c:v>
                </c:pt>
                <c:pt idx="242">
                  <c:v>23.675553000000001</c:v>
                </c:pt>
                <c:pt idx="243">
                  <c:v>23.702720000000006</c:v>
                </c:pt>
                <c:pt idx="244">
                  <c:v>23.728325000000005</c:v>
                </c:pt>
                <c:pt idx="245">
                  <c:v>23.752356000000006</c:v>
                </c:pt>
                <c:pt idx="246">
                  <c:v>23.774801000000004</c:v>
                </c:pt>
                <c:pt idx="247">
                  <c:v>23.795648</c:v>
                </c:pt>
                <c:pt idx="248">
                  <c:v>23.814885000000004</c:v>
                </c:pt>
                <c:pt idx="249">
                  <c:v>23.832500000000003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994368"/>
        <c:axId val="111996288"/>
      </c:scatterChart>
      <c:valAx>
        <c:axId val="111994368"/>
        <c:scaling>
          <c:orientation val="minMax"/>
          <c:max val="3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11996288"/>
        <c:crosses val="autoZero"/>
        <c:crossBetween val="midCat"/>
      </c:valAx>
      <c:valAx>
        <c:axId val="111996288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119943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5662101579783412E-2"/>
          <c:y val="0.83324459870400736"/>
          <c:w val="0.26084283976313827"/>
          <c:h val="0.1462548360903692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poids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Jeanjx calcul KG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cuve4'!$T$28:$T$277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</c:numCache>
            </c:numRef>
          </c:xVal>
          <c:yVal>
            <c:numRef>
              <c:f>'calcul cuve4'!$U$28:$U$277</c:f>
              <c:numCache>
                <c:formatCode>#,##0.0</c:formatCode>
                <c:ptCount val="250"/>
                <c:pt idx="0">
                  <c:v>10.842948108059582</c:v>
                </c:pt>
                <c:pt idx="1">
                  <c:v>30.786124103684966</c:v>
                </c:pt>
                <c:pt idx="2">
                  <c:v>56.706082405128122</c:v>
                </c:pt>
                <c:pt idx="3">
                  <c:v>87.478630624153126</c:v>
                </c:pt>
                <c:pt idx="4">
                  <c:v>122.44899451642108</c:v>
                </c:pt>
                <c:pt idx="5">
                  <c:v>161.17192775018026</c:v>
                </c:pt>
                <c:pt idx="6">
                  <c:v>203.31796801210314</c:v>
                </c:pt>
                <c:pt idx="7">
                  <c:v>248.62978595463503</c:v>
                </c:pt>
                <c:pt idx="8">
                  <c:v>296.89865263531959</c:v>
                </c:pt>
                <c:pt idx="9">
                  <c:v>347.95045662420961</c:v>
                </c:pt>
                <c:pt idx="10">
                  <c:v>401.6367932861865</c:v>
                </c:pt>
                <c:pt idx="11">
                  <c:v>457.8289773400337</c:v>
                </c:pt>
                <c:pt idx="12">
                  <c:v>516.41384865223984</c:v>
                </c:pt>
                <c:pt idx="13">
                  <c:v>577.29073372084588</c:v>
                </c:pt>
                <c:pt idx="14">
                  <c:v>640.36918245226809</c:v>
                </c:pt>
                <c:pt idx="15">
                  <c:v>705.56724264415652</c:v>
                </c:pt>
                <c:pt idx="16">
                  <c:v>772.81011801806881</c:v>
                </c:pt>
                <c:pt idx="17">
                  <c:v>842.02910649628609</c:v>
                </c:pt>
                <c:pt idx="18">
                  <c:v>913.16074754718352</c:v>
                </c:pt>
                <c:pt idx="19">
                  <c:v>986.14612836508866</c:v>
                </c:pt>
                <c:pt idx="20">
                  <c:v>1060.9303126735888</c:v>
                </c:pt>
                <c:pt idx="21">
                  <c:v>1137.4618655574968</c:v>
                </c:pt>
                <c:pt idx="22">
                  <c:v>1215.6924544632218</c:v>
                </c:pt>
                <c:pt idx="23">
                  <c:v>1295.5765113134851</c:v>
                </c:pt>
                <c:pt idx="24">
                  <c:v>1377.0709441705949</c:v>
                </c:pt>
                <c:pt idx="25">
                  <c:v>1460.1348894533746</c:v>
                </c:pt>
                <c:pt idx="26">
                  <c:v>1544.7294976339615</c:v>
                </c:pt>
                <c:pt idx="27">
                  <c:v>1630.8177467946211</c:v>
                </c:pt>
                <c:pt idx="28">
                  <c:v>1718.3642795378721</c:v>
                </c:pt>
                <c:pt idx="29">
                  <c:v>1807.3352596046202</c:v>
                </c:pt>
                <c:pt idx="30">
                  <c:v>1897.6982452281686</c:v>
                </c:pt>
                <c:pt idx="31">
                  <c:v>1989.4220767828672</c:v>
                </c:pt>
                <c:pt idx="32">
                  <c:v>2082.4767767083886</c:v>
                </c:pt>
                <c:pt idx="33">
                  <c:v>2176.8334600290973</c:v>
                </c:pt>
                <c:pt idx="34">
                  <c:v>2272.4642540613104</c:v>
                </c:pt>
                <c:pt idx="35">
                  <c:v>2369.3422261234909</c:v>
                </c:pt>
                <c:pt idx="36">
                  <c:v>2467.4413182462777</c:v>
                </c:pt>
                <c:pt idx="37">
                  <c:v>2566.7362880290229</c:v>
                </c:pt>
                <c:pt idx="38">
                  <c:v>2667.2026549134926</c:v>
                </c:pt>
                <c:pt idx="39">
                  <c:v>2768.8166512485923</c:v>
                </c:pt>
                <c:pt idx="40">
                  <c:v>2871.5551776063849</c:v>
                </c:pt>
                <c:pt idx="41">
                  <c:v>2975.3957618822501</c:v>
                </c:pt>
                <c:pt idx="42">
                  <c:v>3080.3165217733913</c:v>
                </c:pt>
                <c:pt idx="43">
                  <c:v>3186.2961302819144</c:v>
                </c:pt>
                <c:pt idx="44">
                  <c:v>3293.3137839329925</c:v>
                </c:pt>
                <c:pt idx="45">
                  <c:v>3401.3491734365684</c:v>
                </c:pt>
                <c:pt idx="46">
                  <c:v>3510.3824565534933</c:v>
                </c:pt>
                <c:pt idx="47">
                  <c:v>3620.3942329550832</c:v>
                </c:pt>
                <c:pt idx="48">
                  <c:v>3731.3655208892183</c:v>
                </c:pt>
                <c:pt idx="49">
                  <c:v>3843.2777354871218</c:v>
                </c:pt>
                <c:pt idx="50">
                  <c:v>3956.1126685632157</c:v>
                </c:pt>
                <c:pt idx="51">
                  <c:v>4069.8524697763251</c:v>
                </c:pt>
                <c:pt idx="52">
                  <c:v>4184.4796290345093</c:v>
                </c:pt>
                <c:pt idx="53">
                  <c:v>4299.9769600378913</c:v>
                </c:pt>
                <c:pt idx="54">
                  <c:v>4416.3275848647445</c:v>
                </c:pt>
                <c:pt idx="55">
                  <c:v>4533.5149195154336</c:v>
                </c:pt>
                <c:pt idx="56">
                  <c:v>4651.5226603372439</c:v>
                </c:pt>
                <c:pt idx="57">
                  <c:v>4770.3347712605791</c:v>
                </c:pt>
                <c:pt idx="58">
                  <c:v>4889.9354717834631</c:v>
                </c:pt>
                <c:pt idx="59">
                  <c:v>5010.3092256472974</c:v>
                </c:pt>
                <c:pt idx="60">
                  <c:v>5131.4407301519368</c:v>
                </c:pt>
                <c:pt idx="61">
                  <c:v>5253.3149060628311</c:v>
                </c:pt>
                <c:pt idx="62">
                  <c:v>5375.9168880671778</c:v>
                </c:pt>
                <c:pt idx="63">
                  <c:v>5499.2320157398017</c:v>
                </c:pt>
                <c:pt idx="64">
                  <c:v>5623.2458249827014</c:v>
                </c:pt>
                <c:pt idx="65">
                  <c:v>5747.9440399054629</c:v>
                </c:pt>
                <c:pt idx="66">
                  <c:v>5873.312565116219</c:v>
                </c:pt>
                <c:pt idx="67">
                  <c:v>5999.3374783954932</c:v>
                </c:pt>
                <c:pt idx="68">
                  <c:v>6126.005023727369</c:v>
                </c:pt>
                <c:pt idx="69">
                  <c:v>6253.3016046645134</c:v>
                </c:pt>
                <c:pt idx="70">
                  <c:v>6381.2137780053881</c:v>
                </c:pt>
                <c:pt idx="71">
                  <c:v>6509.7282477636263</c:v>
                </c:pt>
                <c:pt idx="72">
                  <c:v>6638.8318594111161</c:v>
                </c:pt>
                <c:pt idx="73">
                  <c:v>6768.5115943776564</c:v>
                </c:pt>
                <c:pt idx="74">
                  <c:v>6898.7545647913348</c:v>
                </c:pt>
                <c:pt idx="75">
                  <c:v>7029.54800844492</c:v>
                </c:pt>
                <c:pt idx="76">
                  <c:v>7160.8792839745993</c:v>
                </c:pt>
                <c:pt idx="77">
                  <c:v>7292.7358662383867</c:v>
                </c:pt>
                <c:pt idx="78">
                  <c:v>7425.1053418823421</c:v>
                </c:pt>
                <c:pt idx="79">
                  <c:v>7557.9754050836164</c:v>
                </c:pt>
                <c:pt idx="80">
                  <c:v>7691.3338534600489</c:v>
                </c:pt>
                <c:pt idx="81">
                  <c:v>7825.1685841366998</c:v>
                </c:pt>
                <c:pt idx="82">
                  <c:v>7959.4675899603835</c:v>
                </c:pt>
                <c:pt idx="83">
                  <c:v>8094.2189558538166</c:v>
                </c:pt>
                <c:pt idx="84">
                  <c:v>8229.4108553014667</c:v>
                </c:pt>
                <c:pt idx="85">
                  <c:v>8365.0315469598354</c:v>
                </c:pt>
                <c:pt idx="86">
                  <c:v>8501.0693713851924</c:v>
                </c:pt>
                <c:pt idx="87">
                  <c:v>8637.5127478722789</c:v>
                </c:pt>
                <c:pt idx="88">
                  <c:v>8774.3501713979022</c:v>
                </c:pt>
                <c:pt idx="89">
                  <c:v>8911.5702096636851</c:v>
                </c:pt>
                <c:pt idx="90">
                  <c:v>9049.1615002324834</c:v>
                </c:pt>
                <c:pt idx="91">
                  <c:v>9187.1127477534847</c:v>
                </c:pt>
                <c:pt idx="92">
                  <c:v>9325.4127212710628</c:v>
                </c:pt>
                <c:pt idx="93">
                  <c:v>9464.0502516129145</c:v>
                </c:pt>
                <c:pt idx="94">
                  <c:v>9603.014228853106</c:v>
                </c:pt>
                <c:pt idx="95">
                  <c:v>9742.293599846018</c:v>
                </c:pt>
                <c:pt idx="96">
                  <c:v>9881.877365827253</c:v>
                </c:pt>
                <c:pt idx="97">
                  <c:v>10021.754580077908</c:v>
                </c:pt>
                <c:pt idx="98">
                  <c:v>10161.914345648678</c:v>
                </c:pt>
                <c:pt idx="99">
                  <c:v>10302.345813140479</c:v>
                </c:pt>
                <c:pt idx="100">
                  <c:v>10443.038178538472</c:v>
                </c:pt>
                <c:pt idx="101">
                  <c:v>10583.98068109644</c:v>
                </c:pt>
                <c:pt idx="102">
                  <c:v>10725.162601268668</c:v>
                </c:pt>
                <c:pt idx="103">
                  <c:v>10866.573258686587</c:v>
                </c:pt>
                <c:pt idx="104">
                  <c:v>11008.202010177525</c:v>
                </c:pt>
                <c:pt idx="105">
                  <c:v>11150.038247823104</c:v>
                </c:pt>
                <c:pt idx="106">
                  <c:v>11292.071397054817</c:v>
                </c:pt>
                <c:pt idx="107">
                  <c:v>11434.290914784513</c:v>
                </c:pt>
                <c:pt idx="108">
                  <c:v>11576.686287567516</c:v>
                </c:pt>
                <c:pt idx="109">
                  <c:v>11719.247029796286</c:v>
                </c:pt>
                <c:pt idx="110">
                  <c:v>11861.962681922474</c:v>
                </c:pt>
                <c:pt idx="111">
                  <c:v>12004.822808705459</c:v>
                </c:pt>
                <c:pt idx="112">
                  <c:v>12147.816997485328</c:v>
                </c:pt>
                <c:pt idx="113">
                  <c:v>12290.934856478532</c:v>
                </c:pt>
                <c:pt idx="114">
                  <c:v>12434.166013094253</c:v>
                </c:pt>
                <c:pt idx="115">
                  <c:v>12577.500112269836</c:v>
                </c:pt>
                <c:pt idx="116">
                  <c:v>12720.926814823482</c:v>
                </c:pt>
                <c:pt idx="117">
                  <c:v>12864.435795822517</c:v>
                </c:pt>
                <c:pt idx="118">
                  <c:v>13008.016742965561</c:v>
                </c:pt>
                <c:pt idx="119">
                  <c:v>13151.659354977057</c:v>
                </c:pt>
                <c:pt idx="120">
                  <c:v>13295.353340012427</c:v>
                </c:pt>
                <c:pt idx="121">
                  <c:v>13439.08841407241</c:v>
                </c:pt>
                <c:pt idx="122">
                  <c:v>13582.854299424946</c:v>
                </c:pt>
                <c:pt idx="123">
                  <c:v>13726.640723033115</c:v>
                </c:pt>
                <c:pt idx="124">
                  <c:v>13870.437414987578</c:v>
                </c:pt>
                <c:pt idx="125">
                  <c:v>14014.234106942044</c:v>
                </c:pt>
                <c:pt idx="126">
                  <c:v>14158.020530550213</c:v>
                </c:pt>
                <c:pt idx="127">
                  <c:v>14301.786415902749</c:v>
                </c:pt>
                <c:pt idx="128">
                  <c:v>14445.521489962732</c:v>
                </c:pt>
                <c:pt idx="129">
                  <c:v>14589.215474998102</c:v>
                </c:pt>
                <c:pt idx="130">
                  <c:v>14732.858087009596</c:v>
                </c:pt>
                <c:pt idx="131">
                  <c:v>14876.439034152641</c:v>
                </c:pt>
                <c:pt idx="132">
                  <c:v>15019.948015151676</c:v>
                </c:pt>
                <c:pt idx="133">
                  <c:v>15163.374717705323</c:v>
                </c:pt>
                <c:pt idx="134">
                  <c:v>15306.708816880908</c:v>
                </c:pt>
                <c:pt idx="135">
                  <c:v>15449.939973496623</c:v>
                </c:pt>
                <c:pt idx="136">
                  <c:v>15593.057832489831</c:v>
                </c:pt>
                <c:pt idx="137">
                  <c:v>15736.052021269699</c:v>
                </c:pt>
                <c:pt idx="138">
                  <c:v>15878.912148052683</c:v>
                </c:pt>
                <c:pt idx="139">
                  <c:v>16021.627800178872</c:v>
                </c:pt>
                <c:pt idx="140">
                  <c:v>16164.188542407641</c:v>
                </c:pt>
                <c:pt idx="141">
                  <c:v>16306.583915190644</c:v>
                </c:pt>
                <c:pt idx="142">
                  <c:v>16448.80343292034</c:v>
                </c:pt>
                <c:pt idx="143">
                  <c:v>16590.836582152057</c:v>
                </c:pt>
                <c:pt idx="144">
                  <c:v>16732.67281979763</c:v>
                </c:pt>
                <c:pt idx="145">
                  <c:v>16874.301571288572</c:v>
                </c:pt>
                <c:pt idx="146">
                  <c:v>17015.712228706485</c:v>
                </c:pt>
                <c:pt idx="147">
                  <c:v>17156.89414887872</c:v>
                </c:pt>
                <c:pt idx="148">
                  <c:v>17297.836651436686</c:v>
                </c:pt>
                <c:pt idx="149">
                  <c:v>17438.52901683468</c:v>
                </c:pt>
                <c:pt idx="150">
                  <c:v>17578.960484326482</c:v>
                </c:pt>
                <c:pt idx="151">
                  <c:v>17719.120249897249</c:v>
                </c:pt>
                <c:pt idx="152">
                  <c:v>17858.997464147906</c:v>
                </c:pt>
                <c:pt idx="153">
                  <c:v>17998.581230129141</c:v>
                </c:pt>
                <c:pt idx="154">
                  <c:v>18137.860601122055</c:v>
                </c:pt>
                <c:pt idx="155">
                  <c:v>18276.824578362241</c:v>
                </c:pt>
                <c:pt idx="156">
                  <c:v>18415.462108704101</c:v>
                </c:pt>
                <c:pt idx="157">
                  <c:v>18553.762082221678</c:v>
                </c:pt>
                <c:pt idx="158">
                  <c:v>18691.713329742677</c:v>
                </c:pt>
                <c:pt idx="159">
                  <c:v>18829.304620311472</c:v>
                </c:pt>
                <c:pt idx="160">
                  <c:v>18966.524658577258</c:v>
                </c:pt>
                <c:pt idx="161">
                  <c:v>19103.362082102882</c:v>
                </c:pt>
                <c:pt idx="162">
                  <c:v>19239.805458589963</c:v>
                </c:pt>
                <c:pt idx="163">
                  <c:v>19375.843283015318</c:v>
                </c:pt>
                <c:pt idx="164">
                  <c:v>19511.463974673687</c:v>
                </c:pt>
                <c:pt idx="165">
                  <c:v>19646.655874121338</c:v>
                </c:pt>
                <c:pt idx="166">
                  <c:v>19781.407240014771</c:v>
                </c:pt>
                <c:pt idx="167">
                  <c:v>19915.706245838457</c:v>
                </c:pt>
                <c:pt idx="168">
                  <c:v>20049.540976515105</c:v>
                </c:pt>
                <c:pt idx="169">
                  <c:v>20182.899424891541</c:v>
                </c:pt>
                <c:pt idx="170">
                  <c:v>20315.769488092814</c:v>
                </c:pt>
                <c:pt idx="171">
                  <c:v>20448.138963736768</c:v>
                </c:pt>
                <c:pt idx="172">
                  <c:v>20579.995546000555</c:v>
                </c:pt>
                <c:pt idx="173">
                  <c:v>20711.326821530234</c:v>
                </c:pt>
                <c:pt idx="174">
                  <c:v>20842.120265183818</c:v>
                </c:pt>
                <c:pt idx="175">
                  <c:v>20972.363235597499</c:v>
                </c:pt>
                <c:pt idx="176">
                  <c:v>21102.042970564038</c:v>
                </c:pt>
                <c:pt idx="177">
                  <c:v>21231.146582211531</c:v>
                </c:pt>
                <c:pt idx="178">
                  <c:v>21359.661051969764</c:v>
                </c:pt>
                <c:pt idx="179">
                  <c:v>21487.573225310643</c:v>
                </c:pt>
                <c:pt idx="180">
                  <c:v>21614.869806247785</c:v>
                </c:pt>
                <c:pt idx="181">
                  <c:v>21741.53735157966</c:v>
                </c:pt>
                <c:pt idx="182">
                  <c:v>21867.562264858938</c:v>
                </c:pt>
                <c:pt idx="183">
                  <c:v>21992.930790069695</c:v>
                </c:pt>
                <c:pt idx="184">
                  <c:v>22117.629004992454</c:v>
                </c:pt>
                <c:pt idx="185">
                  <c:v>22241.642814235354</c:v>
                </c:pt>
                <c:pt idx="186">
                  <c:v>22364.957941907978</c:v>
                </c:pt>
                <c:pt idx="187">
                  <c:v>22487.559923912329</c:v>
                </c:pt>
                <c:pt idx="188">
                  <c:v>22609.434099823226</c:v>
                </c:pt>
                <c:pt idx="189">
                  <c:v>22730.565604327861</c:v>
                </c:pt>
                <c:pt idx="190">
                  <c:v>22850.939358191692</c:v>
                </c:pt>
                <c:pt idx="191">
                  <c:v>22970.540058714581</c:v>
                </c:pt>
                <c:pt idx="192">
                  <c:v>23089.352169637914</c:v>
                </c:pt>
                <c:pt idx="193">
                  <c:v>23207.359910459727</c:v>
                </c:pt>
                <c:pt idx="194">
                  <c:v>23324.547245110414</c:v>
                </c:pt>
                <c:pt idx="195">
                  <c:v>23440.897869937271</c:v>
                </c:pt>
                <c:pt idx="196">
                  <c:v>23556.395200940653</c:v>
                </c:pt>
                <c:pt idx="197">
                  <c:v>23671.022360198833</c:v>
                </c:pt>
                <c:pt idx="198">
                  <c:v>23784.762161411945</c:v>
                </c:pt>
                <c:pt idx="199">
                  <c:v>23897.597094488032</c:v>
                </c:pt>
                <c:pt idx="200">
                  <c:v>24009.509309085937</c:v>
                </c:pt>
                <c:pt idx="201">
                  <c:v>24120.480597020076</c:v>
                </c:pt>
                <c:pt idx="202">
                  <c:v>24230.492373421661</c:v>
                </c:pt>
                <c:pt idx="203">
                  <c:v>24339.52565653859</c:v>
                </c:pt>
                <c:pt idx="204">
                  <c:v>24447.56104604217</c:v>
                </c:pt>
                <c:pt idx="205">
                  <c:v>24554.578699693244</c:v>
                </c:pt>
                <c:pt idx="206">
                  <c:v>24660.558308201766</c:v>
                </c:pt>
                <c:pt idx="207">
                  <c:v>24765.479068092907</c:v>
                </c:pt>
                <c:pt idx="208">
                  <c:v>24869.319652368773</c:v>
                </c:pt>
                <c:pt idx="209">
                  <c:v>24972.058178726569</c:v>
                </c:pt>
                <c:pt idx="210">
                  <c:v>25073.672175061667</c:v>
                </c:pt>
                <c:pt idx="211">
                  <c:v>25174.13854194614</c:v>
                </c:pt>
                <c:pt idx="212">
                  <c:v>25273.433511728883</c:v>
                </c:pt>
                <c:pt idx="213">
                  <c:v>25371.532603851672</c:v>
                </c:pt>
                <c:pt idx="214">
                  <c:v>25468.410575913844</c:v>
                </c:pt>
                <c:pt idx="215">
                  <c:v>25564.041369946062</c:v>
                </c:pt>
                <c:pt idx="216">
                  <c:v>25658.398053266774</c:v>
                </c:pt>
                <c:pt idx="217">
                  <c:v>25751.452753192298</c:v>
                </c:pt>
                <c:pt idx="218">
                  <c:v>25843.176584746991</c:v>
                </c:pt>
                <c:pt idx="219">
                  <c:v>25933.539570370544</c:v>
                </c:pt>
                <c:pt idx="220">
                  <c:v>26022.510550437288</c:v>
                </c:pt>
                <c:pt idx="221">
                  <c:v>26110.057083180542</c:v>
                </c:pt>
                <c:pt idx="222">
                  <c:v>26196.145332341195</c:v>
                </c:pt>
                <c:pt idx="223">
                  <c:v>26280.73994052178</c:v>
                </c:pt>
                <c:pt idx="224">
                  <c:v>26363.803885804562</c:v>
                </c:pt>
                <c:pt idx="225">
                  <c:v>26445.298318661673</c:v>
                </c:pt>
                <c:pt idx="226">
                  <c:v>26525.182375511937</c:v>
                </c:pt>
                <c:pt idx="227">
                  <c:v>26603.412964417661</c:v>
                </c:pt>
                <c:pt idx="228">
                  <c:v>26679.944517301567</c:v>
                </c:pt>
                <c:pt idx="229">
                  <c:v>26754.728701610071</c:v>
                </c:pt>
                <c:pt idx="230">
                  <c:v>26827.714082427978</c:v>
                </c:pt>
                <c:pt idx="231">
                  <c:v>26898.845723478873</c:v>
                </c:pt>
                <c:pt idx="232">
                  <c:v>26968.064711957093</c:v>
                </c:pt>
                <c:pt idx="233">
                  <c:v>27035.307587331001</c:v>
                </c:pt>
                <c:pt idx="234">
                  <c:v>27100.505647522892</c:v>
                </c:pt>
                <c:pt idx="235">
                  <c:v>27163.584096254308</c:v>
                </c:pt>
                <c:pt idx="236">
                  <c:v>27224.460981322918</c:v>
                </c:pt>
                <c:pt idx="237">
                  <c:v>27283.045852635125</c:v>
                </c:pt>
                <c:pt idx="238">
                  <c:v>27339.23803668897</c:v>
                </c:pt>
                <c:pt idx="239">
                  <c:v>27392.92437335095</c:v>
                </c:pt>
                <c:pt idx="240">
                  <c:v>27443.976177339839</c:v>
                </c:pt>
                <c:pt idx="241">
                  <c:v>27492.245044020525</c:v>
                </c:pt>
                <c:pt idx="242">
                  <c:v>27537.556861963058</c:v>
                </c:pt>
                <c:pt idx="243">
                  <c:v>27579.702902224981</c:v>
                </c:pt>
                <c:pt idx="244">
                  <c:v>27618.42583545874</c:v>
                </c:pt>
                <c:pt idx="245">
                  <c:v>27653.396199351006</c:v>
                </c:pt>
                <c:pt idx="246">
                  <c:v>27684.168747570031</c:v>
                </c:pt>
                <c:pt idx="247">
                  <c:v>27710.088705871476</c:v>
                </c:pt>
                <c:pt idx="248">
                  <c:v>27730.031881867104</c:v>
                </c:pt>
                <c:pt idx="249">
                  <c:v>27740.874829975157</c:v>
                </c:pt>
              </c:numCache>
            </c:numRef>
          </c:yVal>
          <c:smooth val="1"/>
        </c:ser>
        <c:ser>
          <c:idx val="1"/>
          <c:order val="1"/>
          <c:tx>
            <c:v>supervision KG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cuve4'!$T$28:$T$277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</c:numCache>
            </c:numRef>
          </c:xVal>
          <c:yVal>
            <c:numRef>
              <c:f>'calcul cuve4'!$V$28:$V$277</c:f>
              <c:numCache>
                <c:formatCode>#,##0.0</c:formatCode>
                <c:ptCount val="250"/>
                <c:pt idx="0">
                  <c:v>-113.53672</c:v>
                </c:pt>
                <c:pt idx="1">
                  <c:v>-67.481919999999988</c:v>
                </c:pt>
                <c:pt idx="2">
                  <c:v>-20.24616</c:v>
                </c:pt>
                <c:pt idx="3">
                  <c:v>28.160000000000025</c:v>
                </c:pt>
                <c:pt idx="4">
                  <c:v>77.725999999999985</c:v>
                </c:pt>
                <c:pt idx="5">
                  <c:v>128.44128000000001</c:v>
                </c:pt>
                <c:pt idx="6">
                  <c:v>180.29528000000002</c:v>
                </c:pt>
                <c:pt idx="7">
                  <c:v>233.27744000000001</c:v>
                </c:pt>
                <c:pt idx="8">
                  <c:v>287.37719999999996</c:v>
                </c:pt>
                <c:pt idx="9">
                  <c:v>342.584</c:v>
                </c:pt>
                <c:pt idx="10">
                  <c:v>398.88728000000003</c:v>
                </c:pt>
                <c:pt idx="11">
                  <c:v>456.27648000000011</c:v>
                </c:pt>
                <c:pt idx="12">
                  <c:v>514.74104000000011</c:v>
                </c:pt>
                <c:pt idx="13">
                  <c:v>574.27040000000011</c:v>
                </c:pt>
                <c:pt idx="14">
                  <c:v>634.85399999999993</c:v>
                </c:pt>
                <c:pt idx="15">
                  <c:v>696.48128000000008</c:v>
                </c:pt>
                <c:pt idx="16">
                  <c:v>759.14168000000018</c:v>
                </c:pt>
                <c:pt idx="17">
                  <c:v>822.82464000000004</c:v>
                </c:pt>
                <c:pt idx="18">
                  <c:v>887.51960000000031</c:v>
                </c:pt>
                <c:pt idx="19">
                  <c:v>953.21600000000024</c:v>
                </c:pt>
                <c:pt idx="20">
                  <c:v>1019.90328</c:v>
                </c:pt>
                <c:pt idx="21">
                  <c:v>1087.57088</c:v>
                </c:pt>
                <c:pt idx="22">
                  <c:v>1156.2082400000002</c:v>
                </c:pt>
                <c:pt idx="23">
                  <c:v>1225.8048000000003</c:v>
                </c:pt>
                <c:pt idx="24">
                  <c:v>1296.3500000000001</c:v>
                </c:pt>
                <c:pt idx="25">
                  <c:v>1367.8332800000001</c:v>
                </c:pt>
                <c:pt idx="26">
                  <c:v>1440.2440800000002</c:v>
                </c:pt>
                <c:pt idx="27">
                  <c:v>1513.5718400000001</c:v>
                </c:pt>
                <c:pt idx="28">
                  <c:v>1587.806</c:v>
                </c:pt>
                <c:pt idx="29">
                  <c:v>1662.9360000000001</c:v>
                </c:pt>
                <c:pt idx="30">
                  <c:v>1738.9512800000002</c:v>
                </c:pt>
                <c:pt idx="31">
                  <c:v>1815.8412800000001</c:v>
                </c:pt>
                <c:pt idx="32">
                  <c:v>1893.5954400000001</c:v>
                </c:pt>
                <c:pt idx="33">
                  <c:v>1972.2032000000004</c:v>
                </c:pt>
                <c:pt idx="34">
                  <c:v>2051.654</c:v>
                </c:pt>
                <c:pt idx="35">
                  <c:v>2131.9372800000001</c:v>
                </c:pt>
                <c:pt idx="36">
                  <c:v>2213.0424800000001</c:v>
                </c:pt>
                <c:pt idx="37">
                  <c:v>2294.9590399999997</c:v>
                </c:pt>
                <c:pt idx="38">
                  <c:v>2377.6764000000007</c:v>
                </c:pt>
                <c:pt idx="39">
                  <c:v>2461.1840000000002</c:v>
                </c:pt>
                <c:pt idx="40">
                  <c:v>2545.4712799999993</c:v>
                </c:pt>
                <c:pt idx="41">
                  <c:v>2630.5276799999997</c:v>
                </c:pt>
                <c:pt idx="42">
                  <c:v>2716.3426399999998</c:v>
                </c:pt>
                <c:pt idx="43">
                  <c:v>2802.9056</c:v>
                </c:pt>
                <c:pt idx="44">
                  <c:v>2890.2059999999997</c:v>
                </c:pt>
                <c:pt idx="45">
                  <c:v>2978.2332799999999</c:v>
                </c:pt>
                <c:pt idx="46">
                  <c:v>3066.9768799999997</c:v>
                </c:pt>
                <c:pt idx="47">
                  <c:v>3156.4262399999998</c:v>
                </c:pt>
                <c:pt idx="48">
                  <c:v>3246.5708</c:v>
                </c:pt>
                <c:pt idx="49">
                  <c:v>3337.4</c:v>
                </c:pt>
                <c:pt idx="50">
                  <c:v>3428.90328</c:v>
                </c:pt>
                <c:pt idx="51">
                  <c:v>3521.0700800000013</c:v>
                </c:pt>
                <c:pt idx="52">
                  <c:v>3613.8898400000012</c:v>
                </c:pt>
                <c:pt idx="53">
                  <c:v>3707.3520000000003</c:v>
                </c:pt>
                <c:pt idx="54">
                  <c:v>3801.4460000000008</c:v>
                </c:pt>
                <c:pt idx="55">
                  <c:v>3896.1612800000007</c:v>
                </c:pt>
                <c:pt idx="56">
                  <c:v>3991.4872799999998</c:v>
                </c:pt>
                <c:pt idx="57">
                  <c:v>4087.4134400000003</c:v>
                </c:pt>
                <c:pt idx="58">
                  <c:v>4183.9292000000005</c:v>
                </c:pt>
                <c:pt idx="59">
                  <c:v>4281.0240000000013</c:v>
                </c:pt>
                <c:pt idx="60">
                  <c:v>4378.6872800000019</c:v>
                </c:pt>
                <c:pt idx="61">
                  <c:v>4476.9084800000001</c:v>
                </c:pt>
                <c:pt idx="62">
                  <c:v>4575.6770400000005</c:v>
                </c:pt>
                <c:pt idx="63">
                  <c:v>4674.9824000000008</c:v>
                </c:pt>
                <c:pt idx="64">
                  <c:v>4774.8140000000012</c:v>
                </c:pt>
                <c:pt idx="65">
                  <c:v>4875.1612800000012</c:v>
                </c:pt>
                <c:pt idx="66">
                  <c:v>4976.0136800000009</c:v>
                </c:pt>
                <c:pt idx="67">
                  <c:v>5077.3606400000008</c:v>
                </c:pt>
                <c:pt idx="68">
                  <c:v>5179.1916000000001</c:v>
                </c:pt>
                <c:pt idx="69">
                  <c:v>5281.4960000000001</c:v>
                </c:pt>
                <c:pt idx="70">
                  <c:v>5384.2632800000001</c:v>
                </c:pt>
                <c:pt idx="71">
                  <c:v>5487.4828799999996</c:v>
                </c:pt>
                <c:pt idx="72">
                  <c:v>5591.1442400000005</c:v>
                </c:pt>
                <c:pt idx="73">
                  <c:v>5695.2367999999997</c:v>
                </c:pt>
                <c:pt idx="74">
                  <c:v>5799.75</c:v>
                </c:pt>
                <c:pt idx="75">
                  <c:v>5904.6732800000009</c:v>
                </c:pt>
                <c:pt idx="76">
                  <c:v>6009.9960800000008</c:v>
                </c:pt>
                <c:pt idx="77">
                  <c:v>6115.7078400000009</c:v>
                </c:pt>
                <c:pt idx="78">
                  <c:v>6221.7980000000007</c:v>
                </c:pt>
                <c:pt idx="79">
                  <c:v>6328.2560000000003</c:v>
                </c:pt>
                <c:pt idx="80">
                  <c:v>6435.0712800000019</c:v>
                </c:pt>
                <c:pt idx="81">
                  <c:v>6542.2332799999995</c:v>
                </c:pt>
                <c:pt idx="82">
                  <c:v>6649.7314399999996</c:v>
                </c:pt>
                <c:pt idx="83">
                  <c:v>6757.5551999999998</c:v>
                </c:pt>
                <c:pt idx="84">
                  <c:v>6865.6940000000004</c:v>
                </c:pt>
                <c:pt idx="85">
                  <c:v>6974.1372800000008</c:v>
                </c:pt>
                <c:pt idx="86">
                  <c:v>7082.8744800000004</c:v>
                </c:pt>
                <c:pt idx="87">
                  <c:v>7191.8950400000003</c:v>
                </c:pt>
                <c:pt idx="88">
                  <c:v>7301.1883999999991</c:v>
                </c:pt>
                <c:pt idx="89">
                  <c:v>7410.7440000000006</c:v>
                </c:pt>
                <c:pt idx="90">
                  <c:v>7520.5512800000006</c:v>
                </c:pt>
                <c:pt idx="91">
                  <c:v>7630.5996800000003</c:v>
                </c:pt>
                <c:pt idx="92">
                  <c:v>7740.8786400000008</c:v>
                </c:pt>
                <c:pt idx="93">
                  <c:v>7851.3776000000007</c:v>
                </c:pt>
                <c:pt idx="94">
                  <c:v>7962.0859999999993</c:v>
                </c:pt>
                <c:pt idx="95">
                  <c:v>8072.9932799999997</c:v>
                </c:pt>
                <c:pt idx="96">
                  <c:v>8184.0888800000021</c:v>
                </c:pt>
                <c:pt idx="97">
                  <c:v>8295.3622400000004</c:v>
                </c:pt>
                <c:pt idx="98">
                  <c:v>8406.8028000000013</c:v>
                </c:pt>
                <c:pt idx="99">
                  <c:v>8518.4</c:v>
                </c:pt>
                <c:pt idx="100">
                  <c:v>8630.1432800000002</c:v>
                </c:pt>
                <c:pt idx="101">
                  <c:v>8742.0220800000006</c:v>
                </c:pt>
                <c:pt idx="102">
                  <c:v>8854.0258400000002</c:v>
                </c:pt>
                <c:pt idx="103">
                  <c:v>8966.1440000000002</c:v>
                </c:pt>
                <c:pt idx="104">
                  <c:v>9078.366</c:v>
                </c:pt>
                <c:pt idx="105">
                  <c:v>9190.6812800000007</c:v>
                </c:pt>
                <c:pt idx="106">
                  <c:v>9303.0792800000017</c:v>
                </c:pt>
                <c:pt idx="107">
                  <c:v>9415.5494400000025</c:v>
                </c:pt>
                <c:pt idx="108">
                  <c:v>9528.0812000000005</c:v>
                </c:pt>
                <c:pt idx="109">
                  <c:v>9640.6640000000007</c:v>
                </c:pt>
                <c:pt idx="110">
                  <c:v>9753.2872800000023</c:v>
                </c:pt>
                <c:pt idx="111">
                  <c:v>9865.9404800000011</c:v>
                </c:pt>
                <c:pt idx="112">
                  <c:v>9978.6130399999984</c:v>
                </c:pt>
                <c:pt idx="113">
                  <c:v>10091.294400000001</c:v>
                </c:pt>
                <c:pt idx="114">
                  <c:v>10203.974</c:v>
                </c:pt>
                <c:pt idx="115">
                  <c:v>10316.64128</c:v>
                </c:pt>
                <c:pt idx="116">
                  <c:v>10429.285679999999</c:v>
                </c:pt>
                <c:pt idx="117">
                  <c:v>10541.896639999999</c:v>
                </c:pt>
                <c:pt idx="118">
                  <c:v>10654.463600000003</c:v>
                </c:pt>
                <c:pt idx="119">
                  <c:v>10766.976000000002</c:v>
                </c:pt>
                <c:pt idx="120">
                  <c:v>10879.423280000001</c:v>
                </c:pt>
                <c:pt idx="121">
                  <c:v>10991.794880000001</c:v>
                </c:pt>
                <c:pt idx="122">
                  <c:v>11104.080240000003</c:v>
                </c:pt>
                <c:pt idx="123">
                  <c:v>11216.2688</c:v>
                </c:pt>
                <c:pt idx="124">
                  <c:v>11328.350000000002</c:v>
                </c:pt>
                <c:pt idx="125">
                  <c:v>11440.31328</c:v>
                </c:pt>
                <c:pt idx="126">
                  <c:v>11552.148080000001</c:v>
                </c:pt>
                <c:pt idx="127">
                  <c:v>11663.84384</c:v>
                </c:pt>
                <c:pt idx="128">
                  <c:v>11775.39</c:v>
                </c:pt>
                <c:pt idx="129">
                  <c:v>11886.776</c:v>
                </c:pt>
                <c:pt idx="130">
                  <c:v>11997.991280000002</c:v>
                </c:pt>
                <c:pt idx="131">
                  <c:v>12109.025280000002</c:v>
                </c:pt>
                <c:pt idx="132">
                  <c:v>12219.867440000002</c:v>
                </c:pt>
                <c:pt idx="133">
                  <c:v>12330.507200000002</c:v>
                </c:pt>
                <c:pt idx="134">
                  <c:v>12440.934000000003</c:v>
                </c:pt>
                <c:pt idx="135">
                  <c:v>12551.137280000001</c:v>
                </c:pt>
                <c:pt idx="136">
                  <c:v>12661.10648</c:v>
                </c:pt>
                <c:pt idx="137">
                  <c:v>12770.831039999999</c:v>
                </c:pt>
                <c:pt idx="138">
                  <c:v>12880.3004</c:v>
                </c:pt>
                <c:pt idx="139">
                  <c:v>12989.503999999999</c:v>
                </c:pt>
                <c:pt idx="140">
                  <c:v>13098.431280000001</c:v>
                </c:pt>
                <c:pt idx="141">
                  <c:v>13207.071680000001</c:v>
                </c:pt>
                <c:pt idx="142">
                  <c:v>13315.414640000001</c:v>
                </c:pt>
                <c:pt idx="143">
                  <c:v>13423.449599999998</c:v>
                </c:pt>
                <c:pt idx="144">
                  <c:v>13531.165999999999</c:v>
                </c:pt>
                <c:pt idx="145">
                  <c:v>13638.55328</c:v>
                </c:pt>
                <c:pt idx="146">
                  <c:v>13745.60088</c:v>
                </c:pt>
                <c:pt idx="147">
                  <c:v>13852.298240000002</c:v>
                </c:pt>
                <c:pt idx="148">
                  <c:v>13958.634800000002</c:v>
                </c:pt>
                <c:pt idx="149">
                  <c:v>14064.600000000002</c:v>
                </c:pt>
                <c:pt idx="150">
                  <c:v>14170.183280000001</c:v>
                </c:pt>
                <c:pt idx="151">
                  <c:v>14275.37408</c:v>
                </c:pt>
                <c:pt idx="152">
                  <c:v>14380.161840000001</c:v>
                </c:pt>
                <c:pt idx="153">
                  <c:v>14484.536</c:v>
                </c:pt>
                <c:pt idx="154">
                  <c:v>14588.486000000001</c:v>
                </c:pt>
                <c:pt idx="155">
                  <c:v>14692.001280000002</c:v>
                </c:pt>
                <c:pt idx="156">
                  <c:v>14795.071280000002</c:v>
                </c:pt>
                <c:pt idx="157">
                  <c:v>14897.685439999999</c:v>
                </c:pt>
                <c:pt idx="158">
                  <c:v>14999.833199999999</c:v>
                </c:pt>
                <c:pt idx="159">
                  <c:v>15101.504000000003</c:v>
                </c:pt>
                <c:pt idx="160">
                  <c:v>15202.687280000002</c:v>
                </c:pt>
                <c:pt idx="161">
                  <c:v>15303.372480000004</c:v>
                </c:pt>
                <c:pt idx="162">
                  <c:v>15403.54904</c:v>
                </c:pt>
                <c:pt idx="163">
                  <c:v>15503.206400000003</c:v>
                </c:pt>
                <c:pt idx="164">
                  <c:v>15602.334000000003</c:v>
                </c:pt>
                <c:pt idx="165">
                  <c:v>15700.921279999999</c:v>
                </c:pt>
                <c:pt idx="166">
                  <c:v>15798.957680000001</c:v>
                </c:pt>
                <c:pt idx="167">
                  <c:v>15896.432639999997</c:v>
                </c:pt>
                <c:pt idx="168">
                  <c:v>15993.335599999999</c:v>
                </c:pt>
                <c:pt idx="169">
                  <c:v>16089.656000000001</c:v>
                </c:pt>
                <c:pt idx="170">
                  <c:v>16185.38328</c:v>
                </c:pt>
                <c:pt idx="171">
                  <c:v>16280.506880000001</c:v>
                </c:pt>
                <c:pt idx="172">
                  <c:v>16375.016240000001</c:v>
                </c:pt>
                <c:pt idx="173">
                  <c:v>16468.900800000003</c:v>
                </c:pt>
                <c:pt idx="174">
                  <c:v>16562.150000000001</c:v>
                </c:pt>
                <c:pt idx="175">
                  <c:v>16654.753280000001</c:v>
                </c:pt>
                <c:pt idx="176">
                  <c:v>16746.700079999999</c:v>
                </c:pt>
                <c:pt idx="177">
                  <c:v>16837.97984</c:v>
                </c:pt>
                <c:pt idx="178">
                  <c:v>16928.582000000002</c:v>
                </c:pt>
                <c:pt idx="179">
                  <c:v>17018.495999999999</c:v>
                </c:pt>
                <c:pt idx="180">
                  <c:v>17107.711280000003</c:v>
                </c:pt>
                <c:pt idx="181">
                  <c:v>17196.217280000001</c:v>
                </c:pt>
                <c:pt idx="182">
                  <c:v>17284.00344</c:v>
                </c:pt>
                <c:pt idx="183">
                  <c:v>17371.0592</c:v>
                </c:pt>
                <c:pt idx="184">
                  <c:v>17457.374</c:v>
                </c:pt>
                <c:pt idx="185">
                  <c:v>17542.937280000002</c:v>
                </c:pt>
                <c:pt idx="186">
                  <c:v>17627.73848</c:v>
                </c:pt>
                <c:pt idx="187">
                  <c:v>17711.767040000002</c:v>
                </c:pt>
                <c:pt idx="188">
                  <c:v>17795.0124</c:v>
                </c:pt>
                <c:pt idx="189">
                  <c:v>17877.464</c:v>
                </c:pt>
                <c:pt idx="190">
                  <c:v>17959.111279999997</c:v>
                </c:pt>
                <c:pt idx="191">
                  <c:v>18039.943679999997</c:v>
                </c:pt>
                <c:pt idx="192">
                  <c:v>18119.950640000003</c:v>
                </c:pt>
                <c:pt idx="193">
                  <c:v>18199.121599999999</c:v>
                </c:pt>
                <c:pt idx="194">
                  <c:v>18277.446</c:v>
                </c:pt>
                <c:pt idx="195">
                  <c:v>18354.913280000004</c:v>
                </c:pt>
                <c:pt idx="196">
                  <c:v>18431.512880000002</c:v>
                </c:pt>
                <c:pt idx="197">
                  <c:v>18507.234240000005</c:v>
                </c:pt>
                <c:pt idx="198">
                  <c:v>18582.066800000001</c:v>
                </c:pt>
                <c:pt idx="199">
                  <c:v>18656.000000000004</c:v>
                </c:pt>
                <c:pt idx="200">
                  <c:v>18729.023280000001</c:v>
                </c:pt>
                <c:pt idx="201">
                  <c:v>18801.126080000002</c:v>
                </c:pt>
                <c:pt idx="202">
                  <c:v>18872.297839999999</c:v>
                </c:pt>
                <c:pt idx="203">
                  <c:v>18942.528000000006</c:v>
                </c:pt>
                <c:pt idx="204">
                  <c:v>19011.806</c:v>
                </c:pt>
                <c:pt idx="205">
                  <c:v>19080.121279999999</c:v>
                </c:pt>
                <c:pt idx="206">
                  <c:v>19147.463280000004</c:v>
                </c:pt>
                <c:pt idx="207">
                  <c:v>19213.821440000003</c:v>
                </c:pt>
                <c:pt idx="208">
                  <c:v>19279.185199999996</c:v>
                </c:pt>
                <c:pt idx="209">
                  <c:v>19343.543999999998</c:v>
                </c:pt>
                <c:pt idx="210">
                  <c:v>19406.887280000006</c:v>
                </c:pt>
                <c:pt idx="211">
                  <c:v>19469.20448</c:v>
                </c:pt>
                <c:pt idx="212">
                  <c:v>19530.48504</c:v>
                </c:pt>
                <c:pt idx="213">
                  <c:v>19590.718400000002</c:v>
                </c:pt>
                <c:pt idx="214">
                  <c:v>19649.894</c:v>
                </c:pt>
                <c:pt idx="215">
                  <c:v>19708.00128</c:v>
                </c:pt>
                <c:pt idx="216">
                  <c:v>19765.029679999996</c:v>
                </c:pt>
                <c:pt idx="217">
                  <c:v>19820.968640000003</c:v>
                </c:pt>
                <c:pt idx="218">
                  <c:v>19875.8076</c:v>
                </c:pt>
                <c:pt idx="219">
                  <c:v>19929.536000000004</c:v>
                </c:pt>
                <c:pt idx="220">
                  <c:v>19982.143280000008</c:v>
                </c:pt>
                <c:pt idx="221">
                  <c:v>20033.618880000005</c:v>
                </c:pt>
                <c:pt idx="222">
                  <c:v>20083.952240000002</c:v>
                </c:pt>
                <c:pt idx="223">
                  <c:v>20133.132800000003</c:v>
                </c:pt>
                <c:pt idx="224">
                  <c:v>20181.150000000005</c:v>
                </c:pt>
                <c:pt idx="225">
                  <c:v>20227.993279999995</c:v>
                </c:pt>
                <c:pt idx="226">
                  <c:v>20273.652080000003</c:v>
                </c:pt>
                <c:pt idx="227">
                  <c:v>20318.115839999999</c:v>
                </c:pt>
                <c:pt idx="228">
                  <c:v>20361.374000000003</c:v>
                </c:pt>
                <c:pt idx="229">
                  <c:v>20403.416000000005</c:v>
                </c:pt>
                <c:pt idx="230">
                  <c:v>20444.231280000004</c:v>
                </c:pt>
                <c:pt idx="231">
                  <c:v>20483.809280000001</c:v>
                </c:pt>
                <c:pt idx="232">
                  <c:v>20522.139440000003</c:v>
                </c:pt>
                <c:pt idx="233">
                  <c:v>20559.211199999994</c:v>
                </c:pt>
                <c:pt idx="234">
                  <c:v>20595.013999999999</c:v>
                </c:pt>
                <c:pt idx="235">
                  <c:v>20629.537279999997</c:v>
                </c:pt>
                <c:pt idx="236">
                  <c:v>20662.770479999999</c:v>
                </c:pt>
                <c:pt idx="237">
                  <c:v>20694.703040000004</c:v>
                </c:pt>
                <c:pt idx="238">
                  <c:v>20725.324399999998</c:v>
                </c:pt>
                <c:pt idx="239">
                  <c:v>20754.624000000003</c:v>
                </c:pt>
                <c:pt idx="240">
                  <c:v>20782.591280000001</c:v>
                </c:pt>
                <c:pt idx="241">
                  <c:v>20809.215680000001</c:v>
                </c:pt>
                <c:pt idx="242">
                  <c:v>20834.486639999999</c:v>
                </c:pt>
                <c:pt idx="243">
                  <c:v>20858.393600000003</c:v>
                </c:pt>
                <c:pt idx="244">
                  <c:v>20880.926000000003</c:v>
                </c:pt>
                <c:pt idx="245">
                  <c:v>20902.073280000008</c:v>
                </c:pt>
                <c:pt idx="246">
                  <c:v>20921.824880000004</c:v>
                </c:pt>
                <c:pt idx="247">
                  <c:v>20940.170239999999</c:v>
                </c:pt>
                <c:pt idx="248">
                  <c:v>20957.098800000003</c:v>
                </c:pt>
                <c:pt idx="249">
                  <c:v>20972.600000000002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109952"/>
        <c:axId val="102111872"/>
      </c:scatterChart>
      <c:valAx>
        <c:axId val="102109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02111872"/>
        <c:crosses val="autoZero"/>
        <c:crossBetween val="midCat"/>
      </c:valAx>
      <c:valAx>
        <c:axId val="102111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102109952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cuve4'!$D$28:$D$277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cuve4'!$G$28:$G$277</c:f>
              <c:numCache>
                <c:formatCode>0.000</c:formatCode>
                <c:ptCount val="250"/>
                <c:pt idx="0">
                  <c:v>1.2321531940976798E-2</c:v>
                </c:pt>
                <c:pt idx="1">
                  <c:v>3.4984231936005646E-2</c:v>
                </c:pt>
                <c:pt idx="2">
                  <c:v>6.4438730005827408E-2</c:v>
                </c:pt>
                <c:pt idx="3">
                  <c:v>9.9407534800174002E-2</c:v>
                </c:pt>
                <c:pt idx="4">
                  <c:v>0.13914658467775123</c:v>
                </c:pt>
                <c:pt idx="5">
                  <c:v>0.18314991789793211</c:v>
                </c:pt>
                <c:pt idx="6">
                  <c:v>0.23104314546829902</c:v>
                </c:pt>
                <c:pt idx="7">
                  <c:v>0.28253384767572165</c:v>
                </c:pt>
                <c:pt idx="8">
                  <c:v>0.3373848325401359</c:v>
                </c:pt>
                <c:pt idx="9">
                  <c:v>0.39539824616387453</c:v>
                </c:pt>
                <c:pt idx="10">
                  <c:v>0.45640544691612106</c:v>
                </c:pt>
                <c:pt idx="11">
                  <c:v>0.52026020152276553</c:v>
                </c:pt>
                <c:pt idx="12">
                  <c:v>0.58683391892299985</c:v>
                </c:pt>
                <c:pt idx="13">
                  <c:v>0.65601219741005212</c:v>
                </c:pt>
                <c:pt idx="14">
                  <c:v>0.72769225278666827</c:v>
                </c:pt>
                <c:pt idx="15">
                  <c:v>0.80178095755017786</c:v>
                </c:pt>
                <c:pt idx="16">
                  <c:v>0.87819331592962357</c:v>
                </c:pt>
                <c:pt idx="17">
                  <c:v>0.95685125738214316</c:v>
                </c:pt>
                <c:pt idx="18">
                  <c:v>1.0376826676672539</c:v>
                </c:pt>
                <c:pt idx="19">
                  <c:v>1.1206206004148735</c:v>
                </c:pt>
                <c:pt idx="20">
                  <c:v>1.2056026280381691</c:v>
                </c:pt>
                <c:pt idx="21">
                  <c:v>1.2925703017698826</c:v>
                </c:pt>
                <c:pt idx="22">
                  <c:v>1.3814686982536613</c:v>
                </c:pt>
                <c:pt idx="23">
                  <c:v>1.4722460355835059</c:v>
                </c:pt>
                <c:pt idx="24">
                  <c:v>1.5648533456484033</c:v>
                </c:pt>
                <c:pt idx="25">
                  <c:v>1.6592441925606529</c:v>
                </c:pt>
                <c:pt idx="26">
                  <c:v>1.7553744291295017</c:v>
                </c:pt>
                <c:pt idx="27">
                  <c:v>1.8532019849938877</c:v>
                </c:pt>
                <c:pt idx="28">
                  <c:v>1.9526866812930366</c:v>
                </c:pt>
                <c:pt idx="29">
                  <c:v>2.0537900677325229</c:v>
                </c:pt>
                <c:pt idx="30">
                  <c:v>2.1564752786683736</c:v>
                </c:pt>
                <c:pt idx="31">
                  <c:v>2.2607069054350761</c:v>
                </c:pt>
                <c:pt idx="32">
                  <c:v>2.3664508826231687</c:v>
                </c:pt>
                <c:pt idx="33">
                  <c:v>2.4736743863967012</c:v>
                </c:pt>
                <c:pt idx="34">
                  <c:v>2.5823457432514894</c:v>
                </c:pt>
                <c:pt idx="35">
                  <c:v>2.6924343478676032</c:v>
                </c:pt>
                <c:pt idx="36">
                  <c:v>2.8039105889162248</c:v>
                </c:pt>
                <c:pt idx="37">
                  <c:v>2.9167457818511626</c:v>
                </c:pt>
                <c:pt idx="38">
                  <c:v>3.0309121078562415</c:v>
                </c:pt>
                <c:pt idx="39">
                  <c:v>3.1463825582370371</c:v>
                </c:pt>
                <c:pt idx="40">
                  <c:v>3.263130883643619</c:v>
                </c:pt>
                <c:pt idx="41">
                  <c:v>3.381131547593466</c:v>
                </c:pt>
                <c:pt idx="42">
                  <c:v>3.5003596838333992</c:v>
                </c:pt>
                <c:pt idx="43">
                  <c:v>3.6207910571385393</c:v>
                </c:pt>
                <c:pt idx="44">
                  <c:v>3.7424020271965825</c:v>
                </c:pt>
                <c:pt idx="45">
                  <c:v>3.8651695152688275</c:v>
                </c:pt>
                <c:pt idx="46">
                  <c:v>3.9890709733562422</c:v>
                </c:pt>
                <c:pt idx="47">
                  <c:v>4.1140843556307765</c:v>
                </c:pt>
                <c:pt idx="48">
                  <c:v>4.240188091919566</c:v>
                </c:pt>
                <c:pt idx="49">
                  <c:v>4.367361063053548</c:v>
                </c:pt>
                <c:pt idx="50">
                  <c:v>4.495582577912745</c:v>
                </c:pt>
                <c:pt idx="51">
                  <c:v>4.6248323520185517</c:v>
                </c:pt>
                <c:pt idx="52">
                  <c:v>4.7550904875392153</c:v>
                </c:pt>
                <c:pt idx="53">
                  <c:v>4.8863374545885128</c:v>
                </c:pt>
                <c:pt idx="54">
                  <c:v>5.0185540737099377</c:v>
                </c:pt>
                <c:pt idx="55">
                  <c:v>5.1517214994493559</c:v>
                </c:pt>
                <c:pt idx="56">
                  <c:v>5.2858212049286868</c:v>
                </c:pt>
                <c:pt idx="57">
                  <c:v>5.420834967341567</c:v>
                </c:pt>
                <c:pt idx="58">
                  <c:v>5.5567448542993896</c:v>
                </c:pt>
                <c:pt idx="59">
                  <c:v>5.6935332109628378</c:v>
                </c:pt>
                <c:pt idx="60">
                  <c:v>5.8311826478999285</c:v>
                </c:pt>
                <c:pt idx="61">
                  <c:v>5.9696760296168527</c:v>
                </c:pt>
                <c:pt idx="62">
                  <c:v>6.1089964637127023</c:v>
                </c:pt>
                <c:pt idx="63">
                  <c:v>6.2491272906134112</c:v>
                </c:pt>
                <c:pt idx="64">
                  <c:v>6.3900520738439788</c:v>
                </c:pt>
                <c:pt idx="65">
                  <c:v>6.531754590801663</c:v>
                </c:pt>
                <c:pt idx="66">
                  <c:v>6.6742188239957034</c:v>
                </c:pt>
                <c:pt idx="67">
                  <c:v>6.8174289527221514</c:v>
                </c:pt>
                <c:pt idx="68">
                  <c:v>6.9613693451447372</c:v>
                </c:pt>
                <c:pt idx="69">
                  <c:v>7.1060245507551292</c:v>
                </c:pt>
                <c:pt idx="70">
                  <c:v>7.2513792931879406</c:v>
                </c:pt>
                <c:pt idx="71">
                  <c:v>7.3974184633677567</c:v>
                </c:pt>
                <c:pt idx="72">
                  <c:v>7.5441271129671774</c:v>
                </c:pt>
                <c:pt idx="73">
                  <c:v>7.6914904481564275</c:v>
                </c:pt>
                <c:pt idx="74">
                  <c:v>7.8394938236265173</c:v>
                </c:pt>
                <c:pt idx="75">
                  <c:v>7.9881227368692267</c:v>
                </c:pt>
                <c:pt idx="76">
                  <c:v>8.1373628226984085</c:v>
                </c:pt>
                <c:pt idx="77">
                  <c:v>8.287199847998167</c:v>
                </c:pt>
                <c:pt idx="78">
                  <c:v>8.4376197066844796</c:v>
                </c:pt>
                <c:pt idx="79">
                  <c:v>8.5886084148677462</c:v>
                </c:pt>
                <c:pt idx="80">
                  <c:v>8.7401521062046008</c:v>
                </c:pt>
                <c:pt idx="81">
                  <c:v>8.8922370274280667</c:v>
                </c:pt>
                <c:pt idx="82">
                  <c:v>9.0448495340458912</c:v>
                </c:pt>
                <c:pt idx="83">
                  <c:v>9.1979760861975191</c:v>
                </c:pt>
                <c:pt idx="84">
                  <c:v>9.3516032446607564</c:v>
                </c:pt>
                <c:pt idx="85">
                  <c:v>9.5057176669998142</c:v>
                </c:pt>
                <c:pt idx="86">
                  <c:v>9.6603061038468088</c:v>
                </c:pt>
                <c:pt idx="87">
                  <c:v>9.8153553953094068</c:v>
                </c:pt>
                <c:pt idx="88">
                  <c:v>9.9708524674976164</c:v>
                </c:pt>
                <c:pt idx="89">
                  <c:v>10.126784329163279</c:v>
                </c:pt>
                <c:pt idx="90">
                  <c:v>10.283138068446004</c:v>
                </c:pt>
                <c:pt idx="91">
                  <c:v>10.439900849719868</c:v>
                </c:pt>
                <c:pt idx="92">
                  <c:v>10.597059910535297</c:v>
                </c:pt>
                <c:pt idx="93">
                  <c:v>10.754602558651039</c:v>
                </c:pt>
                <c:pt idx="94">
                  <c:v>10.912516169151257</c:v>
                </c:pt>
                <c:pt idx="95">
                  <c:v>11.070788181643202</c:v>
                </c:pt>
                <c:pt idx="96">
                  <c:v>11.229406097530969</c:v>
                </c:pt>
                <c:pt idx="97">
                  <c:v>11.388357477361261</c:v>
                </c:pt>
                <c:pt idx="98">
                  <c:v>11.547629938237135</c:v>
                </c:pt>
                <c:pt idx="99">
                  <c:v>11.707211151295999</c:v>
                </c:pt>
                <c:pt idx="100">
                  <c:v>11.867088839248265</c:v>
                </c:pt>
                <c:pt idx="101">
                  <c:v>12.027250773973227</c:v>
                </c:pt>
                <c:pt idx="102">
                  <c:v>12.187684774168941</c:v>
                </c:pt>
                <c:pt idx="103">
                  <c:v>12.348378703052941</c:v>
                </c:pt>
                <c:pt idx="104">
                  <c:v>12.509320466110825</c:v>
                </c:pt>
                <c:pt idx="105">
                  <c:v>12.67049800888989</c:v>
                </c:pt>
                <c:pt idx="106">
                  <c:v>12.831899314835018</c:v>
                </c:pt>
                <c:pt idx="107">
                  <c:v>12.993512403164219</c:v>
                </c:pt>
                <c:pt idx="108">
                  <c:v>13.155325326781268</c:v>
                </c:pt>
                <c:pt idx="109">
                  <c:v>13.317326170223051</c:v>
                </c:pt>
                <c:pt idx="110">
                  <c:v>13.479503047639176</c:v>
                </c:pt>
                <c:pt idx="111">
                  <c:v>13.641844100801658</c:v>
                </c:pt>
                <c:pt idx="112">
                  <c:v>13.804337497142418</c:v>
                </c:pt>
                <c:pt idx="113">
                  <c:v>13.966971427816514</c:v>
                </c:pt>
                <c:pt idx="114">
                  <c:v>14.129734105788922</c:v>
                </c:pt>
                <c:pt idx="115">
                  <c:v>14.292613763942997</c:v>
                </c:pt>
                <c:pt idx="116">
                  <c:v>14.455598653208503</c:v>
                </c:pt>
                <c:pt idx="117">
                  <c:v>14.618677040707405</c:v>
                </c:pt>
                <c:pt idx="118">
                  <c:v>14.781837207915411</c:v>
                </c:pt>
                <c:pt idx="119">
                  <c:v>14.945067448837564</c:v>
                </c:pt>
                <c:pt idx="120">
                  <c:v>15.108356068195938</c:v>
                </c:pt>
                <c:pt idx="121">
                  <c:v>15.271691379627738</c:v>
                </c:pt>
                <c:pt idx="122">
                  <c:v>15.435061703891984</c:v>
                </c:pt>
                <c:pt idx="123">
                  <c:v>15.598455367083085</c:v>
                </c:pt>
                <c:pt idx="124">
                  <c:v>15.761860698849521</c:v>
                </c:pt>
                <c:pt idx="125">
                  <c:v>15.925266030615958</c:v>
                </c:pt>
                <c:pt idx="126">
                  <c:v>16.08865969380706</c:v>
                </c:pt>
                <c:pt idx="127">
                  <c:v>16.252030018071306</c:v>
                </c:pt>
                <c:pt idx="128">
                  <c:v>16.415365329503103</c:v>
                </c:pt>
                <c:pt idx="129">
                  <c:v>16.578653948861479</c:v>
                </c:pt>
                <c:pt idx="130">
                  <c:v>16.741884189783633</c:v>
                </c:pt>
                <c:pt idx="131">
                  <c:v>16.905044356991638</c:v>
                </c:pt>
                <c:pt idx="132">
                  <c:v>17.068122744490541</c:v>
                </c:pt>
                <c:pt idx="133">
                  <c:v>17.231107633756046</c:v>
                </c:pt>
                <c:pt idx="134">
                  <c:v>17.393987291910122</c:v>
                </c:pt>
                <c:pt idx="135">
                  <c:v>17.556749969882528</c:v>
                </c:pt>
                <c:pt idx="136">
                  <c:v>17.719383900556625</c:v>
                </c:pt>
                <c:pt idx="137">
                  <c:v>17.881877296897386</c:v>
                </c:pt>
                <c:pt idx="138">
                  <c:v>18.044218350059865</c:v>
                </c:pt>
                <c:pt idx="139">
                  <c:v>18.206395227475991</c:v>
                </c:pt>
                <c:pt idx="140">
                  <c:v>18.368396070917775</c:v>
                </c:pt>
                <c:pt idx="141">
                  <c:v>18.530208994534824</c:v>
                </c:pt>
                <c:pt idx="142">
                  <c:v>18.691822082864022</c:v>
                </c:pt>
                <c:pt idx="143">
                  <c:v>18.853223388809155</c:v>
                </c:pt>
                <c:pt idx="144">
                  <c:v>19.014400931588217</c:v>
                </c:pt>
                <c:pt idx="145">
                  <c:v>19.175342694646105</c:v>
                </c:pt>
                <c:pt idx="146">
                  <c:v>19.336036623530099</c:v>
                </c:pt>
                <c:pt idx="147">
                  <c:v>19.496470623725816</c:v>
                </c:pt>
                <c:pt idx="148">
                  <c:v>19.656632558450781</c:v>
                </c:pt>
                <c:pt idx="149">
                  <c:v>19.816510246403045</c:v>
                </c:pt>
                <c:pt idx="150">
                  <c:v>19.976091459461909</c:v>
                </c:pt>
                <c:pt idx="151">
                  <c:v>20.135363920337781</c:v>
                </c:pt>
                <c:pt idx="152">
                  <c:v>20.294315300168073</c:v>
                </c:pt>
                <c:pt idx="153">
                  <c:v>20.45293321605584</c:v>
                </c:pt>
                <c:pt idx="154">
                  <c:v>20.611205228547789</c:v>
                </c:pt>
                <c:pt idx="155">
                  <c:v>20.769118839048001</c:v>
                </c:pt>
                <c:pt idx="156">
                  <c:v>20.926661487163749</c:v>
                </c:pt>
                <c:pt idx="157">
                  <c:v>21.08382054797918</c:v>
                </c:pt>
                <c:pt idx="158">
                  <c:v>21.240583329253042</c:v>
                </c:pt>
                <c:pt idx="159">
                  <c:v>21.396937068535763</c:v>
                </c:pt>
                <c:pt idx="160">
                  <c:v>21.552868930201427</c:v>
                </c:pt>
                <c:pt idx="161">
                  <c:v>21.708366002389639</c:v>
                </c:pt>
                <c:pt idx="162">
                  <c:v>21.863415293852231</c:v>
                </c:pt>
                <c:pt idx="163">
                  <c:v>22.018003730699224</c:v>
                </c:pt>
                <c:pt idx="164">
                  <c:v>22.172118153038284</c:v>
                </c:pt>
                <c:pt idx="165">
                  <c:v>22.325745311501521</c:v>
                </c:pt>
                <c:pt idx="166">
                  <c:v>22.478871863653147</c:v>
                </c:pt>
                <c:pt idx="167">
                  <c:v>22.631484370270972</c:v>
                </c:pt>
                <c:pt idx="168">
                  <c:v>22.783569291494437</c:v>
                </c:pt>
                <c:pt idx="169">
                  <c:v>22.935112982831296</c:v>
                </c:pt>
                <c:pt idx="170">
                  <c:v>23.086101691014559</c:v>
                </c:pt>
                <c:pt idx="171">
                  <c:v>23.236521549700871</c:v>
                </c:pt>
                <c:pt idx="172">
                  <c:v>23.386358575000632</c:v>
                </c:pt>
                <c:pt idx="173">
                  <c:v>23.535598660829812</c:v>
                </c:pt>
                <c:pt idx="174">
                  <c:v>23.684227574072519</c:v>
                </c:pt>
                <c:pt idx="175">
                  <c:v>23.832230949542613</c:v>
                </c:pt>
                <c:pt idx="176">
                  <c:v>23.979594284731863</c:v>
                </c:pt>
                <c:pt idx="177">
                  <c:v>24.126302934331285</c:v>
                </c:pt>
                <c:pt idx="178">
                  <c:v>24.272342104511097</c:v>
                </c:pt>
                <c:pt idx="179">
                  <c:v>24.417696846943912</c:v>
                </c:pt>
                <c:pt idx="180">
                  <c:v>24.562352052554303</c:v>
                </c:pt>
                <c:pt idx="181">
                  <c:v>24.706292444976889</c:v>
                </c:pt>
                <c:pt idx="182">
                  <c:v>24.84950257370334</c:v>
                </c:pt>
                <c:pt idx="183">
                  <c:v>24.991966806897381</c:v>
                </c:pt>
                <c:pt idx="184">
                  <c:v>25.133669323855063</c:v>
                </c:pt>
                <c:pt idx="185">
                  <c:v>25.274594107085633</c:v>
                </c:pt>
                <c:pt idx="186">
                  <c:v>25.414724933986339</c:v>
                </c:pt>
                <c:pt idx="187">
                  <c:v>25.554045368082193</c:v>
                </c:pt>
                <c:pt idx="188">
                  <c:v>25.692538749799116</c:v>
                </c:pt>
                <c:pt idx="189">
                  <c:v>25.830188186736205</c:v>
                </c:pt>
                <c:pt idx="190">
                  <c:v>25.96697654339965</c:v>
                </c:pt>
                <c:pt idx="191">
                  <c:v>26.102886430357476</c:v>
                </c:pt>
                <c:pt idx="192">
                  <c:v>26.237900192770358</c:v>
                </c:pt>
                <c:pt idx="193">
                  <c:v>26.37199989824969</c:v>
                </c:pt>
                <c:pt idx="194">
                  <c:v>26.505167323989106</c:v>
                </c:pt>
                <c:pt idx="195">
                  <c:v>26.637383943110535</c:v>
                </c:pt>
                <c:pt idx="196">
                  <c:v>26.768630910159832</c:v>
                </c:pt>
                <c:pt idx="197">
                  <c:v>26.898889045680491</c:v>
                </c:pt>
                <c:pt idx="198">
                  <c:v>27.028138819786303</c:v>
                </c:pt>
                <c:pt idx="199">
                  <c:v>27.156360334645491</c:v>
                </c:pt>
                <c:pt idx="200">
                  <c:v>27.283533305779475</c:v>
                </c:pt>
                <c:pt idx="201">
                  <c:v>27.409637042068269</c:v>
                </c:pt>
                <c:pt idx="202">
                  <c:v>27.534650424342797</c:v>
                </c:pt>
                <c:pt idx="203">
                  <c:v>27.658551882430217</c:v>
                </c:pt>
                <c:pt idx="204">
                  <c:v>27.781319370502462</c:v>
                </c:pt>
                <c:pt idx="205">
                  <c:v>27.902930340560506</c:v>
                </c:pt>
                <c:pt idx="206">
                  <c:v>28.023361713865643</c:v>
                </c:pt>
                <c:pt idx="207">
                  <c:v>28.14258985010558</c:v>
                </c:pt>
                <c:pt idx="208">
                  <c:v>28.260590514055423</c:v>
                </c:pt>
                <c:pt idx="209">
                  <c:v>28.377338839462009</c:v>
                </c:pt>
                <c:pt idx="210">
                  <c:v>28.492809289842803</c:v>
                </c:pt>
                <c:pt idx="211">
                  <c:v>28.606975615847887</c:v>
                </c:pt>
                <c:pt idx="212">
                  <c:v>28.719810808782821</c:v>
                </c:pt>
                <c:pt idx="213">
                  <c:v>28.831287049831445</c:v>
                </c:pt>
                <c:pt idx="214">
                  <c:v>28.941375654447551</c:v>
                </c:pt>
                <c:pt idx="215">
                  <c:v>29.050047011302343</c:v>
                </c:pt>
                <c:pt idx="216">
                  <c:v>29.157270515075876</c:v>
                </c:pt>
                <c:pt idx="217">
                  <c:v>29.263014492263974</c:v>
                </c:pt>
                <c:pt idx="218">
                  <c:v>29.367246119030671</c:v>
                </c:pt>
                <c:pt idx="219">
                  <c:v>29.469931329966528</c:v>
                </c:pt>
                <c:pt idx="220">
                  <c:v>29.571034716406007</c:v>
                </c:pt>
                <c:pt idx="221">
                  <c:v>29.670519412705161</c:v>
                </c:pt>
                <c:pt idx="222">
                  <c:v>29.768346968569542</c:v>
                </c:pt>
                <c:pt idx="223">
                  <c:v>29.864477205138389</c:v>
                </c:pt>
                <c:pt idx="224">
                  <c:v>29.95886805205064</c:v>
                </c:pt>
                <c:pt idx="225">
                  <c:v>30.051475362115536</c:v>
                </c:pt>
                <c:pt idx="226">
                  <c:v>30.142252699445383</c:v>
                </c:pt>
                <c:pt idx="227">
                  <c:v>30.23115109592916</c:v>
                </c:pt>
                <c:pt idx="228">
                  <c:v>30.318118769660874</c:v>
                </c:pt>
                <c:pt idx="229">
                  <c:v>30.403100797284171</c:v>
                </c:pt>
                <c:pt idx="230">
                  <c:v>30.486038730031794</c:v>
                </c:pt>
                <c:pt idx="231">
                  <c:v>30.566870140316901</c:v>
                </c:pt>
                <c:pt idx="232">
                  <c:v>30.645528081769424</c:v>
                </c:pt>
                <c:pt idx="233">
                  <c:v>30.721940440148863</c:v>
                </c:pt>
                <c:pt idx="234">
                  <c:v>30.796029144912374</c:v>
                </c:pt>
                <c:pt idx="235">
                  <c:v>30.867709200288989</c:v>
                </c:pt>
                <c:pt idx="236">
                  <c:v>30.936887478776043</c:v>
                </c:pt>
                <c:pt idx="237">
                  <c:v>31.003461196176278</c:v>
                </c:pt>
                <c:pt idx="238">
                  <c:v>31.067315950782923</c:v>
                </c:pt>
                <c:pt idx="239">
                  <c:v>31.12832315153517</c:v>
                </c:pt>
                <c:pt idx="240">
                  <c:v>31.186336565158907</c:v>
                </c:pt>
                <c:pt idx="241">
                  <c:v>31.241187550023323</c:v>
                </c:pt>
                <c:pt idx="242">
                  <c:v>31.292678252230747</c:v>
                </c:pt>
                <c:pt idx="243">
                  <c:v>31.340571479801113</c:v>
                </c:pt>
                <c:pt idx="244">
                  <c:v>31.384574813021295</c:v>
                </c:pt>
                <c:pt idx="245">
                  <c:v>31.42431386289887</c:v>
                </c:pt>
                <c:pt idx="246">
                  <c:v>31.459282667693216</c:v>
                </c:pt>
                <c:pt idx="247">
                  <c:v>31.488737165763041</c:v>
                </c:pt>
                <c:pt idx="248">
                  <c:v>31.511399865758069</c:v>
                </c:pt>
                <c:pt idx="249">
                  <c:v>31.523721397699042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cuve4'!$O$28:$O$277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cuve4'!$P$28:$P$277</c:f>
              <c:numCache>
                <c:formatCode>#,##0.00</c:formatCode>
                <c:ptCount val="250"/>
                <c:pt idx="0">
                  <c:v>-0.12901899999999999</c:v>
                </c:pt>
                <c:pt idx="1">
                  <c:v>-7.6683999999999988E-2</c:v>
                </c:pt>
                <c:pt idx="2">
                  <c:v>-2.3007E-2</c:v>
                </c:pt>
                <c:pt idx="3">
                  <c:v>3.2000000000000028E-2</c:v>
                </c:pt>
                <c:pt idx="4">
                  <c:v>8.8324999999999987E-2</c:v>
                </c:pt>
                <c:pt idx="5">
                  <c:v>0.14595600000000003</c:v>
                </c:pt>
                <c:pt idx="6">
                  <c:v>0.20488100000000004</c:v>
                </c:pt>
                <c:pt idx="7">
                  <c:v>0.26508800000000005</c:v>
                </c:pt>
                <c:pt idx="8">
                  <c:v>0.32656499999999994</c:v>
                </c:pt>
                <c:pt idx="9">
                  <c:v>0.38930000000000003</c:v>
                </c:pt>
                <c:pt idx="10">
                  <c:v>0.45328099999999999</c:v>
                </c:pt>
                <c:pt idx="11">
                  <c:v>0.51849600000000007</c:v>
                </c:pt>
                <c:pt idx="12">
                  <c:v>0.58493300000000015</c:v>
                </c:pt>
                <c:pt idx="13">
                  <c:v>0.65258000000000016</c:v>
                </c:pt>
                <c:pt idx="14">
                  <c:v>0.72142499999999998</c:v>
                </c:pt>
                <c:pt idx="15">
                  <c:v>0.79145600000000016</c:v>
                </c:pt>
                <c:pt idx="16">
                  <c:v>0.86266100000000012</c:v>
                </c:pt>
                <c:pt idx="17">
                  <c:v>0.93502799999999997</c:v>
                </c:pt>
                <c:pt idx="18">
                  <c:v>1.0085450000000002</c:v>
                </c:pt>
                <c:pt idx="19">
                  <c:v>1.0832000000000002</c:v>
                </c:pt>
                <c:pt idx="20">
                  <c:v>1.158981</c:v>
                </c:pt>
                <c:pt idx="21">
                  <c:v>1.235876</c:v>
                </c:pt>
                <c:pt idx="22">
                  <c:v>1.3138730000000001</c:v>
                </c:pt>
                <c:pt idx="23">
                  <c:v>1.3929600000000002</c:v>
                </c:pt>
                <c:pt idx="24">
                  <c:v>1.4731250000000002</c:v>
                </c:pt>
                <c:pt idx="25">
                  <c:v>1.5543560000000001</c:v>
                </c:pt>
                <c:pt idx="26">
                  <c:v>1.6366410000000002</c:v>
                </c:pt>
                <c:pt idx="27">
                  <c:v>1.7199680000000002</c:v>
                </c:pt>
                <c:pt idx="28">
                  <c:v>1.804325</c:v>
                </c:pt>
                <c:pt idx="29">
                  <c:v>1.8897000000000002</c:v>
                </c:pt>
                <c:pt idx="30">
                  <c:v>1.9760810000000004</c:v>
                </c:pt>
                <c:pt idx="31">
                  <c:v>2.063456</c:v>
                </c:pt>
                <c:pt idx="32">
                  <c:v>2.1518130000000002</c:v>
                </c:pt>
                <c:pt idx="33">
                  <c:v>2.2411400000000001</c:v>
                </c:pt>
                <c:pt idx="34">
                  <c:v>2.3314249999999999</c:v>
                </c:pt>
                <c:pt idx="35">
                  <c:v>2.4226559999999999</c:v>
                </c:pt>
                <c:pt idx="36">
                  <c:v>2.514821</c:v>
                </c:pt>
                <c:pt idx="37">
                  <c:v>2.6079080000000001</c:v>
                </c:pt>
                <c:pt idx="38">
                  <c:v>2.7019050000000004</c:v>
                </c:pt>
                <c:pt idx="39">
                  <c:v>2.7968000000000002</c:v>
                </c:pt>
                <c:pt idx="40">
                  <c:v>2.8925809999999994</c:v>
                </c:pt>
                <c:pt idx="41">
                  <c:v>2.9892359999999996</c:v>
                </c:pt>
                <c:pt idx="42">
                  <c:v>3.0867529999999999</c:v>
                </c:pt>
                <c:pt idx="43">
                  <c:v>3.18512</c:v>
                </c:pt>
                <c:pt idx="44">
                  <c:v>3.2843249999999999</c:v>
                </c:pt>
                <c:pt idx="45">
                  <c:v>3.3843559999999999</c:v>
                </c:pt>
                <c:pt idx="46">
                  <c:v>3.4852009999999995</c:v>
                </c:pt>
                <c:pt idx="47">
                  <c:v>3.5868479999999998</c:v>
                </c:pt>
                <c:pt idx="48">
                  <c:v>3.6892849999999999</c:v>
                </c:pt>
                <c:pt idx="49">
                  <c:v>3.7925</c:v>
                </c:pt>
                <c:pt idx="50">
                  <c:v>3.8964810000000001</c:v>
                </c:pt>
                <c:pt idx="51">
                  <c:v>4.0012160000000012</c:v>
                </c:pt>
                <c:pt idx="52">
                  <c:v>4.1066930000000008</c:v>
                </c:pt>
                <c:pt idx="53">
                  <c:v>4.2129000000000003</c:v>
                </c:pt>
                <c:pt idx="54">
                  <c:v>4.3198250000000007</c:v>
                </c:pt>
                <c:pt idx="55">
                  <c:v>4.4274560000000012</c:v>
                </c:pt>
                <c:pt idx="56">
                  <c:v>4.5357810000000001</c:v>
                </c:pt>
                <c:pt idx="57">
                  <c:v>4.6447880000000001</c:v>
                </c:pt>
                <c:pt idx="58">
                  <c:v>4.7544649999999997</c:v>
                </c:pt>
                <c:pt idx="59">
                  <c:v>4.8648000000000007</c:v>
                </c:pt>
                <c:pt idx="60">
                  <c:v>4.9757810000000013</c:v>
                </c:pt>
                <c:pt idx="61">
                  <c:v>5.087396</c:v>
                </c:pt>
                <c:pt idx="62">
                  <c:v>5.1996330000000004</c:v>
                </c:pt>
                <c:pt idx="63">
                  <c:v>5.3124800000000008</c:v>
                </c:pt>
                <c:pt idx="64">
                  <c:v>5.4259250000000012</c:v>
                </c:pt>
                <c:pt idx="65">
                  <c:v>5.539956000000001</c:v>
                </c:pt>
                <c:pt idx="66">
                  <c:v>5.6545610000000011</c:v>
                </c:pt>
                <c:pt idx="67">
                  <c:v>5.7697280000000006</c:v>
                </c:pt>
                <c:pt idx="68">
                  <c:v>5.8854449999999998</c:v>
                </c:pt>
                <c:pt idx="69">
                  <c:v>6.0016999999999996</c:v>
                </c:pt>
                <c:pt idx="70">
                  <c:v>6.1184810000000001</c:v>
                </c:pt>
                <c:pt idx="71">
                  <c:v>6.2357759999999995</c:v>
                </c:pt>
                <c:pt idx="72">
                  <c:v>6.3535729999999999</c:v>
                </c:pt>
                <c:pt idx="73">
                  <c:v>6.4718599999999995</c:v>
                </c:pt>
                <c:pt idx="74">
                  <c:v>6.5906250000000002</c:v>
                </c:pt>
                <c:pt idx="75">
                  <c:v>6.7098560000000003</c:v>
                </c:pt>
                <c:pt idx="76">
                  <c:v>6.8295410000000007</c:v>
                </c:pt>
                <c:pt idx="77">
                  <c:v>6.9496680000000008</c:v>
                </c:pt>
                <c:pt idx="78">
                  <c:v>7.0702250000000006</c:v>
                </c:pt>
                <c:pt idx="79">
                  <c:v>7.1912000000000011</c:v>
                </c:pt>
                <c:pt idx="80">
                  <c:v>7.3125810000000016</c:v>
                </c:pt>
                <c:pt idx="81">
                  <c:v>7.4343559999999993</c:v>
                </c:pt>
                <c:pt idx="82">
                  <c:v>7.5565129999999998</c:v>
                </c:pt>
                <c:pt idx="83">
                  <c:v>7.6790399999999996</c:v>
                </c:pt>
                <c:pt idx="84">
                  <c:v>7.8019249999999998</c:v>
                </c:pt>
                <c:pt idx="85">
                  <c:v>7.9251560000000012</c:v>
                </c:pt>
                <c:pt idx="86">
                  <c:v>8.0487210000000005</c:v>
                </c:pt>
                <c:pt idx="87">
                  <c:v>8.1726080000000003</c:v>
                </c:pt>
                <c:pt idx="88">
                  <c:v>8.2968049999999991</c:v>
                </c:pt>
                <c:pt idx="89">
                  <c:v>8.4213000000000005</c:v>
                </c:pt>
                <c:pt idx="90">
                  <c:v>8.5460810000000009</c:v>
                </c:pt>
                <c:pt idx="91">
                  <c:v>8.6711360000000006</c:v>
                </c:pt>
                <c:pt idx="92">
                  <c:v>8.7964530000000014</c:v>
                </c:pt>
                <c:pt idx="93">
                  <c:v>8.9220199999999998</c:v>
                </c:pt>
                <c:pt idx="94">
                  <c:v>9.0478249999999996</c:v>
                </c:pt>
                <c:pt idx="95">
                  <c:v>9.1738560000000007</c:v>
                </c:pt>
                <c:pt idx="96">
                  <c:v>9.3001010000000015</c:v>
                </c:pt>
                <c:pt idx="97">
                  <c:v>9.4265480000000004</c:v>
                </c:pt>
                <c:pt idx="98">
                  <c:v>9.5531850000000009</c:v>
                </c:pt>
                <c:pt idx="99">
                  <c:v>9.68</c:v>
                </c:pt>
                <c:pt idx="100">
                  <c:v>9.8069810000000004</c:v>
                </c:pt>
                <c:pt idx="101">
                  <c:v>9.9341159999999995</c:v>
                </c:pt>
                <c:pt idx="102">
                  <c:v>10.061393000000001</c:v>
                </c:pt>
                <c:pt idx="103">
                  <c:v>10.188800000000001</c:v>
                </c:pt>
                <c:pt idx="104">
                  <c:v>10.316324999999999</c:v>
                </c:pt>
                <c:pt idx="105">
                  <c:v>10.443956</c:v>
                </c:pt>
                <c:pt idx="106">
                  <c:v>10.571681000000002</c:v>
                </c:pt>
                <c:pt idx="107">
                  <c:v>10.699488000000002</c:v>
                </c:pt>
                <c:pt idx="108">
                  <c:v>10.827365</c:v>
                </c:pt>
                <c:pt idx="109">
                  <c:v>10.955300000000001</c:v>
                </c:pt>
                <c:pt idx="110">
                  <c:v>11.083281000000003</c:v>
                </c:pt>
                <c:pt idx="111">
                  <c:v>11.211296000000001</c:v>
                </c:pt>
                <c:pt idx="112">
                  <c:v>11.339332999999998</c:v>
                </c:pt>
                <c:pt idx="113">
                  <c:v>11.46738</c:v>
                </c:pt>
                <c:pt idx="114">
                  <c:v>11.595425000000001</c:v>
                </c:pt>
                <c:pt idx="115">
                  <c:v>11.723456000000001</c:v>
                </c:pt>
                <c:pt idx="116">
                  <c:v>11.851460999999999</c:v>
                </c:pt>
                <c:pt idx="117">
                  <c:v>11.979427999999999</c:v>
                </c:pt>
                <c:pt idx="118">
                  <c:v>12.107345000000002</c:v>
                </c:pt>
                <c:pt idx="119">
                  <c:v>12.235200000000003</c:v>
                </c:pt>
                <c:pt idx="120">
                  <c:v>12.362981000000001</c:v>
                </c:pt>
                <c:pt idx="121">
                  <c:v>12.490676000000001</c:v>
                </c:pt>
                <c:pt idx="122">
                  <c:v>12.618273000000002</c:v>
                </c:pt>
                <c:pt idx="123">
                  <c:v>12.745760000000001</c:v>
                </c:pt>
                <c:pt idx="124">
                  <c:v>12.873125000000002</c:v>
                </c:pt>
                <c:pt idx="125">
                  <c:v>13.000356</c:v>
                </c:pt>
                <c:pt idx="126">
                  <c:v>13.127441000000001</c:v>
                </c:pt>
                <c:pt idx="127">
                  <c:v>13.254367999999999</c:v>
                </c:pt>
                <c:pt idx="128">
                  <c:v>13.381125000000001</c:v>
                </c:pt>
                <c:pt idx="129">
                  <c:v>13.507700000000002</c:v>
                </c:pt>
                <c:pt idx="130">
                  <c:v>13.634081000000002</c:v>
                </c:pt>
                <c:pt idx="131">
                  <c:v>13.760256000000002</c:v>
                </c:pt>
                <c:pt idx="132">
                  <c:v>13.886213000000001</c:v>
                </c:pt>
                <c:pt idx="133">
                  <c:v>14.011940000000003</c:v>
                </c:pt>
                <c:pt idx="134">
                  <c:v>14.137425000000002</c:v>
                </c:pt>
                <c:pt idx="135">
                  <c:v>14.262656000000002</c:v>
                </c:pt>
                <c:pt idx="136">
                  <c:v>14.387621000000001</c:v>
                </c:pt>
                <c:pt idx="137">
                  <c:v>14.512307999999999</c:v>
                </c:pt>
                <c:pt idx="138">
                  <c:v>14.636704999999999</c:v>
                </c:pt>
                <c:pt idx="139">
                  <c:v>14.7608</c:v>
                </c:pt>
                <c:pt idx="140">
                  <c:v>14.884581000000001</c:v>
                </c:pt>
                <c:pt idx="141">
                  <c:v>15.008036000000001</c:v>
                </c:pt>
                <c:pt idx="142">
                  <c:v>15.131152999999999</c:v>
                </c:pt>
                <c:pt idx="143">
                  <c:v>15.253919999999999</c:v>
                </c:pt>
                <c:pt idx="144">
                  <c:v>15.376325</c:v>
                </c:pt>
                <c:pt idx="145">
                  <c:v>15.498355999999999</c:v>
                </c:pt>
                <c:pt idx="146">
                  <c:v>15.620001</c:v>
                </c:pt>
                <c:pt idx="147">
                  <c:v>15.741248000000001</c:v>
                </c:pt>
                <c:pt idx="148">
                  <c:v>15.862085</c:v>
                </c:pt>
                <c:pt idx="149">
                  <c:v>15.982500000000002</c:v>
                </c:pt>
                <c:pt idx="150">
                  <c:v>16.102481000000001</c:v>
                </c:pt>
                <c:pt idx="151">
                  <c:v>16.222016</c:v>
                </c:pt>
                <c:pt idx="152">
                  <c:v>16.341093000000001</c:v>
                </c:pt>
                <c:pt idx="153">
                  <c:v>16.459700000000002</c:v>
                </c:pt>
                <c:pt idx="154">
                  <c:v>16.577825000000001</c:v>
                </c:pt>
                <c:pt idx="155">
                  <c:v>16.695456000000004</c:v>
                </c:pt>
                <c:pt idx="156">
                  <c:v>16.812581000000002</c:v>
                </c:pt>
                <c:pt idx="157">
                  <c:v>16.929188</c:v>
                </c:pt>
                <c:pt idx="158">
                  <c:v>17.045265000000001</c:v>
                </c:pt>
                <c:pt idx="159">
                  <c:v>17.160800000000002</c:v>
                </c:pt>
                <c:pt idx="160">
                  <c:v>17.275781000000002</c:v>
                </c:pt>
                <c:pt idx="161">
                  <c:v>17.390196000000003</c:v>
                </c:pt>
                <c:pt idx="162">
                  <c:v>17.504033</c:v>
                </c:pt>
                <c:pt idx="163">
                  <c:v>17.617280000000001</c:v>
                </c:pt>
                <c:pt idx="164">
                  <c:v>17.729925000000001</c:v>
                </c:pt>
                <c:pt idx="165">
                  <c:v>17.841956</c:v>
                </c:pt>
                <c:pt idx="166">
                  <c:v>17.953361000000001</c:v>
                </c:pt>
                <c:pt idx="167">
                  <c:v>18.064127999999997</c:v>
                </c:pt>
                <c:pt idx="168">
                  <c:v>18.174244999999999</c:v>
                </c:pt>
                <c:pt idx="169">
                  <c:v>18.2837</c:v>
                </c:pt>
                <c:pt idx="170">
                  <c:v>18.392481</c:v>
                </c:pt>
                <c:pt idx="171">
                  <c:v>18.500576000000002</c:v>
                </c:pt>
                <c:pt idx="172">
                  <c:v>18.607973000000001</c:v>
                </c:pt>
                <c:pt idx="173">
                  <c:v>18.714660000000002</c:v>
                </c:pt>
                <c:pt idx="174">
                  <c:v>18.820625</c:v>
                </c:pt>
                <c:pt idx="175">
                  <c:v>18.925856</c:v>
                </c:pt>
                <c:pt idx="176">
                  <c:v>19.030341</c:v>
                </c:pt>
                <c:pt idx="177">
                  <c:v>19.134067999999999</c:v>
                </c:pt>
                <c:pt idx="178">
                  <c:v>19.237025000000003</c:v>
                </c:pt>
                <c:pt idx="179">
                  <c:v>19.339199999999998</c:v>
                </c:pt>
                <c:pt idx="180">
                  <c:v>19.440581000000002</c:v>
                </c:pt>
                <c:pt idx="181">
                  <c:v>19.541156000000001</c:v>
                </c:pt>
                <c:pt idx="182">
                  <c:v>19.640913000000001</c:v>
                </c:pt>
                <c:pt idx="183">
                  <c:v>19.739840000000001</c:v>
                </c:pt>
                <c:pt idx="184">
                  <c:v>19.837924999999998</c:v>
                </c:pt>
                <c:pt idx="185">
                  <c:v>19.935156000000003</c:v>
                </c:pt>
                <c:pt idx="186">
                  <c:v>20.031521000000001</c:v>
                </c:pt>
                <c:pt idx="187">
                  <c:v>20.127008</c:v>
                </c:pt>
                <c:pt idx="188">
                  <c:v>20.221605</c:v>
                </c:pt>
                <c:pt idx="189">
                  <c:v>20.315300000000001</c:v>
                </c:pt>
                <c:pt idx="190">
                  <c:v>20.408080999999999</c:v>
                </c:pt>
                <c:pt idx="191">
                  <c:v>20.499935999999998</c:v>
                </c:pt>
                <c:pt idx="192">
                  <c:v>20.590853000000003</c:v>
                </c:pt>
                <c:pt idx="193">
                  <c:v>20.680820000000001</c:v>
                </c:pt>
                <c:pt idx="194">
                  <c:v>20.769825000000001</c:v>
                </c:pt>
                <c:pt idx="195">
                  <c:v>20.857856000000002</c:v>
                </c:pt>
                <c:pt idx="196">
                  <c:v>20.944901000000002</c:v>
                </c:pt>
                <c:pt idx="197">
                  <c:v>21.030948000000002</c:v>
                </c:pt>
                <c:pt idx="198">
                  <c:v>21.115985000000002</c:v>
                </c:pt>
                <c:pt idx="199">
                  <c:v>21.200000000000003</c:v>
                </c:pt>
                <c:pt idx="200">
                  <c:v>21.282980999999999</c:v>
                </c:pt>
                <c:pt idx="201">
                  <c:v>21.364916000000001</c:v>
                </c:pt>
                <c:pt idx="202">
                  <c:v>21.445792999999998</c:v>
                </c:pt>
                <c:pt idx="203">
                  <c:v>21.525600000000004</c:v>
                </c:pt>
                <c:pt idx="204">
                  <c:v>21.604324999999999</c:v>
                </c:pt>
                <c:pt idx="205">
                  <c:v>21.681956</c:v>
                </c:pt>
                <c:pt idx="206">
                  <c:v>21.758481000000003</c:v>
                </c:pt>
                <c:pt idx="207">
                  <c:v>21.833888000000002</c:v>
                </c:pt>
                <c:pt idx="208">
                  <c:v>21.908164999999997</c:v>
                </c:pt>
                <c:pt idx="209">
                  <c:v>21.981299999999997</c:v>
                </c:pt>
                <c:pt idx="210">
                  <c:v>22.053281000000005</c:v>
                </c:pt>
                <c:pt idx="211">
                  <c:v>22.124096000000002</c:v>
                </c:pt>
                <c:pt idx="212">
                  <c:v>22.193733000000002</c:v>
                </c:pt>
                <c:pt idx="213">
                  <c:v>22.262180000000001</c:v>
                </c:pt>
                <c:pt idx="214">
                  <c:v>22.329425000000001</c:v>
                </c:pt>
                <c:pt idx="215">
                  <c:v>22.395456000000003</c:v>
                </c:pt>
                <c:pt idx="216">
                  <c:v>22.460260999999996</c:v>
                </c:pt>
                <c:pt idx="217">
                  <c:v>22.523828000000002</c:v>
                </c:pt>
                <c:pt idx="218">
                  <c:v>22.586145000000002</c:v>
                </c:pt>
                <c:pt idx="219">
                  <c:v>22.647200000000005</c:v>
                </c:pt>
                <c:pt idx="220">
                  <c:v>22.706981000000006</c:v>
                </c:pt>
                <c:pt idx="221">
                  <c:v>22.765476000000007</c:v>
                </c:pt>
                <c:pt idx="222">
                  <c:v>22.822673000000002</c:v>
                </c:pt>
                <c:pt idx="223">
                  <c:v>22.87856</c:v>
                </c:pt>
                <c:pt idx="224">
                  <c:v>22.933125000000004</c:v>
                </c:pt>
                <c:pt idx="225">
                  <c:v>22.986355999999997</c:v>
                </c:pt>
                <c:pt idx="226">
                  <c:v>23.038241000000006</c:v>
                </c:pt>
                <c:pt idx="227">
                  <c:v>23.088768000000002</c:v>
                </c:pt>
                <c:pt idx="228">
                  <c:v>23.137925000000003</c:v>
                </c:pt>
                <c:pt idx="229">
                  <c:v>23.185700000000004</c:v>
                </c:pt>
                <c:pt idx="230">
                  <c:v>23.232081000000001</c:v>
                </c:pt>
                <c:pt idx="231">
                  <c:v>23.277056000000002</c:v>
                </c:pt>
                <c:pt idx="232">
                  <c:v>23.320613000000002</c:v>
                </c:pt>
                <c:pt idx="233">
                  <c:v>23.362739999999995</c:v>
                </c:pt>
                <c:pt idx="234">
                  <c:v>23.403424999999999</c:v>
                </c:pt>
                <c:pt idx="235">
                  <c:v>23.442655999999996</c:v>
                </c:pt>
                <c:pt idx="236">
                  <c:v>23.480421</c:v>
                </c:pt>
                <c:pt idx="237">
                  <c:v>23.516708000000001</c:v>
                </c:pt>
                <c:pt idx="238">
                  <c:v>23.551504999999999</c:v>
                </c:pt>
                <c:pt idx="239">
                  <c:v>23.584800000000001</c:v>
                </c:pt>
                <c:pt idx="240">
                  <c:v>23.616581000000004</c:v>
                </c:pt>
                <c:pt idx="241">
                  <c:v>23.646836</c:v>
                </c:pt>
                <c:pt idx="242">
                  <c:v>23.675553000000001</c:v>
                </c:pt>
                <c:pt idx="243">
                  <c:v>23.702720000000006</c:v>
                </c:pt>
                <c:pt idx="244">
                  <c:v>23.728325000000005</c:v>
                </c:pt>
                <c:pt idx="245">
                  <c:v>23.752356000000006</c:v>
                </c:pt>
                <c:pt idx="246">
                  <c:v>23.774801000000004</c:v>
                </c:pt>
                <c:pt idx="247">
                  <c:v>23.795648</c:v>
                </c:pt>
                <c:pt idx="248">
                  <c:v>23.814885000000004</c:v>
                </c:pt>
                <c:pt idx="249">
                  <c:v>23.832500000000003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95904"/>
        <c:axId val="111597824"/>
      </c:scatterChart>
      <c:valAx>
        <c:axId val="111595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11597824"/>
        <c:crosses val="autoZero"/>
        <c:crossBetween val="midCat"/>
      </c:valAx>
      <c:valAx>
        <c:axId val="1115978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111595904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calcul</a:t>
            </a:r>
            <a:r>
              <a:rPr lang="fr-FR" baseline="0"/>
              <a:t> supervision</a:t>
            </a:r>
          </a:p>
        </c:rich>
      </c:tx>
      <c:layout>
        <c:manualLayout>
          <c:xMode val="edge"/>
          <c:yMode val="edge"/>
          <c:x val="0.22679907900771118"/>
          <c:y val="1.50915564326174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18746012169738"/>
          <c:y val="0.17016191947013962"/>
          <c:w val="0.78949913589836807"/>
          <c:h val="0.6187205655240490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43835541821270096"/>
                  <c:y val="-0.15167964864004677"/>
                </c:manualLayout>
              </c:layout>
              <c:numFmt formatCode="General" sourceLinked="0"/>
            </c:trendlineLbl>
          </c:trendline>
          <c:xVal>
            <c:numRef>
              <c:f>'calcul cuve1'!$O$28:$O$277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cuve1'!$P$28:$P$277</c:f>
              <c:numCache>
                <c:formatCode>#,##0.00</c:formatCode>
                <c:ptCount val="250"/>
                <c:pt idx="0">
                  <c:v>-0.13968467000000001</c:v>
                </c:pt>
                <c:pt idx="1">
                  <c:v>-8.8145360000000006E-2</c:v>
                </c:pt>
                <c:pt idx="2">
                  <c:v>-3.5392090000000015E-2</c:v>
                </c:pt>
                <c:pt idx="3">
                  <c:v>1.8565119999999991E-2</c:v>
                </c:pt>
                <c:pt idx="4">
                  <c:v>7.3716249999999983E-2</c:v>
                </c:pt>
                <c:pt idx="5">
                  <c:v>0.13005127999999994</c:v>
                </c:pt>
                <c:pt idx="6">
                  <c:v>0.18756019000000007</c:v>
                </c:pt>
                <c:pt idx="7">
                  <c:v>0.24623296</c:v>
                </c:pt>
                <c:pt idx="8">
                  <c:v>0.30605956999999995</c:v>
                </c:pt>
                <c:pt idx="9">
                  <c:v>0.36703000000000002</c:v>
                </c:pt>
                <c:pt idx="10">
                  <c:v>0.42913423000000001</c:v>
                </c:pt>
                <c:pt idx="11">
                  <c:v>0.4923622399999999</c:v>
                </c:pt>
                <c:pt idx="12">
                  <c:v>0.55670401000000003</c:v>
                </c:pt>
                <c:pt idx="13">
                  <c:v>0.62214952000000001</c:v>
                </c:pt>
                <c:pt idx="14">
                  <c:v>0.68868874999999985</c:v>
                </c:pt>
                <c:pt idx="15">
                  <c:v>0.75631168000000004</c:v>
                </c:pt>
                <c:pt idx="16">
                  <c:v>0.82500828999999998</c:v>
                </c:pt>
                <c:pt idx="17">
                  <c:v>0.89476855999999994</c:v>
                </c:pt>
                <c:pt idx="18">
                  <c:v>0.96558246999999997</c:v>
                </c:pt>
                <c:pt idx="19">
                  <c:v>1.0374400000000001</c:v>
                </c:pt>
                <c:pt idx="20">
                  <c:v>1.1103311299999998</c:v>
                </c:pt>
                <c:pt idx="21">
                  <c:v>1.18424584</c:v>
                </c:pt>
                <c:pt idx="22">
                  <c:v>1.25917411</c:v>
                </c:pt>
                <c:pt idx="23">
                  <c:v>1.3351059199999999</c:v>
                </c:pt>
                <c:pt idx="24">
                  <c:v>1.4120312500000001</c:v>
                </c:pt>
                <c:pt idx="25">
                  <c:v>1.4899400800000002</c:v>
                </c:pt>
                <c:pt idx="26">
                  <c:v>1.5688223900000002</c:v>
                </c:pt>
                <c:pt idx="27">
                  <c:v>1.6486681600000002</c:v>
                </c:pt>
                <c:pt idx="28">
                  <c:v>1.7294673699999998</c:v>
                </c:pt>
                <c:pt idx="29">
                  <c:v>1.81121</c:v>
                </c:pt>
                <c:pt idx="30">
                  <c:v>1.89388603</c:v>
                </c:pt>
                <c:pt idx="31">
                  <c:v>1.9774854400000001</c:v>
                </c:pt>
                <c:pt idx="32">
                  <c:v>2.0619982100000001</c:v>
                </c:pt>
                <c:pt idx="33">
                  <c:v>2.1474143200000002</c:v>
                </c:pt>
                <c:pt idx="34">
                  <c:v>2.2337237499999998</c:v>
                </c:pt>
                <c:pt idx="35">
                  <c:v>2.3209164799999997</c:v>
                </c:pt>
                <c:pt idx="36">
                  <c:v>2.4089824900000001</c:v>
                </c:pt>
                <c:pt idx="37">
                  <c:v>2.4979117599999996</c:v>
                </c:pt>
                <c:pt idx="38">
                  <c:v>2.5876942700000001</c:v>
                </c:pt>
                <c:pt idx="39">
                  <c:v>2.6783200000000003</c:v>
                </c:pt>
                <c:pt idx="40">
                  <c:v>2.7697789299999998</c:v>
                </c:pt>
                <c:pt idx="41">
                  <c:v>2.8620610399999999</c:v>
                </c:pt>
                <c:pt idx="42">
                  <c:v>2.9551563099999996</c:v>
                </c:pt>
                <c:pt idx="43">
                  <c:v>3.04905472</c:v>
                </c:pt>
                <c:pt idx="44">
                  <c:v>3.14374625</c:v>
                </c:pt>
                <c:pt idx="45">
                  <c:v>3.23922088</c:v>
                </c:pt>
                <c:pt idx="46">
                  <c:v>3.3354685899999996</c:v>
                </c:pt>
                <c:pt idx="47">
                  <c:v>3.4324793599999999</c:v>
                </c:pt>
                <c:pt idx="48">
                  <c:v>3.5302431699999999</c:v>
                </c:pt>
                <c:pt idx="49">
                  <c:v>3.6287499999999997</c:v>
                </c:pt>
                <c:pt idx="50">
                  <c:v>3.7279898299999998</c:v>
                </c:pt>
                <c:pt idx="51">
                  <c:v>3.8279526399999999</c:v>
                </c:pt>
                <c:pt idx="52">
                  <c:v>3.9286284100000004</c:v>
                </c:pt>
                <c:pt idx="53">
                  <c:v>4.0300071199999996</c:v>
                </c:pt>
                <c:pt idx="54">
                  <c:v>4.1320787499999998</c:v>
                </c:pt>
                <c:pt idx="55">
                  <c:v>4.2348332800000001</c:v>
                </c:pt>
                <c:pt idx="56">
                  <c:v>4.3382606899999994</c:v>
                </c:pt>
                <c:pt idx="57">
                  <c:v>4.4423509599999988</c:v>
                </c:pt>
                <c:pt idx="58">
                  <c:v>4.5470940699999991</c:v>
                </c:pt>
                <c:pt idx="59">
                  <c:v>4.6524799999999997</c:v>
                </c:pt>
                <c:pt idx="60">
                  <c:v>4.7584987299999995</c:v>
                </c:pt>
                <c:pt idx="61">
                  <c:v>4.8651402399999997</c:v>
                </c:pt>
                <c:pt idx="62">
                  <c:v>4.97239451</c:v>
                </c:pt>
                <c:pt idx="63">
                  <c:v>5.08025152</c:v>
                </c:pt>
                <c:pt idx="64">
                  <c:v>5.1887012500000003</c:v>
                </c:pt>
                <c:pt idx="65">
                  <c:v>5.2977336799999994</c:v>
                </c:pt>
                <c:pt idx="66">
                  <c:v>5.4073387899999998</c:v>
                </c:pt>
                <c:pt idx="67">
                  <c:v>5.5175065600000002</c:v>
                </c:pt>
                <c:pt idx="68">
                  <c:v>5.6282269699999992</c:v>
                </c:pt>
                <c:pt idx="69">
                  <c:v>5.7394899999999991</c:v>
                </c:pt>
                <c:pt idx="70">
                  <c:v>5.8512856299999996</c:v>
                </c:pt>
                <c:pt idx="71">
                  <c:v>5.9636038399999984</c:v>
                </c:pt>
                <c:pt idx="72">
                  <c:v>6.0764346099999988</c:v>
                </c:pt>
                <c:pt idx="73">
                  <c:v>6.1897679199999995</c:v>
                </c:pt>
                <c:pt idx="74">
                  <c:v>6.3035937500000001</c:v>
                </c:pt>
                <c:pt idx="75">
                  <c:v>6.4179020799999993</c:v>
                </c:pt>
                <c:pt idx="76">
                  <c:v>6.5326828899999994</c:v>
                </c:pt>
                <c:pt idx="77">
                  <c:v>6.6479261599999999</c:v>
                </c:pt>
                <c:pt idx="78">
                  <c:v>6.7636218700000006</c:v>
                </c:pt>
                <c:pt idx="79">
                  <c:v>6.8797600000000001</c:v>
                </c:pt>
                <c:pt idx="80">
                  <c:v>6.9963305300000007</c:v>
                </c:pt>
                <c:pt idx="81">
                  <c:v>7.1133234399999985</c:v>
                </c:pt>
                <c:pt idx="82">
                  <c:v>7.2307287099999993</c:v>
                </c:pt>
                <c:pt idx="83">
                  <c:v>7.3485363199999991</c:v>
                </c:pt>
                <c:pt idx="84">
                  <c:v>7.4667362499999994</c:v>
                </c:pt>
                <c:pt idx="85">
                  <c:v>7.5853184799999989</c:v>
                </c:pt>
                <c:pt idx="86">
                  <c:v>7.7042729899999998</c:v>
                </c:pt>
                <c:pt idx="87">
                  <c:v>7.8235897599999999</c:v>
                </c:pt>
                <c:pt idx="88">
                  <c:v>7.9432587700000008</c:v>
                </c:pt>
                <c:pt idx="89">
                  <c:v>8.063270000000001</c:v>
                </c:pt>
                <c:pt idx="90">
                  <c:v>8.1836134299999994</c:v>
                </c:pt>
                <c:pt idx="91">
                  <c:v>8.3042790400000008</c:v>
                </c:pt>
                <c:pt idx="92">
                  <c:v>8.4252568100000005</c:v>
                </c:pt>
                <c:pt idx="93">
                  <c:v>8.5465367200000006</c:v>
                </c:pt>
                <c:pt idx="94">
                  <c:v>8.66810875</c:v>
                </c:pt>
                <c:pt idx="95">
                  <c:v>8.7899628799999991</c:v>
                </c:pt>
                <c:pt idx="96">
                  <c:v>8.9120890900000003</c:v>
                </c:pt>
                <c:pt idx="97">
                  <c:v>9.0344773599999986</c:v>
                </c:pt>
                <c:pt idx="98">
                  <c:v>9.1571176699999999</c:v>
                </c:pt>
                <c:pt idx="99">
                  <c:v>9.2799999999999994</c:v>
                </c:pt>
                <c:pt idx="100">
                  <c:v>9.4031143299999993</c:v>
                </c:pt>
                <c:pt idx="101">
                  <c:v>9.5264506400000002</c:v>
                </c:pt>
                <c:pt idx="102">
                  <c:v>9.649998909999999</c:v>
                </c:pt>
                <c:pt idx="103">
                  <c:v>9.7737491199999997</c:v>
                </c:pt>
                <c:pt idx="104">
                  <c:v>9.8976912499999994</c:v>
                </c:pt>
                <c:pt idx="105">
                  <c:v>10.02181528</c:v>
                </c:pt>
                <c:pt idx="106">
                  <c:v>10.146111190000001</c:v>
                </c:pt>
                <c:pt idx="107">
                  <c:v>10.27056896</c:v>
                </c:pt>
                <c:pt idx="108">
                  <c:v>10.395178570000001</c:v>
                </c:pt>
                <c:pt idx="109">
                  <c:v>10.51993</c:v>
                </c:pt>
                <c:pt idx="110">
                  <c:v>10.644813230000002</c:v>
                </c:pt>
                <c:pt idx="111">
                  <c:v>10.769818240000001</c:v>
                </c:pt>
                <c:pt idx="112">
                  <c:v>10.894935009999999</c:v>
                </c:pt>
                <c:pt idx="113">
                  <c:v>11.020153519999999</c:v>
                </c:pt>
                <c:pt idx="114">
                  <c:v>11.145463749999999</c:v>
                </c:pt>
                <c:pt idx="115">
                  <c:v>11.270855679999999</c:v>
                </c:pt>
                <c:pt idx="116">
                  <c:v>11.396319289999999</c:v>
                </c:pt>
                <c:pt idx="117">
                  <c:v>11.521844559999998</c:v>
                </c:pt>
                <c:pt idx="118">
                  <c:v>11.647421469999999</c:v>
                </c:pt>
                <c:pt idx="119">
                  <c:v>11.77304</c:v>
                </c:pt>
                <c:pt idx="120">
                  <c:v>11.898690129999999</c:v>
                </c:pt>
                <c:pt idx="121">
                  <c:v>12.024361839999999</c:v>
                </c:pt>
                <c:pt idx="122">
                  <c:v>12.150045110000001</c:v>
                </c:pt>
                <c:pt idx="123">
                  <c:v>12.275729920000002</c:v>
                </c:pt>
                <c:pt idx="124">
                  <c:v>12.401406249999999</c:v>
                </c:pt>
                <c:pt idx="125">
                  <c:v>12.527064080000001</c:v>
                </c:pt>
                <c:pt idx="126">
                  <c:v>12.65269339</c:v>
                </c:pt>
                <c:pt idx="127">
                  <c:v>12.77828416</c:v>
                </c:pt>
                <c:pt idx="128">
                  <c:v>12.903826369999999</c:v>
                </c:pt>
                <c:pt idx="129">
                  <c:v>13.029310000000001</c:v>
                </c:pt>
                <c:pt idx="130">
                  <c:v>13.15472503</c:v>
                </c:pt>
                <c:pt idx="131">
                  <c:v>13.280061440000001</c:v>
                </c:pt>
                <c:pt idx="132">
                  <c:v>13.40530921</c:v>
                </c:pt>
                <c:pt idx="133">
                  <c:v>13.530458320000001</c:v>
                </c:pt>
                <c:pt idx="134">
                  <c:v>13.655498750000001</c:v>
                </c:pt>
                <c:pt idx="135">
                  <c:v>13.780420480000002</c:v>
                </c:pt>
                <c:pt idx="136">
                  <c:v>13.905213490000001</c:v>
                </c:pt>
                <c:pt idx="137">
                  <c:v>14.029867759999998</c:v>
                </c:pt>
                <c:pt idx="138">
                  <c:v>14.154373269999999</c:v>
                </c:pt>
                <c:pt idx="139">
                  <c:v>14.278719999999998</c:v>
                </c:pt>
                <c:pt idx="140">
                  <c:v>14.40289793</c:v>
                </c:pt>
                <c:pt idx="141">
                  <c:v>14.52689704</c:v>
                </c:pt>
                <c:pt idx="142">
                  <c:v>14.650707309999998</c:v>
                </c:pt>
                <c:pt idx="143">
                  <c:v>14.774318719999998</c:v>
                </c:pt>
                <c:pt idx="144">
                  <c:v>14.897721249999998</c:v>
                </c:pt>
                <c:pt idx="145">
                  <c:v>15.02090488</c:v>
                </c:pt>
                <c:pt idx="146">
                  <c:v>15.143859589999998</c:v>
                </c:pt>
                <c:pt idx="147">
                  <c:v>15.266575359999999</c:v>
                </c:pt>
                <c:pt idx="148">
                  <c:v>15.389042170000002</c:v>
                </c:pt>
                <c:pt idx="149">
                  <c:v>15.51125</c:v>
                </c:pt>
                <c:pt idx="150">
                  <c:v>15.633188830000002</c:v>
                </c:pt>
                <c:pt idx="151">
                  <c:v>15.754848639999999</c:v>
                </c:pt>
                <c:pt idx="152">
                  <c:v>15.876219409999999</c:v>
                </c:pt>
                <c:pt idx="153">
                  <c:v>15.997291119999998</c:v>
                </c:pt>
                <c:pt idx="154">
                  <c:v>16.118053749999998</c:v>
                </c:pt>
                <c:pt idx="155">
                  <c:v>16.238497280000001</c:v>
                </c:pt>
                <c:pt idx="156">
                  <c:v>16.35861169</c:v>
                </c:pt>
                <c:pt idx="157">
                  <c:v>16.478386959999998</c:v>
                </c:pt>
                <c:pt idx="158">
                  <c:v>16.597813069999997</c:v>
                </c:pt>
                <c:pt idx="159">
                  <c:v>16.71688</c:v>
                </c:pt>
                <c:pt idx="160">
                  <c:v>16.835577729999997</c:v>
                </c:pt>
                <c:pt idx="161">
                  <c:v>16.953896239999999</c:v>
                </c:pt>
                <c:pt idx="162">
                  <c:v>17.071825509999996</c:v>
                </c:pt>
                <c:pt idx="163">
                  <c:v>17.189355519999996</c:v>
                </c:pt>
                <c:pt idx="164">
                  <c:v>17.306476249999999</c:v>
                </c:pt>
                <c:pt idx="165">
                  <c:v>17.423177679999998</c:v>
                </c:pt>
                <c:pt idx="166">
                  <c:v>17.539449789999995</c:v>
                </c:pt>
                <c:pt idx="167">
                  <c:v>17.65528256</c:v>
                </c:pt>
                <c:pt idx="168">
                  <c:v>17.77066597</c:v>
                </c:pt>
                <c:pt idx="169">
                  <c:v>17.885589999999997</c:v>
                </c:pt>
                <c:pt idx="170">
                  <c:v>18.000044630000001</c:v>
                </c:pt>
                <c:pt idx="171">
                  <c:v>18.114019839999994</c:v>
                </c:pt>
                <c:pt idx="172">
                  <c:v>18.227505609999998</c:v>
                </c:pt>
                <c:pt idx="173">
                  <c:v>18.340491920000002</c:v>
                </c:pt>
                <c:pt idx="174">
                  <c:v>18.45296875</c:v>
                </c:pt>
                <c:pt idx="175">
                  <c:v>18.564926079999999</c:v>
                </c:pt>
                <c:pt idx="176">
                  <c:v>18.676353889999998</c:v>
                </c:pt>
                <c:pt idx="177">
                  <c:v>18.787242159999998</c:v>
                </c:pt>
                <c:pt idx="178">
                  <c:v>18.897580869999995</c:v>
                </c:pt>
                <c:pt idx="179">
                  <c:v>19.007359999999998</c:v>
                </c:pt>
                <c:pt idx="180">
                  <c:v>19.116569529999996</c:v>
                </c:pt>
                <c:pt idx="181">
                  <c:v>19.225199439999997</c:v>
                </c:pt>
                <c:pt idx="182">
                  <c:v>19.333239710000004</c:v>
                </c:pt>
                <c:pt idx="183">
                  <c:v>19.440680319999998</c:v>
                </c:pt>
                <c:pt idx="184">
                  <c:v>19.547511249999999</c:v>
                </c:pt>
                <c:pt idx="185">
                  <c:v>19.653722479999999</c:v>
                </c:pt>
                <c:pt idx="186">
                  <c:v>19.759303990000003</c:v>
                </c:pt>
                <c:pt idx="187">
                  <c:v>19.864245759999999</c:v>
                </c:pt>
                <c:pt idx="188">
                  <c:v>19.968537769999994</c:v>
                </c:pt>
                <c:pt idx="189">
                  <c:v>20.072169999999996</c:v>
                </c:pt>
                <c:pt idx="190">
                  <c:v>20.175132429999998</c:v>
                </c:pt>
                <c:pt idx="191">
                  <c:v>20.277415039999998</c:v>
                </c:pt>
                <c:pt idx="192">
                  <c:v>20.379007810000001</c:v>
                </c:pt>
                <c:pt idx="193">
                  <c:v>20.479900719999996</c:v>
                </c:pt>
                <c:pt idx="194">
                  <c:v>20.580083749999996</c:v>
                </c:pt>
                <c:pt idx="195">
                  <c:v>20.679546879999993</c:v>
                </c:pt>
                <c:pt idx="196">
                  <c:v>20.778280089999999</c:v>
                </c:pt>
                <c:pt idx="197">
                  <c:v>20.876273360000003</c:v>
                </c:pt>
                <c:pt idx="198">
                  <c:v>20.973516669999999</c:v>
                </c:pt>
                <c:pt idx="199">
                  <c:v>21.069999999999997</c:v>
                </c:pt>
                <c:pt idx="200">
                  <c:v>21.165713329999992</c:v>
                </c:pt>
                <c:pt idx="201">
                  <c:v>21.260646640000001</c:v>
                </c:pt>
                <c:pt idx="202">
                  <c:v>21.354789909999997</c:v>
                </c:pt>
                <c:pt idx="203">
                  <c:v>21.448133119999998</c:v>
                </c:pt>
                <c:pt idx="204">
                  <c:v>21.540666249999997</c:v>
                </c:pt>
                <c:pt idx="205">
                  <c:v>21.632379279999999</c:v>
                </c:pt>
                <c:pt idx="206">
                  <c:v>21.72326219</c:v>
                </c:pt>
                <c:pt idx="207">
                  <c:v>21.81330496</c:v>
                </c:pt>
                <c:pt idx="208">
                  <c:v>21.902497569999994</c:v>
                </c:pt>
                <c:pt idx="209">
                  <c:v>21.990829999999999</c:v>
                </c:pt>
                <c:pt idx="210">
                  <c:v>22.078292229999999</c:v>
                </c:pt>
                <c:pt idx="211">
                  <c:v>22.16487424</c:v>
                </c:pt>
                <c:pt idx="212">
                  <c:v>22.250566009999996</c:v>
                </c:pt>
                <c:pt idx="213">
                  <c:v>22.335357519999999</c:v>
                </c:pt>
                <c:pt idx="214">
                  <c:v>22.419238750000002</c:v>
                </c:pt>
                <c:pt idx="215">
                  <c:v>22.50219968</c:v>
                </c:pt>
                <c:pt idx="216">
                  <c:v>22.584230289999997</c:v>
                </c:pt>
                <c:pt idx="217">
                  <c:v>22.665320560000001</c:v>
                </c:pt>
                <c:pt idx="218">
                  <c:v>22.745460470000001</c:v>
                </c:pt>
                <c:pt idx="219">
                  <c:v>22.824639999999999</c:v>
                </c:pt>
                <c:pt idx="220">
                  <c:v>22.902849129999996</c:v>
                </c:pt>
                <c:pt idx="221">
                  <c:v>22.98007784</c:v>
                </c:pt>
                <c:pt idx="222">
                  <c:v>23.056316110000001</c:v>
                </c:pt>
                <c:pt idx="223">
                  <c:v>23.131553919999998</c:v>
                </c:pt>
                <c:pt idx="224">
                  <c:v>23.205781249999998</c:v>
                </c:pt>
                <c:pt idx="225">
                  <c:v>23.278988079999998</c:v>
                </c:pt>
                <c:pt idx="226">
                  <c:v>23.351164390000001</c:v>
                </c:pt>
                <c:pt idx="227">
                  <c:v>23.422300159999995</c:v>
                </c:pt>
                <c:pt idx="228">
                  <c:v>23.492385370000001</c:v>
                </c:pt>
                <c:pt idx="229">
                  <c:v>23.561409999999999</c:v>
                </c:pt>
                <c:pt idx="230">
                  <c:v>23.629364030000001</c:v>
                </c:pt>
                <c:pt idx="231">
                  <c:v>23.696237439999994</c:v>
                </c:pt>
                <c:pt idx="232">
                  <c:v>23.762020209999999</c:v>
                </c:pt>
                <c:pt idx="233">
                  <c:v>23.826702319999999</c:v>
                </c:pt>
                <c:pt idx="234">
                  <c:v>23.890273750000002</c:v>
                </c:pt>
                <c:pt idx="235">
                  <c:v>23.952724479999993</c:v>
                </c:pt>
                <c:pt idx="236">
                  <c:v>24.014044489999996</c:v>
                </c:pt>
                <c:pt idx="237">
                  <c:v>24.074223759999999</c:v>
                </c:pt>
                <c:pt idx="238">
                  <c:v>24.133252269999996</c:v>
                </c:pt>
                <c:pt idx="239">
                  <c:v>24.191120000000002</c:v>
                </c:pt>
                <c:pt idx="240">
                  <c:v>24.247816929999995</c:v>
                </c:pt>
                <c:pt idx="241">
                  <c:v>24.303333039999995</c:v>
                </c:pt>
                <c:pt idx="242">
                  <c:v>24.357658309999994</c:v>
                </c:pt>
                <c:pt idx="243">
                  <c:v>24.410782719999997</c:v>
                </c:pt>
                <c:pt idx="244">
                  <c:v>24.462696250000004</c:v>
                </c:pt>
                <c:pt idx="245">
                  <c:v>24.513388880000001</c:v>
                </c:pt>
                <c:pt idx="246">
                  <c:v>24.56285059</c:v>
                </c:pt>
                <c:pt idx="247">
                  <c:v>24.61107136</c:v>
                </c:pt>
                <c:pt idx="248">
                  <c:v>24.658041170000001</c:v>
                </c:pt>
                <c:pt idx="249">
                  <c:v>24.703749999999996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696576"/>
        <c:axId val="94698496"/>
      </c:scatterChart>
      <c:valAx>
        <c:axId val="94696576"/>
        <c:scaling>
          <c:orientation val="minMax"/>
          <c:max val="3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94698496"/>
        <c:crosses val="autoZero"/>
        <c:crossBetween val="midCat"/>
      </c:valAx>
      <c:valAx>
        <c:axId val="94698496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946965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5662101579783412E-2"/>
          <c:y val="0.83324459870400736"/>
          <c:w val="0.26084283976313827"/>
          <c:h val="0.1462548360903692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poids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tx>
            <c:v>Jeanjx calcul KG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cuve1'!$T$28:$T$277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</c:numCache>
            </c:numRef>
          </c:xVal>
          <c:yVal>
            <c:numRef>
              <c:f>'calcul cuve1'!$U$28:$U$277</c:f>
              <c:numCache>
                <c:formatCode>#,##0.0</c:formatCode>
                <c:ptCount val="250"/>
                <c:pt idx="0">
                  <c:v>9.0676746819903684</c:v>
                </c:pt>
                <c:pt idx="1">
                  <c:v>25.760400021786758</c:v>
                </c:pt>
                <c:pt idx="2">
                  <c:v>47.469612934865964</c:v>
                </c:pt>
                <c:pt idx="3">
                  <c:v>73.256305988002794</c:v>
                </c:pt>
                <c:pt idx="4">
                  <c:v>102.57347798185396</c:v>
                </c:pt>
                <c:pt idx="5">
                  <c:v>135.04910230843845</c:v>
                </c:pt>
                <c:pt idx="6">
                  <c:v>170.40784239529327</c:v>
                </c:pt>
                <c:pt idx="7">
                  <c:v>208.43459916315632</c:v>
                </c:pt>
                <c:pt idx="8">
                  <c:v>248.95485922808933</c:v>
                </c:pt>
                <c:pt idx="9">
                  <c:v>291.82301793258802</c:v>
                </c:pt>
                <c:pt idx="10">
                  <c:v>336.91493809746567</c:v>
                </c:pt>
                <c:pt idx="11">
                  <c:v>384.12294997190025</c:v>
                </c:pt>
                <c:pt idx="12">
                  <c:v>433.35234869524601</c:v>
                </c:pt>
                <c:pt idx="13">
                  <c:v>484.51885686364022</c:v>
                </c:pt>
                <c:pt idx="14">
                  <c:v>537.54673453575049</c:v>
                </c:pt>
                <c:pt idx="15">
                  <c:v>592.36733827126841</c:v>
                </c:pt>
                <c:pt idx="16">
                  <c:v>648.91800046788194</c:v>
                </c:pt>
                <c:pt idx="17">
                  <c:v>707.14114272723384</c:v>
                </c:pt>
                <c:pt idx="18">
                  <c:v>766.98356381186443</c:v>
                </c:pt>
                <c:pt idx="19">
                  <c:v>828.39586024319192</c:v>
                </c:pt>
                <c:pt idx="20">
                  <c:v>891.3319493010647</c:v>
                </c:pt>
                <c:pt idx="21">
                  <c:v>955.74867221585521</c:v>
                </c:pt>
                <c:pt idx="22">
                  <c:v>1021.6054609679979</c:v>
                </c:pt>
                <c:pt idx="23">
                  <c:v>1088.8640561234852</c:v>
                </c:pt>
                <c:pt idx="24">
                  <c:v>1157.4882660468531</c:v>
                </c:pt>
                <c:pt idx="25">
                  <c:v>1227.4437599801017</c:v>
                </c:pt>
                <c:pt idx="26">
                  <c:v>1298.6978890803096</c:v>
                </c:pt>
                <c:pt idx="27">
                  <c:v>1371.2195307228587</c:v>
                </c:pt>
                <c:pt idx="28">
                  <c:v>1444.9789523067686</c:v>
                </c:pt>
                <c:pt idx="29">
                  <c:v>1519.9476915179837</c:v>
                </c:pt>
                <c:pt idx="30">
                  <c:v>1596.0984505686165</c:v>
                </c:pt>
                <c:pt idx="31">
                  <c:v>1673.4050023735003</c:v>
                </c:pt>
                <c:pt idx="32">
                  <c:v>1751.8421069779843</c:v>
                </c:pt>
                <c:pt idx="33">
                  <c:v>1831.3854368335869</c:v>
                </c:pt>
                <c:pt idx="34">
                  <c:v>1912.0115097463613</c:v>
                </c:pt>
                <c:pt idx="35">
                  <c:v>1993.6976285084215</c:v>
                </c:pt>
                <c:pt idx="36">
                  <c:v>2076.4218263749708</c:v>
                </c:pt>
                <c:pt idx="37">
                  <c:v>2160.1628176742006</c:v>
                </c:pt>
                <c:pt idx="38">
                  <c:v>2244.8999529410203</c:v>
                </c:pt>
                <c:pt idx="39">
                  <c:v>2330.6131780517139</c:v>
                </c:pt>
                <c:pt idx="40">
                  <c:v>2417.2829969088057</c:v>
                </c:pt>
                <c:pt idx="41">
                  <c:v>2504.8904372860325</c:v>
                </c:pt>
                <c:pt idx="42">
                  <c:v>2593.4170194945286</c:v>
                </c:pt>
                <c:pt idx="43">
                  <c:v>2682.8447275748058</c:v>
                </c:pt>
                <c:pt idx="44">
                  <c:v>2773.1559827560714</c:v>
                </c:pt>
                <c:pt idx="45">
                  <c:v>2864.3336189561187</c:v>
                </c:pt>
                <c:pt idx="46">
                  <c:v>2956.3608601221226</c:v>
                </c:pt>
                <c:pt idx="47">
                  <c:v>3049.2212992361128</c:v>
                </c:pt>
                <c:pt idx="48">
                  <c:v>3142.8988788290749</c:v>
                </c:pt>
                <c:pt idx="49">
                  <c:v>3237.3778728651696</c:v>
                </c:pt>
                <c:pt idx="50">
                  <c:v>3332.6428698727946</c:v>
                </c:pt>
                <c:pt idx="51">
                  <c:v>3428.6787572125095</c:v>
                </c:pt>
                <c:pt idx="52">
                  <c:v>3525.4707063834835</c:v>
                </c:pt>
                <c:pt idx="53">
                  <c:v>3623.0041592802922</c:v>
                </c:pt>
                <c:pt idx="54">
                  <c:v>3721.2648153209102</c:v>
                </c:pt>
                <c:pt idx="55">
                  <c:v>3820.2386193746061</c:v>
                </c:pt>
                <c:pt idx="56">
                  <c:v>3919.9117504254687</c:v>
                </c:pt>
                <c:pt idx="57">
                  <c:v>4020.2706109134701</c:v>
                </c:pt>
                <c:pt idx="58">
                  <c:v>4121.3018167004639</c:v>
                </c:pt>
                <c:pt idx="59">
                  <c:v>4222.9921876134185</c:v>
                </c:pt>
                <c:pt idx="60">
                  <c:v>4325.328738521549</c:v>
                </c:pt>
                <c:pt idx="61">
                  <c:v>4428.298670907875</c:v>
                </c:pt>
                <c:pt idx="62">
                  <c:v>4531.8893648992571</c:v>
                </c:pt>
                <c:pt idx="63">
                  <c:v>4636.0883717220895</c:v>
                </c:pt>
                <c:pt idx="64">
                  <c:v>4740.8834065535621</c:v>
                </c:pt>
                <c:pt idx="65">
                  <c:v>4846.2623417410678</c:v>
                </c:pt>
                <c:pt idx="66">
                  <c:v>4952.2132003644701</c:v>
                </c:pt>
                <c:pt idx="67">
                  <c:v>5058.7241501181052</c:v>
                </c:pt>
                <c:pt idx="68">
                  <c:v>5165.7834974911802</c:v>
                </c:pt>
                <c:pt idx="69">
                  <c:v>5273.379682226976</c:v>
                </c:pt>
                <c:pt idx="70">
                  <c:v>5381.5012720427512</c:v>
                </c:pt>
                <c:pt idx="71">
                  <c:v>5490.1369575936305</c:v>
                </c:pt>
                <c:pt idx="72">
                  <c:v>5599.2755476650591</c:v>
                </c:pt>
                <c:pt idx="73">
                  <c:v>5708.9059645795332</c:v>
                </c:pt>
                <c:pt idx="74">
                  <c:v>5819.0172398043323</c:v>
                </c:pt>
                <c:pt idx="75">
                  <c:v>5929.5985097480134</c:v>
                </c:pt>
                <c:pt idx="76">
                  <c:v>6040.6390117342198</c:v>
                </c:pt>
                <c:pt idx="77">
                  <c:v>6152.1280801422408</c:v>
                </c:pt>
                <c:pt idx="78">
                  <c:v>6264.0551427044047</c:v>
                </c:pt>
                <c:pt idx="79">
                  <c:v>6376.4097169511424</c:v>
                </c:pt>
                <c:pt idx="80">
                  <c:v>6489.18140679513</c:v>
                </c:pt>
                <c:pt idx="81">
                  <c:v>6602.3598992465004</c:v>
                </c:pt>
                <c:pt idx="82">
                  <c:v>6715.9349612516298</c:v>
                </c:pt>
                <c:pt idx="83">
                  <c:v>6829.8964366485188</c:v>
                </c:pt>
                <c:pt idx="84">
                  <c:v>6944.2342432321875</c:v>
                </c:pt>
                <c:pt idx="85">
                  <c:v>7058.9383699239233</c:v>
                </c:pt>
                <c:pt idx="86">
                  <c:v>7173.9988740386671</c:v>
                </c:pt>
                <c:pt idx="87">
                  <c:v>7289.4058786450496</c:v>
                </c:pt>
                <c:pt idx="88">
                  <c:v>7405.149570013009</c:v>
                </c:pt>
                <c:pt idx="89">
                  <c:v>7521.2201951442139</c:v>
                </c:pt>
                <c:pt idx="90">
                  <c:v>7637.6080593807374</c:v>
                </c:pt>
                <c:pt idx="91">
                  <c:v>7754.3035240877489</c:v>
                </c:pt>
                <c:pt idx="92">
                  <c:v>7871.297004406174</c:v>
                </c:pt>
                <c:pt idx="93">
                  <c:v>7988.5789670715531</c:v>
                </c:pt>
                <c:pt idx="94">
                  <c:v>8106.1399282954471</c:v>
                </c:pt>
                <c:pt idx="95">
                  <c:v>8223.9704517060818</c:v>
                </c:pt>
                <c:pt idx="96">
                  <c:v>8342.0611463448713</c:v>
                </c:pt>
                <c:pt idx="97">
                  <c:v>8460.4026647158862</c:v>
                </c:pt>
                <c:pt idx="98">
                  <c:v>8578.9857008852723</c:v>
                </c:pt>
                <c:pt idx="99">
                  <c:v>8697.8009886278742</c:v>
                </c:pt>
                <c:pt idx="100">
                  <c:v>8816.8392996184466</c:v>
                </c:pt>
                <c:pt idx="101">
                  <c:v>8936.0914416649302</c:v>
                </c:pt>
                <c:pt idx="102">
                  <c:v>9055.5482569813685</c:v>
                </c:pt>
                <c:pt idx="103">
                  <c:v>9175.2006204982408</c:v>
                </c:pt>
                <c:pt idx="104">
                  <c:v>9295.0394382079303</c:v>
                </c:pt>
                <c:pt idx="105">
                  <c:v>9415.0556455433198</c:v>
                </c:pt>
                <c:pt idx="106">
                  <c:v>9535.2402057874297</c:v>
                </c:pt>
                <c:pt idx="107">
                  <c:v>9655.5841085121883</c:v>
                </c:pt>
                <c:pt idx="108">
                  <c:v>9776.0783680444911</c:v>
                </c:pt>
                <c:pt idx="109">
                  <c:v>9896.7140219577304</c:v>
                </c:pt>
                <c:pt idx="110">
                  <c:v>10017.48212958707</c:v>
                </c:pt>
                <c:pt idx="111">
                  <c:v>10138.373770566797</c:v>
                </c:pt>
                <c:pt idx="112">
                  <c:v>10259.380043388115</c:v>
                </c:pt>
                <c:pt idx="113">
                  <c:v>10380.492063975871</c:v>
                </c:pt>
                <c:pt idx="114">
                  <c:v>10501.700964282549</c:v>
                </c:pt>
                <c:pt idx="115">
                  <c:v>10622.997890898238</c:v>
                </c:pt>
                <c:pt idx="116">
                  <c:v>10744.374003674948</c:v>
                </c:pt>
                <c:pt idx="117">
                  <c:v>10865.820474363996</c:v>
                </c:pt>
                <c:pt idx="118">
                  <c:v>10987.328485264965</c:v>
                </c:pt>
                <c:pt idx="119">
                  <c:v>11108.889227884974</c:v>
                </c:pt>
                <c:pt idx="120">
                  <c:v>11230.493901606871</c:v>
                </c:pt>
                <c:pt idx="121">
                  <c:v>11352.133712365043</c:v>
                </c:pt>
                <c:pt idx="122">
                  <c:v>11473.799871327541</c:v>
                </c:pt>
                <c:pt idx="123">
                  <c:v>11595.483593583294</c:v>
                </c:pt>
                <c:pt idx="124">
                  <c:v>11717.176096833031</c:v>
                </c:pt>
                <c:pt idx="125">
                  <c:v>11838.868600082767</c:v>
                </c:pt>
                <c:pt idx="126">
                  <c:v>11960.552322338519</c:v>
                </c:pt>
                <c:pt idx="127">
                  <c:v>12082.218481301017</c:v>
                </c:pt>
                <c:pt idx="128">
                  <c:v>12203.858292059187</c:v>
                </c:pt>
                <c:pt idx="129">
                  <c:v>12325.462965781087</c:v>
                </c:pt>
                <c:pt idx="130">
                  <c:v>12447.023708401095</c:v>
                </c:pt>
                <c:pt idx="131">
                  <c:v>12568.531719302064</c:v>
                </c:pt>
                <c:pt idx="132">
                  <c:v>12689.978189991112</c:v>
                </c:pt>
                <c:pt idx="133">
                  <c:v>12811.354302767824</c:v>
                </c:pt>
                <c:pt idx="134">
                  <c:v>12932.651229383511</c:v>
                </c:pt>
                <c:pt idx="135">
                  <c:v>13053.860129690189</c:v>
                </c:pt>
                <c:pt idx="136">
                  <c:v>13174.972150277945</c:v>
                </c:pt>
                <c:pt idx="137">
                  <c:v>13295.978423099263</c:v>
                </c:pt>
                <c:pt idx="138">
                  <c:v>13416.87006407899</c:v>
                </c:pt>
                <c:pt idx="139">
                  <c:v>13537.63817170833</c:v>
                </c:pt>
                <c:pt idx="140">
                  <c:v>13658.273825621571</c:v>
                </c:pt>
                <c:pt idx="141">
                  <c:v>13778.768085153875</c:v>
                </c:pt>
                <c:pt idx="142">
                  <c:v>13899.111987878628</c:v>
                </c:pt>
                <c:pt idx="143">
                  <c:v>14019.296548122737</c:v>
                </c:pt>
                <c:pt idx="144">
                  <c:v>14139.312755458132</c:v>
                </c:pt>
                <c:pt idx="145">
                  <c:v>14259.151573167817</c:v>
                </c:pt>
                <c:pt idx="146">
                  <c:v>14378.80393668469</c:v>
                </c:pt>
                <c:pt idx="147">
                  <c:v>14498.260752001132</c:v>
                </c:pt>
                <c:pt idx="148">
                  <c:v>14617.512894047613</c:v>
                </c:pt>
                <c:pt idx="149">
                  <c:v>14736.551205038188</c:v>
                </c:pt>
                <c:pt idx="150">
                  <c:v>14855.366492780788</c:v>
                </c:pt>
                <c:pt idx="151">
                  <c:v>14973.949528950172</c:v>
                </c:pt>
                <c:pt idx="152">
                  <c:v>15092.29104732119</c:v>
                </c:pt>
                <c:pt idx="153">
                  <c:v>15210.38174195998</c:v>
                </c:pt>
                <c:pt idx="154">
                  <c:v>15328.212265370612</c:v>
                </c:pt>
                <c:pt idx="155">
                  <c:v>15445.773226594507</c:v>
                </c:pt>
                <c:pt idx="156">
                  <c:v>15563.055189259889</c:v>
                </c:pt>
                <c:pt idx="157">
                  <c:v>15680.048669578313</c:v>
                </c:pt>
                <c:pt idx="158">
                  <c:v>15796.744134285322</c:v>
                </c:pt>
                <c:pt idx="159">
                  <c:v>15913.131998521847</c:v>
                </c:pt>
                <c:pt idx="160">
                  <c:v>16029.202623653053</c:v>
                </c:pt>
                <c:pt idx="161">
                  <c:v>16144.946315021012</c:v>
                </c:pt>
                <c:pt idx="162">
                  <c:v>16260.353319627391</c:v>
                </c:pt>
                <c:pt idx="163">
                  <c:v>16375.413823742134</c:v>
                </c:pt>
                <c:pt idx="164">
                  <c:v>16490.117950433872</c:v>
                </c:pt>
                <c:pt idx="165">
                  <c:v>16604.455757017538</c:v>
                </c:pt>
                <c:pt idx="166">
                  <c:v>16718.417232414427</c:v>
                </c:pt>
                <c:pt idx="167">
                  <c:v>16831.992294419557</c:v>
                </c:pt>
                <c:pt idx="168">
                  <c:v>16945.170786870924</c:v>
                </c:pt>
                <c:pt idx="169">
                  <c:v>17057.942476714918</c:v>
                </c:pt>
                <c:pt idx="170">
                  <c:v>17170.297050961657</c:v>
                </c:pt>
                <c:pt idx="171">
                  <c:v>17282.224113523818</c:v>
                </c:pt>
                <c:pt idx="172">
                  <c:v>17393.713181931838</c:v>
                </c:pt>
                <c:pt idx="173">
                  <c:v>17504.753683918043</c:v>
                </c:pt>
                <c:pt idx="174">
                  <c:v>17615.334953861722</c:v>
                </c:pt>
                <c:pt idx="175">
                  <c:v>17725.446229086527</c:v>
                </c:pt>
                <c:pt idx="176">
                  <c:v>17835.076646001002</c:v>
                </c:pt>
                <c:pt idx="177">
                  <c:v>17944.215236072429</c:v>
                </c:pt>
                <c:pt idx="178">
                  <c:v>18052.850921623307</c:v>
                </c:pt>
                <c:pt idx="179">
                  <c:v>18160.972511439082</c:v>
                </c:pt>
                <c:pt idx="180">
                  <c:v>18268.56869617488</c:v>
                </c:pt>
                <c:pt idx="181">
                  <c:v>18375.628043547953</c:v>
                </c:pt>
                <c:pt idx="182">
                  <c:v>18482.138993301589</c:v>
                </c:pt>
                <c:pt idx="183">
                  <c:v>18588.089851924993</c:v>
                </c:pt>
                <c:pt idx="184">
                  <c:v>18693.468787112495</c:v>
                </c:pt>
                <c:pt idx="185">
                  <c:v>18798.263821943969</c:v>
                </c:pt>
                <c:pt idx="186">
                  <c:v>18902.462828766802</c:v>
                </c:pt>
                <c:pt idx="187">
                  <c:v>19006.053522758186</c:v>
                </c:pt>
                <c:pt idx="188">
                  <c:v>19109.02345514451</c:v>
                </c:pt>
                <c:pt idx="189">
                  <c:v>19211.360006052641</c:v>
                </c:pt>
                <c:pt idx="190">
                  <c:v>19313.050376965592</c:v>
                </c:pt>
                <c:pt idx="191">
                  <c:v>19414.081582752591</c:v>
                </c:pt>
                <c:pt idx="192">
                  <c:v>19514.440443240594</c:v>
                </c:pt>
                <c:pt idx="193">
                  <c:v>19614.113574291456</c:v>
                </c:pt>
                <c:pt idx="194">
                  <c:v>19713.08737834515</c:v>
                </c:pt>
                <c:pt idx="195">
                  <c:v>19811.34803438577</c:v>
                </c:pt>
                <c:pt idx="196">
                  <c:v>19908.881487282579</c:v>
                </c:pt>
                <c:pt idx="197">
                  <c:v>20005.673436453551</c:v>
                </c:pt>
                <c:pt idx="198">
                  <c:v>20101.709323793268</c:v>
                </c:pt>
                <c:pt idx="199">
                  <c:v>20196.974320800891</c:v>
                </c:pt>
                <c:pt idx="200">
                  <c:v>20291.453314836985</c:v>
                </c:pt>
                <c:pt idx="201">
                  <c:v>20385.130894429949</c:v>
                </c:pt>
                <c:pt idx="202">
                  <c:v>20477.991333543934</c:v>
                </c:pt>
                <c:pt idx="203">
                  <c:v>20570.018574709939</c:v>
                </c:pt>
                <c:pt idx="204">
                  <c:v>20661.196210909988</c:v>
                </c:pt>
                <c:pt idx="205">
                  <c:v>20751.507466091258</c:v>
                </c:pt>
                <c:pt idx="206">
                  <c:v>20840.935174171529</c:v>
                </c:pt>
                <c:pt idx="207">
                  <c:v>20929.461756380028</c:v>
                </c:pt>
                <c:pt idx="208">
                  <c:v>21017.069196757253</c:v>
                </c:pt>
                <c:pt idx="209">
                  <c:v>21103.739015614348</c:v>
                </c:pt>
                <c:pt idx="210">
                  <c:v>21189.452240725041</c:v>
                </c:pt>
                <c:pt idx="211">
                  <c:v>21274.189375991864</c:v>
                </c:pt>
                <c:pt idx="212">
                  <c:v>21357.93036729109</c:v>
                </c:pt>
                <c:pt idx="213">
                  <c:v>21440.654565157645</c:v>
                </c:pt>
                <c:pt idx="214">
                  <c:v>21522.340683919698</c:v>
                </c:pt>
                <c:pt idx="215">
                  <c:v>21602.966756832477</c:v>
                </c:pt>
                <c:pt idx="216">
                  <c:v>21682.510086688075</c:v>
                </c:pt>
                <c:pt idx="217">
                  <c:v>21760.947191292566</c:v>
                </c:pt>
                <c:pt idx="218">
                  <c:v>21838.253743097444</c:v>
                </c:pt>
                <c:pt idx="219">
                  <c:v>21914.404502148082</c:v>
                </c:pt>
                <c:pt idx="220">
                  <c:v>21989.373241359295</c:v>
                </c:pt>
                <c:pt idx="221">
                  <c:v>22063.132662943204</c:v>
                </c:pt>
                <c:pt idx="222">
                  <c:v>22135.654304585751</c:v>
                </c:pt>
                <c:pt idx="223">
                  <c:v>22206.90843368596</c:v>
                </c:pt>
                <c:pt idx="224">
                  <c:v>22276.863927619208</c:v>
                </c:pt>
                <c:pt idx="225">
                  <c:v>22345.488137542576</c:v>
                </c:pt>
                <c:pt idx="226">
                  <c:v>22412.746732698062</c:v>
                </c:pt>
                <c:pt idx="227">
                  <c:v>22478.603521450204</c:v>
                </c:pt>
                <c:pt idx="228">
                  <c:v>22543.020244364998</c:v>
                </c:pt>
                <c:pt idx="229">
                  <c:v>22605.95633342287</c:v>
                </c:pt>
                <c:pt idx="230">
                  <c:v>22667.368629854198</c:v>
                </c:pt>
                <c:pt idx="231">
                  <c:v>22727.211050938829</c:v>
                </c:pt>
                <c:pt idx="232">
                  <c:v>22785.43419319818</c:v>
                </c:pt>
                <c:pt idx="233">
                  <c:v>22841.984855394792</c:v>
                </c:pt>
                <c:pt idx="234">
                  <c:v>22896.805459130308</c:v>
                </c:pt>
                <c:pt idx="235">
                  <c:v>22949.833336802418</c:v>
                </c:pt>
                <c:pt idx="236">
                  <c:v>23000.999844970815</c:v>
                </c:pt>
                <c:pt idx="237">
                  <c:v>23050.229243694161</c:v>
                </c:pt>
                <c:pt idx="238">
                  <c:v>23097.437255568595</c:v>
                </c:pt>
                <c:pt idx="239">
                  <c:v>23142.529175733471</c:v>
                </c:pt>
                <c:pt idx="240">
                  <c:v>23185.39733443797</c:v>
                </c:pt>
                <c:pt idx="241">
                  <c:v>23225.917594502906</c:v>
                </c:pt>
                <c:pt idx="242">
                  <c:v>23263.944351270773</c:v>
                </c:pt>
                <c:pt idx="243">
                  <c:v>23299.303091357622</c:v>
                </c:pt>
                <c:pt idx="244">
                  <c:v>23331.778715684206</c:v>
                </c:pt>
                <c:pt idx="245">
                  <c:v>23361.095887678061</c:v>
                </c:pt>
                <c:pt idx="246">
                  <c:v>23386.882580731195</c:v>
                </c:pt>
                <c:pt idx="247">
                  <c:v>23408.591793644275</c:v>
                </c:pt>
                <c:pt idx="248">
                  <c:v>23425.284518984074</c:v>
                </c:pt>
                <c:pt idx="249">
                  <c:v>23434.352193666062</c:v>
                </c:pt>
              </c:numCache>
            </c:numRef>
          </c:yVal>
          <c:smooth val="1"/>
        </c:ser>
        <c:ser>
          <c:idx val="1"/>
          <c:order val="1"/>
          <c:tx>
            <c:v>supervision KG</c:v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cuve1'!$T$28:$T$277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  <c:pt idx="230">
                  <c:v>2.3099999999999947</c:v>
                </c:pt>
                <c:pt idx="231">
                  <c:v>2.3199999999999945</c:v>
                </c:pt>
                <c:pt idx="232">
                  <c:v>2.3299999999999943</c:v>
                </c:pt>
                <c:pt idx="233">
                  <c:v>2.3399999999999941</c:v>
                </c:pt>
                <c:pt idx="234">
                  <c:v>2.3499999999999939</c:v>
                </c:pt>
                <c:pt idx="235">
                  <c:v>2.3599999999999937</c:v>
                </c:pt>
                <c:pt idx="236">
                  <c:v>2.3699999999999934</c:v>
                </c:pt>
                <c:pt idx="237">
                  <c:v>2.3799999999999932</c:v>
                </c:pt>
                <c:pt idx="238">
                  <c:v>2.389999999999993</c:v>
                </c:pt>
                <c:pt idx="239">
                  <c:v>2.3999999999999928</c:v>
                </c:pt>
                <c:pt idx="240">
                  <c:v>2.4099999999999926</c:v>
                </c:pt>
                <c:pt idx="241">
                  <c:v>2.4199999999999924</c:v>
                </c:pt>
                <c:pt idx="242">
                  <c:v>2.4299999999999922</c:v>
                </c:pt>
                <c:pt idx="243">
                  <c:v>2.439999999999992</c:v>
                </c:pt>
                <c:pt idx="244">
                  <c:v>2.4499999999999917</c:v>
                </c:pt>
                <c:pt idx="245">
                  <c:v>2.4599999999999915</c:v>
                </c:pt>
                <c:pt idx="246">
                  <c:v>2.4699999999999913</c:v>
                </c:pt>
                <c:pt idx="247">
                  <c:v>2.4799999999999911</c:v>
                </c:pt>
                <c:pt idx="248">
                  <c:v>2.4899999999999909</c:v>
                </c:pt>
                <c:pt idx="249">
                  <c:v>2.4999999999999907</c:v>
                </c:pt>
              </c:numCache>
            </c:numRef>
          </c:xVal>
          <c:yVal>
            <c:numRef>
              <c:f>'calcul cuve1'!$V$28:$V$277</c:f>
              <c:numCache>
                <c:formatCode>#,##0.0</c:formatCode>
                <c:ptCount val="250"/>
                <c:pt idx="0">
                  <c:v>-114.5414294</c:v>
                </c:pt>
                <c:pt idx="1">
                  <c:v>-72.279195200000004</c:v>
                </c:pt>
                <c:pt idx="2">
                  <c:v>-29.021513800000012</c:v>
                </c:pt>
                <c:pt idx="3">
                  <c:v>15.22339839999999</c:v>
                </c:pt>
                <c:pt idx="4">
                  <c:v>60.447324999999985</c:v>
                </c:pt>
                <c:pt idx="5">
                  <c:v>106.64204959999994</c:v>
                </c:pt>
                <c:pt idx="6">
                  <c:v>153.79935580000003</c:v>
                </c:pt>
                <c:pt idx="7">
                  <c:v>201.91102719999998</c:v>
                </c:pt>
                <c:pt idx="8">
                  <c:v>250.96884739999996</c:v>
                </c:pt>
                <c:pt idx="9">
                  <c:v>300.96460000000002</c:v>
                </c:pt>
                <c:pt idx="10">
                  <c:v>351.89006860000001</c:v>
                </c:pt>
                <c:pt idx="11">
                  <c:v>403.73703679999988</c:v>
                </c:pt>
                <c:pt idx="12">
                  <c:v>456.49728820000001</c:v>
                </c:pt>
                <c:pt idx="13">
                  <c:v>510.16260640000002</c:v>
                </c:pt>
                <c:pt idx="14">
                  <c:v>564.72477499999979</c:v>
                </c:pt>
                <c:pt idx="15">
                  <c:v>620.1755776</c:v>
                </c:pt>
                <c:pt idx="16">
                  <c:v>676.50679779999996</c:v>
                </c:pt>
                <c:pt idx="17">
                  <c:v>733.71021919999998</c:v>
                </c:pt>
                <c:pt idx="18">
                  <c:v>791.77762539999992</c:v>
                </c:pt>
                <c:pt idx="19">
                  <c:v>850.70079999999996</c:v>
                </c:pt>
                <c:pt idx="20">
                  <c:v>910.47152659999983</c:v>
                </c:pt>
                <c:pt idx="21">
                  <c:v>971.08158879999996</c:v>
                </c:pt>
                <c:pt idx="22">
                  <c:v>1032.5227702</c:v>
                </c:pt>
                <c:pt idx="23">
                  <c:v>1094.7868543999998</c:v>
                </c:pt>
                <c:pt idx="24">
                  <c:v>1157.8656249999999</c:v>
                </c:pt>
                <c:pt idx="25">
                  <c:v>1221.7508656000002</c:v>
                </c:pt>
                <c:pt idx="26">
                  <c:v>1286.4343598</c:v>
                </c:pt>
                <c:pt idx="27">
                  <c:v>1351.9078912</c:v>
                </c:pt>
                <c:pt idx="28">
                  <c:v>1418.1632433999998</c:v>
                </c:pt>
                <c:pt idx="29">
                  <c:v>1485.1922</c:v>
                </c:pt>
                <c:pt idx="30">
                  <c:v>1552.9865445999999</c:v>
                </c:pt>
                <c:pt idx="31">
                  <c:v>1621.5380608</c:v>
                </c:pt>
                <c:pt idx="32">
                  <c:v>1690.8385322000001</c:v>
                </c:pt>
                <c:pt idx="33">
                  <c:v>1760.8797424000002</c:v>
                </c:pt>
                <c:pt idx="34">
                  <c:v>1831.6534749999996</c:v>
                </c:pt>
                <c:pt idx="35">
                  <c:v>1903.1515135999998</c:v>
                </c:pt>
                <c:pt idx="36">
                  <c:v>1975.3656417999998</c:v>
                </c:pt>
                <c:pt idx="37">
                  <c:v>2048.2876431999994</c:v>
                </c:pt>
                <c:pt idx="38">
                  <c:v>2121.9093014</c:v>
                </c:pt>
                <c:pt idx="39">
                  <c:v>2196.2224000000001</c:v>
                </c:pt>
                <c:pt idx="40">
                  <c:v>2271.2187225999996</c:v>
                </c:pt>
                <c:pt idx="41">
                  <c:v>2346.8900527999999</c:v>
                </c:pt>
                <c:pt idx="42">
                  <c:v>2423.2281741999996</c:v>
                </c:pt>
                <c:pt idx="43">
                  <c:v>2500.2248703999999</c:v>
                </c:pt>
                <c:pt idx="44">
                  <c:v>2577.8719249999999</c:v>
                </c:pt>
                <c:pt idx="45">
                  <c:v>2656.1611215999997</c:v>
                </c:pt>
                <c:pt idx="46">
                  <c:v>2735.0842437999995</c:v>
                </c:pt>
                <c:pt idx="47">
                  <c:v>2814.6330751999999</c:v>
                </c:pt>
                <c:pt idx="48">
                  <c:v>2894.7993993999994</c:v>
                </c:pt>
                <c:pt idx="49">
                  <c:v>2975.5749999999994</c:v>
                </c:pt>
                <c:pt idx="50">
                  <c:v>3056.9516605999997</c:v>
                </c:pt>
                <c:pt idx="51">
                  <c:v>3138.9211647999996</c:v>
                </c:pt>
                <c:pt idx="52">
                  <c:v>3221.4752962000002</c:v>
                </c:pt>
                <c:pt idx="53">
                  <c:v>3304.6058383999998</c:v>
                </c:pt>
                <c:pt idx="54">
                  <c:v>3388.3045749999997</c:v>
                </c:pt>
                <c:pt idx="55">
                  <c:v>3472.5632895999997</c:v>
                </c:pt>
                <c:pt idx="56">
                  <c:v>3557.3737657999991</c:v>
                </c:pt>
                <c:pt idx="57">
                  <c:v>3642.7277871999991</c:v>
                </c:pt>
                <c:pt idx="58">
                  <c:v>3728.6171373999991</c:v>
                </c:pt>
                <c:pt idx="59">
                  <c:v>3815.0335999999993</c:v>
                </c:pt>
                <c:pt idx="60">
                  <c:v>3901.968958599999</c:v>
                </c:pt>
                <c:pt idx="61">
                  <c:v>3989.4149967999997</c:v>
                </c:pt>
                <c:pt idx="62">
                  <c:v>4077.3634981999999</c:v>
                </c:pt>
                <c:pt idx="63">
                  <c:v>4165.8062463999995</c:v>
                </c:pt>
                <c:pt idx="64">
                  <c:v>4254.735025</c:v>
                </c:pt>
                <c:pt idx="65">
                  <c:v>4344.1416175999993</c:v>
                </c:pt>
                <c:pt idx="66">
                  <c:v>4434.0178077999999</c:v>
                </c:pt>
                <c:pt idx="67">
                  <c:v>4524.3553791999993</c:v>
                </c:pt>
                <c:pt idx="68">
                  <c:v>4615.146115399999</c:v>
                </c:pt>
                <c:pt idx="69">
                  <c:v>4706.3817999999992</c:v>
                </c:pt>
                <c:pt idx="70">
                  <c:v>4798.0542165999996</c:v>
                </c:pt>
                <c:pt idx="71">
                  <c:v>4890.1551487999986</c:v>
                </c:pt>
                <c:pt idx="72">
                  <c:v>4982.6763801999987</c:v>
                </c:pt>
                <c:pt idx="73">
                  <c:v>5075.6096943999992</c:v>
                </c:pt>
                <c:pt idx="74">
                  <c:v>5168.9468749999996</c:v>
                </c:pt>
                <c:pt idx="75">
                  <c:v>5262.6797055999987</c:v>
                </c:pt>
                <c:pt idx="76">
                  <c:v>5356.7999697999994</c:v>
                </c:pt>
                <c:pt idx="77">
                  <c:v>5451.2994511999996</c:v>
                </c:pt>
                <c:pt idx="78">
                  <c:v>5546.1699334000004</c:v>
                </c:pt>
                <c:pt idx="79">
                  <c:v>5641.4031999999997</c:v>
                </c:pt>
                <c:pt idx="80">
                  <c:v>5736.9910346000006</c:v>
                </c:pt>
                <c:pt idx="81">
                  <c:v>5832.925220799998</c:v>
                </c:pt>
                <c:pt idx="82">
                  <c:v>5929.1975421999996</c:v>
                </c:pt>
                <c:pt idx="83">
                  <c:v>6025.7997823999995</c:v>
                </c:pt>
                <c:pt idx="84">
                  <c:v>6122.7237249999989</c:v>
                </c:pt>
                <c:pt idx="85">
                  <c:v>6219.9611535999984</c:v>
                </c:pt>
                <c:pt idx="86">
                  <c:v>6317.5038517999992</c:v>
                </c:pt>
                <c:pt idx="87">
                  <c:v>6415.3436031999991</c:v>
                </c:pt>
                <c:pt idx="88">
                  <c:v>6513.4721914000002</c:v>
                </c:pt>
                <c:pt idx="89">
                  <c:v>6611.8814000000011</c:v>
                </c:pt>
                <c:pt idx="90">
                  <c:v>6710.5630125999987</c:v>
                </c:pt>
                <c:pt idx="91">
                  <c:v>6809.5088128000007</c:v>
                </c:pt>
                <c:pt idx="92">
                  <c:v>6908.7105842000001</c:v>
                </c:pt>
                <c:pt idx="93">
                  <c:v>7008.1601103999992</c:v>
                </c:pt>
                <c:pt idx="94">
                  <c:v>7107.8491749999994</c:v>
                </c:pt>
                <c:pt idx="95">
                  <c:v>7207.7695615999992</c:v>
                </c:pt>
                <c:pt idx="96">
                  <c:v>7307.913053799999</c:v>
                </c:pt>
                <c:pt idx="97">
                  <c:v>7408.2714351999985</c:v>
                </c:pt>
                <c:pt idx="98">
                  <c:v>7508.8364893999997</c:v>
                </c:pt>
                <c:pt idx="99">
                  <c:v>7609.5999999999995</c:v>
                </c:pt>
                <c:pt idx="100">
                  <c:v>7710.5537505999982</c:v>
                </c:pt>
                <c:pt idx="101">
                  <c:v>7811.6895248000001</c:v>
                </c:pt>
                <c:pt idx="102">
                  <c:v>7912.9991061999981</c:v>
                </c:pt>
                <c:pt idx="103">
                  <c:v>8014.4742784</c:v>
                </c:pt>
                <c:pt idx="104">
                  <c:v>8116.1068249999998</c:v>
                </c:pt>
                <c:pt idx="105">
                  <c:v>8217.8885296000008</c:v>
                </c:pt>
                <c:pt idx="106">
                  <c:v>8319.8111758000014</c:v>
                </c:pt>
                <c:pt idx="107">
                  <c:v>8421.8665471999993</c:v>
                </c:pt>
                <c:pt idx="108">
                  <c:v>8524.0464273999987</c:v>
                </c:pt>
                <c:pt idx="109">
                  <c:v>8626.3425999999999</c:v>
                </c:pt>
                <c:pt idx="110">
                  <c:v>8728.7468486000016</c:v>
                </c:pt>
                <c:pt idx="111">
                  <c:v>8831.2509568000005</c:v>
                </c:pt>
                <c:pt idx="112">
                  <c:v>8933.8467081999988</c:v>
                </c:pt>
                <c:pt idx="113">
                  <c:v>9036.5258863999989</c:v>
                </c:pt>
                <c:pt idx="114">
                  <c:v>9139.2802749999992</c:v>
                </c:pt>
                <c:pt idx="115">
                  <c:v>9242.1016575999984</c:v>
                </c:pt>
                <c:pt idx="116">
                  <c:v>9344.9818177999987</c:v>
                </c:pt>
                <c:pt idx="117">
                  <c:v>9447.9125391999969</c:v>
                </c:pt>
                <c:pt idx="118">
                  <c:v>9550.8856053999989</c:v>
                </c:pt>
                <c:pt idx="119">
                  <c:v>9653.8927999999978</c:v>
                </c:pt>
                <c:pt idx="120">
                  <c:v>9756.9259065999995</c:v>
                </c:pt>
                <c:pt idx="121">
                  <c:v>9859.976708799999</c:v>
                </c:pt>
                <c:pt idx="122">
                  <c:v>9963.0369902000002</c:v>
                </c:pt>
                <c:pt idx="123">
                  <c:v>10066.0985344</c:v>
                </c:pt>
                <c:pt idx="124">
                  <c:v>10169.153124999997</c:v>
                </c:pt>
                <c:pt idx="125">
                  <c:v>10272.192545599999</c:v>
                </c:pt>
                <c:pt idx="126">
                  <c:v>10375.208579799999</c:v>
                </c:pt>
                <c:pt idx="127">
                  <c:v>10478.193011199999</c:v>
                </c:pt>
                <c:pt idx="128">
                  <c:v>10581.137623399998</c:v>
                </c:pt>
                <c:pt idx="129">
                  <c:v>10684.0342</c:v>
                </c:pt>
                <c:pt idx="130">
                  <c:v>10786.8745246</c:v>
                </c:pt>
                <c:pt idx="131">
                  <c:v>10889.6503808</c:v>
                </c:pt>
                <c:pt idx="132">
                  <c:v>10992.3535522</c:v>
                </c:pt>
                <c:pt idx="133">
                  <c:v>11094.9758224</c:v>
                </c:pt>
                <c:pt idx="134">
                  <c:v>11197.508975000001</c:v>
                </c:pt>
                <c:pt idx="135">
                  <c:v>11299.944793600002</c:v>
                </c:pt>
                <c:pt idx="136">
                  <c:v>11402.275061800001</c:v>
                </c:pt>
                <c:pt idx="137">
                  <c:v>11504.491563199999</c:v>
                </c:pt>
                <c:pt idx="138">
                  <c:v>11606.586081399997</c:v>
                </c:pt>
                <c:pt idx="139">
                  <c:v>11708.550399999996</c:v>
                </c:pt>
                <c:pt idx="140">
                  <c:v>11810.376302599998</c:v>
                </c:pt>
                <c:pt idx="141">
                  <c:v>11912.0555728</c:v>
                </c:pt>
                <c:pt idx="142">
                  <c:v>12013.579994199998</c:v>
                </c:pt>
                <c:pt idx="143">
                  <c:v>12114.941350399997</c:v>
                </c:pt>
                <c:pt idx="144">
                  <c:v>12216.131424999998</c:v>
                </c:pt>
                <c:pt idx="145">
                  <c:v>12317.142001599999</c:v>
                </c:pt>
                <c:pt idx="146">
                  <c:v>12417.964863799998</c:v>
                </c:pt>
                <c:pt idx="147">
                  <c:v>12518.591795199998</c:v>
                </c:pt>
                <c:pt idx="148">
                  <c:v>12619.0145794</c:v>
                </c:pt>
                <c:pt idx="149">
                  <c:v>12719.224999999999</c:v>
                </c:pt>
                <c:pt idx="150">
                  <c:v>12819.2148406</c:v>
                </c:pt>
                <c:pt idx="151">
                  <c:v>12918.975884799998</c:v>
                </c:pt>
                <c:pt idx="152">
                  <c:v>13018.499916199999</c:v>
                </c:pt>
                <c:pt idx="153">
                  <c:v>13117.778718399997</c:v>
                </c:pt>
                <c:pt idx="154">
                  <c:v>13216.804074999996</c:v>
                </c:pt>
                <c:pt idx="155">
                  <c:v>13315.5677696</c:v>
                </c:pt>
                <c:pt idx="156">
                  <c:v>13414.061585799998</c:v>
                </c:pt>
                <c:pt idx="157">
                  <c:v>13512.277307199998</c:v>
                </c:pt>
                <c:pt idx="158">
                  <c:v>13610.206717399997</c:v>
                </c:pt>
                <c:pt idx="159">
                  <c:v>13707.8416</c:v>
                </c:pt>
                <c:pt idx="160">
                  <c:v>13805.173738599997</c:v>
                </c:pt>
                <c:pt idx="161">
                  <c:v>13902.194916799997</c:v>
                </c:pt>
                <c:pt idx="162">
                  <c:v>13998.896918199995</c:v>
                </c:pt>
                <c:pt idx="163">
                  <c:v>14095.271526399996</c:v>
                </c:pt>
                <c:pt idx="164">
                  <c:v>14191.310524999999</c:v>
                </c:pt>
                <c:pt idx="165">
                  <c:v>14287.005697599996</c:v>
                </c:pt>
                <c:pt idx="166">
                  <c:v>14382.348827799995</c:v>
                </c:pt>
                <c:pt idx="167">
                  <c:v>14477.331699199998</c:v>
                </c:pt>
                <c:pt idx="168">
                  <c:v>14571.946095399997</c:v>
                </c:pt>
                <c:pt idx="169">
                  <c:v>14666.183799999997</c:v>
                </c:pt>
                <c:pt idx="170">
                  <c:v>14760.036596599999</c:v>
                </c:pt>
                <c:pt idx="171">
                  <c:v>14853.496268799994</c:v>
                </c:pt>
                <c:pt idx="172">
                  <c:v>14946.554600199996</c:v>
                </c:pt>
                <c:pt idx="173">
                  <c:v>15039.2033744</c:v>
                </c:pt>
                <c:pt idx="174">
                  <c:v>15131.434374999999</c:v>
                </c:pt>
                <c:pt idx="175">
                  <c:v>15223.2393856</c:v>
                </c:pt>
                <c:pt idx="176">
                  <c:v>15314.610189799998</c:v>
                </c:pt>
                <c:pt idx="177">
                  <c:v>15405.538571199997</c:v>
                </c:pt>
                <c:pt idx="178">
                  <c:v>15496.016313399994</c:v>
                </c:pt>
                <c:pt idx="179">
                  <c:v>15586.035199999997</c:v>
                </c:pt>
                <c:pt idx="180">
                  <c:v>15675.587014599996</c:v>
                </c:pt>
                <c:pt idx="181">
                  <c:v>15764.663540799997</c:v>
                </c:pt>
                <c:pt idx="182">
                  <c:v>15853.256562200004</c:v>
                </c:pt>
                <c:pt idx="183">
                  <c:v>15941.357862399998</c:v>
                </c:pt>
                <c:pt idx="184">
                  <c:v>16028.959224999999</c:v>
                </c:pt>
                <c:pt idx="185">
                  <c:v>16116.0524336</c:v>
                </c:pt>
                <c:pt idx="186">
                  <c:v>16202.629271800002</c:v>
                </c:pt>
                <c:pt idx="187">
                  <c:v>16288.681523199997</c:v>
                </c:pt>
                <c:pt idx="188">
                  <c:v>16374.200971399996</c:v>
                </c:pt>
                <c:pt idx="189">
                  <c:v>16459.179399999994</c:v>
                </c:pt>
                <c:pt idx="190">
                  <c:v>16543.608592599998</c:v>
                </c:pt>
                <c:pt idx="191">
                  <c:v>16627.480332799994</c:v>
                </c:pt>
                <c:pt idx="192">
                  <c:v>16710.7864042</c:v>
                </c:pt>
                <c:pt idx="193">
                  <c:v>16793.518590399995</c:v>
                </c:pt>
                <c:pt idx="194">
                  <c:v>16875.668674999997</c:v>
                </c:pt>
                <c:pt idx="195">
                  <c:v>16957.228441599993</c:v>
                </c:pt>
                <c:pt idx="196">
                  <c:v>17038.1896738</c:v>
                </c:pt>
                <c:pt idx="197">
                  <c:v>17118.544155200001</c:v>
                </c:pt>
                <c:pt idx="198">
                  <c:v>17198.283669399996</c:v>
                </c:pt>
                <c:pt idx="199">
                  <c:v>17277.399999999994</c:v>
                </c:pt>
                <c:pt idx="200">
                  <c:v>17355.88493059999</c:v>
                </c:pt>
                <c:pt idx="201">
                  <c:v>17433.730244800001</c:v>
                </c:pt>
                <c:pt idx="202">
                  <c:v>17510.927726199996</c:v>
                </c:pt>
                <c:pt idx="203">
                  <c:v>17587.469158399999</c:v>
                </c:pt>
                <c:pt idx="204">
                  <c:v>17663.346324999999</c:v>
                </c:pt>
                <c:pt idx="205">
                  <c:v>17738.551009599996</c:v>
                </c:pt>
                <c:pt idx="206">
                  <c:v>17813.074995800001</c:v>
                </c:pt>
                <c:pt idx="207">
                  <c:v>17886.910067199999</c:v>
                </c:pt>
                <c:pt idx="208">
                  <c:v>17960.048007399997</c:v>
                </c:pt>
                <c:pt idx="209">
                  <c:v>18032.480599999999</c:v>
                </c:pt>
                <c:pt idx="210">
                  <c:v>18104.199628599999</c:v>
                </c:pt>
                <c:pt idx="211">
                  <c:v>18175.196876800001</c:v>
                </c:pt>
                <c:pt idx="212">
                  <c:v>18245.464128199994</c:v>
                </c:pt>
                <c:pt idx="213">
                  <c:v>18314.993166399996</c:v>
                </c:pt>
                <c:pt idx="214">
                  <c:v>18383.775774999998</c:v>
                </c:pt>
                <c:pt idx="215">
                  <c:v>18451.803737599999</c:v>
                </c:pt>
                <c:pt idx="216">
                  <c:v>18519.068837799994</c:v>
                </c:pt>
                <c:pt idx="217">
                  <c:v>18585.562859199999</c:v>
                </c:pt>
                <c:pt idx="218">
                  <c:v>18651.277585399999</c:v>
                </c:pt>
                <c:pt idx="219">
                  <c:v>18716.2048</c:v>
                </c:pt>
                <c:pt idx="220">
                  <c:v>18780.336286599995</c:v>
                </c:pt>
                <c:pt idx="221">
                  <c:v>18843.663828799996</c:v>
                </c:pt>
                <c:pt idx="222">
                  <c:v>18906.1792102</c:v>
                </c:pt>
                <c:pt idx="223">
                  <c:v>18967.874214399999</c:v>
                </c:pt>
                <c:pt idx="224">
                  <c:v>19028.740624999995</c:v>
                </c:pt>
                <c:pt idx="225">
                  <c:v>19088.770225599998</c:v>
                </c:pt>
                <c:pt idx="226">
                  <c:v>19147.954799800002</c:v>
                </c:pt>
                <c:pt idx="227">
                  <c:v>19206.286131199995</c:v>
                </c:pt>
                <c:pt idx="228">
                  <c:v>19263.756003399998</c:v>
                </c:pt>
                <c:pt idx="229">
                  <c:v>19320.356199999998</c:v>
                </c:pt>
                <c:pt idx="230">
                  <c:v>19376.078504599998</c:v>
                </c:pt>
                <c:pt idx="231">
                  <c:v>19430.914700799993</c:v>
                </c:pt>
                <c:pt idx="232">
                  <c:v>19484.856572199998</c:v>
                </c:pt>
                <c:pt idx="233">
                  <c:v>19537.8959024</c:v>
                </c:pt>
                <c:pt idx="234">
                  <c:v>19590.024475000002</c:v>
                </c:pt>
                <c:pt idx="235">
                  <c:v>19641.234073599993</c:v>
                </c:pt>
                <c:pt idx="236">
                  <c:v>19691.516481799998</c:v>
                </c:pt>
                <c:pt idx="237">
                  <c:v>19740.863483199995</c:v>
                </c:pt>
                <c:pt idx="238">
                  <c:v>19789.266861399996</c:v>
                </c:pt>
                <c:pt idx="239">
                  <c:v>19836.718400000002</c:v>
                </c:pt>
                <c:pt idx="240">
                  <c:v>19883.209882599996</c:v>
                </c:pt>
                <c:pt idx="241">
                  <c:v>19928.733092799994</c:v>
                </c:pt>
                <c:pt idx="242">
                  <c:v>19973.279814199996</c:v>
                </c:pt>
                <c:pt idx="243">
                  <c:v>20016.841830399997</c:v>
                </c:pt>
                <c:pt idx="244">
                  <c:v>20059.410925000004</c:v>
                </c:pt>
                <c:pt idx="245">
                  <c:v>20100.9788816</c:v>
                </c:pt>
                <c:pt idx="246">
                  <c:v>20141.537483799999</c:v>
                </c:pt>
                <c:pt idx="247">
                  <c:v>20181.078515199999</c:v>
                </c:pt>
                <c:pt idx="248">
                  <c:v>20219.593759399999</c:v>
                </c:pt>
                <c:pt idx="249">
                  <c:v>20257.074999999997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51392"/>
        <c:axId val="100653312"/>
      </c:scatterChart>
      <c:valAx>
        <c:axId val="100651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overlay val="0"/>
        </c:title>
        <c:numFmt formatCode="0.00" sourceLinked="0"/>
        <c:majorTickMark val="none"/>
        <c:minorTickMark val="none"/>
        <c:tickLblPos val="nextTo"/>
        <c:crossAx val="100653312"/>
        <c:crosses val="autoZero"/>
        <c:crossBetween val="midCat"/>
      </c:valAx>
      <c:valAx>
        <c:axId val="1006533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overlay val="0"/>
        </c:title>
        <c:numFmt formatCode="#,##0.0" sourceLinked="1"/>
        <c:majorTickMark val="none"/>
        <c:minorTickMark val="none"/>
        <c:tickLblPos val="nextTo"/>
        <c:crossAx val="100651392"/>
        <c:crosses val="autoZero"/>
        <c:crossBetween val="midCat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cuve1'!$D$28:$D$277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cuve1'!$G$28:$G$277</c:f>
              <c:numCache>
                <c:formatCode>0.000</c:formatCode>
                <c:ptCount val="250"/>
                <c:pt idx="0">
                  <c:v>1.1058139856085817E-2</c:v>
                </c:pt>
                <c:pt idx="1">
                  <c:v>3.1415121977788729E-2</c:v>
                </c:pt>
                <c:pt idx="2">
                  <c:v>5.7889771871787767E-2</c:v>
                </c:pt>
                <c:pt idx="3">
                  <c:v>8.9336958521954626E-2</c:v>
                </c:pt>
                <c:pt idx="4">
                  <c:v>0.12508960729494387</c:v>
                </c:pt>
                <c:pt idx="5">
                  <c:v>0.16469402720541274</c:v>
                </c:pt>
                <c:pt idx="6">
                  <c:v>0.20781444194547963</c:v>
                </c:pt>
                <c:pt idx="7">
                  <c:v>0.25418853556482479</c:v>
                </c:pt>
                <c:pt idx="8">
                  <c:v>0.30360348686352356</c:v>
                </c:pt>
                <c:pt idx="9">
                  <c:v>0.35588172918608296</c:v>
                </c:pt>
                <c:pt idx="10">
                  <c:v>0.41087187572861672</c:v>
                </c:pt>
                <c:pt idx="11">
                  <c:v>0.46844262191695157</c:v>
                </c:pt>
                <c:pt idx="12">
                  <c:v>0.52847847401859271</c:v>
                </c:pt>
                <c:pt idx="13">
                  <c:v>0.59087665471175632</c:v>
                </c:pt>
                <c:pt idx="14">
                  <c:v>0.65554479821432998</c:v>
                </c:pt>
                <c:pt idx="15">
                  <c:v>0.722399193013742</c:v>
                </c:pt>
                <c:pt idx="16">
                  <c:v>0.79136341520473408</c:v>
                </c:pt>
                <c:pt idx="17">
                  <c:v>0.86236724722833402</c:v>
                </c:pt>
                <c:pt idx="18">
                  <c:v>0.93534580952666402</c:v>
                </c:pt>
                <c:pt idx="19">
                  <c:v>1.0102388539551121</c:v>
                </c:pt>
                <c:pt idx="20">
                  <c:v>1.0869901820744692</c:v>
                </c:pt>
                <c:pt idx="21">
                  <c:v>1.1655471612388477</c:v>
                </c:pt>
                <c:pt idx="22">
                  <c:v>1.2458603182536561</c:v>
                </c:pt>
                <c:pt idx="23">
                  <c:v>1.3278829952725431</c:v>
                </c:pt>
                <c:pt idx="24">
                  <c:v>1.4115710561546992</c:v>
                </c:pt>
                <c:pt idx="25">
                  <c:v>1.4968826341220753</c:v>
                </c:pt>
                <c:pt idx="26">
                  <c:v>1.5837779135125727</c:v>
                </c:pt>
                <c:pt idx="27">
                  <c:v>1.6722189399059253</c:v>
                </c:pt>
                <c:pt idx="28">
                  <c:v>1.7621694540326449</c:v>
                </c:pt>
                <c:pt idx="29">
                  <c:v>1.8535947457536388</c:v>
                </c:pt>
                <c:pt idx="30">
                  <c:v>1.946461525083679</c:v>
                </c:pt>
                <c:pt idx="31">
                  <c:v>2.0407378077725613</c:v>
                </c:pt>
                <c:pt idx="32">
                  <c:v>2.1363928133877859</c:v>
                </c:pt>
                <c:pt idx="33">
                  <c:v>2.2333968741873012</c:v>
                </c:pt>
                <c:pt idx="34">
                  <c:v>2.3317213533492214</c:v>
                </c:pt>
                <c:pt idx="35">
                  <c:v>2.4313385713517337</c:v>
                </c:pt>
                <c:pt idx="36">
                  <c:v>2.5322217394816717</c:v>
                </c:pt>
                <c:pt idx="37">
                  <c:v>2.6343448996026835</c:v>
                </c:pt>
                <c:pt idx="38">
                  <c:v>2.7376828694402691</c:v>
                </c:pt>
                <c:pt idx="39">
                  <c:v>2.8422111927459928</c:v>
                </c:pt>
                <c:pt idx="40">
                  <c:v>2.9479060937912265</c:v>
                </c:pt>
                <c:pt idx="41">
                  <c:v>3.0547444357146736</c:v>
                </c:pt>
                <c:pt idx="42">
                  <c:v>3.1627036823104007</c:v>
                </c:pt>
                <c:pt idx="43">
                  <c:v>3.2717618628961049</c:v>
                </c:pt>
                <c:pt idx="44">
                  <c:v>3.3818975399464284</c:v>
                </c:pt>
                <c:pt idx="45">
                  <c:v>3.4930897792147788</c:v>
                </c:pt>
                <c:pt idx="46">
                  <c:v>3.6053181221001496</c:v>
                </c:pt>
                <c:pt idx="47">
                  <c:v>3.7185625600440404</c:v>
                </c:pt>
                <c:pt idx="48">
                  <c:v>3.8328035107671647</c:v>
                </c:pt>
                <c:pt idx="49">
                  <c:v>3.9480217961770365</c:v>
                </c:pt>
                <c:pt idx="50">
                  <c:v>4.0641986217960913</c:v>
                </c:pt>
                <c:pt idx="51">
                  <c:v>4.1813155575762311</c:v>
                </c:pt>
                <c:pt idx="52">
                  <c:v>4.2993545199798584</c:v>
                </c:pt>
                <c:pt idx="53">
                  <c:v>4.4182977552198688</c:v>
                </c:pt>
                <c:pt idx="54">
                  <c:v>4.5381278235620854</c:v>
                </c:pt>
                <c:pt idx="55">
                  <c:v>4.6588275846031788</c:v>
                </c:pt>
                <c:pt idx="56">
                  <c:v>4.7803801834456934</c:v>
                </c:pt>
                <c:pt idx="57">
                  <c:v>4.902769037699354</c:v>
                </c:pt>
                <c:pt idx="58">
                  <c:v>5.0259778252444685</c:v>
                </c:pt>
                <c:pt idx="59">
                  <c:v>5.1499904726992911</c:v>
                </c:pt>
                <c:pt idx="60">
                  <c:v>5.2747911445384741</c:v>
                </c:pt>
                <c:pt idx="61">
                  <c:v>5.4003642328144812</c:v>
                </c:pt>
                <c:pt idx="62">
                  <c:v>5.5266943474381192</c:v>
                </c:pt>
                <c:pt idx="63">
                  <c:v>5.6537663069781585</c:v>
                </c:pt>
                <c:pt idx="64">
                  <c:v>5.7815651299433686</c:v>
                </c:pt>
                <c:pt idx="65">
                  <c:v>5.9100760265134973</c:v>
                </c:pt>
                <c:pt idx="66">
                  <c:v>6.039284390688378</c:v>
                </c:pt>
                <c:pt idx="67">
                  <c:v>6.1691757928269579</c:v>
                </c:pt>
                <c:pt idx="68">
                  <c:v>6.29973597255022</c:v>
                </c:pt>
                <c:pt idx="69">
                  <c:v>6.4309508319841182</c:v>
                </c:pt>
                <c:pt idx="70">
                  <c:v>6.5628064293204291</c:v>
                </c:pt>
                <c:pt idx="71">
                  <c:v>6.6952889726751588</c:v>
                </c:pt>
                <c:pt idx="72">
                  <c:v>6.8283848142256822</c:v>
                </c:pt>
                <c:pt idx="73">
                  <c:v>6.9620804446091871</c:v>
                </c:pt>
                <c:pt idx="74">
                  <c:v>7.0963624875662603</c:v>
                </c:pt>
                <c:pt idx="75">
                  <c:v>7.2312176948146503</c:v>
                </c:pt>
                <c:pt idx="76">
                  <c:v>7.3666329411392928</c:v>
                </c:pt>
                <c:pt idx="77">
                  <c:v>7.5025952196856593</c:v>
                </c:pt>
                <c:pt idx="78">
                  <c:v>7.6390916374443956</c:v>
                </c:pt>
                <c:pt idx="79">
                  <c:v>7.7761094109160274</c:v>
                </c:pt>
                <c:pt idx="80">
                  <c:v>7.9136358619452816</c:v>
                </c:pt>
                <c:pt idx="81">
                  <c:v>8.0516584137152449</c:v>
                </c:pt>
                <c:pt idx="82">
                  <c:v>8.1901645868922319</c:v>
                </c:pt>
                <c:pt idx="83">
                  <c:v>8.3291419959128294</c:v>
                </c:pt>
                <c:pt idx="84">
                  <c:v>8.4685783454051062</c:v>
                </c:pt>
                <c:pt idx="85">
                  <c:v>8.6084614267364916</c:v>
                </c:pt>
                <c:pt idx="86">
                  <c:v>8.7487791146813016</c:v>
                </c:pt>
                <c:pt idx="87">
                  <c:v>8.8895193642012806</c:v>
                </c:pt>
                <c:pt idx="88">
                  <c:v>9.0306702073329372</c:v>
                </c:pt>
                <c:pt idx="89">
                  <c:v>9.1722197501758718</c:v>
                </c:pt>
                <c:pt idx="90">
                  <c:v>9.3141561699765099</c:v>
                </c:pt>
                <c:pt idx="91">
                  <c:v>9.4564677123021337</c:v>
                </c:pt>
                <c:pt idx="92">
                  <c:v>9.5991426883002138</c:v>
                </c:pt>
                <c:pt idx="93">
                  <c:v>9.7421694720384799</c:v>
                </c:pt>
                <c:pt idx="94">
                  <c:v>9.8855364979212776</c:v>
                </c:pt>
                <c:pt idx="95">
                  <c:v>10.029232258178148</c:v>
                </c:pt>
                <c:pt idx="96">
                  <c:v>10.173245300420575</c:v>
                </c:pt>
                <c:pt idx="97">
                  <c:v>10.317564225263277</c:v>
                </c:pt>
                <c:pt idx="98">
                  <c:v>10.462177684006431</c:v>
                </c:pt>
                <c:pt idx="99">
                  <c:v>10.607074376375456</c:v>
                </c:pt>
                <c:pt idx="100">
                  <c:v>10.752243048315179</c:v>
                </c:pt>
                <c:pt idx="101">
                  <c:v>10.89767248983528</c:v>
                </c:pt>
                <c:pt idx="102">
                  <c:v>11.043351532904108</c:v>
                </c:pt>
                <c:pt idx="103">
                  <c:v>11.189269049388098</c:v>
                </c:pt>
                <c:pt idx="104">
                  <c:v>11.335413949034063</c:v>
                </c:pt>
                <c:pt idx="105">
                  <c:v>11.481775177491855</c:v>
                </c:pt>
                <c:pt idx="106">
                  <c:v>11.628341714374915</c:v>
                </c:pt>
                <c:pt idx="107">
                  <c:v>11.775102571356328</c:v>
                </c:pt>
                <c:pt idx="108">
                  <c:v>11.922046790298159</c:v>
                </c:pt>
                <c:pt idx="109">
                  <c:v>12.069163441411867</c:v>
                </c:pt>
                <c:pt idx="110">
                  <c:v>12.216441621447649</c:v>
                </c:pt>
                <c:pt idx="111">
                  <c:v>12.363870451910728</c:v>
                </c:pt>
                <c:pt idx="112">
                  <c:v>12.511439077302581</c:v>
                </c:pt>
                <c:pt idx="113">
                  <c:v>12.65913666338521</c:v>
                </c:pt>
                <c:pt idx="114">
                  <c:v>12.806952395466524</c:v>
                </c:pt>
                <c:pt idx="115">
                  <c:v>12.954875476705169</c:v>
                </c:pt>
                <c:pt idx="116">
                  <c:v>13.102895126432864</c:v>
                </c:pt>
                <c:pt idx="117">
                  <c:v>13.251000578492679</c:v>
                </c:pt>
                <c:pt idx="118">
                  <c:v>13.39918107959142</c:v>
                </c:pt>
                <c:pt idx="119">
                  <c:v>13.547425887664604</c:v>
                </c:pt>
                <c:pt idx="120">
                  <c:v>13.695724270252283</c:v>
                </c:pt>
                <c:pt idx="121">
                  <c:v>13.844065502884199</c:v>
                </c:pt>
                <c:pt idx="122">
                  <c:v>13.992438867472613</c:v>
                </c:pt>
                <c:pt idx="123">
                  <c:v>14.140833650711334</c:v>
                </c:pt>
                <c:pt idx="124">
                  <c:v>14.289239142479305</c:v>
                </c:pt>
                <c:pt idx="125">
                  <c:v>14.437644634247279</c:v>
                </c:pt>
                <c:pt idx="126">
                  <c:v>14.586039417485999</c:v>
                </c:pt>
                <c:pt idx="127">
                  <c:v>14.734412782074413</c:v>
                </c:pt>
                <c:pt idx="128">
                  <c:v>14.882754014706327</c:v>
                </c:pt>
                <c:pt idx="129">
                  <c:v>15.03105239729401</c:v>
                </c:pt>
                <c:pt idx="130">
                  <c:v>15.179297205367192</c:v>
                </c:pt>
                <c:pt idx="131">
                  <c:v>15.327477706465933</c:v>
                </c:pt>
                <c:pt idx="132">
                  <c:v>15.475583158525748</c:v>
                </c:pt>
                <c:pt idx="133">
                  <c:v>15.623602808253445</c:v>
                </c:pt>
                <c:pt idx="134">
                  <c:v>15.771525889492088</c:v>
                </c:pt>
                <c:pt idx="135">
                  <c:v>15.919341621573402</c:v>
                </c:pt>
                <c:pt idx="136">
                  <c:v>16.06703920765603</c:v>
                </c:pt>
                <c:pt idx="137">
                  <c:v>16.214607833047882</c:v>
                </c:pt>
                <c:pt idx="138">
                  <c:v>16.362036663510963</c:v>
                </c:pt>
                <c:pt idx="139">
                  <c:v>16.509314843546743</c:v>
                </c:pt>
                <c:pt idx="140">
                  <c:v>16.656431494660453</c:v>
                </c:pt>
                <c:pt idx="141">
                  <c:v>16.803375713602286</c:v>
                </c:pt>
                <c:pt idx="142">
                  <c:v>16.950136570583695</c:v>
                </c:pt>
                <c:pt idx="143">
                  <c:v>17.096703107466755</c:v>
                </c:pt>
                <c:pt idx="144">
                  <c:v>17.243064335924551</c:v>
                </c:pt>
                <c:pt idx="145">
                  <c:v>17.389209235570512</c:v>
                </c:pt>
                <c:pt idx="146">
                  <c:v>17.535126752054502</c:v>
                </c:pt>
                <c:pt idx="147">
                  <c:v>17.68080579512333</c:v>
                </c:pt>
                <c:pt idx="148">
                  <c:v>17.826235236643431</c:v>
                </c:pt>
                <c:pt idx="149">
                  <c:v>17.971403908583156</c:v>
                </c:pt>
                <c:pt idx="150">
                  <c:v>18.116300600952183</c:v>
                </c:pt>
                <c:pt idx="151">
                  <c:v>18.260914059695335</c:v>
                </c:pt>
                <c:pt idx="152">
                  <c:v>18.405232984538038</c:v>
                </c:pt>
                <c:pt idx="153">
                  <c:v>18.549246026780462</c:v>
                </c:pt>
                <c:pt idx="154">
                  <c:v>18.692941787037334</c:v>
                </c:pt>
                <c:pt idx="155">
                  <c:v>18.83630881292013</c:v>
                </c:pt>
                <c:pt idx="156">
                  <c:v>18.979335596658402</c:v>
                </c:pt>
                <c:pt idx="157">
                  <c:v>19.122010572656478</c:v>
                </c:pt>
                <c:pt idx="158">
                  <c:v>19.2643221149821</c:v>
                </c:pt>
                <c:pt idx="159">
                  <c:v>19.40625853478274</c:v>
                </c:pt>
                <c:pt idx="160">
                  <c:v>19.547808077625675</c:v>
                </c:pt>
                <c:pt idx="161">
                  <c:v>19.688958920757333</c:v>
                </c:pt>
                <c:pt idx="162">
                  <c:v>19.829699170277308</c:v>
                </c:pt>
                <c:pt idx="163">
                  <c:v>19.970016858222117</c:v>
                </c:pt>
                <c:pt idx="164">
                  <c:v>20.109899939553504</c:v>
                </c:pt>
                <c:pt idx="165">
                  <c:v>20.249336289045779</c:v>
                </c:pt>
                <c:pt idx="166">
                  <c:v>20.388313698066376</c:v>
                </c:pt>
                <c:pt idx="167">
                  <c:v>20.526819871243362</c:v>
                </c:pt>
                <c:pt idx="168">
                  <c:v>20.664842423013326</c:v>
                </c:pt>
                <c:pt idx="169">
                  <c:v>20.802368874042582</c:v>
                </c:pt>
                <c:pt idx="170">
                  <c:v>20.939386647514215</c:v>
                </c:pt>
                <c:pt idx="171">
                  <c:v>21.075883065272951</c:v>
                </c:pt>
                <c:pt idx="172">
                  <c:v>21.211845343819316</c:v>
                </c:pt>
                <c:pt idx="173">
                  <c:v>21.347260590143957</c:v>
                </c:pt>
                <c:pt idx="174">
                  <c:v>21.482115797392346</c:v>
                </c:pt>
                <c:pt idx="175">
                  <c:v>21.616397840349421</c:v>
                </c:pt>
                <c:pt idx="176">
                  <c:v>21.750093470732928</c:v>
                </c:pt>
                <c:pt idx="177">
                  <c:v>21.883189312283452</c:v>
                </c:pt>
                <c:pt idx="178">
                  <c:v>22.015671855638182</c:v>
                </c:pt>
                <c:pt idx="179">
                  <c:v>22.147527452974494</c:v>
                </c:pt>
                <c:pt idx="180">
                  <c:v>22.27874231240839</c:v>
                </c:pt>
                <c:pt idx="181">
                  <c:v>22.409302492131651</c:v>
                </c:pt>
                <c:pt idx="182">
                  <c:v>22.539193894270234</c:v>
                </c:pt>
                <c:pt idx="183">
                  <c:v>22.668402258445116</c:v>
                </c:pt>
                <c:pt idx="184">
                  <c:v>22.796913155015243</c:v>
                </c:pt>
                <c:pt idx="185">
                  <c:v>22.924711977980451</c:v>
                </c:pt>
                <c:pt idx="186">
                  <c:v>23.051783937520494</c:v>
                </c:pt>
                <c:pt idx="187">
                  <c:v>23.178114052144132</c:v>
                </c:pt>
                <c:pt idx="188">
                  <c:v>23.303687140420138</c:v>
                </c:pt>
                <c:pt idx="189">
                  <c:v>23.42848781225932</c:v>
                </c:pt>
                <c:pt idx="190">
                  <c:v>23.552500459714139</c:v>
                </c:pt>
                <c:pt idx="191">
                  <c:v>23.67570924725926</c:v>
                </c:pt>
                <c:pt idx="192">
                  <c:v>23.79809810151292</c:v>
                </c:pt>
                <c:pt idx="193">
                  <c:v>23.919650700355437</c:v>
                </c:pt>
                <c:pt idx="194">
                  <c:v>24.040350461396528</c:v>
                </c:pt>
                <c:pt idx="195">
                  <c:v>24.160180529738746</c:v>
                </c:pt>
                <c:pt idx="196">
                  <c:v>24.279123764978756</c:v>
                </c:pt>
                <c:pt idx="197">
                  <c:v>24.397162727382383</c:v>
                </c:pt>
                <c:pt idx="198">
                  <c:v>24.514279663162526</c:v>
                </c:pt>
                <c:pt idx="199">
                  <c:v>24.630456488781576</c:v>
                </c:pt>
                <c:pt idx="200">
                  <c:v>24.745674774191446</c:v>
                </c:pt>
                <c:pt idx="201">
                  <c:v>24.859915724914572</c:v>
                </c:pt>
                <c:pt idx="202">
                  <c:v>24.973160162858459</c:v>
                </c:pt>
                <c:pt idx="203">
                  <c:v>25.085388505743833</c:v>
                </c:pt>
                <c:pt idx="204">
                  <c:v>25.196580745012184</c:v>
                </c:pt>
                <c:pt idx="205">
                  <c:v>25.306716422062507</c:v>
                </c:pt>
                <c:pt idx="206">
                  <c:v>25.415774602648209</c:v>
                </c:pt>
                <c:pt idx="207">
                  <c:v>25.523733849243939</c:v>
                </c:pt>
                <c:pt idx="208">
                  <c:v>25.630572191167381</c:v>
                </c:pt>
                <c:pt idx="209">
                  <c:v>25.736267092212621</c:v>
                </c:pt>
                <c:pt idx="210">
                  <c:v>25.840795415518343</c:v>
                </c:pt>
                <c:pt idx="211">
                  <c:v>25.944133385355933</c:v>
                </c:pt>
                <c:pt idx="212">
                  <c:v>26.046256545476943</c:v>
                </c:pt>
                <c:pt idx="213">
                  <c:v>26.147139713606883</c:v>
                </c:pt>
                <c:pt idx="214">
                  <c:v>26.24675693160939</c:v>
                </c:pt>
                <c:pt idx="215">
                  <c:v>26.345081410771314</c:v>
                </c:pt>
                <c:pt idx="216">
                  <c:v>26.442085471570827</c:v>
                </c:pt>
                <c:pt idx="217">
                  <c:v>26.537740477186055</c:v>
                </c:pt>
                <c:pt idx="218">
                  <c:v>26.632016759874933</c:v>
                </c:pt>
                <c:pt idx="219">
                  <c:v>26.724883539204978</c:v>
                </c:pt>
                <c:pt idx="220">
                  <c:v>26.816308830925969</c:v>
                </c:pt>
                <c:pt idx="221">
                  <c:v>26.906259345052693</c:v>
                </c:pt>
                <c:pt idx="222">
                  <c:v>26.99470037144604</c:v>
                </c:pt>
                <c:pt idx="223">
                  <c:v>27.081595650836537</c:v>
                </c:pt>
                <c:pt idx="224">
                  <c:v>27.166907228803915</c:v>
                </c:pt>
                <c:pt idx="225">
                  <c:v>27.250595289686068</c:v>
                </c:pt>
                <c:pt idx="226">
                  <c:v>27.332617966704955</c:v>
                </c:pt>
                <c:pt idx="227">
                  <c:v>27.412931123719765</c:v>
                </c:pt>
                <c:pt idx="228">
                  <c:v>27.491488102884144</c:v>
                </c:pt>
                <c:pt idx="229">
                  <c:v>27.568239431003501</c:v>
                </c:pt>
                <c:pt idx="230">
                  <c:v>27.643132475431951</c:v>
                </c:pt>
                <c:pt idx="231">
                  <c:v>27.716111037730279</c:v>
                </c:pt>
                <c:pt idx="232">
                  <c:v>27.787114869753882</c:v>
                </c:pt>
                <c:pt idx="233">
                  <c:v>27.856079091944871</c:v>
                </c:pt>
                <c:pt idx="234">
                  <c:v>27.922933486744281</c:v>
                </c:pt>
                <c:pt idx="235">
                  <c:v>27.987601630246854</c:v>
                </c:pt>
                <c:pt idx="236">
                  <c:v>28.049999810940019</c:v>
                </c:pt>
                <c:pt idx="237">
                  <c:v>28.110035663041661</c:v>
                </c:pt>
                <c:pt idx="238">
                  <c:v>28.167606409229997</c:v>
                </c:pt>
                <c:pt idx="239">
                  <c:v>28.22259655577253</c:v>
                </c:pt>
                <c:pt idx="240">
                  <c:v>28.274874798095087</c:v>
                </c:pt>
                <c:pt idx="241">
                  <c:v>28.324289749393788</c:v>
                </c:pt>
                <c:pt idx="242">
                  <c:v>28.370663843013137</c:v>
                </c:pt>
                <c:pt idx="243">
                  <c:v>28.4137842577532</c:v>
                </c:pt>
                <c:pt idx="244">
                  <c:v>28.453388677663668</c:v>
                </c:pt>
                <c:pt idx="245">
                  <c:v>28.489141326436659</c:v>
                </c:pt>
                <c:pt idx="246">
                  <c:v>28.520588513086828</c:v>
                </c:pt>
                <c:pt idx="247">
                  <c:v>28.547063162980827</c:v>
                </c:pt>
                <c:pt idx="248">
                  <c:v>28.567420145102528</c:v>
                </c:pt>
                <c:pt idx="249">
                  <c:v>28.57847828495861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cuve1'!$O$28:$O$277</c:f>
              <c:numCache>
                <c:formatCode>0.00</c:formatCode>
                <c:ptCount val="25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  <c:pt idx="230">
                  <c:v>2.31</c:v>
                </c:pt>
                <c:pt idx="231">
                  <c:v>2.3199999999999998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2.4300000000000002</c:v>
                </c:pt>
                <c:pt idx="243">
                  <c:v>2.44</c:v>
                </c:pt>
                <c:pt idx="244">
                  <c:v>2.4500000000000002</c:v>
                </c:pt>
                <c:pt idx="245">
                  <c:v>2.46</c:v>
                </c:pt>
                <c:pt idx="246">
                  <c:v>2.4700000000000002</c:v>
                </c:pt>
                <c:pt idx="247">
                  <c:v>2.48</c:v>
                </c:pt>
                <c:pt idx="248">
                  <c:v>2.4900000000000002</c:v>
                </c:pt>
                <c:pt idx="249">
                  <c:v>2.5</c:v>
                </c:pt>
              </c:numCache>
            </c:numRef>
          </c:xVal>
          <c:yVal>
            <c:numRef>
              <c:f>'calcul cuve1'!$P$28:$P$277</c:f>
              <c:numCache>
                <c:formatCode>#,##0.00</c:formatCode>
                <c:ptCount val="250"/>
                <c:pt idx="0">
                  <c:v>-0.13968467000000001</c:v>
                </c:pt>
                <c:pt idx="1">
                  <c:v>-8.8145360000000006E-2</c:v>
                </c:pt>
                <c:pt idx="2">
                  <c:v>-3.5392090000000015E-2</c:v>
                </c:pt>
                <c:pt idx="3">
                  <c:v>1.8565119999999991E-2</c:v>
                </c:pt>
                <c:pt idx="4">
                  <c:v>7.3716249999999983E-2</c:v>
                </c:pt>
                <c:pt idx="5">
                  <c:v>0.13005127999999994</c:v>
                </c:pt>
                <c:pt idx="6">
                  <c:v>0.18756019000000007</c:v>
                </c:pt>
                <c:pt idx="7">
                  <c:v>0.24623296</c:v>
                </c:pt>
                <c:pt idx="8">
                  <c:v>0.30605956999999995</c:v>
                </c:pt>
                <c:pt idx="9">
                  <c:v>0.36703000000000002</c:v>
                </c:pt>
                <c:pt idx="10">
                  <c:v>0.42913423000000001</c:v>
                </c:pt>
                <c:pt idx="11">
                  <c:v>0.4923622399999999</c:v>
                </c:pt>
                <c:pt idx="12">
                  <c:v>0.55670401000000003</c:v>
                </c:pt>
                <c:pt idx="13">
                  <c:v>0.62214952000000001</c:v>
                </c:pt>
                <c:pt idx="14">
                  <c:v>0.68868874999999985</c:v>
                </c:pt>
                <c:pt idx="15">
                  <c:v>0.75631168000000004</c:v>
                </c:pt>
                <c:pt idx="16">
                  <c:v>0.82500828999999998</c:v>
                </c:pt>
                <c:pt idx="17">
                  <c:v>0.89476855999999994</c:v>
                </c:pt>
                <c:pt idx="18">
                  <c:v>0.96558246999999997</c:v>
                </c:pt>
                <c:pt idx="19">
                  <c:v>1.0374400000000001</c:v>
                </c:pt>
                <c:pt idx="20">
                  <c:v>1.1103311299999998</c:v>
                </c:pt>
                <c:pt idx="21">
                  <c:v>1.18424584</c:v>
                </c:pt>
                <c:pt idx="22">
                  <c:v>1.25917411</c:v>
                </c:pt>
                <c:pt idx="23">
                  <c:v>1.3351059199999999</c:v>
                </c:pt>
                <c:pt idx="24">
                  <c:v>1.4120312500000001</c:v>
                </c:pt>
                <c:pt idx="25">
                  <c:v>1.4899400800000002</c:v>
                </c:pt>
                <c:pt idx="26">
                  <c:v>1.5688223900000002</c:v>
                </c:pt>
                <c:pt idx="27">
                  <c:v>1.6486681600000002</c:v>
                </c:pt>
                <c:pt idx="28">
                  <c:v>1.7294673699999998</c:v>
                </c:pt>
                <c:pt idx="29">
                  <c:v>1.81121</c:v>
                </c:pt>
                <c:pt idx="30">
                  <c:v>1.89388603</c:v>
                </c:pt>
                <c:pt idx="31">
                  <c:v>1.9774854400000001</c:v>
                </c:pt>
                <c:pt idx="32">
                  <c:v>2.0619982100000001</c:v>
                </c:pt>
                <c:pt idx="33">
                  <c:v>2.1474143200000002</c:v>
                </c:pt>
                <c:pt idx="34">
                  <c:v>2.2337237499999998</c:v>
                </c:pt>
                <c:pt idx="35">
                  <c:v>2.3209164799999997</c:v>
                </c:pt>
                <c:pt idx="36">
                  <c:v>2.4089824900000001</c:v>
                </c:pt>
                <c:pt idx="37">
                  <c:v>2.4979117599999996</c:v>
                </c:pt>
                <c:pt idx="38">
                  <c:v>2.5876942700000001</c:v>
                </c:pt>
                <c:pt idx="39">
                  <c:v>2.6783200000000003</c:v>
                </c:pt>
                <c:pt idx="40">
                  <c:v>2.7697789299999998</c:v>
                </c:pt>
                <c:pt idx="41">
                  <c:v>2.8620610399999999</c:v>
                </c:pt>
                <c:pt idx="42">
                  <c:v>2.9551563099999996</c:v>
                </c:pt>
                <c:pt idx="43">
                  <c:v>3.04905472</c:v>
                </c:pt>
                <c:pt idx="44">
                  <c:v>3.14374625</c:v>
                </c:pt>
                <c:pt idx="45">
                  <c:v>3.23922088</c:v>
                </c:pt>
                <c:pt idx="46">
                  <c:v>3.3354685899999996</c:v>
                </c:pt>
                <c:pt idx="47">
                  <c:v>3.4324793599999999</c:v>
                </c:pt>
                <c:pt idx="48">
                  <c:v>3.5302431699999999</c:v>
                </c:pt>
                <c:pt idx="49">
                  <c:v>3.6287499999999997</c:v>
                </c:pt>
                <c:pt idx="50">
                  <c:v>3.7279898299999998</c:v>
                </c:pt>
                <c:pt idx="51">
                  <c:v>3.8279526399999999</c:v>
                </c:pt>
                <c:pt idx="52">
                  <c:v>3.9286284100000004</c:v>
                </c:pt>
                <c:pt idx="53">
                  <c:v>4.0300071199999996</c:v>
                </c:pt>
                <c:pt idx="54">
                  <c:v>4.1320787499999998</c:v>
                </c:pt>
                <c:pt idx="55">
                  <c:v>4.2348332800000001</c:v>
                </c:pt>
                <c:pt idx="56">
                  <c:v>4.3382606899999994</c:v>
                </c:pt>
                <c:pt idx="57">
                  <c:v>4.4423509599999988</c:v>
                </c:pt>
                <c:pt idx="58">
                  <c:v>4.5470940699999991</c:v>
                </c:pt>
                <c:pt idx="59">
                  <c:v>4.6524799999999997</c:v>
                </c:pt>
                <c:pt idx="60">
                  <c:v>4.7584987299999995</c:v>
                </c:pt>
                <c:pt idx="61">
                  <c:v>4.8651402399999997</c:v>
                </c:pt>
                <c:pt idx="62">
                  <c:v>4.97239451</c:v>
                </c:pt>
                <c:pt idx="63">
                  <c:v>5.08025152</c:v>
                </c:pt>
                <c:pt idx="64">
                  <c:v>5.1887012500000003</c:v>
                </c:pt>
                <c:pt idx="65">
                  <c:v>5.2977336799999994</c:v>
                </c:pt>
                <c:pt idx="66">
                  <c:v>5.4073387899999998</c:v>
                </c:pt>
                <c:pt idx="67">
                  <c:v>5.5175065600000002</c:v>
                </c:pt>
                <c:pt idx="68">
                  <c:v>5.6282269699999992</c:v>
                </c:pt>
                <c:pt idx="69">
                  <c:v>5.7394899999999991</c:v>
                </c:pt>
                <c:pt idx="70">
                  <c:v>5.8512856299999996</c:v>
                </c:pt>
                <c:pt idx="71">
                  <c:v>5.9636038399999984</c:v>
                </c:pt>
                <c:pt idx="72">
                  <c:v>6.0764346099999988</c:v>
                </c:pt>
                <c:pt idx="73">
                  <c:v>6.1897679199999995</c:v>
                </c:pt>
                <c:pt idx="74">
                  <c:v>6.3035937500000001</c:v>
                </c:pt>
                <c:pt idx="75">
                  <c:v>6.4179020799999993</c:v>
                </c:pt>
                <c:pt idx="76">
                  <c:v>6.5326828899999994</c:v>
                </c:pt>
                <c:pt idx="77">
                  <c:v>6.6479261599999999</c:v>
                </c:pt>
                <c:pt idx="78">
                  <c:v>6.7636218700000006</c:v>
                </c:pt>
                <c:pt idx="79">
                  <c:v>6.8797600000000001</c:v>
                </c:pt>
                <c:pt idx="80">
                  <c:v>6.9963305300000007</c:v>
                </c:pt>
                <c:pt idx="81">
                  <c:v>7.1133234399999985</c:v>
                </c:pt>
                <c:pt idx="82">
                  <c:v>7.2307287099999993</c:v>
                </c:pt>
                <c:pt idx="83">
                  <c:v>7.3485363199999991</c:v>
                </c:pt>
                <c:pt idx="84">
                  <c:v>7.4667362499999994</c:v>
                </c:pt>
                <c:pt idx="85">
                  <c:v>7.5853184799999989</c:v>
                </c:pt>
                <c:pt idx="86">
                  <c:v>7.7042729899999998</c:v>
                </c:pt>
                <c:pt idx="87">
                  <c:v>7.8235897599999999</c:v>
                </c:pt>
                <c:pt idx="88">
                  <c:v>7.9432587700000008</c:v>
                </c:pt>
                <c:pt idx="89">
                  <c:v>8.063270000000001</c:v>
                </c:pt>
                <c:pt idx="90">
                  <c:v>8.1836134299999994</c:v>
                </c:pt>
                <c:pt idx="91">
                  <c:v>8.3042790400000008</c:v>
                </c:pt>
                <c:pt idx="92">
                  <c:v>8.4252568100000005</c:v>
                </c:pt>
                <c:pt idx="93">
                  <c:v>8.5465367200000006</c:v>
                </c:pt>
                <c:pt idx="94">
                  <c:v>8.66810875</c:v>
                </c:pt>
                <c:pt idx="95">
                  <c:v>8.7899628799999991</c:v>
                </c:pt>
                <c:pt idx="96">
                  <c:v>8.9120890900000003</c:v>
                </c:pt>
                <c:pt idx="97">
                  <c:v>9.0344773599999986</c:v>
                </c:pt>
                <c:pt idx="98">
                  <c:v>9.1571176699999999</c:v>
                </c:pt>
                <c:pt idx="99">
                  <c:v>9.2799999999999994</c:v>
                </c:pt>
                <c:pt idx="100">
                  <c:v>9.4031143299999993</c:v>
                </c:pt>
                <c:pt idx="101">
                  <c:v>9.5264506400000002</c:v>
                </c:pt>
                <c:pt idx="102">
                  <c:v>9.649998909999999</c:v>
                </c:pt>
                <c:pt idx="103">
                  <c:v>9.7737491199999997</c:v>
                </c:pt>
                <c:pt idx="104">
                  <c:v>9.8976912499999994</c:v>
                </c:pt>
                <c:pt idx="105">
                  <c:v>10.02181528</c:v>
                </c:pt>
                <c:pt idx="106">
                  <c:v>10.146111190000001</c:v>
                </c:pt>
                <c:pt idx="107">
                  <c:v>10.27056896</c:v>
                </c:pt>
                <c:pt idx="108">
                  <c:v>10.395178570000001</c:v>
                </c:pt>
                <c:pt idx="109">
                  <c:v>10.51993</c:v>
                </c:pt>
                <c:pt idx="110">
                  <c:v>10.644813230000002</c:v>
                </c:pt>
                <c:pt idx="111">
                  <c:v>10.769818240000001</c:v>
                </c:pt>
                <c:pt idx="112">
                  <c:v>10.894935009999999</c:v>
                </c:pt>
                <c:pt idx="113">
                  <c:v>11.020153519999999</c:v>
                </c:pt>
                <c:pt idx="114">
                  <c:v>11.145463749999999</c:v>
                </c:pt>
                <c:pt idx="115">
                  <c:v>11.270855679999999</c:v>
                </c:pt>
                <c:pt idx="116">
                  <c:v>11.396319289999999</c:v>
                </c:pt>
                <c:pt idx="117">
                  <c:v>11.521844559999998</c:v>
                </c:pt>
                <c:pt idx="118">
                  <c:v>11.647421469999999</c:v>
                </c:pt>
                <c:pt idx="119">
                  <c:v>11.77304</c:v>
                </c:pt>
                <c:pt idx="120">
                  <c:v>11.898690129999999</c:v>
                </c:pt>
                <c:pt idx="121">
                  <c:v>12.024361839999999</c:v>
                </c:pt>
                <c:pt idx="122">
                  <c:v>12.150045110000001</c:v>
                </c:pt>
                <c:pt idx="123">
                  <c:v>12.275729920000002</c:v>
                </c:pt>
                <c:pt idx="124">
                  <c:v>12.401406249999999</c:v>
                </c:pt>
                <c:pt idx="125">
                  <c:v>12.527064080000001</c:v>
                </c:pt>
                <c:pt idx="126">
                  <c:v>12.65269339</c:v>
                </c:pt>
                <c:pt idx="127">
                  <c:v>12.77828416</c:v>
                </c:pt>
                <c:pt idx="128">
                  <c:v>12.903826369999999</c:v>
                </c:pt>
                <c:pt idx="129">
                  <c:v>13.029310000000001</c:v>
                </c:pt>
                <c:pt idx="130">
                  <c:v>13.15472503</c:v>
                </c:pt>
                <c:pt idx="131">
                  <c:v>13.280061440000001</c:v>
                </c:pt>
                <c:pt idx="132">
                  <c:v>13.40530921</c:v>
                </c:pt>
                <c:pt idx="133">
                  <c:v>13.530458320000001</c:v>
                </c:pt>
                <c:pt idx="134">
                  <c:v>13.655498750000001</c:v>
                </c:pt>
                <c:pt idx="135">
                  <c:v>13.780420480000002</c:v>
                </c:pt>
                <c:pt idx="136">
                  <c:v>13.905213490000001</c:v>
                </c:pt>
                <c:pt idx="137">
                  <c:v>14.029867759999998</c:v>
                </c:pt>
                <c:pt idx="138">
                  <c:v>14.154373269999999</c:v>
                </c:pt>
                <c:pt idx="139">
                  <c:v>14.278719999999998</c:v>
                </c:pt>
                <c:pt idx="140">
                  <c:v>14.40289793</c:v>
                </c:pt>
                <c:pt idx="141">
                  <c:v>14.52689704</c:v>
                </c:pt>
                <c:pt idx="142">
                  <c:v>14.650707309999998</c:v>
                </c:pt>
                <c:pt idx="143">
                  <c:v>14.774318719999998</c:v>
                </c:pt>
                <c:pt idx="144">
                  <c:v>14.897721249999998</c:v>
                </c:pt>
                <c:pt idx="145">
                  <c:v>15.02090488</c:v>
                </c:pt>
                <c:pt idx="146">
                  <c:v>15.143859589999998</c:v>
                </c:pt>
                <c:pt idx="147">
                  <c:v>15.266575359999999</c:v>
                </c:pt>
                <c:pt idx="148">
                  <c:v>15.389042170000002</c:v>
                </c:pt>
                <c:pt idx="149">
                  <c:v>15.51125</c:v>
                </c:pt>
                <c:pt idx="150">
                  <c:v>15.633188830000002</c:v>
                </c:pt>
                <c:pt idx="151">
                  <c:v>15.754848639999999</c:v>
                </c:pt>
                <c:pt idx="152">
                  <c:v>15.876219409999999</c:v>
                </c:pt>
                <c:pt idx="153">
                  <c:v>15.997291119999998</c:v>
                </c:pt>
                <c:pt idx="154">
                  <c:v>16.118053749999998</c:v>
                </c:pt>
                <c:pt idx="155">
                  <c:v>16.238497280000001</c:v>
                </c:pt>
                <c:pt idx="156">
                  <c:v>16.35861169</c:v>
                </c:pt>
                <c:pt idx="157">
                  <c:v>16.478386959999998</c:v>
                </c:pt>
                <c:pt idx="158">
                  <c:v>16.597813069999997</c:v>
                </c:pt>
                <c:pt idx="159">
                  <c:v>16.71688</c:v>
                </c:pt>
                <c:pt idx="160">
                  <c:v>16.835577729999997</c:v>
                </c:pt>
                <c:pt idx="161">
                  <c:v>16.953896239999999</c:v>
                </c:pt>
                <c:pt idx="162">
                  <c:v>17.071825509999996</c:v>
                </c:pt>
                <c:pt idx="163">
                  <c:v>17.189355519999996</c:v>
                </c:pt>
                <c:pt idx="164">
                  <c:v>17.306476249999999</c:v>
                </c:pt>
                <c:pt idx="165">
                  <c:v>17.423177679999998</c:v>
                </c:pt>
                <c:pt idx="166">
                  <c:v>17.539449789999995</c:v>
                </c:pt>
                <c:pt idx="167">
                  <c:v>17.65528256</c:v>
                </c:pt>
                <c:pt idx="168">
                  <c:v>17.77066597</c:v>
                </c:pt>
                <c:pt idx="169">
                  <c:v>17.885589999999997</c:v>
                </c:pt>
                <c:pt idx="170">
                  <c:v>18.000044630000001</c:v>
                </c:pt>
                <c:pt idx="171">
                  <c:v>18.114019839999994</c:v>
                </c:pt>
                <c:pt idx="172">
                  <c:v>18.227505609999998</c:v>
                </c:pt>
                <c:pt idx="173">
                  <c:v>18.340491920000002</c:v>
                </c:pt>
                <c:pt idx="174">
                  <c:v>18.45296875</c:v>
                </c:pt>
                <c:pt idx="175">
                  <c:v>18.564926079999999</c:v>
                </c:pt>
                <c:pt idx="176">
                  <c:v>18.676353889999998</c:v>
                </c:pt>
                <c:pt idx="177">
                  <c:v>18.787242159999998</c:v>
                </c:pt>
                <c:pt idx="178">
                  <c:v>18.897580869999995</c:v>
                </c:pt>
                <c:pt idx="179">
                  <c:v>19.007359999999998</c:v>
                </c:pt>
                <c:pt idx="180">
                  <c:v>19.116569529999996</c:v>
                </c:pt>
                <c:pt idx="181">
                  <c:v>19.225199439999997</c:v>
                </c:pt>
                <c:pt idx="182">
                  <c:v>19.333239710000004</c:v>
                </c:pt>
                <c:pt idx="183">
                  <c:v>19.440680319999998</c:v>
                </c:pt>
                <c:pt idx="184">
                  <c:v>19.547511249999999</c:v>
                </c:pt>
                <c:pt idx="185">
                  <c:v>19.653722479999999</c:v>
                </c:pt>
                <c:pt idx="186">
                  <c:v>19.759303990000003</c:v>
                </c:pt>
                <c:pt idx="187">
                  <c:v>19.864245759999999</c:v>
                </c:pt>
                <c:pt idx="188">
                  <c:v>19.968537769999994</c:v>
                </c:pt>
                <c:pt idx="189">
                  <c:v>20.072169999999996</c:v>
                </c:pt>
                <c:pt idx="190">
                  <c:v>20.175132429999998</c:v>
                </c:pt>
                <c:pt idx="191">
                  <c:v>20.277415039999998</c:v>
                </c:pt>
                <c:pt idx="192">
                  <c:v>20.379007810000001</c:v>
                </c:pt>
                <c:pt idx="193">
                  <c:v>20.479900719999996</c:v>
                </c:pt>
                <c:pt idx="194">
                  <c:v>20.580083749999996</c:v>
                </c:pt>
                <c:pt idx="195">
                  <c:v>20.679546879999993</c:v>
                </c:pt>
                <c:pt idx="196">
                  <c:v>20.778280089999999</c:v>
                </c:pt>
                <c:pt idx="197">
                  <c:v>20.876273360000003</c:v>
                </c:pt>
                <c:pt idx="198">
                  <c:v>20.973516669999999</c:v>
                </c:pt>
                <c:pt idx="199">
                  <c:v>21.069999999999997</c:v>
                </c:pt>
                <c:pt idx="200">
                  <c:v>21.165713329999992</c:v>
                </c:pt>
                <c:pt idx="201">
                  <c:v>21.260646640000001</c:v>
                </c:pt>
                <c:pt idx="202">
                  <c:v>21.354789909999997</c:v>
                </c:pt>
                <c:pt idx="203">
                  <c:v>21.448133119999998</c:v>
                </c:pt>
                <c:pt idx="204">
                  <c:v>21.540666249999997</c:v>
                </c:pt>
                <c:pt idx="205">
                  <c:v>21.632379279999999</c:v>
                </c:pt>
                <c:pt idx="206">
                  <c:v>21.72326219</c:v>
                </c:pt>
                <c:pt idx="207">
                  <c:v>21.81330496</c:v>
                </c:pt>
                <c:pt idx="208">
                  <c:v>21.902497569999994</c:v>
                </c:pt>
                <c:pt idx="209">
                  <c:v>21.990829999999999</c:v>
                </c:pt>
                <c:pt idx="210">
                  <c:v>22.078292229999999</c:v>
                </c:pt>
                <c:pt idx="211">
                  <c:v>22.16487424</c:v>
                </c:pt>
                <c:pt idx="212">
                  <c:v>22.250566009999996</c:v>
                </c:pt>
                <c:pt idx="213">
                  <c:v>22.335357519999999</c:v>
                </c:pt>
                <c:pt idx="214">
                  <c:v>22.419238750000002</c:v>
                </c:pt>
                <c:pt idx="215">
                  <c:v>22.50219968</c:v>
                </c:pt>
                <c:pt idx="216">
                  <c:v>22.584230289999997</c:v>
                </c:pt>
                <c:pt idx="217">
                  <c:v>22.665320560000001</c:v>
                </c:pt>
                <c:pt idx="218">
                  <c:v>22.745460470000001</c:v>
                </c:pt>
                <c:pt idx="219">
                  <c:v>22.824639999999999</c:v>
                </c:pt>
                <c:pt idx="220">
                  <c:v>22.902849129999996</c:v>
                </c:pt>
                <c:pt idx="221">
                  <c:v>22.98007784</c:v>
                </c:pt>
                <c:pt idx="222">
                  <c:v>23.056316110000001</c:v>
                </c:pt>
                <c:pt idx="223">
                  <c:v>23.131553919999998</c:v>
                </c:pt>
                <c:pt idx="224">
                  <c:v>23.205781249999998</c:v>
                </c:pt>
                <c:pt idx="225">
                  <c:v>23.278988079999998</c:v>
                </c:pt>
                <c:pt idx="226">
                  <c:v>23.351164390000001</c:v>
                </c:pt>
                <c:pt idx="227">
                  <c:v>23.422300159999995</c:v>
                </c:pt>
                <c:pt idx="228">
                  <c:v>23.492385370000001</c:v>
                </c:pt>
                <c:pt idx="229">
                  <c:v>23.561409999999999</c:v>
                </c:pt>
                <c:pt idx="230">
                  <c:v>23.629364030000001</c:v>
                </c:pt>
                <c:pt idx="231">
                  <c:v>23.696237439999994</c:v>
                </c:pt>
                <c:pt idx="232">
                  <c:v>23.762020209999999</c:v>
                </c:pt>
                <c:pt idx="233">
                  <c:v>23.826702319999999</c:v>
                </c:pt>
                <c:pt idx="234">
                  <c:v>23.890273750000002</c:v>
                </c:pt>
                <c:pt idx="235">
                  <c:v>23.952724479999993</c:v>
                </c:pt>
                <c:pt idx="236">
                  <c:v>24.014044489999996</c:v>
                </c:pt>
                <c:pt idx="237">
                  <c:v>24.074223759999999</c:v>
                </c:pt>
                <c:pt idx="238">
                  <c:v>24.133252269999996</c:v>
                </c:pt>
                <c:pt idx="239">
                  <c:v>24.191120000000002</c:v>
                </c:pt>
                <c:pt idx="240">
                  <c:v>24.247816929999995</c:v>
                </c:pt>
                <c:pt idx="241">
                  <c:v>24.303333039999995</c:v>
                </c:pt>
                <c:pt idx="242">
                  <c:v>24.357658309999994</c:v>
                </c:pt>
                <c:pt idx="243">
                  <c:v>24.410782719999997</c:v>
                </c:pt>
                <c:pt idx="244">
                  <c:v>24.462696250000004</c:v>
                </c:pt>
                <c:pt idx="245">
                  <c:v>24.513388880000001</c:v>
                </c:pt>
                <c:pt idx="246">
                  <c:v>24.56285059</c:v>
                </c:pt>
                <c:pt idx="247">
                  <c:v>24.61107136</c:v>
                </c:pt>
                <c:pt idx="248">
                  <c:v>24.658041170000001</c:v>
                </c:pt>
                <c:pt idx="249">
                  <c:v>24.703749999999996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697600"/>
        <c:axId val="100699520"/>
      </c:scatterChart>
      <c:valAx>
        <c:axId val="100697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00699520"/>
        <c:crosses val="autoZero"/>
        <c:crossBetween val="midCat"/>
      </c:valAx>
      <c:valAx>
        <c:axId val="100699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100697600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Jeanjx calcul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'calcul cuve2'!$E$26:$I$26</c:f>
              <c:strCache>
                <c:ptCount val="1"/>
                <c:pt idx="0">
                  <c:v>selon calcul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9336361759944596"/>
                  <c:y val="-8.617898696970025E-2"/>
                </c:manualLayout>
              </c:layout>
              <c:numFmt formatCode="General" sourceLinked="0"/>
            </c:trendlineLbl>
          </c:trendline>
          <c:xVal>
            <c:numRef>
              <c:f>'calcul cuve2'!$D$28:$D$257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cuve2'!$G$28:$G$257</c:f>
              <c:numCache>
                <c:formatCode>0.000</c:formatCode>
                <c:ptCount val="230"/>
                <c:pt idx="0">
                  <c:v>1.1730383711071294E-2</c:v>
                </c:pt>
                <c:pt idx="1">
                  <c:v>3.3296476096746887E-2</c:v>
                </c:pt>
                <c:pt idx="2">
                  <c:v>6.1315299167032759E-2</c:v>
                </c:pt>
                <c:pt idx="3">
                  <c:v>9.4568394790144075E-2</c:v>
                </c:pt>
                <c:pt idx="4">
                  <c:v>0.13234564055851092</c:v>
                </c:pt>
                <c:pt idx="5">
                  <c:v>0.17416385241882598</c:v>
                </c:pt>
                <c:pt idx="6">
                  <c:v>0.21966527139476075</c:v>
                </c:pt>
                <c:pt idx="7">
                  <c:v>0.26857028969602492</c:v>
                </c:pt>
                <c:pt idx="8">
                  <c:v>0.32065196240100169</c:v>
                </c:pt>
                <c:pt idx="9">
                  <c:v>0.37572086091417739</c:v>
                </c:pt>
                <c:pt idx="10">
                  <c:v>0.43361541972560275</c:v>
                </c:pt>
                <c:pt idx="11">
                  <c:v>0.494195449390472</c:v>
                </c:pt>
                <c:pt idx="12">
                  <c:v>0.55733759191374144</c:v>
                </c:pt>
                <c:pt idx="13">
                  <c:v>0.62293202805066861</c:v>
                </c:pt>
                <c:pt idx="14">
                  <c:v>0.69088002451287489</c:v>
                </c:pt>
                <c:pt idx="15">
                  <c:v>0.76109206373353677</c:v>
                </c:pt>
                <c:pt idx="16">
                  <c:v>0.83348638920537788</c:v>
                </c:pt>
                <c:pt idx="17">
                  <c:v>0.90798785448159269</c:v>
                </c:pt>
                <c:pt idx="18">
                  <c:v>0.98452699873178795</c:v>
                </c:pt>
                <c:pt idx="19">
                  <c:v>1.0630392944288864</c:v>
                </c:pt>
                <c:pt idx="20">
                  <c:v>1.1434645279335764</c:v>
                </c:pt>
                <c:pt idx="21">
                  <c:v>1.225746284160071</c:v>
                </c:pt>
                <c:pt idx="22">
                  <c:v>1.3098315138029706</c:v>
                </c:pt>
                <c:pt idx="23">
                  <c:v>1.3956701668119091</c:v>
                </c:pt>
                <c:pt idx="24">
                  <c:v>1.4832148795801563</c:v>
                </c:pt>
                <c:pt idx="25">
                  <c:v>1.5724207060988258</c:v>
                </c:pt>
                <c:pt idx="26">
                  <c:v>1.6632448854099986</c:v>
                </c:pt>
                <c:pt idx="27">
                  <c:v>1.7556466392675041</c:v>
                </c:pt>
                <c:pt idx="28">
                  <c:v>1.8495869951203971</c:v>
                </c:pt>
                <c:pt idx="29">
                  <c:v>1.9450286304676467</c:v>
                </c:pt>
                <c:pt idx="30">
                  <c:v>2.0419357353620677</c:v>
                </c:pt>
                <c:pt idx="31">
                  <c:v>2.140273890416946</c:v>
                </c:pt>
                <c:pt idx="32">
                  <c:v>2.2400099581263868</c:v>
                </c:pt>
                <c:pt idx="33">
                  <c:v>2.3411119856773208</c:v>
                </c:pt>
                <c:pt idx="34">
                  <c:v>2.4435491177273376</c:v>
                </c:pt>
                <c:pt idx="35">
                  <c:v>2.5472915178634543</c:v>
                </c:pt>
                <c:pt idx="36">
                  <c:v>2.6523102976540418</c:v>
                </c:pt>
                <c:pt idx="37">
                  <c:v>2.758577452368506</c:v>
                </c:pt>
                <c:pt idx="38">
                  <c:v>2.8660658025737211</c:v>
                </c:pt>
                <c:pt idx="39">
                  <c:v>2.9747489409281216</c:v>
                </c:pt>
                <c:pt idx="40">
                  <c:v>3.0846011835879983</c:v>
                </c:pt>
                <c:pt idx="41">
                  <c:v>3.1955975257193088</c:v>
                </c:pt>
                <c:pt idx="42">
                  <c:v>3.3077136006747576</c:v>
                </c:pt>
                <c:pt idx="43">
                  <c:v>3.4209256424523713</c:v>
                </c:pt>
                <c:pt idx="44">
                  <c:v>3.5352104510998106</c:v>
                </c:pt>
                <c:pt idx="45">
                  <c:v>3.6505453607697378</c:v>
                </c:pt>
                <c:pt idx="46">
                  <c:v>3.7669082101668416</c:v>
                </c:pt>
                <c:pt idx="47">
                  <c:v>3.884277315157513</c:v>
                </c:pt>
                <c:pt idx="48">
                  <c:v>4.0026314433393484</c:v>
                </c:pt>
                <c:pt idx="49">
                  <c:v>4.1219497903904934</c:v>
                </c:pt>
                <c:pt idx="50">
                  <c:v>4.242211958038566</c:v>
                </c:pt>
                <c:pt idx="51">
                  <c:v>4.3633979335062296</c:v>
                </c:pt>
                <c:pt idx="52">
                  <c:v>4.4854880703055304</c:v>
                </c:pt>
                <c:pt idx="53">
                  <c:v>4.608463070266394</c:v>
                </c:pt>
                <c:pt idx="54">
                  <c:v>4.7323039666963274</c:v>
                </c:pt>
                <c:pt idx="55">
                  <c:v>4.8569921085786207</c:v>
                </c:pt>
                <c:pt idx="56">
                  <c:v>4.9825091457254747</c:v>
                </c:pt>
                <c:pt idx="57">
                  <c:v>5.1088370148104225</c:v>
                </c:pt>
                <c:pt idx="58">
                  <c:v>5.2359579262116895</c:v>
                </c:pt>
                <c:pt idx="59">
                  <c:v>5.3638543516043526</c:v>
                </c:pt>
                <c:pt idx="60">
                  <c:v>5.4925090122449243</c:v>
                </c:pt>
                <c:pt idx="61">
                  <c:v>5.6219048678969701</c:v>
                </c:pt>
                <c:pt idx="62">
                  <c:v>5.7520251063509846</c:v>
                </c:pt>
                <c:pt idx="63">
                  <c:v>5.8828531334956837</c:v>
                </c:pt>
                <c:pt idx="64">
                  <c:v>6.0143725639016683</c:v>
                </c:pt>
                <c:pt idx="65">
                  <c:v>6.1465672118815702</c:v>
                </c:pt>
                <c:pt idx="66">
                  <c:v>6.2794210829938315</c:v>
                </c:pt>
                <c:pt idx="67">
                  <c:v>6.4129183659598628</c:v>
                </c:pt>
                <c:pt idx="68">
                  <c:v>6.5470434249668656</c:v>
                </c:pt>
                <c:pt idx="69">
                  <c:v>6.6817807923306365</c:v>
                </c:pt>
                <c:pt idx="70">
                  <c:v>6.8171151614947467</c:v>
                </c:pt>
                <c:pt idx="71">
                  <c:v>6.9530313803443304</c:v>
                </c:pt>
                <c:pt idx="72">
                  <c:v>7.0895144448142027</c:v>
                </c:pt>
                <c:pt idx="73">
                  <c:v>7.2265494927727083</c:v>
                </c:pt>
                <c:pt idx="74">
                  <c:v>7.3641217981639011</c:v>
                </c:pt>
                <c:pt idx="75">
                  <c:v>7.5022167653919958</c:v>
                </c:pt>
                <c:pt idx="76">
                  <c:v>7.6408199239331376</c:v>
                </c:pt>
                <c:pt idx="77">
                  <c:v>7.779916923160533</c:v>
                </c:pt>
                <c:pt idx="78">
                  <c:v>7.9194935273700207</c:v>
                </c:pt>
                <c:pt idx="79">
                  <c:v>8.0595356109939686</c:v>
                </c:pt>
                <c:pt idx="80">
                  <c:v>8.2000291539921566</c:v>
                </c:pt>
                <c:pt idx="81">
                  <c:v>8.3409602374091527</c:v>
                </c:pt>
                <c:pt idx="82">
                  <c:v>8.4823150390882525</c:v>
                </c:pt>
                <c:pt idx="83">
                  <c:v>8.6240798295326915</c:v>
                </c:pt>
                <c:pt idx="84">
                  <c:v>8.7662409679054925</c:v>
                </c:pt>
                <c:pt idx="85">
                  <c:v>8.9087848981597269</c:v>
                </c:pt>
                <c:pt idx="86">
                  <c:v>9.0516981452915406</c:v>
                </c:pt>
                <c:pt idx="87">
                  <c:v>9.1949673117086661</c:v>
                </c:pt>
                <c:pt idx="88">
                  <c:v>9.3385790737076757</c:v>
                </c:pt>
                <c:pt idx="89">
                  <c:v>9.4825201780534254</c:v>
                </c:pt>
                <c:pt idx="90">
                  <c:v>9.6267774386547078</c:v>
                </c:pt>
                <c:pt idx="91">
                  <c:v>9.771337733330288</c:v>
                </c:pt>
                <c:pt idx="92">
                  <c:v>9.9161880006598864</c:v>
                </c:pt>
                <c:pt idx="93">
                  <c:v>10.061315236914901</c:v>
                </c:pt>
                <c:pt idx="94">
                  <c:v>10.206706493063979</c:v>
                </c:pt>
                <c:pt idx="95">
                  <c:v>10.352348871848733</c:v>
                </c:pt>
                <c:pt idx="96">
                  <c:v>10.498229524925112</c:v>
                </c:pt>
                <c:pt idx="97">
                  <c:v>10.644335650066202</c:v>
                </c:pt>
                <c:pt idx="98">
                  <c:v>10.790654488422328</c:v>
                </c:pt>
                <c:pt idx="99">
                  <c:v>10.937173321834614</c:v>
                </c:pt>
                <c:pt idx="100">
                  <c:v>11.083879470198147</c:v>
                </c:pt>
                <c:pt idx="101">
                  <c:v>11.230760288871291</c:v>
                </c:pt>
                <c:pt idx="102">
                  <c:v>11.377803166127519</c:v>
                </c:pt>
                <c:pt idx="103">
                  <c:v>11.524995520646529</c:v>
                </c:pt>
                <c:pt idx="104">
                  <c:v>11.672324799041354</c:v>
                </c:pt>
                <c:pt idx="105">
                  <c:v>11.81977847341836</c:v>
                </c:pt>
                <c:pt idx="106">
                  <c:v>11.967344038967042</c:v>
                </c:pt>
                <c:pt idx="107">
                  <c:v>12.115009011576687</c:v>
                </c:pt>
                <c:pt idx="108">
                  <c:v>12.262760925477059</c:v>
                </c:pt>
                <c:pt idx="109">
                  <c:v>12.410587330900146</c:v>
                </c:pt>
                <c:pt idx="110">
                  <c:v>12.558475791760381</c:v>
                </c:pt>
                <c:pt idx="111">
                  <c:v>12.706413883350477</c:v>
                </c:pt>
                <c:pt idx="112">
                  <c:v>12.854389190050259</c:v>
                </c:pt>
                <c:pt idx="113">
                  <c:v>13.002389303045886</c:v>
                </c:pt>
                <c:pt idx="114">
                  <c:v>13.150401818056766</c:v>
                </c:pt>
                <c:pt idx="115">
                  <c:v>13.298414333067642</c:v>
                </c:pt>
                <c:pt idx="116">
                  <c:v>13.446414446063271</c:v>
                </c:pt>
                <c:pt idx="117">
                  <c:v>13.594389752763057</c:v>
                </c:pt>
                <c:pt idx="118">
                  <c:v>13.742327844353152</c:v>
                </c:pt>
                <c:pt idx="119">
                  <c:v>13.890216305213386</c:v>
                </c:pt>
                <c:pt idx="120">
                  <c:v>14.038042710636475</c:v>
                </c:pt>
                <c:pt idx="121">
                  <c:v>14.185794624536847</c:v>
                </c:pt>
                <c:pt idx="122">
                  <c:v>14.333459597146492</c:v>
                </c:pt>
                <c:pt idx="123">
                  <c:v>14.481025162695168</c:v>
                </c:pt>
                <c:pt idx="124">
                  <c:v>14.62847883707218</c:v>
                </c:pt>
                <c:pt idx="125">
                  <c:v>14.775808115467006</c:v>
                </c:pt>
                <c:pt idx="126">
                  <c:v>14.923000469986013</c:v>
                </c:pt>
                <c:pt idx="127">
                  <c:v>15.07004334724224</c:v>
                </c:pt>
                <c:pt idx="128">
                  <c:v>15.216924165915387</c:v>
                </c:pt>
                <c:pt idx="129">
                  <c:v>15.36363031427892</c:v>
                </c:pt>
                <c:pt idx="130">
                  <c:v>15.510149147691205</c:v>
                </c:pt>
                <c:pt idx="131">
                  <c:v>15.656467986047332</c:v>
                </c:pt>
                <c:pt idx="132">
                  <c:v>15.802574111188422</c:v>
                </c:pt>
                <c:pt idx="133">
                  <c:v>15.948454764264801</c:v>
                </c:pt>
                <c:pt idx="134">
                  <c:v>16.094097143049552</c:v>
                </c:pt>
                <c:pt idx="135">
                  <c:v>16.239488399198635</c:v>
                </c:pt>
                <c:pt idx="136">
                  <c:v>16.384615635453649</c:v>
                </c:pt>
                <c:pt idx="137">
                  <c:v>16.52946590278324</c:v>
                </c:pt>
                <c:pt idx="138">
                  <c:v>16.674026197458822</c:v>
                </c:pt>
                <c:pt idx="139">
                  <c:v>16.818283458060108</c:v>
                </c:pt>
                <c:pt idx="140">
                  <c:v>16.962224562405854</c:v>
                </c:pt>
                <c:pt idx="141">
                  <c:v>17.105836324404862</c:v>
                </c:pt>
                <c:pt idx="142">
                  <c:v>17.249105490821997</c:v>
                </c:pt>
                <c:pt idx="143">
                  <c:v>17.392018737953805</c:v>
                </c:pt>
                <c:pt idx="144">
                  <c:v>17.534562668208039</c:v>
                </c:pt>
                <c:pt idx="145">
                  <c:v>17.676723806580842</c:v>
                </c:pt>
                <c:pt idx="146">
                  <c:v>17.818488597025279</c:v>
                </c:pt>
                <c:pt idx="147">
                  <c:v>17.959843398704379</c:v>
                </c:pt>
                <c:pt idx="148">
                  <c:v>18.100774482121377</c:v>
                </c:pt>
                <c:pt idx="149">
                  <c:v>18.241268025119563</c:v>
                </c:pt>
                <c:pt idx="150">
                  <c:v>18.381310108743513</c:v>
                </c:pt>
                <c:pt idx="151">
                  <c:v>18.520886712953001</c:v>
                </c:pt>
                <c:pt idx="152">
                  <c:v>18.659983712180395</c:v>
                </c:pt>
                <c:pt idx="153">
                  <c:v>18.798586870721536</c:v>
                </c:pt>
                <c:pt idx="154">
                  <c:v>18.936681837949635</c:v>
                </c:pt>
                <c:pt idx="155">
                  <c:v>19.074254143340823</c:v>
                </c:pt>
                <c:pt idx="156">
                  <c:v>19.211289191299329</c:v>
                </c:pt>
                <c:pt idx="157">
                  <c:v>19.3477722557692</c:v>
                </c:pt>
                <c:pt idx="158">
                  <c:v>19.483688474618784</c:v>
                </c:pt>
                <c:pt idx="159">
                  <c:v>19.619022843782897</c:v>
                </c:pt>
                <c:pt idx="160">
                  <c:v>19.753760211146666</c:v>
                </c:pt>
                <c:pt idx="161">
                  <c:v>19.887885270153671</c:v>
                </c:pt>
                <c:pt idx="162">
                  <c:v>20.0213825531197</c:v>
                </c:pt>
                <c:pt idx="163">
                  <c:v>20.154236424231961</c:v>
                </c:pt>
                <c:pt idx="164">
                  <c:v>20.286431072211862</c:v>
                </c:pt>
                <c:pt idx="165">
                  <c:v>20.417950502617845</c:v>
                </c:pt>
                <c:pt idx="166">
                  <c:v>20.548778529762551</c:v>
                </c:pt>
                <c:pt idx="167">
                  <c:v>20.678898768216559</c:v>
                </c:pt>
                <c:pt idx="168">
                  <c:v>20.808294623868612</c:v>
                </c:pt>
                <c:pt idx="169">
                  <c:v>20.936949284509179</c:v>
                </c:pt>
                <c:pt idx="170">
                  <c:v>21.064845709901842</c:v>
                </c:pt>
                <c:pt idx="171">
                  <c:v>21.191966621303109</c:v>
                </c:pt>
                <c:pt idx="172">
                  <c:v>21.318294490388059</c:v>
                </c:pt>
                <c:pt idx="173">
                  <c:v>21.443811527534912</c:v>
                </c:pt>
                <c:pt idx="174">
                  <c:v>21.568499669417207</c:v>
                </c:pt>
                <c:pt idx="175">
                  <c:v>21.692340565847132</c:v>
                </c:pt>
                <c:pt idx="176">
                  <c:v>21.815315565808007</c:v>
                </c:pt>
                <c:pt idx="177">
                  <c:v>21.9374057026073</c:v>
                </c:pt>
                <c:pt idx="178">
                  <c:v>22.058591678074965</c:v>
                </c:pt>
                <c:pt idx="179">
                  <c:v>22.178853845723033</c:v>
                </c:pt>
                <c:pt idx="180">
                  <c:v>22.298172192774185</c:v>
                </c:pt>
                <c:pt idx="181">
                  <c:v>22.41652632095602</c:v>
                </c:pt>
                <c:pt idx="182">
                  <c:v>22.533895425946692</c:v>
                </c:pt>
                <c:pt idx="183">
                  <c:v>22.650258275343791</c:v>
                </c:pt>
                <c:pt idx="184">
                  <c:v>22.765593185013724</c:v>
                </c:pt>
                <c:pt idx="185">
                  <c:v>22.879877993661161</c:v>
                </c:pt>
                <c:pt idx="186">
                  <c:v>22.993090035438776</c:v>
                </c:pt>
                <c:pt idx="187">
                  <c:v>23.105206110394224</c:v>
                </c:pt>
                <c:pt idx="188">
                  <c:v>23.216202452525533</c:v>
                </c:pt>
                <c:pt idx="189">
                  <c:v>23.326054695185409</c:v>
                </c:pt>
                <c:pt idx="190">
                  <c:v>23.43473783353981</c:v>
                </c:pt>
                <c:pt idx="191">
                  <c:v>23.542226183745029</c:v>
                </c:pt>
                <c:pt idx="192">
                  <c:v>23.648493338459488</c:v>
                </c:pt>
                <c:pt idx="193">
                  <c:v>23.753512118250079</c:v>
                </c:pt>
                <c:pt idx="194">
                  <c:v>23.857254518386192</c:v>
                </c:pt>
                <c:pt idx="195">
                  <c:v>23.959691650436213</c:v>
                </c:pt>
                <c:pt idx="196">
                  <c:v>24.060793677987142</c:v>
                </c:pt>
                <c:pt idx="197">
                  <c:v>24.160529745696582</c:v>
                </c:pt>
                <c:pt idx="198">
                  <c:v>24.258867900751465</c:v>
                </c:pt>
                <c:pt idx="199">
                  <c:v>24.355775005645889</c:v>
                </c:pt>
                <c:pt idx="200">
                  <c:v>24.451216640993135</c:v>
                </c:pt>
                <c:pt idx="201">
                  <c:v>24.545156996846028</c:v>
                </c:pt>
                <c:pt idx="202">
                  <c:v>24.63755875070353</c:v>
                </c:pt>
                <c:pt idx="203">
                  <c:v>24.728382930014707</c:v>
                </c:pt>
                <c:pt idx="204">
                  <c:v>24.817588756533375</c:v>
                </c:pt>
                <c:pt idx="205">
                  <c:v>24.905133469301624</c:v>
                </c:pt>
                <c:pt idx="206">
                  <c:v>24.990972122310559</c:v>
                </c:pt>
                <c:pt idx="207">
                  <c:v>25.075057351953461</c:v>
                </c:pt>
                <c:pt idx="208">
                  <c:v>25.157339108179954</c:v>
                </c:pt>
                <c:pt idx="209">
                  <c:v>25.237764341684645</c:v>
                </c:pt>
                <c:pt idx="210">
                  <c:v>25.31627663738174</c:v>
                </c:pt>
                <c:pt idx="211">
                  <c:v>25.392815781631938</c:v>
                </c:pt>
                <c:pt idx="212">
                  <c:v>25.467317246908152</c:v>
                </c:pt>
                <c:pt idx="213">
                  <c:v>25.539711572379996</c:v>
                </c:pt>
                <c:pt idx="214">
                  <c:v>25.609923611600657</c:v>
                </c:pt>
                <c:pt idx="215">
                  <c:v>25.677871608062866</c:v>
                </c:pt>
                <c:pt idx="216">
                  <c:v>25.743466044199792</c:v>
                </c:pt>
                <c:pt idx="217">
                  <c:v>25.806608186723057</c:v>
                </c:pt>
                <c:pt idx="218">
                  <c:v>25.86718821638793</c:v>
                </c:pt>
                <c:pt idx="219">
                  <c:v>25.925082775199353</c:v>
                </c:pt>
                <c:pt idx="220">
                  <c:v>25.98015167371253</c:v>
                </c:pt>
                <c:pt idx="221">
                  <c:v>26.03223334641751</c:v>
                </c:pt>
                <c:pt idx="222">
                  <c:v>26.081138364718768</c:v>
                </c:pt>
                <c:pt idx="223">
                  <c:v>26.126639783694703</c:v>
                </c:pt>
                <c:pt idx="224">
                  <c:v>26.16845799555502</c:v>
                </c:pt>
                <c:pt idx="225">
                  <c:v>26.206235241323387</c:v>
                </c:pt>
                <c:pt idx="226">
                  <c:v>26.239488336946497</c:v>
                </c:pt>
                <c:pt idx="227">
                  <c:v>26.267507160016784</c:v>
                </c:pt>
                <c:pt idx="228">
                  <c:v>26.28907325240246</c:v>
                </c:pt>
                <c:pt idx="229">
                  <c:v>26.300803636113532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285568"/>
        <c:axId val="92373760"/>
      </c:scatterChart>
      <c:valAx>
        <c:axId val="92285568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92373760"/>
        <c:crosses val="autoZero"/>
        <c:crossBetween val="midCat"/>
      </c:valAx>
      <c:valAx>
        <c:axId val="92373760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9228556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calcul</a:t>
            </a:r>
            <a:r>
              <a:rPr lang="fr-FR" baseline="0"/>
              <a:t> supervision</a:t>
            </a:r>
          </a:p>
        </c:rich>
      </c:tx>
      <c:layout>
        <c:manualLayout>
          <c:xMode val="edge"/>
          <c:yMode val="edge"/>
          <c:x val="0.22679907900771118"/>
          <c:y val="1.509155643261748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18746012169738"/>
          <c:y val="0.17016191947013962"/>
          <c:w val="0.78949913589836807"/>
          <c:h val="0.61872056552404908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3"/>
            <c:dispRSqr val="0"/>
            <c:dispEq val="1"/>
            <c:trendlineLbl>
              <c:layout>
                <c:manualLayout>
                  <c:x val="0.33629836866073348"/>
                  <c:y val="-8.5237784393956281E-2"/>
                </c:manualLayout>
              </c:layout>
              <c:numFmt formatCode="General" sourceLinked="0"/>
            </c:trendlineLbl>
          </c:trendline>
          <c:xVal>
            <c:numRef>
              <c:f>'calcul cuve2'!$O$28:$O$277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cuve2'!$P$28:$P$257</c:f>
              <c:numCache>
                <c:formatCode>#,##0.00</c:formatCode>
                <c:ptCount val="230"/>
                <c:pt idx="0">
                  <c:v>-0.12901899999999999</c:v>
                </c:pt>
                <c:pt idx="1">
                  <c:v>-7.6683999999999988E-2</c:v>
                </c:pt>
                <c:pt idx="2">
                  <c:v>-2.3007E-2</c:v>
                </c:pt>
                <c:pt idx="3">
                  <c:v>3.2000000000000028E-2</c:v>
                </c:pt>
                <c:pt idx="4">
                  <c:v>8.8324999999999987E-2</c:v>
                </c:pt>
                <c:pt idx="5">
                  <c:v>0.14595600000000003</c:v>
                </c:pt>
                <c:pt idx="6">
                  <c:v>0.20488100000000004</c:v>
                </c:pt>
                <c:pt idx="7">
                  <c:v>0.26508800000000005</c:v>
                </c:pt>
                <c:pt idx="8">
                  <c:v>0.32656499999999994</c:v>
                </c:pt>
                <c:pt idx="9">
                  <c:v>0.38930000000000003</c:v>
                </c:pt>
                <c:pt idx="10">
                  <c:v>0.45328099999999999</c:v>
                </c:pt>
                <c:pt idx="11">
                  <c:v>0.51849600000000007</c:v>
                </c:pt>
                <c:pt idx="12">
                  <c:v>0.58493300000000015</c:v>
                </c:pt>
                <c:pt idx="13">
                  <c:v>0.65258000000000016</c:v>
                </c:pt>
                <c:pt idx="14">
                  <c:v>0.72142499999999998</c:v>
                </c:pt>
                <c:pt idx="15">
                  <c:v>0.79145600000000016</c:v>
                </c:pt>
                <c:pt idx="16">
                  <c:v>0.86266100000000012</c:v>
                </c:pt>
                <c:pt idx="17">
                  <c:v>0.93502799999999997</c:v>
                </c:pt>
                <c:pt idx="18">
                  <c:v>1.0085450000000002</c:v>
                </c:pt>
                <c:pt idx="19">
                  <c:v>1.0832000000000002</c:v>
                </c:pt>
                <c:pt idx="20">
                  <c:v>1.158981</c:v>
                </c:pt>
                <c:pt idx="21">
                  <c:v>1.235876</c:v>
                </c:pt>
                <c:pt idx="22">
                  <c:v>1.3138730000000001</c:v>
                </c:pt>
                <c:pt idx="23">
                  <c:v>1.3929600000000002</c:v>
                </c:pt>
                <c:pt idx="24">
                  <c:v>1.4731250000000002</c:v>
                </c:pt>
                <c:pt idx="25">
                  <c:v>1.5543560000000001</c:v>
                </c:pt>
                <c:pt idx="26">
                  <c:v>1.6366410000000002</c:v>
                </c:pt>
                <c:pt idx="27">
                  <c:v>1.7199680000000002</c:v>
                </c:pt>
                <c:pt idx="28">
                  <c:v>1.804325</c:v>
                </c:pt>
                <c:pt idx="29">
                  <c:v>1.8897000000000002</c:v>
                </c:pt>
                <c:pt idx="30">
                  <c:v>1.9760810000000004</c:v>
                </c:pt>
                <c:pt idx="31">
                  <c:v>2.063456</c:v>
                </c:pt>
                <c:pt idx="32">
                  <c:v>2.1518130000000002</c:v>
                </c:pt>
                <c:pt idx="33">
                  <c:v>2.2411400000000001</c:v>
                </c:pt>
                <c:pt idx="34">
                  <c:v>2.3314249999999999</c:v>
                </c:pt>
                <c:pt idx="35">
                  <c:v>2.4226559999999999</c:v>
                </c:pt>
                <c:pt idx="36">
                  <c:v>2.514821</c:v>
                </c:pt>
                <c:pt idx="37">
                  <c:v>2.6079080000000001</c:v>
                </c:pt>
                <c:pt idx="38">
                  <c:v>2.7019050000000004</c:v>
                </c:pt>
                <c:pt idx="39">
                  <c:v>2.7968000000000002</c:v>
                </c:pt>
                <c:pt idx="40">
                  <c:v>2.8925809999999994</c:v>
                </c:pt>
                <c:pt idx="41">
                  <c:v>2.9892359999999996</c:v>
                </c:pt>
                <c:pt idx="42">
                  <c:v>3.0867529999999999</c:v>
                </c:pt>
                <c:pt idx="43">
                  <c:v>3.18512</c:v>
                </c:pt>
                <c:pt idx="44">
                  <c:v>3.2843249999999999</c:v>
                </c:pt>
                <c:pt idx="45">
                  <c:v>3.3843559999999999</c:v>
                </c:pt>
                <c:pt idx="46">
                  <c:v>3.4852009999999995</c:v>
                </c:pt>
                <c:pt idx="47">
                  <c:v>3.5868479999999998</c:v>
                </c:pt>
                <c:pt idx="48">
                  <c:v>3.6892849999999999</c:v>
                </c:pt>
                <c:pt idx="49">
                  <c:v>3.7925</c:v>
                </c:pt>
                <c:pt idx="50">
                  <c:v>3.8964810000000001</c:v>
                </c:pt>
                <c:pt idx="51">
                  <c:v>4.0012160000000012</c:v>
                </c:pt>
                <c:pt idx="52">
                  <c:v>4.1066930000000008</c:v>
                </c:pt>
                <c:pt idx="53">
                  <c:v>4.2129000000000003</c:v>
                </c:pt>
                <c:pt idx="54">
                  <c:v>4.3198250000000007</c:v>
                </c:pt>
                <c:pt idx="55">
                  <c:v>4.4274560000000012</c:v>
                </c:pt>
                <c:pt idx="56">
                  <c:v>4.5357810000000001</c:v>
                </c:pt>
                <c:pt idx="57">
                  <c:v>4.6447880000000001</c:v>
                </c:pt>
                <c:pt idx="58">
                  <c:v>4.7544649999999997</c:v>
                </c:pt>
                <c:pt idx="59">
                  <c:v>4.8648000000000007</c:v>
                </c:pt>
                <c:pt idx="60">
                  <c:v>4.9757810000000013</c:v>
                </c:pt>
                <c:pt idx="61">
                  <c:v>5.087396</c:v>
                </c:pt>
                <c:pt idx="62">
                  <c:v>5.1996330000000004</c:v>
                </c:pt>
                <c:pt idx="63">
                  <c:v>5.3124800000000008</c:v>
                </c:pt>
                <c:pt idx="64">
                  <c:v>5.4259250000000012</c:v>
                </c:pt>
                <c:pt idx="65">
                  <c:v>5.539956000000001</c:v>
                </c:pt>
                <c:pt idx="66">
                  <c:v>5.6545610000000011</c:v>
                </c:pt>
                <c:pt idx="67">
                  <c:v>5.7697280000000006</c:v>
                </c:pt>
                <c:pt idx="68">
                  <c:v>5.8854449999999998</c:v>
                </c:pt>
                <c:pt idx="69">
                  <c:v>6.0016999999999996</c:v>
                </c:pt>
                <c:pt idx="70">
                  <c:v>6.1184810000000001</c:v>
                </c:pt>
                <c:pt idx="71">
                  <c:v>6.2357759999999995</c:v>
                </c:pt>
                <c:pt idx="72">
                  <c:v>6.3535729999999999</c:v>
                </c:pt>
                <c:pt idx="73">
                  <c:v>6.4718599999999995</c:v>
                </c:pt>
                <c:pt idx="74">
                  <c:v>6.5906250000000002</c:v>
                </c:pt>
                <c:pt idx="75">
                  <c:v>6.7098560000000003</c:v>
                </c:pt>
                <c:pt idx="76">
                  <c:v>6.8295410000000007</c:v>
                </c:pt>
                <c:pt idx="77">
                  <c:v>6.9496680000000008</c:v>
                </c:pt>
                <c:pt idx="78">
                  <c:v>7.0702250000000006</c:v>
                </c:pt>
                <c:pt idx="79">
                  <c:v>7.1912000000000011</c:v>
                </c:pt>
                <c:pt idx="80">
                  <c:v>7.3125810000000016</c:v>
                </c:pt>
                <c:pt idx="81">
                  <c:v>7.4343559999999993</c:v>
                </c:pt>
                <c:pt idx="82">
                  <c:v>7.5565129999999998</c:v>
                </c:pt>
                <c:pt idx="83">
                  <c:v>7.6790399999999996</c:v>
                </c:pt>
                <c:pt idx="84">
                  <c:v>7.8019249999999998</c:v>
                </c:pt>
                <c:pt idx="85">
                  <c:v>7.9251560000000012</c:v>
                </c:pt>
                <c:pt idx="86">
                  <c:v>8.0487210000000005</c:v>
                </c:pt>
                <c:pt idx="87">
                  <c:v>8.1726080000000003</c:v>
                </c:pt>
                <c:pt idx="88">
                  <c:v>8.2968049999999991</c:v>
                </c:pt>
                <c:pt idx="89">
                  <c:v>8.4213000000000005</c:v>
                </c:pt>
                <c:pt idx="90">
                  <c:v>8.5460810000000009</c:v>
                </c:pt>
                <c:pt idx="91">
                  <c:v>8.6711360000000006</c:v>
                </c:pt>
                <c:pt idx="92">
                  <c:v>8.7964530000000014</c:v>
                </c:pt>
                <c:pt idx="93">
                  <c:v>8.9220199999999998</c:v>
                </c:pt>
                <c:pt idx="94">
                  <c:v>9.0478249999999996</c:v>
                </c:pt>
                <c:pt idx="95">
                  <c:v>9.1738560000000007</c:v>
                </c:pt>
                <c:pt idx="96">
                  <c:v>9.3001010000000015</c:v>
                </c:pt>
                <c:pt idx="97">
                  <c:v>9.4265480000000004</c:v>
                </c:pt>
                <c:pt idx="98">
                  <c:v>9.5531850000000009</c:v>
                </c:pt>
                <c:pt idx="99">
                  <c:v>9.68</c:v>
                </c:pt>
                <c:pt idx="100">
                  <c:v>9.8069810000000004</c:v>
                </c:pt>
                <c:pt idx="101">
                  <c:v>9.9341159999999995</c:v>
                </c:pt>
                <c:pt idx="102">
                  <c:v>10.061393000000001</c:v>
                </c:pt>
                <c:pt idx="103">
                  <c:v>10.188800000000001</c:v>
                </c:pt>
                <c:pt idx="104">
                  <c:v>10.316324999999999</c:v>
                </c:pt>
                <c:pt idx="105">
                  <c:v>10.443956</c:v>
                </c:pt>
                <c:pt idx="106">
                  <c:v>10.571681000000002</c:v>
                </c:pt>
                <c:pt idx="107">
                  <c:v>10.699488000000002</c:v>
                </c:pt>
                <c:pt idx="108">
                  <c:v>10.827365</c:v>
                </c:pt>
                <c:pt idx="109">
                  <c:v>10.955300000000001</c:v>
                </c:pt>
                <c:pt idx="110">
                  <c:v>11.083281000000003</c:v>
                </c:pt>
                <c:pt idx="111">
                  <c:v>11.211296000000001</c:v>
                </c:pt>
                <c:pt idx="112">
                  <c:v>11.339332999999998</c:v>
                </c:pt>
                <c:pt idx="113">
                  <c:v>11.46738</c:v>
                </c:pt>
                <c:pt idx="114">
                  <c:v>11.595425000000001</c:v>
                </c:pt>
                <c:pt idx="115">
                  <c:v>11.723456000000001</c:v>
                </c:pt>
                <c:pt idx="116">
                  <c:v>11.851460999999999</c:v>
                </c:pt>
                <c:pt idx="117">
                  <c:v>11.979427999999999</c:v>
                </c:pt>
                <c:pt idx="118">
                  <c:v>12.107345000000002</c:v>
                </c:pt>
                <c:pt idx="119">
                  <c:v>12.235200000000003</c:v>
                </c:pt>
                <c:pt idx="120">
                  <c:v>12.362981000000001</c:v>
                </c:pt>
                <c:pt idx="121">
                  <c:v>12.490676000000001</c:v>
                </c:pt>
                <c:pt idx="122">
                  <c:v>12.618273000000002</c:v>
                </c:pt>
                <c:pt idx="123">
                  <c:v>12.745760000000001</c:v>
                </c:pt>
                <c:pt idx="124">
                  <c:v>12.873125000000002</c:v>
                </c:pt>
                <c:pt idx="125">
                  <c:v>13.000356</c:v>
                </c:pt>
                <c:pt idx="126">
                  <c:v>13.127441000000001</c:v>
                </c:pt>
                <c:pt idx="127">
                  <c:v>13.254367999999999</c:v>
                </c:pt>
                <c:pt idx="128">
                  <c:v>13.381125000000001</c:v>
                </c:pt>
                <c:pt idx="129">
                  <c:v>13.507700000000002</c:v>
                </c:pt>
                <c:pt idx="130">
                  <c:v>13.634081000000002</c:v>
                </c:pt>
                <c:pt idx="131">
                  <c:v>13.760256000000002</c:v>
                </c:pt>
                <c:pt idx="132">
                  <c:v>13.886213000000001</c:v>
                </c:pt>
                <c:pt idx="133">
                  <c:v>14.011940000000003</c:v>
                </c:pt>
                <c:pt idx="134">
                  <c:v>14.137425000000002</c:v>
                </c:pt>
                <c:pt idx="135">
                  <c:v>14.262656000000002</c:v>
                </c:pt>
                <c:pt idx="136">
                  <c:v>14.387621000000001</c:v>
                </c:pt>
                <c:pt idx="137">
                  <c:v>14.512307999999999</c:v>
                </c:pt>
                <c:pt idx="138">
                  <c:v>14.636704999999999</c:v>
                </c:pt>
                <c:pt idx="139">
                  <c:v>14.7608</c:v>
                </c:pt>
                <c:pt idx="140">
                  <c:v>14.884581000000001</c:v>
                </c:pt>
                <c:pt idx="141">
                  <c:v>15.008036000000001</c:v>
                </c:pt>
                <c:pt idx="142">
                  <c:v>15.131152999999999</c:v>
                </c:pt>
                <c:pt idx="143">
                  <c:v>15.253919999999999</c:v>
                </c:pt>
                <c:pt idx="144">
                  <c:v>15.376325</c:v>
                </c:pt>
                <c:pt idx="145">
                  <c:v>15.498355999999999</c:v>
                </c:pt>
                <c:pt idx="146">
                  <c:v>15.620001</c:v>
                </c:pt>
                <c:pt idx="147">
                  <c:v>15.741248000000001</c:v>
                </c:pt>
                <c:pt idx="148">
                  <c:v>15.862085</c:v>
                </c:pt>
                <c:pt idx="149">
                  <c:v>15.982500000000002</c:v>
                </c:pt>
                <c:pt idx="150">
                  <c:v>16.102481000000001</c:v>
                </c:pt>
                <c:pt idx="151">
                  <c:v>16.222016</c:v>
                </c:pt>
                <c:pt idx="152">
                  <c:v>16.341093000000001</c:v>
                </c:pt>
                <c:pt idx="153">
                  <c:v>16.459700000000002</c:v>
                </c:pt>
                <c:pt idx="154">
                  <c:v>16.577825000000001</c:v>
                </c:pt>
                <c:pt idx="155">
                  <c:v>16.695456000000004</c:v>
                </c:pt>
                <c:pt idx="156">
                  <c:v>16.812581000000002</c:v>
                </c:pt>
                <c:pt idx="157">
                  <c:v>16.929188</c:v>
                </c:pt>
                <c:pt idx="158">
                  <c:v>17.045265000000001</c:v>
                </c:pt>
                <c:pt idx="159">
                  <c:v>17.160800000000002</c:v>
                </c:pt>
                <c:pt idx="160">
                  <c:v>17.275781000000002</c:v>
                </c:pt>
                <c:pt idx="161">
                  <c:v>17.390196000000003</c:v>
                </c:pt>
                <c:pt idx="162">
                  <c:v>17.504033</c:v>
                </c:pt>
                <c:pt idx="163">
                  <c:v>17.617280000000001</c:v>
                </c:pt>
                <c:pt idx="164">
                  <c:v>17.729925000000001</c:v>
                </c:pt>
                <c:pt idx="165">
                  <c:v>17.841956</c:v>
                </c:pt>
                <c:pt idx="166">
                  <c:v>17.953361000000001</c:v>
                </c:pt>
                <c:pt idx="167">
                  <c:v>18.064127999999997</c:v>
                </c:pt>
                <c:pt idx="168">
                  <c:v>18.174244999999999</c:v>
                </c:pt>
                <c:pt idx="169">
                  <c:v>18.2837</c:v>
                </c:pt>
                <c:pt idx="170">
                  <c:v>18.392481</c:v>
                </c:pt>
                <c:pt idx="171">
                  <c:v>18.500576000000002</c:v>
                </c:pt>
                <c:pt idx="172">
                  <c:v>18.607973000000001</c:v>
                </c:pt>
                <c:pt idx="173">
                  <c:v>18.714660000000002</c:v>
                </c:pt>
                <c:pt idx="174">
                  <c:v>18.820625</c:v>
                </c:pt>
                <c:pt idx="175">
                  <c:v>18.925856</c:v>
                </c:pt>
                <c:pt idx="176">
                  <c:v>19.030341</c:v>
                </c:pt>
                <c:pt idx="177">
                  <c:v>19.134067999999999</c:v>
                </c:pt>
                <c:pt idx="178">
                  <c:v>19.237025000000003</c:v>
                </c:pt>
                <c:pt idx="179">
                  <c:v>19.339199999999998</c:v>
                </c:pt>
                <c:pt idx="180">
                  <c:v>19.440581000000002</c:v>
                </c:pt>
                <c:pt idx="181">
                  <c:v>19.541156000000001</c:v>
                </c:pt>
                <c:pt idx="182">
                  <c:v>19.640913000000001</c:v>
                </c:pt>
                <c:pt idx="183">
                  <c:v>19.739840000000001</c:v>
                </c:pt>
                <c:pt idx="184">
                  <c:v>19.837924999999998</c:v>
                </c:pt>
                <c:pt idx="185">
                  <c:v>19.935156000000003</c:v>
                </c:pt>
                <c:pt idx="186">
                  <c:v>20.031521000000001</c:v>
                </c:pt>
                <c:pt idx="187">
                  <c:v>20.127008</c:v>
                </c:pt>
                <c:pt idx="188">
                  <c:v>20.221605</c:v>
                </c:pt>
                <c:pt idx="189">
                  <c:v>20.315300000000001</c:v>
                </c:pt>
                <c:pt idx="190">
                  <c:v>20.408080999999999</c:v>
                </c:pt>
                <c:pt idx="191">
                  <c:v>20.499935999999998</c:v>
                </c:pt>
                <c:pt idx="192">
                  <c:v>20.590853000000003</c:v>
                </c:pt>
                <c:pt idx="193">
                  <c:v>20.680820000000001</c:v>
                </c:pt>
                <c:pt idx="194">
                  <c:v>20.769825000000001</c:v>
                </c:pt>
                <c:pt idx="195">
                  <c:v>20.857856000000002</c:v>
                </c:pt>
                <c:pt idx="196">
                  <c:v>20.944901000000002</c:v>
                </c:pt>
                <c:pt idx="197">
                  <c:v>21.030948000000002</c:v>
                </c:pt>
                <c:pt idx="198">
                  <c:v>21.115985000000002</c:v>
                </c:pt>
                <c:pt idx="199">
                  <c:v>21.200000000000003</c:v>
                </c:pt>
                <c:pt idx="200">
                  <c:v>21.282980999999999</c:v>
                </c:pt>
                <c:pt idx="201">
                  <c:v>21.364916000000001</c:v>
                </c:pt>
                <c:pt idx="202">
                  <c:v>21.445792999999998</c:v>
                </c:pt>
                <c:pt idx="203">
                  <c:v>21.525600000000004</c:v>
                </c:pt>
                <c:pt idx="204">
                  <c:v>21.604324999999999</c:v>
                </c:pt>
                <c:pt idx="205">
                  <c:v>21.681956</c:v>
                </c:pt>
                <c:pt idx="206">
                  <c:v>21.758481000000003</c:v>
                </c:pt>
                <c:pt idx="207">
                  <c:v>21.833888000000002</c:v>
                </c:pt>
                <c:pt idx="208">
                  <c:v>21.908164999999997</c:v>
                </c:pt>
                <c:pt idx="209">
                  <c:v>21.981299999999997</c:v>
                </c:pt>
                <c:pt idx="210">
                  <c:v>22.053281000000005</c:v>
                </c:pt>
                <c:pt idx="211">
                  <c:v>22.124096000000002</c:v>
                </c:pt>
                <c:pt idx="212">
                  <c:v>22.193733000000002</c:v>
                </c:pt>
                <c:pt idx="213">
                  <c:v>22.262180000000001</c:v>
                </c:pt>
                <c:pt idx="214">
                  <c:v>22.329425000000001</c:v>
                </c:pt>
                <c:pt idx="215">
                  <c:v>22.395456000000003</c:v>
                </c:pt>
                <c:pt idx="216">
                  <c:v>22.460260999999996</c:v>
                </c:pt>
                <c:pt idx="217">
                  <c:v>22.523828000000002</c:v>
                </c:pt>
                <c:pt idx="218">
                  <c:v>22.586145000000002</c:v>
                </c:pt>
                <c:pt idx="219">
                  <c:v>22.647200000000005</c:v>
                </c:pt>
                <c:pt idx="220">
                  <c:v>22.706981000000006</c:v>
                </c:pt>
                <c:pt idx="221">
                  <c:v>22.765476000000007</c:v>
                </c:pt>
                <c:pt idx="222">
                  <c:v>22.822673000000002</c:v>
                </c:pt>
                <c:pt idx="223">
                  <c:v>22.87856</c:v>
                </c:pt>
                <c:pt idx="224">
                  <c:v>22.933125000000004</c:v>
                </c:pt>
                <c:pt idx="225">
                  <c:v>22.986355999999997</c:v>
                </c:pt>
                <c:pt idx="226">
                  <c:v>23.038241000000006</c:v>
                </c:pt>
                <c:pt idx="227">
                  <c:v>23.088768000000002</c:v>
                </c:pt>
                <c:pt idx="228">
                  <c:v>23.137925000000003</c:v>
                </c:pt>
                <c:pt idx="229">
                  <c:v>23.185700000000004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63520"/>
        <c:axId val="100777984"/>
      </c:scatterChart>
      <c:valAx>
        <c:axId val="100763520"/>
        <c:scaling>
          <c:orientation val="minMax"/>
          <c:max val="3.5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100777984"/>
        <c:crosses val="autoZero"/>
        <c:crossBetween val="midCat"/>
      </c:valAx>
      <c:valAx>
        <c:axId val="100777984"/>
        <c:scaling>
          <c:orientation val="minMax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#,##0.00" sourceLinked="1"/>
        <c:majorTickMark val="out"/>
        <c:minorTickMark val="none"/>
        <c:tickLblPos val="nextTo"/>
        <c:crossAx val="1007635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4.5662101579783412E-2"/>
          <c:y val="0.83324459870400736"/>
          <c:w val="0.26084283976313827"/>
          <c:h val="0.14625483609036921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poids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cuve2'!$T$28:$T$257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</c:numCache>
            </c:numRef>
          </c:xVal>
          <c:yVal>
            <c:numRef>
              <c:f>'calcul cuve2'!$U$28:$U$257</c:f>
              <c:numCache>
                <c:formatCode>#,##0.0</c:formatCode>
                <c:ptCount val="230"/>
                <c:pt idx="0">
                  <c:v>10.440041502853452</c:v>
                </c:pt>
                <c:pt idx="1">
                  <c:v>29.633863726104728</c:v>
                </c:pt>
                <c:pt idx="2">
                  <c:v>54.570616258659157</c:v>
                </c:pt>
                <c:pt idx="3">
                  <c:v>84.16587136322822</c:v>
                </c:pt>
                <c:pt idx="4">
                  <c:v>117.78762009707472</c:v>
                </c:pt>
                <c:pt idx="5">
                  <c:v>155.00582865275513</c:v>
                </c:pt>
                <c:pt idx="6">
                  <c:v>195.50209154133705</c:v>
                </c:pt>
                <c:pt idx="7">
                  <c:v>239.02755782946218</c:v>
                </c:pt>
                <c:pt idx="8">
                  <c:v>285.38024653689149</c:v>
                </c:pt>
                <c:pt idx="9">
                  <c:v>334.39156621361786</c:v>
                </c:pt>
                <c:pt idx="10">
                  <c:v>385.91772355578644</c:v>
                </c:pt>
                <c:pt idx="11">
                  <c:v>439.83394995752008</c:v>
                </c:pt>
                <c:pt idx="12">
                  <c:v>496.03045680322992</c:v>
                </c:pt>
                <c:pt idx="13">
                  <c:v>554.40950496509504</c:v>
                </c:pt>
                <c:pt idx="14">
                  <c:v>614.88322181645867</c:v>
                </c:pt>
                <c:pt idx="15">
                  <c:v>677.37193672284775</c:v>
                </c:pt>
                <c:pt idx="16">
                  <c:v>741.80288639278638</c:v>
                </c:pt>
                <c:pt idx="17">
                  <c:v>808.10919048861751</c:v>
                </c:pt>
                <c:pt idx="18">
                  <c:v>876.22902887129123</c:v>
                </c:pt>
                <c:pt idx="19">
                  <c:v>946.10497204170895</c:v>
                </c:pt>
                <c:pt idx="20">
                  <c:v>1017.6834298608831</c:v>
                </c:pt>
                <c:pt idx="21">
                  <c:v>1090.9141929024634</c:v>
                </c:pt>
                <c:pt idx="22">
                  <c:v>1165.7500472846439</c:v>
                </c:pt>
                <c:pt idx="23">
                  <c:v>1242.1464484625992</c:v>
                </c:pt>
                <c:pt idx="24">
                  <c:v>1320.0612428263391</c:v>
                </c:pt>
                <c:pt idx="25">
                  <c:v>1399.454428427955</c:v>
                </c:pt>
                <c:pt idx="26">
                  <c:v>1480.2879480148988</c:v>
                </c:pt>
                <c:pt idx="27">
                  <c:v>1562.5255089480786</c:v>
                </c:pt>
                <c:pt idx="28">
                  <c:v>1646.1324256571536</c:v>
                </c:pt>
                <c:pt idx="29">
                  <c:v>1731.0754811162055</c:v>
                </c:pt>
                <c:pt idx="30">
                  <c:v>1817.3228044722405</c:v>
                </c:pt>
                <c:pt idx="31">
                  <c:v>1904.8437624710818</c:v>
                </c:pt>
                <c:pt idx="32">
                  <c:v>1993.6088627324841</c:v>
                </c:pt>
                <c:pt idx="33">
                  <c:v>2083.5896672528156</c:v>
                </c:pt>
                <c:pt idx="34">
                  <c:v>2174.7587147773306</c:v>
                </c:pt>
                <c:pt idx="35">
                  <c:v>2267.0894508984743</c:v>
                </c:pt>
                <c:pt idx="36">
                  <c:v>2360.5561649120973</c:v>
                </c:pt>
                <c:pt idx="37">
                  <c:v>2455.1339326079701</c:v>
                </c:pt>
                <c:pt idx="38">
                  <c:v>2550.7985642906119</c:v>
                </c:pt>
                <c:pt idx="39">
                  <c:v>2647.5265574260284</c:v>
                </c:pt>
                <c:pt idx="40">
                  <c:v>2745.2950533933185</c:v>
                </c:pt>
                <c:pt idx="41">
                  <c:v>2844.0817978901846</c:v>
                </c:pt>
                <c:pt idx="42">
                  <c:v>2943.8651046005343</c:v>
                </c:pt>
                <c:pt idx="43">
                  <c:v>3044.6238217826108</c:v>
                </c:pt>
                <c:pt idx="44">
                  <c:v>3146.3373014788317</c:v>
                </c:pt>
                <c:pt idx="45">
                  <c:v>3248.9853710850666</c:v>
                </c:pt>
                <c:pt idx="46">
                  <c:v>3352.5483070484893</c:v>
                </c:pt>
                <c:pt idx="47">
                  <c:v>3457.0068104901866</c:v>
                </c:pt>
                <c:pt idx="48">
                  <c:v>3562.3419845720205</c:v>
                </c:pt>
                <c:pt idx="49">
                  <c:v>3668.535313447539</c:v>
                </c:pt>
                <c:pt idx="50">
                  <c:v>3775.5686426543239</c:v>
                </c:pt>
                <c:pt idx="51">
                  <c:v>3883.4241608205443</c:v>
                </c:pt>
                <c:pt idx="52">
                  <c:v>3992.0843825719221</c:v>
                </c:pt>
                <c:pt idx="53">
                  <c:v>4101.5321325370915</c:v>
                </c:pt>
                <c:pt idx="54">
                  <c:v>4211.7505303597318</c:v>
                </c:pt>
                <c:pt idx="55">
                  <c:v>4322.7229766349728</c:v>
                </c:pt>
                <c:pt idx="56">
                  <c:v>4434.4331396956723</c:v>
                </c:pt>
                <c:pt idx="57">
                  <c:v>4546.8649431812755</c:v>
                </c:pt>
                <c:pt idx="58">
                  <c:v>4660.0025543284037</c:v>
                </c:pt>
                <c:pt idx="59">
                  <c:v>4773.8303729278741</c:v>
                </c:pt>
                <c:pt idx="60">
                  <c:v>4888.3330208979833</c:v>
                </c:pt>
                <c:pt idx="61">
                  <c:v>5003.4953324283033</c:v>
                </c:pt>
                <c:pt idx="62">
                  <c:v>5119.3023446523766</c:v>
                </c:pt>
                <c:pt idx="63">
                  <c:v>5235.7392888111581</c:v>
                </c:pt>
                <c:pt idx="64">
                  <c:v>5352.791581872485</c:v>
                </c:pt>
                <c:pt idx="65">
                  <c:v>5470.4448185745978</c:v>
                </c:pt>
                <c:pt idx="66">
                  <c:v>5588.6847638645095</c:v>
                </c:pt>
                <c:pt idx="67">
                  <c:v>5707.4973457042779</c:v>
                </c:pt>
                <c:pt idx="68">
                  <c:v>5826.8686482205112</c:v>
                </c:pt>
                <c:pt idx="69">
                  <c:v>5946.7849051742669</c:v>
                </c:pt>
                <c:pt idx="70">
                  <c:v>6067.2324937303247</c:v>
                </c:pt>
                <c:pt idx="71">
                  <c:v>6188.1979285064544</c:v>
                </c:pt>
                <c:pt idx="72">
                  <c:v>6309.6678558846406</c:v>
                </c:pt>
                <c:pt idx="73">
                  <c:v>6431.6290485677109</c:v>
                </c:pt>
                <c:pt idx="74">
                  <c:v>6554.0684003658716</c:v>
                </c:pt>
                <c:pt idx="75">
                  <c:v>6676.9729211988761</c:v>
                </c:pt>
                <c:pt idx="76">
                  <c:v>6800.3297323004927</c:v>
                </c:pt>
                <c:pt idx="77">
                  <c:v>6924.1260616128748</c:v>
                </c:pt>
                <c:pt idx="78">
                  <c:v>7048.3492393593178</c:v>
                </c:pt>
                <c:pt idx="79">
                  <c:v>7172.9866937846318</c:v>
                </c:pt>
                <c:pt idx="80">
                  <c:v>7298.0259470530191</c:v>
                </c:pt>
                <c:pt idx="81">
                  <c:v>7423.4546112941453</c:v>
                </c:pt>
                <c:pt idx="82">
                  <c:v>7549.2603847885448</c:v>
                </c:pt>
                <c:pt idx="83">
                  <c:v>7675.4310482840956</c:v>
                </c:pt>
                <c:pt idx="84">
                  <c:v>7801.9544614358883</c:v>
                </c:pt>
                <c:pt idx="85">
                  <c:v>7928.8185593621574</c:v>
                </c:pt>
                <c:pt idx="86">
                  <c:v>8056.0113493094714</c:v>
                </c:pt>
                <c:pt idx="87">
                  <c:v>8183.5209074207123</c:v>
                </c:pt>
                <c:pt idx="88">
                  <c:v>8311.3353755998305</c:v>
                </c:pt>
                <c:pt idx="89">
                  <c:v>8439.442958467549</c:v>
                </c:pt>
                <c:pt idx="90">
                  <c:v>8567.8319204026902</c:v>
                </c:pt>
                <c:pt idx="91">
                  <c:v>8696.490582663957</c:v>
                </c:pt>
                <c:pt idx="92">
                  <c:v>8825.4073205872992</c:v>
                </c:pt>
                <c:pt idx="93">
                  <c:v>8954.570560854263</c:v>
                </c:pt>
                <c:pt idx="94">
                  <c:v>9083.9687788269421</c:v>
                </c:pt>
                <c:pt idx="95">
                  <c:v>9213.5904959453728</c:v>
                </c:pt>
                <c:pt idx="96">
                  <c:v>9343.4242771833487</c:v>
                </c:pt>
                <c:pt idx="97">
                  <c:v>9473.4587285589187</c:v>
                </c:pt>
                <c:pt idx="98">
                  <c:v>9603.6824946958714</c:v>
                </c:pt>
                <c:pt idx="99">
                  <c:v>9734.0842564328068</c:v>
                </c:pt>
                <c:pt idx="100">
                  <c:v>9864.6527284763506</c:v>
                </c:pt>
                <c:pt idx="101">
                  <c:v>9995.3766570954504</c:v>
                </c:pt>
                <c:pt idx="102">
                  <c:v>10126.244817853491</c:v>
                </c:pt>
                <c:pt idx="103">
                  <c:v>10257.246013375412</c:v>
                </c:pt>
                <c:pt idx="104">
                  <c:v>10388.369071146804</c:v>
                </c:pt>
                <c:pt idx="105">
                  <c:v>10519.602841342341</c:v>
                </c:pt>
                <c:pt idx="106">
                  <c:v>10650.936194680668</c:v>
                </c:pt>
                <c:pt idx="107">
                  <c:v>10782.358020303252</c:v>
                </c:pt>
                <c:pt idx="108">
                  <c:v>10913.857223674582</c:v>
                </c:pt>
                <c:pt idx="109">
                  <c:v>11045.42272450113</c:v>
                </c:pt>
                <c:pt idx="110">
                  <c:v>11177.04345466674</c:v>
                </c:pt>
                <c:pt idx="111">
                  <c:v>11308.708356181924</c:v>
                </c:pt>
                <c:pt idx="112">
                  <c:v>11440.40637914473</c:v>
                </c:pt>
                <c:pt idx="113">
                  <c:v>11572.126479710838</c:v>
                </c:pt>
                <c:pt idx="114">
                  <c:v>11703.857618070522</c:v>
                </c:pt>
                <c:pt idx="115">
                  <c:v>11835.588756430201</c:v>
                </c:pt>
                <c:pt idx="116">
                  <c:v>11967.308856996311</c:v>
                </c:pt>
                <c:pt idx="117">
                  <c:v>12099.006879959121</c:v>
                </c:pt>
                <c:pt idx="118">
                  <c:v>12230.671781474306</c:v>
                </c:pt>
                <c:pt idx="119">
                  <c:v>12362.292511639913</c:v>
                </c:pt>
                <c:pt idx="120">
                  <c:v>12493.858012466462</c:v>
                </c:pt>
                <c:pt idx="121">
                  <c:v>12625.357215837794</c:v>
                </c:pt>
                <c:pt idx="122">
                  <c:v>12756.779041460377</c:v>
                </c:pt>
                <c:pt idx="123">
                  <c:v>12888.1123947987</c:v>
                </c:pt>
                <c:pt idx="124">
                  <c:v>13019.34616499424</c:v>
                </c:pt>
                <c:pt idx="125">
                  <c:v>13150.469222765634</c:v>
                </c:pt>
                <c:pt idx="126">
                  <c:v>13281.470418287552</c:v>
                </c:pt>
                <c:pt idx="127">
                  <c:v>13412.338579045594</c:v>
                </c:pt>
                <c:pt idx="128">
                  <c:v>13543.062507664694</c:v>
                </c:pt>
                <c:pt idx="129">
                  <c:v>13673.630979708239</c:v>
                </c:pt>
                <c:pt idx="130">
                  <c:v>13804.032741445173</c:v>
                </c:pt>
                <c:pt idx="131">
                  <c:v>13934.256507582126</c:v>
                </c:pt>
                <c:pt idx="132">
                  <c:v>14064.290958957696</c:v>
                </c:pt>
                <c:pt idx="133">
                  <c:v>14194.124740195673</c:v>
                </c:pt>
                <c:pt idx="134">
                  <c:v>14323.746457314101</c:v>
                </c:pt>
                <c:pt idx="135">
                  <c:v>14453.144675286785</c:v>
                </c:pt>
                <c:pt idx="136">
                  <c:v>14582.307915553749</c:v>
                </c:pt>
                <c:pt idx="137">
                  <c:v>14711.224653477082</c:v>
                </c:pt>
                <c:pt idx="138">
                  <c:v>14839.883315738351</c:v>
                </c:pt>
                <c:pt idx="139">
                  <c:v>14968.272277673497</c:v>
                </c:pt>
                <c:pt idx="140">
                  <c:v>15096.379860541212</c:v>
                </c:pt>
                <c:pt idx="141">
                  <c:v>15224.194328720328</c:v>
                </c:pt>
                <c:pt idx="142">
                  <c:v>15351.703886831576</c:v>
                </c:pt>
                <c:pt idx="143">
                  <c:v>15478.896676778886</c:v>
                </c:pt>
                <c:pt idx="144">
                  <c:v>15605.760774705155</c:v>
                </c:pt>
                <c:pt idx="145">
                  <c:v>15732.284187856949</c:v>
                </c:pt>
                <c:pt idx="146">
                  <c:v>15858.454851352499</c:v>
                </c:pt>
                <c:pt idx="147">
                  <c:v>15984.260624846898</c:v>
                </c:pt>
                <c:pt idx="148">
                  <c:v>16109.689289088026</c:v>
                </c:pt>
                <c:pt idx="149">
                  <c:v>16234.728542356412</c:v>
                </c:pt>
                <c:pt idx="150">
                  <c:v>16359.365996781728</c:v>
                </c:pt>
                <c:pt idx="151">
                  <c:v>16483.58917452817</c:v>
                </c:pt>
                <c:pt idx="152">
                  <c:v>16607.385503840549</c:v>
                </c:pt>
                <c:pt idx="153">
                  <c:v>16730.74231494217</c:v>
                </c:pt>
                <c:pt idx="154">
                  <c:v>16853.646835775176</c:v>
                </c:pt>
                <c:pt idx="155">
                  <c:v>16976.086187573332</c:v>
                </c:pt>
                <c:pt idx="156">
                  <c:v>17098.047380256405</c:v>
                </c:pt>
                <c:pt idx="157">
                  <c:v>17219.517307634589</c:v>
                </c:pt>
                <c:pt idx="158">
                  <c:v>17340.482742410717</c:v>
                </c:pt>
                <c:pt idx="159">
                  <c:v>17460.930330966778</c:v>
                </c:pt>
                <c:pt idx="160">
                  <c:v>17580.846587920532</c:v>
                </c:pt>
                <c:pt idx="161">
                  <c:v>17700.217890436768</c:v>
                </c:pt>
                <c:pt idx="162">
                  <c:v>17819.030472276532</c:v>
                </c:pt>
                <c:pt idx="163">
                  <c:v>17937.270417566444</c:v>
                </c:pt>
                <c:pt idx="164">
                  <c:v>18054.923654268558</c:v>
                </c:pt>
                <c:pt idx="165">
                  <c:v>18171.975947329884</c:v>
                </c:pt>
                <c:pt idx="166">
                  <c:v>18288.412891488671</c:v>
                </c:pt>
                <c:pt idx="167">
                  <c:v>18404.219903712739</c:v>
                </c:pt>
                <c:pt idx="168">
                  <c:v>18519.382215243066</c:v>
                </c:pt>
                <c:pt idx="169">
                  <c:v>18633.88486321317</c:v>
                </c:pt>
                <c:pt idx="170">
                  <c:v>18747.712681812638</c:v>
                </c:pt>
                <c:pt idx="171">
                  <c:v>18860.850292959767</c:v>
                </c:pt>
                <c:pt idx="172">
                  <c:v>18973.282096445375</c:v>
                </c:pt>
                <c:pt idx="173">
                  <c:v>19084.992259506071</c:v>
                </c:pt>
                <c:pt idx="174">
                  <c:v>19195.964705781316</c:v>
                </c:pt>
                <c:pt idx="175">
                  <c:v>19306.183103603948</c:v>
                </c:pt>
                <c:pt idx="176">
                  <c:v>19415.630853569128</c:v>
                </c:pt>
                <c:pt idx="177">
                  <c:v>19524.291075320496</c:v>
                </c:pt>
                <c:pt idx="178">
                  <c:v>19632.146593486719</c:v>
                </c:pt>
                <c:pt idx="179">
                  <c:v>19739.1799226935</c:v>
                </c:pt>
                <c:pt idx="180">
                  <c:v>19845.373251569024</c:v>
                </c:pt>
                <c:pt idx="181">
                  <c:v>19950.708425650861</c:v>
                </c:pt>
                <c:pt idx="182">
                  <c:v>20055.166929092557</c:v>
                </c:pt>
                <c:pt idx="183">
                  <c:v>20158.729865055975</c:v>
                </c:pt>
                <c:pt idx="184">
                  <c:v>20261.377934662214</c:v>
                </c:pt>
                <c:pt idx="185">
                  <c:v>20363.091414358434</c:v>
                </c:pt>
                <c:pt idx="186">
                  <c:v>20463.850131540512</c:v>
                </c:pt>
                <c:pt idx="187">
                  <c:v>20563.633438250861</c:v>
                </c:pt>
                <c:pt idx="188">
                  <c:v>20662.420182747726</c:v>
                </c:pt>
                <c:pt idx="189">
                  <c:v>20760.188678715014</c:v>
                </c:pt>
                <c:pt idx="190">
                  <c:v>20856.916671850431</c:v>
                </c:pt>
                <c:pt idx="191">
                  <c:v>20952.581303533076</c:v>
                </c:pt>
                <c:pt idx="192">
                  <c:v>21047.159071228944</c:v>
                </c:pt>
                <c:pt idx="193">
                  <c:v>21140.62578524257</c:v>
                </c:pt>
                <c:pt idx="194">
                  <c:v>21232.956521363711</c:v>
                </c:pt>
                <c:pt idx="195">
                  <c:v>21324.12556888823</c:v>
                </c:pt>
                <c:pt idx="196">
                  <c:v>21414.106373408555</c:v>
                </c:pt>
                <c:pt idx="197">
                  <c:v>21502.871473669959</c:v>
                </c:pt>
                <c:pt idx="198">
                  <c:v>21590.392431668806</c:v>
                </c:pt>
                <c:pt idx="199">
                  <c:v>21676.639755024844</c:v>
                </c:pt>
                <c:pt idx="200">
                  <c:v>21761.582810483891</c:v>
                </c:pt>
                <c:pt idx="201">
                  <c:v>21845.189727192967</c:v>
                </c:pt>
                <c:pt idx="202">
                  <c:v>21927.427288126142</c:v>
                </c:pt>
                <c:pt idx="203">
                  <c:v>22008.26080771309</c:v>
                </c:pt>
                <c:pt idx="204">
                  <c:v>22087.653993314703</c:v>
                </c:pt>
                <c:pt idx="205">
                  <c:v>22165.568787678447</c:v>
                </c:pt>
                <c:pt idx="206">
                  <c:v>22241.965188856397</c:v>
                </c:pt>
                <c:pt idx="207">
                  <c:v>22316.801043238582</c:v>
                </c:pt>
                <c:pt idx="208">
                  <c:v>22390.03180628016</c:v>
                </c:pt>
                <c:pt idx="209">
                  <c:v>22461.610264099334</c:v>
                </c:pt>
                <c:pt idx="210">
                  <c:v>22531.486207269747</c:v>
                </c:pt>
                <c:pt idx="211">
                  <c:v>22599.606045652428</c:v>
                </c:pt>
                <c:pt idx="212">
                  <c:v>22665.912349748254</c:v>
                </c:pt>
                <c:pt idx="213">
                  <c:v>22730.3432994182</c:v>
                </c:pt>
                <c:pt idx="214">
                  <c:v>22792.832014324587</c:v>
                </c:pt>
                <c:pt idx="215">
                  <c:v>22853.305731175951</c:v>
                </c:pt>
                <c:pt idx="216">
                  <c:v>22911.684779337815</c:v>
                </c:pt>
                <c:pt idx="217">
                  <c:v>22967.881286183521</c:v>
                </c:pt>
                <c:pt idx="218">
                  <c:v>23021.797512585257</c:v>
                </c:pt>
                <c:pt idx="219">
                  <c:v>23073.323669927424</c:v>
                </c:pt>
                <c:pt idx="220">
                  <c:v>23122.334989604155</c:v>
                </c:pt>
                <c:pt idx="221">
                  <c:v>23168.687678311584</c:v>
                </c:pt>
                <c:pt idx="222">
                  <c:v>23212.213144599704</c:v>
                </c:pt>
                <c:pt idx="223">
                  <c:v>23252.709407488288</c:v>
                </c:pt>
                <c:pt idx="224">
                  <c:v>23289.927616043969</c:v>
                </c:pt>
                <c:pt idx="225">
                  <c:v>23323.549364777813</c:v>
                </c:pt>
                <c:pt idx="226">
                  <c:v>23353.144619882383</c:v>
                </c:pt>
                <c:pt idx="227">
                  <c:v>23378.081372414938</c:v>
                </c:pt>
                <c:pt idx="228">
                  <c:v>23397.27519463819</c:v>
                </c:pt>
                <c:pt idx="229">
                  <c:v>23407.715236141044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cuve2'!$T$28:$T$277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6.0000000000000005E-2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9.9999999999999992E-2</c:v>
                </c:pt>
                <c:pt idx="10">
                  <c:v>0.10999999999999999</c:v>
                </c:pt>
                <c:pt idx="11">
                  <c:v>0.11999999999999998</c:v>
                </c:pt>
                <c:pt idx="12">
                  <c:v>0.12999999999999998</c:v>
                </c:pt>
                <c:pt idx="13">
                  <c:v>0.13999999999999999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0.18000000000000002</c:v>
                </c:pt>
                <c:pt idx="18">
                  <c:v>0.19000000000000003</c:v>
                </c:pt>
                <c:pt idx="19">
                  <c:v>0.20000000000000004</c:v>
                </c:pt>
                <c:pt idx="20">
                  <c:v>0.21000000000000005</c:v>
                </c:pt>
                <c:pt idx="21">
                  <c:v>0.22000000000000006</c:v>
                </c:pt>
                <c:pt idx="22">
                  <c:v>0.23000000000000007</c:v>
                </c:pt>
                <c:pt idx="23">
                  <c:v>0.24000000000000007</c:v>
                </c:pt>
                <c:pt idx="24">
                  <c:v>0.25000000000000006</c:v>
                </c:pt>
                <c:pt idx="25">
                  <c:v>0.26000000000000006</c:v>
                </c:pt>
                <c:pt idx="26">
                  <c:v>0.27000000000000007</c:v>
                </c:pt>
                <c:pt idx="27">
                  <c:v>0.28000000000000008</c:v>
                </c:pt>
                <c:pt idx="28">
                  <c:v>0.29000000000000009</c:v>
                </c:pt>
                <c:pt idx="29">
                  <c:v>0.3000000000000001</c:v>
                </c:pt>
                <c:pt idx="30">
                  <c:v>0.31000000000000011</c:v>
                </c:pt>
                <c:pt idx="31">
                  <c:v>0.32000000000000012</c:v>
                </c:pt>
                <c:pt idx="32">
                  <c:v>0.33000000000000013</c:v>
                </c:pt>
                <c:pt idx="33">
                  <c:v>0.34000000000000014</c:v>
                </c:pt>
                <c:pt idx="34">
                  <c:v>0.35000000000000014</c:v>
                </c:pt>
                <c:pt idx="35">
                  <c:v>0.36000000000000015</c:v>
                </c:pt>
                <c:pt idx="36">
                  <c:v>0.37000000000000016</c:v>
                </c:pt>
                <c:pt idx="37">
                  <c:v>0.38000000000000017</c:v>
                </c:pt>
                <c:pt idx="38">
                  <c:v>0.39000000000000018</c:v>
                </c:pt>
                <c:pt idx="39">
                  <c:v>0.40000000000000019</c:v>
                </c:pt>
                <c:pt idx="40">
                  <c:v>0.4100000000000002</c:v>
                </c:pt>
                <c:pt idx="41">
                  <c:v>0.42000000000000021</c:v>
                </c:pt>
                <c:pt idx="42">
                  <c:v>0.43000000000000022</c:v>
                </c:pt>
                <c:pt idx="43">
                  <c:v>0.44000000000000022</c:v>
                </c:pt>
                <c:pt idx="44">
                  <c:v>0.45000000000000023</c:v>
                </c:pt>
                <c:pt idx="45">
                  <c:v>0.46000000000000024</c:v>
                </c:pt>
                <c:pt idx="46">
                  <c:v>0.47000000000000025</c:v>
                </c:pt>
                <c:pt idx="47">
                  <c:v>0.48000000000000026</c:v>
                </c:pt>
                <c:pt idx="48">
                  <c:v>0.49000000000000027</c:v>
                </c:pt>
                <c:pt idx="49">
                  <c:v>0.50000000000000022</c:v>
                </c:pt>
                <c:pt idx="50">
                  <c:v>0.51000000000000023</c:v>
                </c:pt>
                <c:pt idx="51">
                  <c:v>0.52000000000000024</c:v>
                </c:pt>
                <c:pt idx="52">
                  <c:v>0.53000000000000025</c:v>
                </c:pt>
                <c:pt idx="53">
                  <c:v>0.54000000000000026</c:v>
                </c:pt>
                <c:pt idx="54">
                  <c:v>0.55000000000000027</c:v>
                </c:pt>
                <c:pt idx="55">
                  <c:v>0.56000000000000028</c:v>
                </c:pt>
                <c:pt idx="56">
                  <c:v>0.57000000000000028</c:v>
                </c:pt>
                <c:pt idx="57">
                  <c:v>0.58000000000000029</c:v>
                </c:pt>
                <c:pt idx="58">
                  <c:v>0.5900000000000003</c:v>
                </c:pt>
                <c:pt idx="59">
                  <c:v>0.60000000000000031</c:v>
                </c:pt>
                <c:pt idx="60">
                  <c:v>0.61000000000000032</c:v>
                </c:pt>
                <c:pt idx="61">
                  <c:v>0.62000000000000033</c:v>
                </c:pt>
                <c:pt idx="62">
                  <c:v>0.63000000000000034</c:v>
                </c:pt>
                <c:pt idx="63">
                  <c:v>0.64000000000000035</c:v>
                </c:pt>
                <c:pt idx="64">
                  <c:v>0.65000000000000036</c:v>
                </c:pt>
                <c:pt idx="65">
                  <c:v>0.66000000000000036</c:v>
                </c:pt>
                <c:pt idx="66">
                  <c:v>0.67000000000000037</c:v>
                </c:pt>
                <c:pt idx="67">
                  <c:v>0.68000000000000038</c:v>
                </c:pt>
                <c:pt idx="68">
                  <c:v>0.69000000000000039</c:v>
                </c:pt>
                <c:pt idx="69">
                  <c:v>0.7000000000000004</c:v>
                </c:pt>
                <c:pt idx="70">
                  <c:v>0.71000000000000041</c:v>
                </c:pt>
                <c:pt idx="71">
                  <c:v>0.72000000000000042</c:v>
                </c:pt>
                <c:pt idx="72">
                  <c:v>0.73000000000000043</c:v>
                </c:pt>
                <c:pt idx="73">
                  <c:v>0.74000000000000044</c:v>
                </c:pt>
                <c:pt idx="74">
                  <c:v>0.75000000000000044</c:v>
                </c:pt>
                <c:pt idx="75">
                  <c:v>0.76000000000000045</c:v>
                </c:pt>
                <c:pt idx="76">
                  <c:v>0.77000000000000046</c:v>
                </c:pt>
                <c:pt idx="77">
                  <c:v>0.78000000000000047</c:v>
                </c:pt>
                <c:pt idx="78">
                  <c:v>0.79000000000000048</c:v>
                </c:pt>
                <c:pt idx="79">
                  <c:v>0.80000000000000049</c:v>
                </c:pt>
                <c:pt idx="80">
                  <c:v>0.8100000000000005</c:v>
                </c:pt>
                <c:pt idx="81">
                  <c:v>0.82000000000000051</c:v>
                </c:pt>
                <c:pt idx="82">
                  <c:v>0.83000000000000052</c:v>
                </c:pt>
                <c:pt idx="83">
                  <c:v>0.84000000000000052</c:v>
                </c:pt>
                <c:pt idx="84">
                  <c:v>0.85000000000000053</c:v>
                </c:pt>
                <c:pt idx="85">
                  <c:v>0.86000000000000054</c:v>
                </c:pt>
                <c:pt idx="86">
                  <c:v>0.87000000000000055</c:v>
                </c:pt>
                <c:pt idx="87">
                  <c:v>0.88000000000000056</c:v>
                </c:pt>
                <c:pt idx="88">
                  <c:v>0.89000000000000057</c:v>
                </c:pt>
                <c:pt idx="89">
                  <c:v>0.90000000000000058</c:v>
                </c:pt>
                <c:pt idx="90">
                  <c:v>0.91000000000000059</c:v>
                </c:pt>
                <c:pt idx="91">
                  <c:v>0.9200000000000006</c:v>
                </c:pt>
                <c:pt idx="92">
                  <c:v>0.9300000000000006</c:v>
                </c:pt>
                <c:pt idx="93">
                  <c:v>0.94000000000000061</c:v>
                </c:pt>
                <c:pt idx="94">
                  <c:v>0.95000000000000062</c:v>
                </c:pt>
                <c:pt idx="95">
                  <c:v>0.96000000000000063</c:v>
                </c:pt>
                <c:pt idx="96">
                  <c:v>0.97000000000000064</c:v>
                </c:pt>
                <c:pt idx="97">
                  <c:v>0.98000000000000065</c:v>
                </c:pt>
                <c:pt idx="98">
                  <c:v>0.99000000000000066</c:v>
                </c:pt>
                <c:pt idx="99">
                  <c:v>1.0000000000000007</c:v>
                </c:pt>
                <c:pt idx="100">
                  <c:v>1.0100000000000007</c:v>
                </c:pt>
                <c:pt idx="101">
                  <c:v>1.0200000000000007</c:v>
                </c:pt>
                <c:pt idx="102">
                  <c:v>1.0300000000000007</c:v>
                </c:pt>
                <c:pt idx="103">
                  <c:v>1.0400000000000007</c:v>
                </c:pt>
                <c:pt idx="104">
                  <c:v>1.0500000000000007</c:v>
                </c:pt>
                <c:pt idx="105">
                  <c:v>1.0600000000000007</c:v>
                </c:pt>
                <c:pt idx="106">
                  <c:v>1.0700000000000007</c:v>
                </c:pt>
                <c:pt idx="107">
                  <c:v>1.0800000000000007</c:v>
                </c:pt>
                <c:pt idx="108">
                  <c:v>1.0900000000000007</c:v>
                </c:pt>
                <c:pt idx="109">
                  <c:v>1.1000000000000008</c:v>
                </c:pt>
                <c:pt idx="110">
                  <c:v>1.1100000000000008</c:v>
                </c:pt>
                <c:pt idx="111">
                  <c:v>1.1200000000000008</c:v>
                </c:pt>
                <c:pt idx="112">
                  <c:v>1.1300000000000008</c:v>
                </c:pt>
                <c:pt idx="113">
                  <c:v>1.1400000000000008</c:v>
                </c:pt>
                <c:pt idx="114">
                  <c:v>1.1500000000000008</c:v>
                </c:pt>
                <c:pt idx="115">
                  <c:v>1.1600000000000008</c:v>
                </c:pt>
                <c:pt idx="116">
                  <c:v>1.1700000000000008</c:v>
                </c:pt>
                <c:pt idx="117">
                  <c:v>1.1800000000000008</c:v>
                </c:pt>
                <c:pt idx="118">
                  <c:v>1.1900000000000008</c:v>
                </c:pt>
                <c:pt idx="119">
                  <c:v>1.2000000000000008</c:v>
                </c:pt>
                <c:pt idx="120">
                  <c:v>1.2100000000000009</c:v>
                </c:pt>
                <c:pt idx="121">
                  <c:v>1.2200000000000009</c:v>
                </c:pt>
                <c:pt idx="122">
                  <c:v>1.2300000000000009</c:v>
                </c:pt>
                <c:pt idx="123">
                  <c:v>1.2400000000000009</c:v>
                </c:pt>
                <c:pt idx="124">
                  <c:v>1.2500000000000009</c:v>
                </c:pt>
                <c:pt idx="125">
                  <c:v>1.2600000000000009</c:v>
                </c:pt>
                <c:pt idx="126">
                  <c:v>1.2700000000000009</c:v>
                </c:pt>
                <c:pt idx="127">
                  <c:v>1.2800000000000009</c:v>
                </c:pt>
                <c:pt idx="128">
                  <c:v>1.2900000000000009</c:v>
                </c:pt>
                <c:pt idx="129">
                  <c:v>1.3000000000000009</c:v>
                </c:pt>
                <c:pt idx="130">
                  <c:v>1.3100000000000009</c:v>
                </c:pt>
                <c:pt idx="131">
                  <c:v>1.320000000000001</c:v>
                </c:pt>
                <c:pt idx="132">
                  <c:v>1.330000000000001</c:v>
                </c:pt>
                <c:pt idx="133">
                  <c:v>1.340000000000001</c:v>
                </c:pt>
                <c:pt idx="134">
                  <c:v>1.350000000000001</c:v>
                </c:pt>
                <c:pt idx="135">
                  <c:v>1.360000000000001</c:v>
                </c:pt>
                <c:pt idx="136">
                  <c:v>1.370000000000001</c:v>
                </c:pt>
                <c:pt idx="137">
                  <c:v>1.380000000000001</c:v>
                </c:pt>
                <c:pt idx="138">
                  <c:v>1.390000000000001</c:v>
                </c:pt>
                <c:pt idx="139">
                  <c:v>1.400000000000001</c:v>
                </c:pt>
                <c:pt idx="140">
                  <c:v>1.410000000000001</c:v>
                </c:pt>
                <c:pt idx="141">
                  <c:v>1.420000000000001</c:v>
                </c:pt>
                <c:pt idx="142">
                  <c:v>1.430000000000001</c:v>
                </c:pt>
                <c:pt idx="143">
                  <c:v>1.4400000000000011</c:v>
                </c:pt>
                <c:pt idx="144">
                  <c:v>1.4500000000000011</c:v>
                </c:pt>
                <c:pt idx="145">
                  <c:v>1.4600000000000011</c:v>
                </c:pt>
                <c:pt idx="146">
                  <c:v>1.4700000000000011</c:v>
                </c:pt>
                <c:pt idx="147">
                  <c:v>1.4800000000000011</c:v>
                </c:pt>
                <c:pt idx="148">
                  <c:v>1.4900000000000011</c:v>
                </c:pt>
                <c:pt idx="149">
                  <c:v>1.5000000000000011</c:v>
                </c:pt>
                <c:pt idx="150">
                  <c:v>1.5100000000000011</c:v>
                </c:pt>
                <c:pt idx="151">
                  <c:v>1.5200000000000011</c:v>
                </c:pt>
                <c:pt idx="152">
                  <c:v>1.5300000000000011</c:v>
                </c:pt>
                <c:pt idx="153">
                  <c:v>1.5400000000000011</c:v>
                </c:pt>
                <c:pt idx="154">
                  <c:v>1.5500000000000012</c:v>
                </c:pt>
                <c:pt idx="155">
                  <c:v>1.5600000000000012</c:v>
                </c:pt>
                <c:pt idx="156">
                  <c:v>1.5700000000000012</c:v>
                </c:pt>
                <c:pt idx="157">
                  <c:v>1.5800000000000012</c:v>
                </c:pt>
                <c:pt idx="158">
                  <c:v>1.5900000000000012</c:v>
                </c:pt>
                <c:pt idx="159">
                  <c:v>1.6000000000000012</c:v>
                </c:pt>
                <c:pt idx="160">
                  <c:v>1.6100000000000012</c:v>
                </c:pt>
                <c:pt idx="161">
                  <c:v>1.6200000000000012</c:v>
                </c:pt>
                <c:pt idx="162">
                  <c:v>1.6300000000000012</c:v>
                </c:pt>
                <c:pt idx="163">
                  <c:v>1.6400000000000012</c:v>
                </c:pt>
                <c:pt idx="164">
                  <c:v>1.6500000000000012</c:v>
                </c:pt>
                <c:pt idx="165">
                  <c:v>1.6600000000000013</c:v>
                </c:pt>
                <c:pt idx="166">
                  <c:v>1.6700000000000013</c:v>
                </c:pt>
                <c:pt idx="167">
                  <c:v>1.6800000000000013</c:v>
                </c:pt>
                <c:pt idx="168">
                  <c:v>1.6900000000000013</c:v>
                </c:pt>
                <c:pt idx="169">
                  <c:v>1.7000000000000013</c:v>
                </c:pt>
                <c:pt idx="170">
                  <c:v>1.7100000000000013</c:v>
                </c:pt>
                <c:pt idx="171">
                  <c:v>1.7200000000000013</c:v>
                </c:pt>
                <c:pt idx="172">
                  <c:v>1.7300000000000013</c:v>
                </c:pt>
                <c:pt idx="173">
                  <c:v>1.7400000000000013</c:v>
                </c:pt>
                <c:pt idx="174">
                  <c:v>1.7500000000000013</c:v>
                </c:pt>
                <c:pt idx="175">
                  <c:v>1.7600000000000013</c:v>
                </c:pt>
                <c:pt idx="176">
                  <c:v>1.7700000000000014</c:v>
                </c:pt>
                <c:pt idx="177">
                  <c:v>1.7800000000000014</c:v>
                </c:pt>
                <c:pt idx="178">
                  <c:v>1.7900000000000014</c:v>
                </c:pt>
                <c:pt idx="179">
                  <c:v>1.8000000000000014</c:v>
                </c:pt>
                <c:pt idx="180">
                  <c:v>1.8100000000000014</c:v>
                </c:pt>
                <c:pt idx="181">
                  <c:v>1.8200000000000014</c:v>
                </c:pt>
                <c:pt idx="182">
                  <c:v>1.8300000000000014</c:v>
                </c:pt>
                <c:pt idx="183">
                  <c:v>1.8400000000000014</c:v>
                </c:pt>
                <c:pt idx="184">
                  <c:v>1.8500000000000014</c:v>
                </c:pt>
                <c:pt idx="185">
                  <c:v>1.8600000000000014</c:v>
                </c:pt>
                <c:pt idx="186">
                  <c:v>1.8700000000000014</c:v>
                </c:pt>
                <c:pt idx="187">
                  <c:v>1.8800000000000014</c:v>
                </c:pt>
                <c:pt idx="188">
                  <c:v>1.8900000000000015</c:v>
                </c:pt>
                <c:pt idx="189">
                  <c:v>1.9000000000000015</c:v>
                </c:pt>
                <c:pt idx="190">
                  <c:v>1.9100000000000015</c:v>
                </c:pt>
                <c:pt idx="191">
                  <c:v>1.9200000000000015</c:v>
                </c:pt>
                <c:pt idx="192">
                  <c:v>1.9300000000000015</c:v>
                </c:pt>
                <c:pt idx="193">
                  <c:v>1.9400000000000015</c:v>
                </c:pt>
                <c:pt idx="194">
                  <c:v>1.9500000000000015</c:v>
                </c:pt>
                <c:pt idx="195">
                  <c:v>1.9600000000000015</c:v>
                </c:pt>
                <c:pt idx="196">
                  <c:v>1.9700000000000015</c:v>
                </c:pt>
                <c:pt idx="197">
                  <c:v>1.9800000000000015</c:v>
                </c:pt>
                <c:pt idx="198">
                  <c:v>1.9900000000000015</c:v>
                </c:pt>
                <c:pt idx="199">
                  <c:v>2.0000000000000013</c:v>
                </c:pt>
                <c:pt idx="200">
                  <c:v>2.0100000000000011</c:v>
                </c:pt>
                <c:pt idx="201">
                  <c:v>2.0200000000000009</c:v>
                </c:pt>
                <c:pt idx="202">
                  <c:v>2.0300000000000007</c:v>
                </c:pt>
                <c:pt idx="203">
                  <c:v>2.0400000000000005</c:v>
                </c:pt>
                <c:pt idx="204">
                  <c:v>2.0500000000000003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2.0799999999999996</c:v>
                </c:pt>
                <c:pt idx="208">
                  <c:v>2.0899999999999994</c:v>
                </c:pt>
                <c:pt idx="209">
                  <c:v>2.0999999999999992</c:v>
                </c:pt>
                <c:pt idx="210">
                  <c:v>2.109999999999999</c:v>
                </c:pt>
                <c:pt idx="211">
                  <c:v>2.1199999999999988</c:v>
                </c:pt>
                <c:pt idx="212">
                  <c:v>2.1299999999999986</c:v>
                </c:pt>
                <c:pt idx="213">
                  <c:v>2.1399999999999983</c:v>
                </c:pt>
                <c:pt idx="214">
                  <c:v>2.1499999999999981</c:v>
                </c:pt>
                <c:pt idx="215">
                  <c:v>2.1599999999999979</c:v>
                </c:pt>
                <c:pt idx="216">
                  <c:v>2.1699999999999977</c:v>
                </c:pt>
                <c:pt idx="217">
                  <c:v>2.1799999999999975</c:v>
                </c:pt>
                <c:pt idx="218">
                  <c:v>2.1899999999999973</c:v>
                </c:pt>
                <c:pt idx="219">
                  <c:v>2.1999999999999971</c:v>
                </c:pt>
                <c:pt idx="220">
                  <c:v>2.2099999999999969</c:v>
                </c:pt>
                <c:pt idx="221">
                  <c:v>2.2199999999999966</c:v>
                </c:pt>
                <c:pt idx="222">
                  <c:v>2.2299999999999964</c:v>
                </c:pt>
                <c:pt idx="223">
                  <c:v>2.2399999999999962</c:v>
                </c:pt>
                <c:pt idx="224">
                  <c:v>2.249999999999996</c:v>
                </c:pt>
                <c:pt idx="225">
                  <c:v>2.2599999999999958</c:v>
                </c:pt>
                <c:pt idx="226">
                  <c:v>2.2699999999999956</c:v>
                </c:pt>
                <c:pt idx="227">
                  <c:v>2.2799999999999954</c:v>
                </c:pt>
                <c:pt idx="228">
                  <c:v>2.2899999999999952</c:v>
                </c:pt>
                <c:pt idx="229">
                  <c:v>2.2999999999999949</c:v>
                </c:pt>
              </c:numCache>
            </c:numRef>
          </c:xVal>
          <c:yVal>
            <c:numRef>
              <c:f>'calcul cuve2'!$V$28:$V$257</c:f>
              <c:numCache>
                <c:formatCode>#,##0.0</c:formatCode>
                <c:ptCount val="230"/>
                <c:pt idx="0">
                  <c:v>-114.82691000000001</c:v>
                </c:pt>
                <c:pt idx="1">
                  <c:v>-68.24875999999999</c:v>
                </c:pt>
                <c:pt idx="2">
                  <c:v>-20.476229999999997</c:v>
                </c:pt>
                <c:pt idx="3">
                  <c:v>28.480000000000025</c:v>
                </c:pt>
                <c:pt idx="4">
                  <c:v>78.609249999999989</c:v>
                </c:pt>
                <c:pt idx="5">
                  <c:v>129.90084000000002</c:v>
                </c:pt>
                <c:pt idx="6">
                  <c:v>182.34409000000002</c:v>
                </c:pt>
                <c:pt idx="7">
                  <c:v>235.92832000000001</c:v>
                </c:pt>
                <c:pt idx="8">
                  <c:v>290.64284999999995</c:v>
                </c:pt>
                <c:pt idx="9">
                  <c:v>346.47700000000003</c:v>
                </c:pt>
                <c:pt idx="10">
                  <c:v>403.42009000000002</c:v>
                </c:pt>
                <c:pt idx="11">
                  <c:v>461.4614400000001</c:v>
                </c:pt>
                <c:pt idx="12">
                  <c:v>520.59037000000012</c:v>
                </c:pt>
                <c:pt idx="13">
                  <c:v>580.79620000000011</c:v>
                </c:pt>
                <c:pt idx="14">
                  <c:v>642.06824999999992</c:v>
                </c:pt>
                <c:pt idx="15">
                  <c:v>704.39584000000013</c:v>
                </c:pt>
                <c:pt idx="16">
                  <c:v>767.76829000000021</c:v>
                </c:pt>
                <c:pt idx="17">
                  <c:v>832.17492000000004</c:v>
                </c:pt>
                <c:pt idx="18">
                  <c:v>897.60505000000023</c:v>
                </c:pt>
                <c:pt idx="19">
                  <c:v>964.04800000000023</c:v>
                </c:pt>
                <c:pt idx="20">
                  <c:v>1031.4930899999999</c:v>
                </c:pt>
                <c:pt idx="21">
                  <c:v>1099.9296400000001</c:v>
                </c:pt>
                <c:pt idx="22">
                  <c:v>1169.3469700000001</c:v>
                </c:pt>
                <c:pt idx="23">
                  <c:v>1239.7344000000003</c:v>
                </c:pt>
                <c:pt idx="24">
                  <c:v>1311.0812500000002</c:v>
                </c:pt>
                <c:pt idx="25">
                  <c:v>1383.3768400000001</c:v>
                </c:pt>
                <c:pt idx="26">
                  <c:v>1456.6104900000003</c:v>
                </c:pt>
                <c:pt idx="27">
                  <c:v>1530.77152</c:v>
                </c:pt>
                <c:pt idx="28">
                  <c:v>1605.84925</c:v>
                </c:pt>
                <c:pt idx="29">
                  <c:v>1681.8330000000001</c:v>
                </c:pt>
                <c:pt idx="30">
                  <c:v>1758.7120900000004</c:v>
                </c:pt>
                <c:pt idx="31">
                  <c:v>1836.4758400000001</c:v>
                </c:pt>
                <c:pt idx="32">
                  <c:v>1915.1135700000002</c:v>
                </c:pt>
                <c:pt idx="33">
                  <c:v>1994.6146000000003</c:v>
                </c:pt>
                <c:pt idx="34">
                  <c:v>2074.9682499999999</c:v>
                </c:pt>
                <c:pt idx="35">
                  <c:v>2156.1638400000002</c:v>
                </c:pt>
                <c:pt idx="36">
                  <c:v>2238.1906899999999</c:v>
                </c:pt>
                <c:pt idx="37">
                  <c:v>2321.0381200000002</c:v>
                </c:pt>
                <c:pt idx="38">
                  <c:v>2404.6954500000006</c:v>
                </c:pt>
                <c:pt idx="39">
                  <c:v>2489.152</c:v>
                </c:pt>
                <c:pt idx="40">
                  <c:v>2574.3970899999995</c:v>
                </c:pt>
                <c:pt idx="41">
                  <c:v>2660.4200399999995</c:v>
                </c:pt>
                <c:pt idx="42">
                  <c:v>2747.2101699999998</c:v>
                </c:pt>
                <c:pt idx="43">
                  <c:v>2834.7568000000001</c:v>
                </c:pt>
                <c:pt idx="44">
                  <c:v>2923.04925</c:v>
                </c:pt>
                <c:pt idx="45">
                  <c:v>3012.0768399999997</c:v>
                </c:pt>
                <c:pt idx="46">
                  <c:v>3101.8288899999998</c:v>
                </c:pt>
                <c:pt idx="47">
                  <c:v>3192.2947199999999</c:v>
                </c:pt>
                <c:pt idx="48">
                  <c:v>3283.4636500000001</c:v>
                </c:pt>
                <c:pt idx="49">
                  <c:v>3375.3250000000003</c:v>
                </c:pt>
                <c:pt idx="50">
                  <c:v>3467.8680900000004</c:v>
                </c:pt>
                <c:pt idx="51">
                  <c:v>3561.0822400000011</c:v>
                </c:pt>
                <c:pt idx="52">
                  <c:v>3654.9567700000011</c:v>
                </c:pt>
                <c:pt idx="53">
                  <c:v>3749.4810000000007</c:v>
                </c:pt>
                <c:pt idx="54">
                  <c:v>3844.6442500000007</c:v>
                </c:pt>
                <c:pt idx="55">
                  <c:v>3940.435840000001</c:v>
                </c:pt>
                <c:pt idx="56">
                  <c:v>4036.8450899999998</c:v>
                </c:pt>
                <c:pt idx="57">
                  <c:v>4133.8613200000009</c:v>
                </c:pt>
                <c:pt idx="58">
                  <c:v>4231.4738500000003</c:v>
                </c:pt>
                <c:pt idx="59">
                  <c:v>4329.6720000000014</c:v>
                </c:pt>
                <c:pt idx="60">
                  <c:v>4428.445090000002</c:v>
                </c:pt>
                <c:pt idx="61">
                  <c:v>4527.78244</c:v>
                </c:pt>
                <c:pt idx="62">
                  <c:v>4627.6733700000004</c:v>
                </c:pt>
                <c:pt idx="63">
                  <c:v>4728.1072000000004</c:v>
                </c:pt>
                <c:pt idx="64">
                  <c:v>4829.0732500000013</c:v>
                </c:pt>
                <c:pt idx="65">
                  <c:v>4930.560840000001</c:v>
                </c:pt>
                <c:pt idx="66">
                  <c:v>5032.5592900000011</c:v>
                </c:pt>
                <c:pt idx="67">
                  <c:v>5135.0579200000011</c:v>
                </c:pt>
                <c:pt idx="68">
                  <c:v>5238.0460499999999</c:v>
                </c:pt>
                <c:pt idx="69">
                  <c:v>5341.5129999999999</c:v>
                </c:pt>
                <c:pt idx="70">
                  <c:v>5445.4480899999999</c:v>
                </c:pt>
                <c:pt idx="71">
                  <c:v>5549.8406400000003</c:v>
                </c:pt>
                <c:pt idx="72">
                  <c:v>5654.6799700000001</c:v>
                </c:pt>
                <c:pt idx="73">
                  <c:v>5759.9553999999998</c:v>
                </c:pt>
                <c:pt idx="74">
                  <c:v>5865.65625</c:v>
                </c:pt>
                <c:pt idx="75">
                  <c:v>5971.7718400000003</c:v>
                </c:pt>
                <c:pt idx="76">
                  <c:v>6078.2914900000014</c:v>
                </c:pt>
                <c:pt idx="77">
                  <c:v>6185.2045200000002</c:v>
                </c:pt>
                <c:pt idx="78">
                  <c:v>6292.5002500000001</c:v>
                </c:pt>
                <c:pt idx="79">
                  <c:v>6400.1680000000006</c:v>
                </c:pt>
                <c:pt idx="80">
                  <c:v>6508.1970900000015</c:v>
                </c:pt>
                <c:pt idx="81">
                  <c:v>6616.5768399999988</c:v>
                </c:pt>
                <c:pt idx="82">
                  <c:v>6725.2965700000004</c:v>
                </c:pt>
                <c:pt idx="83">
                  <c:v>6834.3455999999996</c:v>
                </c:pt>
                <c:pt idx="84">
                  <c:v>6943.7132500000007</c:v>
                </c:pt>
                <c:pt idx="85">
                  <c:v>7053.3888400000005</c:v>
                </c:pt>
                <c:pt idx="86">
                  <c:v>7163.3616900000006</c:v>
                </c:pt>
                <c:pt idx="87">
                  <c:v>7273.6211200000007</c:v>
                </c:pt>
                <c:pt idx="88">
                  <c:v>7384.1564499999986</c:v>
                </c:pt>
                <c:pt idx="89">
                  <c:v>7494.9570000000012</c:v>
                </c:pt>
                <c:pt idx="90">
                  <c:v>7606.0120900000002</c:v>
                </c:pt>
                <c:pt idx="91">
                  <c:v>7717.3110400000005</c:v>
                </c:pt>
                <c:pt idx="92">
                  <c:v>7828.843170000001</c:v>
                </c:pt>
                <c:pt idx="93">
                  <c:v>7940.5978000000005</c:v>
                </c:pt>
                <c:pt idx="94">
                  <c:v>8052.5642499999994</c:v>
                </c:pt>
                <c:pt idx="95">
                  <c:v>8164.7318399999995</c:v>
                </c:pt>
                <c:pt idx="96">
                  <c:v>8277.0898900000029</c:v>
                </c:pt>
                <c:pt idx="97">
                  <c:v>8389.6277200000004</c:v>
                </c:pt>
                <c:pt idx="98">
                  <c:v>8502.3346500000007</c:v>
                </c:pt>
                <c:pt idx="99">
                  <c:v>8615.2000000000007</c:v>
                </c:pt>
                <c:pt idx="100">
                  <c:v>8728.2130899999993</c:v>
                </c:pt>
                <c:pt idx="101">
                  <c:v>8841.3632400000006</c:v>
                </c:pt>
                <c:pt idx="102">
                  <c:v>8954.6397699999998</c:v>
                </c:pt>
                <c:pt idx="103">
                  <c:v>9068.0320000000011</c:v>
                </c:pt>
                <c:pt idx="104">
                  <c:v>9181.5292499999996</c:v>
                </c:pt>
                <c:pt idx="105">
                  <c:v>9295.1208399999996</c:v>
                </c:pt>
                <c:pt idx="106">
                  <c:v>9408.7960900000016</c:v>
                </c:pt>
                <c:pt idx="107">
                  <c:v>9522.5443200000027</c:v>
                </c:pt>
                <c:pt idx="108">
                  <c:v>9636.3548499999997</c:v>
                </c:pt>
                <c:pt idx="109">
                  <c:v>9750.2170000000006</c:v>
                </c:pt>
                <c:pt idx="110">
                  <c:v>9864.1200900000022</c:v>
                </c:pt>
                <c:pt idx="111">
                  <c:v>9978.0534399999997</c:v>
                </c:pt>
                <c:pt idx="112">
                  <c:v>10092.006369999999</c:v>
                </c:pt>
                <c:pt idx="113">
                  <c:v>10205.968200000001</c:v>
                </c:pt>
                <c:pt idx="114">
                  <c:v>10319.928250000001</c:v>
                </c:pt>
                <c:pt idx="115">
                  <c:v>10433.875840000001</c:v>
                </c:pt>
                <c:pt idx="116">
                  <c:v>10547.800289999999</c:v>
                </c:pt>
                <c:pt idx="117">
                  <c:v>10661.690919999999</c:v>
                </c:pt>
                <c:pt idx="118">
                  <c:v>10775.537050000003</c:v>
                </c:pt>
                <c:pt idx="119">
                  <c:v>10889.328000000003</c:v>
                </c:pt>
                <c:pt idx="120">
                  <c:v>11003.053090000001</c:v>
                </c:pt>
                <c:pt idx="121">
                  <c:v>11116.701640000001</c:v>
                </c:pt>
                <c:pt idx="122">
                  <c:v>11230.262970000003</c:v>
                </c:pt>
                <c:pt idx="123">
                  <c:v>11343.7264</c:v>
                </c:pt>
                <c:pt idx="124">
                  <c:v>11457.081250000001</c:v>
                </c:pt>
                <c:pt idx="125">
                  <c:v>11570.31684</c:v>
                </c:pt>
                <c:pt idx="126">
                  <c:v>11683.422490000001</c:v>
                </c:pt>
                <c:pt idx="127">
                  <c:v>11796.387519999998</c:v>
                </c:pt>
                <c:pt idx="128">
                  <c:v>11909.20125</c:v>
                </c:pt>
                <c:pt idx="129">
                  <c:v>12021.853000000001</c:v>
                </c:pt>
                <c:pt idx="130">
                  <c:v>12134.332090000002</c:v>
                </c:pt>
                <c:pt idx="131">
                  <c:v>12246.627840000001</c:v>
                </c:pt>
                <c:pt idx="132">
                  <c:v>12358.729570000001</c:v>
                </c:pt>
                <c:pt idx="133">
                  <c:v>12470.626600000001</c:v>
                </c:pt>
                <c:pt idx="134">
                  <c:v>12582.308250000004</c:v>
                </c:pt>
                <c:pt idx="135">
                  <c:v>12693.763840000001</c:v>
                </c:pt>
                <c:pt idx="136">
                  <c:v>12804.982690000001</c:v>
                </c:pt>
                <c:pt idx="137">
                  <c:v>12915.954119999999</c:v>
                </c:pt>
                <c:pt idx="138">
                  <c:v>13026.667450000001</c:v>
                </c:pt>
                <c:pt idx="139">
                  <c:v>13137.111999999999</c:v>
                </c:pt>
                <c:pt idx="140">
                  <c:v>13247.27709</c:v>
                </c:pt>
                <c:pt idx="141">
                  <c:v>13357.152040000001</c:v>
                </c:pt>
                <c:pt idx="142">
                  <c:v>13466.72617</c:v>
                </c:pt>
                <c:pt idx="143">
                  <c:v>13575.988799999999</c:v>
                </c:pt>
                <c:pt idx="144">
                  <c:v>13684.929249999999</c:v>
                </c:pt>
                <c:pt idx="145">
                  <c:v>13793.536840000001</c:v>
                </c:pt>
                <c:pt idx="146">
                  <c:v>13901.80089</c:v>
                </c:pt>
                <c:pt idx="147">
                  <c:v>14009.710720000001</c:v>
                </c:pt>
                <c:pt idx="148">
                  <c:v>14117.255650000001</c:v>
                </c:pt>
                <c:pt idx="149">
                  <c:v>14224.425000000001</c:v>
                </c:pt>
                <c:pt idx="150">
                  <c:v>14331.208090000002</c:v>
                </c:pt>
                <c:pt idx="151">
                  <c:v>14437.59424</c:v>
                </c:pt>
                <c:pt idx="152">
                  <c:v>14543.572770000001</c:v>
                </c:pt>
                <c:pt idx="153">
                  <c:v>14649.133000000002</c:v>
                </c:pt>
                <c:pt idx="154">
                  <c:v>14754.26425</c:v>
                </c:pt>
                <c:pt idx="155">
                  <c:v>14858.955840000002</c:v>
                </c:pt>
                <c:pt idx="156">
                  <c:v>14963.197090000001</c:v>
                </c:pt>
                <c:pt idx="157">
                  <c:v>15066.977319999998</c:v>
                </c:pt>
                <c:pt idx="158">
                  <c:v>15170.28585</c:v>
                </c:pt>
                <c:pt idx="159">
                  <c:v>15273.112000000003</c:v>
                </c:pt>
                <c:pt idx="160">
                  <c:v>15375.445090000003</c:v>
                </c:pt>
                <c:pt idx="161">
                  <c:v>15477.274440000003</c:v>
                </c:pt>
                <c:pt idx="162">
                  <c:v>15578.58937</c:v>
                </c:pt>
                <c:pt idx="163">
                  <c:v>15679.379200000003</c:v>
                </c:pt>
                <c:pt idx="164">
                  <c:v>15779.633250000003</c:v>
                </c:pt>
                <c:pt idx="165">
                  <c:v>15879.340839999999</c:v>
                </c:pt>
                <c:pt idx="166">
                  <c:v>15978.491290000002</c:v>
                </c:pt>
                <c:pt idx="167">
                  <c:v>16077.073919999997</c:v>
                </c:pt>
                <c:pt idx="168">
                  <c:v>16175.07805</c:v>
                </c:pt>
                <c:pt idx="169">
                  <c:v>16272.493</c:v>
                </c:pt>
                <c:pt idx="170">
                  <c:v>16369.30809</c:v>
                </c:pt>
                <c:pt idx="171">
                  <c:v>16465.512640000001</c:v>
                </c:pt>
                <c:pt idx="172">
                  <c:v>16561.095970000002</c:v>
                </c:pt>
                <c:pt idx="173">
                  <c:v>16656.047400000003</c:v>
                </c:pt>
                <c:pt idx="174">
                  <c:v>16750.356250000001</c:v>
                </c:pt>
                <c:pt idx="175">
                  <c:v>16844.011839999999</c:v>
                </c:pt>
                <c:pt idx="176">
                  <c:v>16937.003489999999</c:v>
                </c:pt>
                <c:pt idx="177">
                  <c:v>17029.320520000001</c:v>
                </c:pt>
                <c:pt idx="178">
                  <c:v>17120.952250000002</c:v>
                </c:pt>
                <c:pt idx="179">
                  <c:v>17211.887999999999</c:v>
                </c:pt>
                <c:pt idx="180">
                  <c:v>17302.117090000003</c:v>
                </c:pt>
                <c:pt idx="181">
                  <c:v>17391.628840000001</c:v>
                </c:pt>
                <c:pt idx="182">
                  <c:v>17480.41257</c:v>
                </c:pt>
                <c:pt idx="183">
                  <c:v>17568.457600000002</c:v>
                </c:pt>
                <c:pt idx="184">
                  <c:v>17655.753249999998</c:v>
                </c:pt>
                <c:pt idx="185">
                  <c:v>17742.288840000001</c:v>
                </c:pt>
                <c:pt idx="186">
                  <c:v>17828.053690000001</c:v>
                </c:pt>
                <c:pt idx="187">
                  <c:v>17913.037120000001</c:v>
                </c:pt>
                <c:pt idx="188">
                  <c:v>17997.228449999999</c:v>
                </c:pt>
                <c:pt idx="189">
                  <c:v>18080.616999999998</c:v>
                </c:pt>
                <c:pt idx="190">
                  <c:v>18163.19209</c:v>
                </c:pt>
                <c:pt idx="191">
                  <c:v>18244.943039999998</c:v>
                </c:pt>
                <c:pt idx="192">
                  <c:v>18325.859170000003</c:v>
                </c:pt>
                <c:pt idx="193">
                  <c:v>18405.929800000002</c:v>
                </c:pt>
                <c:pt idx="194">
                  <c:v>18485.144250000001</c:v>
                </c:pt>
                <c:pt idx="195">
                  <c:v>18563.491840000002</c:v>
                </c:pt>
                <c:pt idx="196">
                  <c:v>18640.961890000002</c:v>
                </c:pt>
                <c:pt idx="197">
                  <c:v>18717.543720000005</c:v>
                </c:pt>
                <c:pt idx="198">
                  <c:v>18793.226650000001</c:v>
                </c:pt>
                <c:pt idx="199">
                  <c:v>18868.000000000004</c:v>
                </c:pt>
                <c:pt idx="200">
                  <c:v>18941.853090000001</c:v>
                </c:pt>
                <c:pt idx="201">
                  <c:v>19014.775240000003</c:v>
                </c:pt>
                <c:pt idx="202">
                  <c:v>19086.75577</c:v>
                </c:pt>
                <c:pt idx="203">
                  <c:v>19157.784000000007</c:v>
                </c:pt>
                <c:pt idx="204">
                  <c:v>19227.849249999999</c:v>
                </c:pt>
                <c:pt idx="205">
                  <c:v>19296.940839999999</c:v>
                </c:pt>
                <c:pt idx="206">
                  <c:v>19365.048090000004</c:v>
                </c:pt>
                <c:pt idx="207">
                  <c:v>19432.160320000003</c:v>
                </c:pt>
                <c:pt idx="208">
                  <c:v>19498.266849999996</c:v>
                </c:pt>
                <c:pt idx="209">
                  <c:v>19563.356999999996</c:v>
                </c:pt>
                <c:pt idx="210">
                  <c:v>19627.420090000007</c:v>
                </c:pt>
                <c:pt idx="211">
                  <c:v>19690.445440000003</c:v>
                </c:pt>
                <c:pt idx="212">
                  <c:v>19752.42237</c:v>
                </c:pt>
                <c:pt idx="213">
                  <c:v>19813.340200000002</c:v>
                </c:pt>
                <c:pt idx="214">
                  <c:v>19873.188249999999</c:v>
                </c:pt>
                <c:pt idx="215">
                  <c:v>19931.955840000002</c:v>
                </c:pt>
                <c:pt idx="216">
                  <c:v>19989.632289999994</c:v>
                </c:pt>
                <c:pt idx="217">
                  <c:v>20046.206920000001</c:v>
                </c:pt>
                <c:pt idx="218">
                  <c:v>20101.66905</c:v>
                </c:pt>
                <c:pt idx="219">
                  <c:v>20156.008000000005</c:v>
                </c:pt>
                <c:pt idx="220">
                  <c:v>20209.213090000008</c:v>
                </c:pt>
                <c:pt idx="221">
                  <c:v>20261.273640000007</c:v>
                </c:pt>
                <c:pt idx="222">
                  <c:v>20312.178970000001</c:v>
                </c:pt>
                <c:pt idx="223">
                  <c:v>20361.918400000002</c:v>
                </c:pt>
                <c:pt idx="224">
                  <c:v>20410.481250000004</c:v>
                </c:pt>
                <c:pt idx="225">
                  <c:v>20457.856839999997</c:v>
                </c:pt>
                <c:pt idx="226">
                  <c:v>20504.034490000005</c:v>
                </c:pt>
                <c:pt idx="227">
                  <c:v>20549.003520000002</c:v>
                </c:pt>
                <c:pt idx="228">
                  <c:v>20592.753250000002</c:v>
                </c:pt>
                <c:pt idx="229">
                  <c:v>20635.273000000005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88864"/>
        <c:axId val="111346432"/>
      </c:scatterChart>
      <c:valAx>
        <c:axId val="100788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11346432"/>
        <c:crosses val="autoZero"/>
        <c:crossBetween val="midCat"/>
      </c:valAx>
      <c:valAx>
        <c:axId val="111346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#,##0.0" sourceLinked="1"/>
        <c:majorTickMark val="none"/>
        <c:minorTickMark val="none"/>
        <c:tickLblPos val="nextTo"/>
        <c:crossAx val="100788864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comparatif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2"/>
          <c:order val="0"/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'calcul cuve2'!$D$28:$D$257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cuve2'!$G$28:$G$257</c:f>
              <c:numCache>
                <c:formatCode>0.000</c:formatCode>
                <c:ptCount val="230"/>
                <c:pt idx="0">
                  <c:v>1.1730383711071294E-2</c:v>
                </c:pt>
                <c:pt idx="1">
                  <c:v>3.3296476096746887E-2</c:v>
                </c:pt>
                <c:pt idx="2">
                  <c:v>6.1315299167032759E-2</c:v>
                </c:pt>
                <c:pt idx="3">
                  <c:v>9.4568394790144075E-2</c:v>
                </c:pt>
                <c:pt idx="4">
                  <c:v>0.13234564055851092</c:v>
                </c:pt>
                <c:pt idx="5">
                  <c:v>0.17416385241882598</c:v>
                </c:pt>
                <c:pt idx="6">
                  <c:v>0.21966527139476075</c:v>
                </c:pt>
                <c:pt idx="7">
                  <c:v>0.26857028969602492</c:v>
                </c:pt>
                <c:pt idx="8">
                  <c:v>0.32065196240100169</c:v>
                </c:pt>
                <c:pt idx="9">
                  <c:v>0.37572086091417739</c:v>
                </c:pt>
                <c:pt idx="10">
                  <c:v>0.43361541972560275</c:v>
                </c:pt>
                <c:pt idx="11">
                  <c:v>0.494195449390472</c:v>
                </c:pt>
                <c:pt idx="12">
                  <c:v>0.55733759191374144</c:v>
                </c:pt>
                <c:pt idx="13">
                  <c:v>0.62293202805066861</c:v>
                </c:pt>
                <c:pt idx="14">
                  <c:v>0.69088002451287489</c:v>
                </c:pt>
                <c:pt idx="15">
                  <c:v>0.76109206373353677</c:v>
                </c:pt>
                <c:pt idx="16">
                  <c:v>0.83348638920537788</c:v>
                </c:pt>
                <c:pt idx="17">
                  <c:v>0.90798785448159269</c:v>
                </c:pt>
                <c:pt idx="18">
                  <c:v>0.98452699873178795</c:v>
                </c:pt>
                <c:pt idx="19">
                  <c:v>1.0630392944288864</c:v>
                </c:pt>
                <c:pt idx="20">
                  <c:v>1.1434645279335764</c:v>
                </c:pt>
                <c:pt idx="21">
                  <c:v>1.225746284160071</c:v>
                </c:pt>
                <c:pt idx="22">
                  <c:v>1.3098315138029706</c:v>
                </c:pt>
                <c:pt idx="23">
                  <c:v>1.3956701668119091</c:v>
                </c:pt>
                <c:pt idx="24">
                  <c:v>1.4832148795801563</c:v>
                </c:pt>
                <c:pt idx="25">
                  <c:v>1.5724207060988258</c:v>
                </c:pt>
                <c:pt idx="26">
                  <c:v>1.6632448854099986</c:v>
                </c:pt>
                <c:pt idx="27">
                  <c:v>1.7556466392675041</c:v>
                </c:pt>
                <c:pt idx="28">
                  <c:v>1.8495869951203971</c:v>
                </c:pt>
                <c:pt idx="29">
                  <c:v>1.9450286304676467</c:v>
                </c:pt>
                <c:pt idx="30">
                  <c:v>2.0419357353620677</c:v>
                </c:pt>
                <c:pt idx="31">
                  <c:v>2.140273890416946</c:v>
                </c:pt>
                <c:pt idx="32">
                  <c:v>2.2400099581263868</c:v>
                </c:pt>
                <c:pt idx="33">
                  <c:v>2.3411119856773208</c:v>
                </c:pt>
                <c:pt idx="34">
                  <c:v>2.4435491177273376</c:v>
                </c:pt>
                <c:pt idx="35">
                  <c:v>2.5472915178634543</c:v>
                </c:pt>
                <c:pt idx="36">
                  <c:v>2.6523102976540418</c:v>
                </c:pt>
                <c:pt idx="37">
                  <c:v>2.758577452368506</c:v>
                </c:pt>
                <c:pt idx="38">
                  <c:v>2.8660658025737211</c:v>
                </c:pt>
                <c:pt idx="39">
                  <c:v>2.9747489409281216</c:v>
                </c:pt>
                <c:pt idx="40">
                  <c:v>3.0846011835879983</c:v>
                </c:pt>
                <c:pt idx="41">
                  <c:v>3.1955975257193088</c:v>
                </c:pt>
                <c:pt idx="42">
                  <c:v>3.3077136006747576</c:v>
                </c:pt>
                <c:pt idx="43">
                  <c:v>3.4209256424523713</c:v>
                </c:pt>
                <c:pt idx="44">
                  <c:v>3.5352104510998106</c:v>
                </c:pt>
                <c:pt idx="45">
                  <c:v>3.6505453607697378</c:v>
                </c:pt>
                <c:pt idx="46">
                  <c:v>3.7669082101668416</c:v>
                </c:pt>
                <c:pt idx="47">
                  <c:v>3.884277315157513</c:v>
                </c:pt>
                <c:pt idx="48">
                  <c:v>4.0026314433393484</c:v>
                </c:pt>
                <c:pt idx="49">
                  <c:v>4.1219497903904934</c:v>
                </c:pt>
                <c:pt idx="50">
                  <c:v>4.242211958038566</c:v>
                </c:pt>
                <c:pt idx="51">
                  <c:v>4.3633979335062296</c:v>
                </c:pt>
                <c:pt idx="52">
                  <c:v>4.4854880703055304</c:v>
                </c:pt>
                <c:pt idx="53">
                  <c:v>4.608463070266394</c:v>
                </c:pt>
                <c:pt idx="54">
                  <c:v>4.7323039666963274</c:v>
                </c:pt>
                <c:pt idx="55">
                  <c:v>4.8569921085786207</c:v>
                </c:pt>
                <c:pt idx="56">
                  <c:v>4.9825091457254747</c:v>
                </c:pt>
                <c:pt idx="57">
                  <c:v>5.1088370148104225</c:v>
                </c:pt>
                <c:pt idx="58">
                  <c:v>5.2359579262116895</c:v>
                </c:pt>
                <c:pt idx="59">
                  <c:v>5.3638543516043526</c:v>
                </c:pt>
                <c:pt idx="60">
                  <c:v>5.4925090122449243</c:v>
                </c:pt>
                <c:pt idx="61">
                  <c:v>5.6219048678969701</c:v>
                </c:pt>
                <c:pt idx="62">
                  <c:v>5.7520251063509846</c:v>
                </c:pt>
                <c:pt idx="63">
                  <c:v>5.8828531334956837</c:v>
                </c:pt>
                <c:pt idx="64">
                  <c:v>6.0143725639016683</c:v>
                </c:pt>
                <c:pt idx="65">
                  <c:v>6.1465672118815702</c:v>
                </c:pt>
                <c:pt idx="66">
                  <c:v>6.2794210829938315</c:v>
                </c:pt>
                <c:pt idx="67">
                  <c:v>6.4129183659598628</c:v>
                </c:pt>
                <c:pt idx="68">
                  <c:v>6.5470434249668656</c:v>
                </c:pt>
                <c:pt idx="69">
                  <c:v>6.6817807923306365</c:v>
                </c:pt>
                <c:pt idx="70">
                  <c:v>6.8171151614947467</c:v>
                </c:pt>
                <c:pt idx="71">
                  <c:v>6.9530313803443304</c:v>
                </c:pt>
                <c:pt idx="72">
                  <c:v>7.0895144448142027</c:v>
                </c:pt>
                <c:pt idx="73">
                  <c:v>7.2265494927727083</c:v>
                </c:pt>
                <c:pt idx="74">
                  <c:v>7.3641217981639011</c:v>
                </c:pt>
                <c:pt idx="75">
                  <c:v>7.5022167653919958</c:v>
                </c:pt>
                <c:pt idx="76">
                  <c:v>7.6408199239331376</c:v>
                </c:pt>
                <c:pt idx="77">
                  <c:v>7.779916923160533</c:v>
                </c:pt>
                <c:pt idx="78">
                  <c:v>7.9194935273700207</c:v>
                </c:pt>
                <c:pt idx="79">
                  <c:v>8.0595356109939686</c:v>
                </c:pt>
                <c:pt idx="80">
                  <c:v>8.2000291539921566</c:v>
                </c:pt>
                <c:pt idx="81">
                  <c:v>8.3409602374091527</c:v>
                </c:pt>
                <c:pt idx="82">
                  <c:v>8.4823150390882525</c:v>
                </c:pt>
                <c:pt idx="83">
                  <c:v>8.6240798295326915</c:v>
                </c:pt>
                <c:pt idx="84">
                  <c:v>8.7662409679054925</c:v>
                </c:pt>
                <c:pt idx="85">
                  <c:v>8.9087848981597269</c:v>
                </c:pt>
                <c:pt idx="86">
                  <c:v>9.0516981452915406</c:v>
                </c:pt>
                <c:pt idx="87">
                  <c:v>9.1949673117086661</c:v>
                </c:pt>
                <c:pt idx="88">
                  <c:v>9.3385790737076757</c:v>
                </c:pt>
                <c:pt idx="89">
                  <c:v>9.4825201780534254</c:v>
                </c:pt>
                <c:pt idx="90">
                  <c:v>9.6267774386547078</c:v>
                </c:pt>
                <c:pt idx="91">
                  <c:v>9.771337733330288</c:v>
                </c:pt>
                <c:pt idx="92">
                  <c:v>9.9161880006598864</c:v>
                </c:pt>
                <c:pt idx="93">
                  <c:v>10.061315236914901</c:v>
                </c:pt>
                <c:pt idx="94">
                  <c:v>10.206706493063979</c:v>
                </c:pt>
                <c:pt idx="95">
                  <c:v>10.352348871848733</c:v>
                </c:pt>
                <c:pt idx="96">
                  <c:v>10.498229524925112</c:v>
                </c:pt>
                <c:pt idx="97">
                  <c:v>10.644335650066202</c:v>
                </c:pt>
                <c:pt idx="98">
                  <c:v>10.790654488422328</c:v>
                </c:pt>
                <c:pt idx="99">
                  <c:v>10.937173321834614</c:v>
                </c:pt>
                <c:pt idx="100">
                  <c:v>11.083879470198147</c:v>
                </c:pt>
                <c:pt idx="101">
                  <c:v>11.230760288871291</c:v>
                </c:pt>
                <c:pt idx="102">
                  <c:v>11.377803166127519</c:v>
                </c:pt>
                <c:pt idx="103">
                  <c:v>11.524995520646529</c:v>
                </c:pt>
                <c:pt idx="104">
                  <c:v>11.672324799041354</c:v>
                </c:pt>
                <c:pt idx="105">
                  <c:v>11.81977847341836</c:v>
                </c:pt>
                <c:pt idx="106">
                  <c:v>11.967344038967042</c:v>
                </c:pt>
                <c:pt idx="107">
                  <c:v>12.115009011576687</c:v>
                </c:pt>
                <c:pt idx="108">
                  <c:v>12.262760925477059</c:v>
                </c:pt>
                <c:pt idx="109">
                  <c:v>12.410587330900146</c:v>
                </c:pt>
                <c:pt idx="110">
                  <c:v>12.558475791760381</c:v>
                </c:pt>
                <c:pt idx="111">
                  <c:v>12.706413883350477</c:v>
                </c:pt>
                <c:pt idx="112">
                  <c:v>12.854389190050259</c:v>
                </c:pt>
                <c:pt idx="113">
                  <c:v>13.002389303045886</c:v>
                </c:pt>
                <c:pt idx="114">
                  <c:v>13.150401818056766</c:v>
                </c:pt>
                <c:pt idx="115">
                  <c:v>13.298414333067642</c:v>
                </c:pt>
                <c:pt idx="116">
                  <c:v>13.446414446063271</c:v>
                </c:pt>
                <c:pt idx="117">
                  <c:v>13.594389752763057</c:v>
                </c:pt>
                <c:pt idx="118">
                  <c:v>13.742327844353152</c:v>
                </c:pt>
                <c:pt idx="119">
                  <c:v>13.890216305213386</c:v>
                </c:pt>
                <c:pt idx="120">
                  <c:v>14.038042710636475</c:v>
                </c:pt>
                <c:pt idx="121">
                  <c:v>14.185794624536847</c:v>
                </c:pt>
                <c:pt idx="122">
                  <c:v>14.333459597146492</c:v>
                </c:pt>
                <c:pt idx="123">
                  <c:v>14.481025162695168</c:v>
                </c:pt>
                <c:pt idx="124">
                  <c:v>14.62847883707218</c:v>
                </c:pt>
                <c:pt idx="125">
                  <c:v>14.775808115467006</c:v>
                </c:pt>
                <c:pt idx="126">
                  <c:v>14.923000469986013</c:v>
                </c:pt>
                <c:pt idx="127">
                  <c:v>15.07004334724224</c:v>
                </c:pt>
                <c:pt idx="128">
                  <c:v>15.216924165915387</c:v>
                </c:pt>
                <c:pt idx="129">
                  <c:v>15.36363031427892</c:v>
                </c:pt>
                <c:pt idx="130">
                  <c:v>15.510149147691205</c:v>
                </c:pt>
                <c:pt idx="131">
                  <c:v>15.656467986047332</c:v>
                </c:pt>
                <c:pt idx="132">
                  <c:v>15.802574111188422</c:v>
                </c:pt>
                <c:pt idx="133">
                  <c:v>15.948454764264801</c:v>
                </c:pt>
                <c:pt idx="134">
                  <c:v>16.094097143049552</c:v>
                </c:pt>
                <c:pt idx="135">
                  <c:v>16.239488399198635</c:v>
                </c:pt>
                <c:pt idx="136">
                  <c:v>16.384615635453649</c:v>
                </c:pt>
                <c:pt idx="137">
                  <c:v>16.52946590278324</c:v>
                </c:pt>
                <c:pt idx="138">
                  <c:v>16.674026197458822</c:v>
                </c:pt>
                <c:pt idx="139">
                  <c:v>16.818283458060108</c:v>
                </c:pt>
                <c:pt idx="140">
                  <c:v>16.962224562405854</c:v>
                </c:pt>
                <c:pt idx="141">
                  <c:v>17.105836324404862</c:v>
                </c:pt>
                <c:pt idx="142">
                  <c:v>17.249105490821997</c:v>
                </c:pt>
                <c:pt idx="143">
                  <c:v>17.392018737953805</c:v>
                </c:pt>
                <c:pt idx="144">
                  <c:v>17.534562668208039</c:v>
                </c:pt>
                <c:pt idx="145">
                  <c:v>17.676723806580842</c:v>
                </c:pt>
                <c:pt idx="146">
                  <c:v>17.818488597025279</c:v>
                </c:pt>
                <c:pt idx="147">
                  <c:v>17.959843398704379</c:v>
                </c:pt>
                <c:pt idx="148">
                  <c:v>18.100774482121377</c:v>
                </c:pt>
                <c:pt idx="149">
                  <c:v>18.241268025119563</c:v>
                </c:pt>
                <c:pt idx="150">
                  <c:v>18.381310108743513</c:v>
                </c:pt>
                <c:pt idx="151">
                  <c:v>18.520886712953001</c:v>
                </c:pt>
                <c:pt idx="152">
                  <c:v>18.659983712180395</c:v>
                </c:pt>
                <c:pt idx="153">
                  <c:v>18.798586870721536</c:v>
                </c:pt>
                <c:pt idx="154">
                  <c:v>18.936681837949635</c:v>
                </c:pt>
                <c:pt idx="155">
                  <c:v>19.074254143340823</c:v>
                </c:pt>
                <c:pt idx="156">
                  <c:v>19.211289191299329</c:v>
                </c:pt>
                <c:pt idx="157">
                  <c:v>19.3477722557692</c:v>
                </c:pt>
                <c:pt idx="158">
                  <c:v>19.483688474618784</c:v>
                </c:pt>
                <c:pt idx="159">
                  <c:v>19.619022843782897</c:v>
                </c:pt>
                <c:pt idx="160">
                  <c:v>19.753760211146666</c:v>
                </c:pt>
                <c:pt idx="161">
                  <c:v>19.887885270153671</c:v>
                </c:pt>
                <c:pt idx="162">
                  <c:v>20.0213825531197</c:v>
                </c:pt>
                <c:pt idx="163">
                  <c:v>20.154236424231961</c:v>
                </c:pt>
                <c:pt idx="164">
                  <c:v>20.286431072211862</c:v>
                </c:pt>
                <c:pt idx="165">
                  <c:v>20.417950502617845</c:v>
                </c:pt>
                <c:pt idx="166">
                  <c:v>20.548778529762551</c:v>
                </c:pt>
                <c:pt idx="167">
                  <c:v>20.678898768216559</c:v>
                </c:pt>
                <c:pt idx="168">
                  <c:v>20.808294623868612</c:v>
                </c:pt>
                <c:pt idx="169">
                  <c:v>20.936949284509179</c:v>
                </c:pt>
                <c:pt idx="170">
                  <c:v>21.064845709901842</c:v>
                </c:pt>
                <c:pt idx="171">
                  <c:v>21.191966621303109</c:v>
                </c:pt>
                <c:pt idx="172">
                  <c:v>21.318294490388059</c:v>
                </c:pt>
                <c:pt idx="173">
                  <c:v>21.443811527534912</c:v>
                </c:pt>
                <c:pt idx="174">
                  <c:v>21.568499669417207</c:v>
                </c:pt>
                <c:pt idx="175">
                  <c:v>21.692340565847132</c:v>
                </c:pt>
                <c:pt idx="176">
                  <c:v>21.815315565808007</c:v>
                </c:pt>
                <c:pt idx="177">
                  <c:v>21.9374057026073</c:v>
                </c:pt>
                <c:pt idx="178">
                  <c:v>22.058591678074965</c:v>
                </c:pt>
                <c:pt idx="179">
                  <c:v>22.178853845723033</c:v>
                </c:pt>
                <c:pt idx="180">
                  <c:v>22.298172192774185</c:v>
                </c:pt>
                <c:pt idx="181">
                  <c:v>22.41652632095602</c:v>
                </c:pt>
                <c:pt idx="182">
                  <c:v>22.533895425946692</c:v>
                </c:pt>
                <c:pt idx="183">
                  <c:v>22.650258275343791</c:v>
                </c:pt>
                <c:pt idx="184">
                  <c:v>22.765593185013724</c:v>
                </c:pt>
                <c:pt idx="185">
                  <c:v>22.879877993661161</c:v>
                </c:pt>
                <c:pt idx="186">
                  <c:v>22.993090035438776</c:v>
                </c:pt>
                <c:pt idx="187">
                  <c:v>23.105206110394224</c:v>
                </c:pt>
                <c:pt idx="188">
                  <c:v>23.216202452525533</c:v>
                </c:pt>
                <c:pt idx="189">
                  <c:v>23.326054695185409</c:v>
                </c:pt>
                <c:pt idx="190">
                  <c:v>23.43473783353981</c:v>
                </c:pt>
                <c:pt idx="191">
                  <c:v>23.542226183745029</c:v>
                </c:pt>
                <c:pt idx="192">
                  <c:v>23.648493338459488</c:v>
                </c:pt>
                <c:pt idx="193">
                  <c:v>23.753512118250079</c:v>
                </c:pt>
                <c:pt idx="194">
                  <c:v>23.857254518386192</c:v>
                </c:pt>
                <c:pt idx="195">
                  <c:v>23.959691650436213</c:v>
                </c:pt>
                <c:pt idx="196">
                  <c:v>24.060793677987142</c:v>
                </c:pt>
                <c:pt idx="197">
                  <c:v>24.160529745696582</c:v>
                </c:pt>
                <c:pt idx="198">
                  <c:v>24.258867900751465</c:v>
                </c:pt>
                <c:pt idx="199">
                  <c:v>24.355775005645889</c:v>
                </c:pt>
                <c:pt idx="200">
                  <c:v>24.451216640993135</c:v>
                </c:pt>
                <c:pt idx="201">
                  <c:v>24.545156996846028</c:v>
                </c:pt>
                <c:pt idx="202">
                  <c:v>24.63755875070353</c:v>
                </c:pt>
                <c:pt idx="203">
                  <c:v>24.728382930014707</c:v>
                </c:pt>
                <c:pt idx="204">
                  <c:v>24.817588756533375</c:v>
                </c:pt>
                <c:pt idx="205">
                  <c:v>24.905133469301624</c:v>
                </c:pt>
                <c:pt idx="206">
                  <c:v>24.990972122310559</c:v>
                </c:pt>
                <c:pt idx="207">
                  <c:v>25.075057351953461</c:v>
                </c:pt>
                <c:pt idx="208">
                  <c:v>25.157339108179954</c:v>
                </c:pt>
                <c:pt idx="209">
                  <c:v>25.237764341684645</c:v>
                </c:pt>
                <c:pt idx="210">
                  <c:v>25.31627663738174</c:v>
                </c:pt>
                <c:pt idx="211">
                  <c:v>25.392815781631938</c:v>
                </c:pt>
                <c:pt idx="212">
                  <c:v>25.467317246908152</c:v>
                </c:pt>
                <c:pt idx="213">
                  <c:v>25.539711572379996</c:v>
                </c:pt>
                <c:pt idx="214">
                  <c:v>25.609923611600657</c:v>
                </c:pt>
                <c:pt idx="215">
                  <c:v>25.677871608062866</c:v>
                </c:pt>
                <c:pt idx="216">
                  <c:v>25.743466044199792</c:v>
                </c:pt>
                <c:pt idx="217">
                  <c:v>25.806608186723057</c:v>
                </c:pt>
                <c:pt idx="218">
                  <c:v>25.86718821638793</c:v>
                </c:pt>
                <c:pt idx="219">
                  <c:v>25.925082775199353</c:v>
                </c:pt>
                <c:pt idx="220">
                  <c:v>25.98015167371253</c:v>
                </c:pt>
                <c:pt idx="221">
                  <c:v>26.03223334641751</c:v>
                </c:pt>
                <c:pt idx="222">
                  <c:v>26.081138364718768</c:v>
                </c:pt>
                <c:pt idx="223">
                  <c:v>26.126639783694703</c:v>
                </c:pt>
                <c:pt idx="224">
                  <c:v>26.16845799555502</c:v>
                </c:pt>
                <c:pt idx="225">
                  <c:v>26.206235241323387</c:v>
                </c:pt>
                <c:pt idx="226">
                  <c:v>26.239488336946497</c:v>
                </c:pt>
                <c:pt idx="227">
                  <c:v>26.267507160016784</c:v>
                </c:pt>
                <c:pt idx="228">
                  <c:v>26.28907325240246</c:v>
                </c:pt>
                <c:pt idx="229">
                  <c:v>26.300803636113532</c:v>
                </c:pt>
              </c:numCache>
            </c:numRef>
          </c:yVal>
          <c:smooth val="1"/>
        </c:ser>
        <c:ser>
          <c:idx val="1"/>
          <c:order val="1"/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'calcul cuve2'!$O$28:$O$277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cuve2'!$P$28:$P$257</c:f>
              <c:numCache>
                <c:formatCode>#,##0.00</c:formatCode>
                <c:ptCount val="230"/>
                <c:pt idx="0">
                  <c:v>-0.12901899999999999</c:v>
                </c:pt>
                <c:pt idx="1">
                  <c:v>-7.6683999999999988E-2</c:v>
                </c:pt>
                <c:pt idx="2">
                  <c:v>-2.3007E-2</c:v>
                </c:pt>
                <c:pt idx="3">
                  <c:v>3.2000000000000028E-2</c:v>
                </c:pt>
                <c:pt idx="4">
                  <c:v>8.8324999999999987E-2</c:v>
                </c:pt>
                <c:pt idx="5">
                  <c:v>0.14595600000000003</c:v>
                </c:pt>
                <c:pt idx="6">
                  <c:v>0.20488100000000004</c:v>
                </c:pt>
                <c:pt idx="7">
                  <c:v>0.26508800000000005</c:v>
                </c:pt>
                <c:pt idx="8">
                  <c:v>0.32656499999999994</c:v>
                </c:pt>
                <c:pt idx="9">
                  <c:v>0.38930000000000003</c:v>
                </c:pt>
                <c:pt idx="10">
                  <c:v>0.45328099999999999</c:v>
                </c:pt>
                <c:pt idx="11">
                  <c:v>0.51849600000000007</c:v>
                </c:pt>
                <c:pt idx="12">
                  <c:v>0.58493300000000015</c:v>
                </c:pt>
                <c:pt idx="13">
                  <c:v>0.65258000000000016</c:v>
                </c:pt>
                <c:pt idx="14">
                  <c:v>0.72142499999999998</c:v>
                </c:pt>
                <c:pt idx="15">
                  <c:v>0.79145600000000016</c:v>
                </c:pt>
                <c:pt idx="16">
                  <c:v>0.86266100000000012</c:v>
                </c:pt>
                <c:pt idx="17">
                  <c:v>0.93502799999999997</c:v>
                </c:pt>
                <c:pt idx="18">
                  <c:v>1.0085450000000002</c:v>
                </c:pt>
                <c:pt idx="19">
                  <c:v>1.0832000000000002</c:v>
                </c:pt>
                <c:pt idx="20">
                  <c:v>1.158981</c:v>
                </c:pt>
                <c:pt idx="21">
                  <c:v>1.235876</c:v>
                </c:pt>
                <c:pt idx="22">
                  <c:v>1.3138730000000001</c:v>
                </c:pt>
                <c:pt idx="23">
                  <c:v>1.3929600000000002</c:v>
                </c:pt>
                <c:pt idx="24">
                  <c:v>1.4731250000000002</c:v>
                </c:pt>
                <c:pt idx="25">
                  <c:v>1.5543560000000001</c:v>
                </c:pt>
                <c:pt idx="26">
                  <c:v>1.6366410000000002</c:v>
                </c:pt>
                <c:pt idx="27">
                  <c:v>1.7199680000000002</c:v>
                </c:pt>
                <c:pt idx="28">
                  <c:v>1.804325</c:v>
                </c:pt>
                <c:pt idx="29">
                  <c:v>1.8897000000000002</c:v>
                </c:pt>
                <c:pt idx="30">
                  <c:v>1.9760810000000004</c:v>
                </c:pt>
                <c:pt idx="31">
                  <c:v>2.063456</c:v>
                </c:pt>
                <c:pt idx="32">
                  <c:v>2.1518130000000002</c:v>
                </c:pt>
                <c:pt idx="33">
                  <c:v>2.2411400000000001</c:v>
                </c:pt>
                <c:pt idx="34">
                  <c:v>2.3314249999999999</c:v>
                </c:pt>
                <c:pt idx="35">
                  <c:v>2.4226559999999999</c:v>
                </c:pt>
                <c:pt idx="36">
                  <c:v>2.514821</c:v>
                </c:pt>
                <c:pt idx="37">
                  <c:v>2.6079080000000001</c:v>
                </c:pt>
                <c:pt idx="38">
                  <c:v>2.7019050000000004</c:v>
                </c:pt>
                <c:pt idx="39">
                  <c:v>2.7968000000000002</c:v>
                </c:pt>
                <c:pt idx="40">
                  <c:v>2.8925809999999994</c:v>
                </c:pt>
                <c:pt idx="41">
                  <c:v>2.9892359999999996</c:v>
                </c:pt>
                <c:pt idx="42">
                  <c:v>3.0867529999999999</c:v>
                </c:pt>
                <c:pt idx="43">
                  <c:v>3.18512</c:v>
                </c:pt>
                <c:pt idx="44">
                  <c:v>3.2843249999999999</c:v>
                </c:pt>
                <c:pt idx="45">
                  <c:v>3.3843559999999999</c:v>
                </c:pt>
                <c:pt idx="46">
                  <c:v>3.4852009999999995</c:v>
                </c:pt>
                <c:pt idx="47">
                  <c:v>3.5868479999999998</c:v>
                </c:pt>
                <c:pt idx="48">
                  <c:v>3.6892849999999999</c:v>
                </c:pt>
                <c:pt idx="49">
                  <c:v>3.7925</c:v>
                </c:pt>
                <c:pt idx="50">
                  <c:v>3.8964810000000001</c:v>
                </c:pt>
                <c:pt idx="51">
                  <c:v>4.0012160000000012</c:v>
                </c:pt>
                <c:pt idx="52">
                  <c:v>4.1066930000000008</c:v>
                </c:pt>
                <c:pt idx="53">
                  <c:v>4.2129000000000003</c:v>
                </c:pt>
                <c:pt idx="54">
                  <c:v>4.3198250000000007</c:v>
                </c:pt>
                <c:pt idx="55">
                  <c:v>4.4274560000000012</c:v>
                </c:pt>
                <c:pt idx="56">
                  <c:v>4.5357810000000001</c:v>
                </c:pt>
                <c:pt idx="57">
                  <c:v>4.6447880000000001</c:v>
                </c:pt>
                <c:pt idx="58">
                  <c:v>4.7544649999999997</c:v>
                </c:pt>
                <c:pt idx="59">
                  <c:v>4.8648000000000007</c:v>
                </c:pt>
                <c:pt idx="60">
                  <c:v>4.9757810000000013</c:v>
                </c:pt>
                <c:pt idx="61">
                  <c:v>5.087396</c:v>
                </c:pt>
                <c:pt idx="62">
                  <c:v>5.1996330000000004</c:v>
                </c:pt>
                <c:pt idx="63">
                  <c:v>5.3124800000000008</c:v>
                </c:pt>
                <c:pt idx="64">
                  <c:v>5.4259250000000012</c:v>
                </c:pt>
                <c:pt idx="65">
                  <c:v>5.539956000000001</c:v>
                </c:pt>
                <c:pt idx="66">
                  <c:v>5.6545610000000011</c:v>
                </c:pt>
                <c:pt idx="67">
                  <c:v>5.7697280000000006</c:v>
                </c:pt>
                <c:pt idx="68">
                  <c:v>5.8854449999999998</c:v>
                </c:pt>
                <c:pt idx="69">
                  <c:v>6.0016999999999996</c:v>
                </c:pt>
                <c:pt idx="70">
                  <c:v>6.1184810000000001</c:v>
                </c:pt>
                <c:pt idx="71">
                  <c:v>6.2357759999999995</c:v>
                </c:pt>
                <c:pt idx="72">
                  <c:v>6.3535729999999999</c:v>
                </c:pt>
                <c:pt idx="73">
                  <c:v>6.4718599999999995</c:v>
                </c:pt>
                <c:pt idx="74">
                  <c:v>6.5906250000000002</c:v>
                </c:pt>
                <c:pt idx="75">
                  <c:v>6.7098560000000003</c:v>
                </c:pt>
                <c:pt idx="76">
                  <c:v>6.8295410000000007</c:v>
                </c:pt>
                <c:pt idx="77">
                  <c:v>6.9496680000000008</c:v>
                </c:pt>
                <c:pt idx="78">
                  <c:v>7.0702250000000006</c:v>
                </c:pt>
                <c:pt idx="79">
                  <c:v>7.1912000000000011</c:v>
                </c:pt>
                <c:pt idx="80">
                  <c:v>7.3125810000000016</c:v>
                </c:pt>
                <c:pt idx="81">
                  <c:v>7.4343559999999993</c:v>
                </c:pt>
                <c:pt idx="82">
                  <c:v>7.5565129999999998</c:v>
                </c:pt>
                <c:pt idx="83">
                  <c:v>7.6790399999999996</c:v>
                </c:pt>
                <c:pt idx="84">
                  <c:v>7.8019249999999998</c:v>
                </c:pt>
                <c:pt idx="85">
                  <c:v>7.9251560000000012</c:v>
                </c:pt>
                <c:pt idx="86">
                  <c:v>8.0487210000000005</c:v>
                </c:pt>
                <c:pt idx="87">
                  <c:v>8.1726080000000003</c:v>
                </c:pt>
                <c:pt idx="88">
                  <c:v>8.2968049999999991</c:v>
                </c:pt>
                <c:pt idx="89">
                  <c:v>8.4213000000000005</c:v>
                </c:pt>
                <c:pt idx="90">
                  <c:v>8.5460810000000009</c:v>
                </c:pt>
                <c:pt idx="91">
                  <c:v>8.6711360000000006</c:v>
                </c:pt>
                <c:pt idx="92">
                  <c:v>8.7964530000000014</c:v>
                </c:pt>
                <c:pt idx="93">
                  <c:v>8.9220199999999998</c:v>
                </c:pt>
                <c:pt idx="94">
                  <c:v>9.0478249999999996</c:v>
                </c:pt>
                <c:pt idx="95">
                  <c:v>9.1738560000000007</c:v>
                </c:pt>
                <c:pt idx="96">
                  <c:v>9.3001010000000015</c:v>
                </c:pt>
                <c:pt idx="97">
                  <c:v>9.4265480000000004</c:v>
                </c:pt>
                <c:pt idx="98">
                  <c:v>9.5531850000000009</c:v>
                </c:pt>
                <c:pt idx="99">
                  <c:v>9.68</c:v>
                </c:pt>
                <c:pt idx="100">
                  <c:v>9.8069810000000004</c:v>
                </c:pt>
                <c:pt idx="101">
                  <c:v>9.9341159999999995</c:v>
                </c:pt>
                <c:pt idx="102">
                  <c:v>10.061393000000001</c:v>
                </c:pt>
                <c:pt idx="103">
                  <c:v>10.188800000000001</c:v>
                </c:pt>
                <c:pt idx="104">
                  <c:v>10.316324999999999</c:v>
                </c:pt>
                <c:pt idx="105">
                  <c:v>10.443956</c:v>
                </c:pt>
                <c:pt idx="106">
                  <c:v>10.571681000000002</c:v>
                </c:pt>
                <c:pt idx="107">
                  <c:v>10.699488000000002</c:v>
                </c:pt>
                <c:pt idx="108">
                  <c:v>10.827365</c:v>
                </c:pt>
                <c:pt idx="109">
                  <c:v>10.955300000000001</c:v>
                </c:pt>
                <c:pt idx="110">
                  <c:v>11.083281000000003</c:v>
                </c:pt>
                <c:pt idx="111">
                  <c:v>11.211296000000001</c:v>
                </c:pt>
                <c:pt idx="112">
                  <c:v>11.339332999999998</c:v>
                </c:pt>
                <c:pt idx="113">
                  <c:v>11.46738</c:v>
                </c:pt>
                <c:pt idx="114">
                  <c:v>11.595425000000001</c:v>
                </c:pt>
                <c:pt idx="115">
                  <c:v>11.723456000000001</c:v>
                </c:pt>
                <c:pt idx="116">
                  <c:v>11.851460999999999</c:v>
                </c:pt>
                <c:pt idx="117">
                  <c:v>11.979427999999999</c:v>
                </c:pt>
                <c:pt idx="118">
                  <c:v>12.107345000000002</c:v>
                </c:pt>
                <c:pt idx="119">
                  <c:v>12.235200000000003</c:v>
                </c:pt>
                <c:pt idx="120">
                  <c:v>12.362981000000001</c:v>
                </c:pt>
                <c:pt idx="121">
                  <c:v>12.490676000000001</c:v>
                </c:pt>
                <c:pt idx="122">
                  <c:v>12.618273000000002</c:v>
                </c:pt>
                <c:pt idx="123">
                  <c:v>12.745760000000001</c:v>
                </c:pt>
                <c:pt idx="124">
                  <c:v>12.873125000000002</c:v>
                </c:pt>
                <c:pt idx="125">
                  <c:v>13.000356</c:v>
                </c:pt>
                <c:pt idx="126">
                  <c:v>13.127441000000001</c:v>
                </c:pt>
                <c:pt idx="127">
                  <c:v>13.254367999999999</c:v>
                </c:pt>
                <c:pt idx="128">
                  <c:v>13.381125000000001</c:v>
                </c:pt>
                <c:pt idx="129">
                  <c:v>13.507700000000002</c:v>
                </c:pt>
                <c:pt idx="130">
                  <c:v>13.634081000000002</c:v>
                </c:pt>
                <c:pt idx="131">
                  <c:v>13.760256000000002</c:v>
                </c:pt>
                <c:pt idx="132">
                  <c:v>13.886213000000001</c:v>
                </c:pt>
                <c:pt idx="133">
                  <c:v>14.011940000000003</c:v>
                </c:pt>
                <c:pt idx="134">
                  <c:v>14.137425000000002</c:v>
                </c:pt>
                <c:pt idx="135">
                  <c:v>14.262656000000002</c:v>
                </c:pt>
                <c:pt idx="136">
                  <c:v>14.387621000000001</c:v>
                </c:pt>
                <c:pt idx="137">
                  <c:v>14.512307999999999</c:v>
                </c:pt>
                <c:pt idx="138">
                  <c:v>14.636704999999999</c:v>
                </c:pt>
                <c:pt idx="139">
                  <c:v>14.7608</c:v>
                </c:pt>
                <c:pt idx="140">
                  <c:v>14.884581000000001</c:v>
                </c:pt>
                <c:pt idx="141">
                  <c:v>15.008036000000001</c:v>
                </c:pt>
                <c:pt idx="142">
                  <c:v>15.131152999999999</c:v>
                </c:pt>
                <c:pt idx="143">
                  <c:v>15.253919999999999</c:v>
                </c:pt>
                <c:pt idx="144">
                  <c:v>15.376325</c:v>
                </c:pt>
                <c:pt idx="145">
                  <c:v>15.498355999999999</c:v>
                </c:pt>
                <c:pt idx="146">
                  <c:v>15.620001</c:v>
                </c:pt>
                <c:pt idx="147">
                  <c:v>15.741248000000001</c:v>
                </c:pt>
                <c:pt idx="148">
                  <c:v>15.862085</c:v>
                </c:pt>
                <c:pt idx="149">
                  <c:v>15.982500000000002</c:v>
                </c:pt>
                <c:pt idx="150">
                  <c:v>16.102481000000001</c:v>
                </c:pt>
                <c:pt idx="151">
                  <c:v>16.222016</c:v>
                </c:pt>
                <c:pt idx="152">
                  <c:v>16.341093000000001</c:v>
                </c:pt>
                <c:pt idx="153">
                  <c:v>16.459700000000002</c:v>
                </c:pt>
                <c:pt idx="154">
                  <c:v>16.577825000000001</c:v>
                </c:pt>
                <c:pt idx="155">
                  <c:v>16.695456000000004</c:v>
                </c:pt>
                <c:pt idx="156">
                  <c:v>16.812581000000002</c:v>
                </c:pt>
                <c:pt idx="157">
                  <c:v>16.929188</c:v>
                </c:pt>
                <c:pt idx="158">
                  <c:v>17.045265000000001</c:v>
                </c:pt>
                <c:pt idx="159">
                  <c:v>17.160800000000002</c:v>
                </c:pt>
                <c:pt idx="160">
                  <c:v>17.275781000000002</c:v>
                </c:pt>
                <c:pt idx="161">
                  <c:v>17.390196000000003</c:v>
                </c:pt>
                <c:pt idx="162">
                  <c:v>17.504033</c:v>
                </c:pt>
                <c:pt idx="163">
                  <c:v>17.617280000000001</c:v>
                </c:pt>
                <c:pt idx="164">
                  <c:v>17.729925000000001</c:v>
                </c:pt>
                <c:pt idx="165">
                  <c:v>17.841956</c:v>
                </c:pt>
                <c:pt idx="166">
                  <c:v>17.953361000000001</c:v>
                </c:pt>
                <c:pt idx="167">
                  <c:v>18.064127999999997</c:v>
                </c:pt>
                <c:pt idx="168">
                  <c:v>18.174244999999999</c:v>
                </c:pt>
                <c:pt idx="169">
                  <c:v>18.2837</c:v>
                </c:pt>
                <c:pt idx="170">
                  <c:v>18.392481</c:v>
                </c:pt>
                <c:pt idx="171">
                  <c:v>18.500576000000002</c:v>
                </c:pt>
                <c:pt idx="172">
                  <c:v>18.607973000000001</c:v>
                </c:pt>
                <c:pt idx="173">
                  <c:v>18.714660000000002</c:v>
                </c:pt>
                <c:pt idx="174">
                  <c:v>18.820625</c:v>
                </c:pt>
                <c:pt idx="175">
                  <c:v>18.925856</c:v>
                </c:pt>
                <c:pt idx="176">
                  <c:v>19.030341</c:v>
                </c:pt>
                <c:pt idx="177">
                  <c:v>19.134067999999999</c:v>
                </c:pt>
                <c:pt idx="178">
                  <c:v>19.237025000000003</c:v>
                </c:pt>
                <c:pt idx="179">
                  <c:v>19.339199999999998</c:v>
                </c:pt>
                <c:pt idx="180">
                  <c:v>19.440581000000002</c:v>
                </c:pt>
                <c:pt idx="181">
                  <c:v>19.541156000000001</c:v>
                </c:pt>
                <c:pt idx="182">
                  <c:v>19.640913000000001</c:v>
                </c:pt>
                <c:pt idx="183">
                  <c:v>19.739840000000001</c:v>
                </c:pt>
                <c:pt idx="184">
                  <c:v>19.837924999999998</c:v>
                </c:pt>
                <c:pt idx="185">
                  <c:v>19.935156000000003</c:v>
                </c:pt>
                <c:pt idx="186">
                  <c:v>20.031521000000001</c:v>
                </c:pt>
                <c:pt idx="187">
                  <c:v>20.127008</c:v>
                </c:pt>
                <c:pt idx="188">
                  <c:v>20.221605</c:v>
                </c:pt>
                <c:pt idx="189">
                  <c:v>20.315300000000001</c:v>
                </c:pt>
                <c:pt idx="190">
                  <c:v>20.408080999999999</c:v>
                </c:pt>
                <c:pt idx="191">
                  <c:v>20.499935999999998</c:v>
                </c:pt>
                <c:pt idx="192">
                  <c:v>20.590853000000003</c:v>
                </c:pt>
                <c:pt idx="193">
                  <c:v>20.680820000000001</c:v>
                </c:pt>
                <c:pt idx="194">
                  <c:v>20.769825000000001</c:v>
                </c:pt>
                <c:pt idx="195">
                  <c:v>20.857856000000002</c:v>
                </c:pt>
                <c:pt idx="196">
                  <c:v>20.944901000000002</c:v>
                </c:pt>
                <c:pt idx="197">
                  <c:v>21.030948000000002</c:v>
                </c:pt>
                <c:pt idx="198">
                  <c:v>21.115985000000002</c:v>
                </c:pt>
                <c:pt idx="199">
                  <c:v>21.200000000000003</c:v>
                </c:pt>
                <c:pt idx="200">
                  <c:v>21.282980999999999</c:v>
                </c:pt>
                <c:pt idx="201">
                  <c:v>21.364916000000001</c:v>
                </c:pt>
                <c:pt idx="202">
                  <c:v>21.445792999999998</c:v>
                </c:pt>
                <c:pt idx="203">
                  <c:v>21.525600000000004</c:v>
                </c:pt>
                <c:pt idx="204">
                  <c:v>21.604324999999999</c:v>
                </c:pt>
                <c:pt idx="205">
                  <c:v>21.681956</c:v>
                </c:pt>
                <c:pt idx="206">
                  <c:v>21.758481000000003</c:v>
                </c:pt>
                <c:pt idx="207">
                  <c:v>21.833888000000002</c:v>
                </c:pt>
                <c:pt idx="208">
                  <c:v>21.908164999999997</c:v>
                </c:pt>
                <c:pt idx="209">
                  <c:v>21.981299999999997</c:v>
                </c:pt>
                <c:pt idx="210">
                  <c:v>22.053281000000005</c:v>
                </c:pt>
                <c:pt idx="211">
                  <c:v>22.124096000000002</c:v>
                </c:pt>
                <c:pt idx="212">
                  <c:v>22.193733000000002</c:v>
                </c:pt>
                <c:pt idx="213">
                  <c:v>22.262180000000001</c:v>
                </c:pt>
                <c:pt idx="214">
                  <c:v>22.329425000000001</c:v>
                </c:pt>
                <c:pt idx="215">
                  <c:v>22.395456000000003</c:v>
                </c:pt>
                <c:pt idx="216">
                  <c:v>22.460260999999996</c:v>
                </c:pt>
                <c:pt idx="217">
                  <c:v>22.523828000000002</c:v>
                </c:pt>
                <c:pt idx="218">
                  <c:v>22.586145000000002</c:v>
                </c:pt>
                <c:pt idx="219">
                  <c:v>22.647200000000005</c:v>
                </c:pt>
                <c:pt idx="220">
                  <c:v>22.706981000000006</c:v>
                </c:pt>
                <c:pt idx="221">
                  <c:v>22.765476000000007</c:v>
                </c:pt>
                <c:pt idx="222">
                  <c:v>22.822673000000002</c:v>
                </c:pt>
                <c:pt idx="223">
                  <c:v>22.87856</c:v>
                </c:pt>
                <c:pt idx="224">
                  <c:v>22.933125000000004</c:v>
                </c:pt>
                <c:pt idx="225">
                  <c:v>22.986355999999997</c:v>
                </c:pt>
                <c:pt idx="226">
                  <c:v>23.038241000000006</c:v>
                </c:pt>
                <c:pt idx="227">
                  <c:v>23.088768000000002</c:v>
                </c:pt>
                <c:pt idx="228">
                  <c:v>23.137925000000003</c:v>
                </c:pt>
                <c:pt idx="229">
                  <c:v>23.185700000000004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388928"/>
        <c:axId val="111395200"/>
      </c:scatterChart>
      <c:valAx>
        <c:axId val="111388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hauteur cuve</a:t>
                </a:r>
              </a:p>
            </c:rich>
          </c:tx>
          <c:layout/>
          <c:overlay val="0"/>
        </c:title>
        <c:numFmt formatCode="0.00" sourceLinked="0"/>
        <c:majorTickMark val="none"/>
        <c:minorTickMark val="none"/>
        <c:tickLblPos val="nextTo"/>
        <c:crossAx val="111395200"/>
        <c:crosses val="autoZero"/>
        <c:crossBetween val="midCat"/>
      </c:valAx>
      <c:valAx>
        <c:axId val="1113952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Poids</a:t>
                </a:r>
              </a:p>
            </c:rich>
          </c:tx>
          <c:layout/>
          <c:overlay val="0"/>
        </c:title>
        <c:numFmt formatCode="0.000" sourceLinked="1"/>
        <c:majorTickMark val="none"/>
        <c:minorTickMark val="none"/>
        <c:tickLblPos val="nextTo"/>
        <c:crossAx val="111388928"/>
        <c:crosses val="autoZero"/>
        <c:crossBetween val="midCat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tonne</a:t>
                  </a:r>
                </a:p>
              </c:rich>
            </c:tx>
          </c:dispUnitsLbl>
        </c:dispUnits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Jeanjx calcul volume</a:t>
            </a:r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'calcul cuve3'!$E$26:$I$26</c:f>
              <c:strCache>
                <c:ptCount val="1"/>
                <c:pt idx="0">
                  <c:v>selon calcul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trendline>
            <c:trendlineType val="poly"/>
            <c:order val="3"/>
            <c:dispRSqr val="1"/>
            <c:dispEq val="1"/>
            <c:trendlineLbl>
              <c:layout>
                <c:manualLayout>
                  <c:x val="0.23920334070822877"/>
                  <c:y val="-5.7256822635870216E-2"/>
                </c:manualLayout>
              </c:layout>
              <c:numFmt formatCode="General" sourceLinked="0"/>
            </c:trendlineLbl>
          </c:trendline>
          <c:xVal>
            <c:numRef>
              <c:f>'calcul cuve3'!$D$28:$D$257</c:f>
              <c:numCache>
                <c:formatCode>0.00</c:formatCode>
                <c:ptCount val="230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0.14000000000000001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0.28000000000000003</c:v>
                </c:pt>
                <c:pt idx="28">
                  <c:v>0.28999999999999998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0.55000000000000004</c:v>
                </c:pt>
                <c:pt idx="55">
                  <c:v>0.56000000000000005</c:v>
                </c:pt>
                <c:pt idx="56">
                  <c:v>0.56999999999999995</c:v>
                </c:pt>
                <c:pt idx="57">
                  <c:v>0.57999999999999996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1.0900000000000001</c:v>
                </c:pt>
                <c:pt idx="109">
                  <c:v>1.1000000000000001</c:v>
                </c:pt>
                <c:pt idx="110">
                  <c:v>1.1100000000000001</c:v>
                </c:pt>
                <c:pt idx="111">
                  <c:v>1.1200000000000001</c:v>
                </c:pt>
                <c:pt idx="112">
                  <c:v>1.1299999999999999</c:v>
                </c:pt>
                <c:pt idx="113">
                  <c:v>1.1399999999999999</c:v>
                </c:pt>
                <c:pt idx="114">
                  <c:v>1.1499999999999999</c:v>
                </c:pt>
                <c:pt idx="115">
                  <c:v>1.1599999999999999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2.0099999999999998</c:v>
                </c:pt>
                <c:pt idx="201">
                  <c:v>2.02</c:v>
                </c:pt>
                <c:pt idx="202">
                  <c:v>2.0299999999999998</c:v>
                </c:pt>
                <c:pt idx="203">
                  <c:v>2.04</c:v>
                </c:pt>
                <c:pt idx="204">
                  <c:v>2.0499999999999998</c:v>
                </c:pt>
                <c:pt idx="205">
                  <c:v>2.06</c:v>
                </c:pt>
                <c:pt idx="206">
                  <c:v>2.0699999999999998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2.1800000000000002</c:v>
                </c:pt>
                <c:pt idx="218">
                  <c:v>2.19</c:v>
                </c:pt>
                <c:pt idx="219">
                  <c:v>2.2000000000000002</c:v>
                </c:pt>
                <c:pt idx="220">
                  <c:v>2.21</c:v>
                </c:pt>
                <c:pt idx="221">
                  <c:v>2.2200000000000002</c:v>
                </c:pt>
                <c:pt idx="222">
                  <c:v>2.23</c:v>
                </c:pt>
                <c:pt idx="223">
                  <c:v>2.2400000000000002</c:v>
                </c:pt>
                <c:pt idx="224">
                  <c:v>2.25</c:v>
                </c:pt>
                <c:pt idx="225">
                  <c:v>2.2599999999999998</c:v>
                </c:pt>
                <c:pt idx="226">
                  <c:v>2.27</c:v>
                </c:pt>
                <c:pt idx="227">
                  <c:v>2.2799999999999998</c:v>
                </c:pt>
                <c:pt idx="228">
                  <c:v>2.29</c:v>
                </c:pt>
                <c:pt idx="229">
                  <c:v>2.2999999999999998</c:v>
                </c:pt>
              </c:numCache>
            </c:numRef>
          </c:xVal>
          <c:yVal>
            <c:numRef>
              <c:f>'calcul cuve3'!$G$28:$G$257</c:f>
              <c:numCache>
                <c:formatCode>0.000</c:formatCode>
                <c:ptCount val="230"/>
                <c:pt idx="0">
                  <c:v>1.0397539751183484E-2</c:v>
                </c:pt>
                <c:pt idx="1">
                  <c:v>2.9531559226466216E-2</c:v>
                </c:pt>
                <c:pt idx="2">
                  <c:v>5.4407785843302373E-2</c:v>
                </c:pt>
                <c:pt idx="3">
                  <c:v>8.394758480306648E-2</c:v>
                </c:pt>
                <c:pt idx="4">
                  <c:v>0.11752220727908633</c:v>
                </c:pt>
                <c:pt idx="5">
                  <c:v>0.15470374884184199</c:v>
                </c:pt>
                <c:pt idx="6">
                  <c:v>0.19517530844004555</c:v>
                </c:pt>
                <c:pt idx="7">
                  <c:v>0.23868915018357201</c:v>
                </c:pt>
                <c:pt idx="8">
                  <c:v>0.28504414573854381</c:v>
                </c:pt>
                <c:pt idx="9">
                  <c:v>0.33407236937327939</c:v>
                </c:pt>
                <c:pt idx="10">
                  <c:v>0.38563055467224105</c:v>
                </c:pt>
                <c:pt idx="11">
                  <c:v>0.43959435340994868</c:v>
                </c:pt>
                <c:pt idx="12">
                  <c:v>0.49585431348719222</c:v>
                </c:pt>
                <c:pt idx="13">
                  <c:v>0.55431296483464498</c:v>
                </c:pt>
                <c:pt idx="14">
                  <c:v>0.61488264864749742</c:v>
                </c:pt>
                <c:pt idx="15">
                  <c:v>0.67748386219506906</c:v>
                </c:pt>
                <c:pt idx="16">
                  <c:v>0.74204397141958833</c:v>
                </c:pt>
                <c:pt idx="17">
                  <c:v>0.80849619228195879</c:v>
                </c:pt>
                <c:pt idx="18">
                  <c:v>0.87677877261266091</c:v>
                </c:pt>
                <c:pt idx="19">
                  <c:v>0.94683432630155606</c:v>
                </c:pt>
                <c:pt idx="20">
                  <c:v>1.0186092851043329</c:v>
                </c:pt>
                <c:pt idx="21">
                  <c:v>1.0920534425627269</c:v>
                </c:pt>
                <c:pt idx="22">
                  <c:v>1.1671195709927524</c:v>
                </c:pt>
                <c:pt idx="23">
                  <c:v>1.2437630971033815</c:v>
                </c:pt>
                <c:pt idx="24">
                  <c:v>1.3219418251530057</c:v>
                </c:pt>
                <c:pt idx="25">
                  <c:v>1.4016156990162267</c:v>
                </c:pt>
                <c:pt idx="26">
                  <c:v>1.4827465963758193</c:v>
                </c:pt>
                <c:pt idx="27">
                  <c:v>1.5652981496489977</c:v>
                </c:pt>
                <c:pt idx="28">
                  <c:v>1.6492355893247095</c:v>
                </c:pt>
                <c:pt idx="29">
                  <c:v>1.7345256062148211</c:v>
                </c:pt>
                <c:pt idx="30">
                  <c:v>1.8211362297677052</c:v>
                </c:pt>
                <c:pt idx="31">
                  <c:v>1.9090367201019764</c:v>
                </c:pt>
                <c:pt idx="32">
                  <c:v>1.9981974718231079</c:v>
                </c:pt>
                <c:pt idx="33">
                  <c:v>2.0885899280103604</c:v>
                </c:pt>
                <c:pt idx="34">
                  <c:v>2.1801865030236498</c:v>
                </c:pt>
                <c:pt idx="35">
                  <c:v>2.2729605129931856</c:v>
                </c:pt>
                <c:pt idx="36">
                  <c:v>2.3668861130291909</c:v>
                </c:pt>
                <c:pt idx="37">
                  <c:v>2.4619382403327004</c:v>
                </c:pt>
                <c:pt idx="38">
                  <c:v>2.5580925625073858</c:v>
                </c:pt>
                <c:pt idx="39">
                  <c:v>2.6553254304714011</c:v>
                </c:pt>
                <c:pt idx="40">
                  <c:v>2.7536138354511084</c:v>
                </c:pt>
                <c:pt idx="41">
                  <c:v>2.8529353696082529</c:v>
                </c:pt>
                <c:pt idx="42">
                  <c:v>2.9532681899109696</c:v>
                </c:pt>
                <c:pt idx="43">
                  <c:v>3.0545909849089683</c:v>
                </c:pt>
                <c:pt idx="44">
                  <c:v>3.156882944115746</c:v>
                </c:pt>
                <c:pt idx="45">
                  <c:v>3.2601237297370305</c:v>
                </c:pt>
                <c:pt idx="46">
                  <c:v>3.3642934505158846</c:v>
                </c:pt>
                <c:pt idx="47">
                  <c:v>3.469372637491789</c:v>
                </c:pt>
                <c:pt idx="48">
                  <c:v>3.5753422214942123</c:v>
                </c:pt>
                <c:pt idx="49">
                  <c:v>3.6821835122113655</c:v>
                </c:pt>
                <c:pt idx="50">
                  <c:v>3.7898781786923186</c:v>
                </c:pt>
                <c:pt idx="51">
                  <c:v>3.8984082311559707</c:v>
                </c:pt>
                <c:pt idx="52">
                  <c:v>4.0077560039937081</c:v>
                </c:pt>
                <c:pt idx="53">
                  <c:v>4.117904139864307</c:v>
                </c:pt>
                <c:pt idx="54">
                  <c:v>4.2288355747899793</c:v>
                </c:pt>
                <c:pt idx="55">
                  <c:v>4.3405335241715024</c:v>
                </c:pt>
                <c:pt idx="56">
                  <c:v>4.4529814696484822</c:v>
                </c:pt>
                <c:pt idx="57">
                  <c:v>4.5661631467378028</c:v>
                </c:pt>
                <c:pt idx="58">
                  <c:v>4.6800625331897665</c:v>
                </c:pt>
                <c:pt idx="59">
                  <c:v>4.794663838006942</c:v>
                </c:pt>
                <c:pt idx="60">
                  <c:v>4.9099514910758177</c:v>
                </c:pt>
                <c:pt idx="61">
                  <c:v>5.0259101333657794</c:v>
                </c:pt>
                <c:pt idx="62">
                  <c:v>5.1425246076540141</c:v>
                </c:pt>
                <c:pt idx="63">
                  <c:v>5.2597799497384399</c:v>
                </c:pt>
                <c:pt idx="64">
                  <c:v>5.3776613801040751</c:v>
                </c:pt>
                <c:pt idx="65">
                  <c:v>5.4961542960111158</c:v>
                </c:pt>
                <c:pt idx="66">
                  <c:v>5.6152442639756313</c:v>
                </c:pt>
                <c:pt idx="67">
                  <c:v>5.7349170126161111</c:v>
                </c:pt>
                <c:pt idx="68">
                  <c:v>5.8551584258413234</c:v>
                </c:pt>
                <c:pt idx="69">
                  <c:v>5.9759545363567765</c:v>
                </c:pt>
                <c:pt idx="70">
                  <c:v>6.0972915194688628</c:v>
                </c:pt>
                <c:pt idx="71">
                  <c:v>6.219155687167448</c:v>
                </c:pt>
                <c:pt idx="72">
                  <c:v>6.3415334824689493</c:v>
                </c:pt>
                <c:pt idx="73">
                  <c:v>6.4644114740034251</c:v>
                </c:pt>
                <c:pt idx="74">
                  <c:v>6.5877763508303095</c:v>
                </c:pt>
                <c:pt idx="75">
                  <c:v>6.7116149174685535</c:v>
                </c:pt>
                <c:pt idx="76">
                  <c:v>6.8359140891279386</c:v>
                </c:pt>
                <c:pt idx="77">
                  <c:v>6.9606608871292455</c:v>
                </c:pt>
                <c:pt idx="78">
                  <c:v>7.0858424345017772</c:v>
                </c:pt>
                <c:pt idx="79">
                  <c:v>7.2114459517475868</c:v>
                </c:pt>
                <c:pt idx="80">
                  <c:v>7.3374587527623252</c:v>
                </c:pt>
                <c:pt idx="81">
                  <c:v>7.4638682409034436</c:v>
                </c:pt>
                <c:pt idx="82">
                  <c:v>7.5906619051969528</c:v>
                </c:pt>
                <c:pt idx="83">
                  <c:v>7.7178273166745219</c:v>
                </c:pt>
                <c:pt idx="84">
                  <c:v>7.8453521248332816</c:v>
                </c:pt>
                <c:pt idx="85">
                  <c:v>7.9732240542110242</c:v>
                </c:pt>
                <c:pt idx="86">
                  <c:v>8.1014309010700849</c:v>
                </c:pt>
                <c:pt idx="87">
                  <c:v>8.2299605301833978</c:v>
                </c:pt>
                <c:pt idx="88">
                  <c:v>8.3588008717168041</c:v>
                </c:pt>
                <c:pt idx="89">
                  <c:v>8.4879399182018052</c:v>
                </c:pt>
                <c:pt idx="90">
                  <c:v>8.6173657215934618</c:v>
                </c:pt>
                <c:pt idx="91">
                  <c:v>8.7470663904082659</c:v>
                </c:pt>
                <c:pt idx="92">
                  <c:v>8.8770300869372196</c:v>
                </c:pt>
                <c:pt idx="93">
                  <c:v>9.0072450245294586</c:v>
                </c:pt>
                <c:pt idx="94">
                  <c:v>9.137699464942143</c:v>
                </c:pt>
                <c:pt idx="95">
                  <c:v>9.2683817157524047</c:v>
                </c:pt>
                <c:pt idx="96">
                  <c:v>9.3992801278274207</c:v>
                </c:pt>
                <c:pt idx="97">
                  <c:v>9.5303830928488313</c:v>
                </c:pt>
                <c:pt idx="98">
                  <c:v>9.6616790408878952</c:v>
                </c:pt>
                <c:pt idx="99">
                  <c:v>9.7931564380279283</c:v>
                </c:pt>
                <c:pt idx="100">
                  <c:v>9.9248037840306811</c:v>
                </c:pt>
                <c:pt idx="101">
                  <c:v>10.056609610043507</c:v>
                </c:pt>
                <c:pt idx="102">
                  <c:v>10.188562476344211</c:v>
                </c:pt>
                <c:pt idx="103">
                  <c:v>10.32065097012064</c:v>
                </c:pt>
                <c:pt idx="104">
                  <c:v>10.452863703282125</c:v>
                </c:pt>
                <c:pt idx="105">
                  <c:v>10.58518931030004</c:v>
                </c:pt>
                <c:pt idx="106">
                  <c:v>10.717616446074732</c:v>
                </c:pt>
                <c:pt idx="107">
                  <c:v>10.850133783826227</c:v>
                </c:pt>
                <c:pt idx="108">
                  <c:v>10.982730013006186</c:v>
                </c:pt>
                <c:pt idx="109">
                  <c:v>11.115393837228524</c:v>
                </c:pt>
                <c:pt idx="110">
                  <c:v>11.248113972216357</c:v>
                </c:pt>
                <c:pt idx="111">
                  <c:v>11.380879143762771</c:v>
                </c:pt>
                <c:pt idx="112">
                  <c:v>11.513678085703109</c:v>
                </c:pt>
                <c:pt idx="113">
                  <c:v>11.646499537896444</c:v>
                </c:pt>
                <c:pt idx="114">
                  <c:v>11.77933224421384</c:v>
                </c:pt>
                <c:pt idx="115">
                  <c:v>11.912164950531235</c:v>
                </c:pt>
                <c:pt idx="116">
                  <c:v>12.04498640272457</c:v>
                </c:pt>
                <c:pt idx="117">
                  <c:v>12.177785344664914</c:v>
                </c:pt>
                <c:pt idx="118">
                  <c:v>12.310550516211327</c:v>
                </c:pt>
                <c:pt idx="119">
                  <c:v>12.443270651199157</c:v>
                </c:pt>
                <c:pt idx="120">
                  <c:v>12.575934475421498</c:v>
                </c:pt>
                <c:pt idx="121">
                  <c:v>12.708530704601458</c:v>
                </c:pt>
                <c:pt idx="122">
                  <c:v>12.841048042352952</c:v>
                </c:pt>
                <c:pt idx="123">
                  <c:v>12.973475178127639</c:v>
                </c:pt>
                <c:pt idx="124">
                  <c:v>13.10580078514556</c:v>
                </c:pt>
                <c:pt idx="125">
                  <c:v>13.238013518307044</c:v>
                </c:pt>
                <c:pt idx="126">
                  <c:v>13.370102012083471</c:v>
                </c:pt>
                <c:pt idx="127">
                  <c:v>13.502054878384175</c:v>
                </c:pt>
                <c:pt idx="128">
                  <c:v>13.633860704397003</c:v>
                </c:pt>
                <c:pt idx="129">
                  <c:v>13.765508050399754</c:v>
                </c:pt>
                <c:pt idx="130">
                  <c:v>13.896985447539787</c:v>
                </c:pt>
                <c:pt idx="131">
                  <c:v>14.028281395578851</c:v>
                </c:pt>
                <c:pt idx="132">
                  <c:v>14.159384360600262</c:v>
                </c:pt>
                <c:pt idx="133">
                  <c:v>14.290282772675276</c:v>
                </c:pt>
                <c:pt idx="134">
                  <c:v>14.420965023485538</c:v>
                </c:pt>
                <c:pt idx="135">
                  <c:v>14.551419463898226</c:v>
                </c:pt>
                <c:pt idx="136">
                  <c:v>14.681634401490465</c:v>
                </c:pt>
                <c:pt idx="137">
                  <c:v>14.811598098019413</c:v>
                </c:pt>
                <c:pt idx="138">
                  <c:v>14.941298766834219</c:v>
                </c:pt>
                <c:pt idx="139">
                  <c:v>15.070724570225877</c:v>
                </c:pt>
                <c:pt idx="140">
                  <c:v>15.199863616710877</c:v>
                </c:pt>
                <c:pt idx="141">
                  <c:v>15.328703958244281</c:v>
                </c:pt>
                <c:pt idx="142">
                  <c:v>15.457233587357599</c:v>
                </c:pt>
                <c:pt idx="143">
                  <c:v>15.585440434216657</c:v>
                </c:pt>
                <c:pt idx="144">
                  <c:v>15.713312363594401</c:v>
                </c:pt>
                <c:pt idx="145">
                  <c:v>15.84083717175316</c:v>
                </c:pt>
                <c:pt idx="146">
                  <c:v>15.968002583230732</c:v>
                </c:pt>
                <c:pt idx="147">
                  <c:v>16.094796247524236</c:v>
                </c:pt>
                <c:pt idx="148">
                  <c:v>16.221205735665357</c:v>
                </c:pt>
                <c:pt idx="149">
                  <c:v>16.347218536680092</c:v>
                </c:pt>
                <c:pt idx="150">
                  <c:v>16.472822053925903</c:v>
                </c:pt>
                <c:pt idx="151">
                  <c:v>16.598003601298437</c:v>
                </c:pt>
                <c:pt idx="152">
                  <c:v>16.722750399299745</c:v>
                </c:pt>
                <c:pt idx="153">
                  <c:v>16.847049570959129</c:v>
                </c:pt>
                <c:pt idx="154">
                  <c:v>16.970888137597374</c:v>
                </c:pt>
                <c:pt idx="155">
                  <c:v>17.094253014424257</c:v>
                </c:pt>
                <c:pt idx="156">
                  <c:v>17.217131005958734</c:v>
                </c:pt>
                <c:pt idx="157">
                  <c:v>17.339508801260234</c:v>
                </c:pt>
                <c:pt idx="158">
                  <c:v>17.46137296895882</c:v>
                </c:pt>
                <c:pt idx="159">
                  <c:v>17.582709952070907</c:v>
                </c:pt>
                <c:pt idx="160">
                  <c:v>17.70350606258636</c:v>
                </c:pt>
                <c:pt idx="161">
                  <c:v>17.823747475811572</c:v>
                </c:pt>
                <c:pt idx="162">
                  <c:v>17.943420224452051</c:v>
                </c:pt>
                <c:pt idx="163">
                  <c:v>18.062510192416561</c:v>
                </c:pt>
                <c:pt idx="164">
                  <c:v>18.181003108323605</c:v>
                </c:pt>
                <c:pt idx="165">
                  <c:v>18.29888453868924</c:v>
                </c:pt>
                <c:pt idx="166">
                  <c:v>18.41613988077367</c:v>
                </c:pt>
                <c:pt idx="167">
                  <c:v>18.5327543550619</c:v>
                </c:pt>
                <c:pt idx="168">
                  <c:v>18.648712997351868</c:v>
                </c:pt>
                <c:pt idx="169">
                  <c:v>18.764000650420737</c:v>
                </c:pt>
                <c:pt idx="170">
                  <c:v>18.878601955237915</c:v>
                </c:pt>
                <c:pt idx="171">
                  <c:v>18.992501341689877</c:v>
                </c:pt>
                <c:pt idx="172">
                  <c:v>19.1056830187792</c:v>
                </c:pt>
                <c:pt idx="173">
                  <c:v>19.218130964256183</c:v>
                </c:pt>
                <c:pt idx="174">
                  <c:v>19.329828913637705</c:v>
                </c:pt>
                <c:pt idx="175">
                  <c:v>19.440760348563373</c:v>
                </c:pt>
                <c:pt idx="176">
                  <c:v>19.550908484433975</c:v>
                </c:pt>
                <c:pt idx="177">
                  <c:v>19.660256257271712</c:v>
                </c:pt>
                <c:pt idx="178">
                  <c:v>19.768786309735361</c:v>
                </c:pt>
                <c:pt idx="179">
                  <c:v>19.876480976216314</c:v>
                </c:pt>
                <c:pt idx="180">
                  <c:v>19.98332226693347</c:v>
                </c:pt>
                <c:pt idx="181">
                  <c:v>20.089291850935894</c:v>
                </c:pt>
                <c:pt idx="182">
                  <c:v>20.194371037911797</c:v>
                </c:pt>
                <c:pt idx="183">
                  <c:v>20.298540758690649</c:v>
                </c:pt>
                <c:pt idx="184">
                  <c:v>20.401781544311937</c:v>
                </c:pt>
                <c:pt idx="185">
                  <c:v>20.504073503518715</c:v>
                </c:pt>
                <c:pt idx="186">
                  <c:v>20.605396298516713</c:v>
                </c:pt>
                <c:pt idx="187">
                  <c:v>20.705729118819431</c:v>
                </c:pt>
                <c:pt idx="188">
                  <c:v>20.805050652976572</c:v>
                </c:pt>
                <c:pt idx="189">
                  <c:v>20.903339057956281</c:v>
                </c:pt>
                <c:pt idx="190">
                  <c:v>21.000571925920298</c:v>
                </c:pt>
                <c:pt idx="191">
                  <c:v>21.096726248094985</c:v>
                </c:pt>
                <c:pt idx="192">
                  <c:v>21.191778375398492</c:v>
                </c:pt>
                <c:pt idx="193">
                  <c:v>21.285703975434497</c:v>
                </c:pt>
                <c:pt idx="194">
                  <c:v>21.378477985404032</c:v>
                </c:pt>
                <c:pt idx="195">
                  <c:v>21.470074560417324</c:v>
                </c:pt>
                <c:pt idx="196">
                  <c:v>21.560467016604573</c:v>
                </c:pt>
                <c:pt idx="197">
                  <c:v>21.649627768325704</c:v>
                </c:pt>
                <c:pt idx="198">
                  <c:v>21.737528258659975</c:v>
                </c:pt>
                <c:pt idx="199">
                  <c:v>21.824138882212864</c:v>
                </c:pt>
                <c:pt idx="200">
                  <c:v>21.90942889910297</c:v>
                </c:pt>
                <c:pt idx="201">
                  <c:v>21.993366338778685</c:v>
                </c:pt>
                <c:pt idx="202">
                  <c:v>22.075917892051859</c:v>
                </c:pt>
                <c:pt idx="203">
                  <c:v>22.157048789411455</c:v>
                </c:pt>
                <c:pt idx="204">
                  <c:v>22.236722663274673</c:v>
                </c:pt>
                <c:pt idx="205">
                  <c:v>22.314901391324302</c:v>
                </c:pt>
                <c:pt idx="206">
                  <c:v>22.391544917434928</c:v>
                </c:pt>
                <c:pt idx="207">
                  <c:v>22.466611045864955</c:v>
                </c:pt>
                <c:pt idx="208">
                  <c:v>22.540055203323348</c:v>
                </c:pt>
                <c:pt idx="209">
                  <c:v>22.611830162126125</c:v>
                </c:pt>
                <c:pt idx="210">
                  <c:v>22.681885715815021</c:v>
                </c:pt>
                <c:pt idx="211">
                  <c:v>22.750168296145723</c:v>
                </c:pt>
                <c:pt idx="212">
                  <c:v>22.816620517008094</c:v>
                </c:pt>
                <c:pt idx="213">
                  <c:v>22.881180626232613</c:v>
                </c:pt>
                <c:pt idx="214">
                  <c:v>22.943781839780186</c:v>
                </c:pt>
                <c:pt idx="215">
                  <c:v>23.004351523593037</c:v>
                </c:pt>
                <c:pt idx="216">
                  <c:v>23.062810174940488</c:v>
                </c:pt>
                <c:pt idx="217">
                  <c:v>23.119070135017733</c:v>
                </c:pt>
                <c:pt idx="218">
                  <c:v>23.173033933755441</c:v>
                </c:pt>
                <c:pt idx="219">
                  <c:v>23.224592119054403</c:v>
                </c:pt>
                <c:pt idx="220">
                  <c:v>23.273620342689139</c:v>
                </c:pt>
                <c:pt idx="221">
                  <c:v>23.319975338244113</c:v>
                </c:pt>
                <c:pt idx="222">
                  <c:v>23.363489179987639</c:v>
                </c:pt>
                <c:pt idx="223">
                  <c:v>23.403960739585838</c:v>
                </c:pt>
                <c:pt idx="224">
                  <c:v>23.441142281148597</c:v>
                </c:pt>
                <c:pt idx="225">
                  <c:v>23.474716903624614</c:v>
                </c:pt>
                <c:pt idx="226">
                  <c:v>23.504256702584378</c:v>
                </c:pt>
                <c:pt idx="227">
                  <c:v>23.529132929201218</c:v>
                </c:pt>
                <c:pt idx="228">
                  <c:v>23.548266948676499</c:v>
                </c:pt>
                <c:pt idx="229">
                  <c:v>23.558664488427681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891072"/>
        <c:axId val="101905536"/>
      </c:scatterChart>
      <c:valAx>
        <c:axId val="101891072"/>
        <c:scaling>
          <c:orientation val="minMax"/>
        </c:scaling>
        <c:delete val="0"/>
        <c:axPos val="b"/>
        <c:title>
          <c:layout/>
          <c:overlay val="0"/>
        </c:title>
        <c:numFmt formatCode="0.00" sourceLinked="1"/>
        <c:majorTickMark val="out"/>
        <c:minorTickMark val="none"/>
        <c:tickLblPos val="nextTo"/>
        <c:crossAx val="101905536"/>
        <c:crosses val="autoZero"/>
        <c:crossBetween val="midCat"/>
      </c:valAx>
      <c:valAx>
        <c:axId val="101905536"/>
        <c:scaling>
          <c:orientation val="minMax"/>
          <c:min val="0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M3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crossAx val="10189107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2</xdr:row>
      <xdr:rowOff>0</xdr:rowOff>
    </xdr:from>
    <xdr:to>
      <xdr:col>19</xdr:col>
      <xdr:colOff>65829</xdr:colOff>
      <xdr:row>24</xdr:row>
      <xdr:rowOff>189905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05475" y="381000"/>
          <a:ext cx="6771429" cy="4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761568</xdr:colOff>
      <xdr:row>278</xdr:row>
      <xdr:rowOff>17930</xdr:rowOff>
    </xdr:from>
    <xdr:to>
      <xdr:col>7</xdr:col>
      <xdr:colOff>1346948</xdr:colOff>
      <xdr:row>303</xdr:row>
      <xdr:rowOff>152401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361950</xdr:colOff>
      <xdr:row>278</xdr:row>
      <xdr:rowOff>50426</xdr:rowOff>
    </xdr:from>
    <xdr:to>
      <xdr:col>17</xdr:col>
      <xdr:colOff>617444</xdr:colOff>
      <xdr:row>294</xdr:row>
      <xdr:rowOff>142876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612961</xdr:colOff>
      <xdr:row>296</xdr:row>
      <xdr:rowOff>151040</xdr:rowOff>
    </xdr:from>
    <xdr:to>
      <xdr:col>24</xdr:col>
      <xdr:colOff>481693</xdr:colOff>
      <xdr:row>315</xdr:row>
      <xdr:rowOff>72599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1657350</xdr:colOff>
      <xdr:row>277</xdr:row>
      <xdr:rowOff>28575</xdr:rowOff>
    </xdr:from>
    <xdr:to>
      <xdr:col>6</xdr:col>
      <xdr:colOff>190500</xdr:colOff>
      <xdr:row>279</xdr:row>
      <xdr:rowOff>47625</xdr:rowOff>
    </xdr:to>
    <xdr:cxnSp macro="">
      <xdr:nvCxnSpPr>
        <xdr:cNvPr id="5" name="Connecteur droit avec flèche 4"/>
        <xdr:cNvCxnSpPr/>
      </xdr:nvCxnSpPr>
      <xdr:spPr>
        <a:xfrm flipH="1">
          <a:off x="4572000" y="52797075"/>
          <a:ext cx="190500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1343025</xdr:colOff>
      <xdr:row>276</xdr:row>
      <xdr:rowOff>190500</xdr:rowOff>
    </xdr:from>
    <xdr:to>
      <xdr:col>9</xdr:col>
      <xdr:colOff>409575</xdr:colOff>
      <xdr:row>278</xdr:row>
      <xdr:rowOff>95250</xdr:rowOff>
    </xdr:to>
    <xdr:cxnSp macro="">
      <xdr:nvCxnSpPr>
        <xdr:cNvPr id="6" name="Connecteur en angle 5"/>
        <xdr:cNvCxnSpPr/>
      </xdr:nvCxnSpPr>
      <xdr:spPr>
        <a:xfrm flipV="1">
          <a:off x="6096000" y="52768500"/>
          <a:ext cx="1171575" cy="285750"/>
        </a:xfrm>
        <a:prstGeom prst="bentConnector3">
          <a:avLst>
            <a:gd name="adj1" fmla="val 10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297</xdr:row>
      <xdr:rowOff>114300</xdr:rowOff>
    </xdr:from>
    <xdr:to>
      <xdr:col>14</xdr:col>
      <xdr:colOff>668832</xdr:colOff>
      <xdr:row>316</xdr:row>
      <xdr:rowOff>26334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171018</xdr:colOff>
      <xdr:row>278</xdr:row>
      <xdr:rowOff>141755</xdr:rowOff>
    </xdr:from>
    <xdr:to>
      <xdr:col>7</xdr:col>
      <xdr:colOff>756398</xdr:colOff>
      <xdr:row>304</xdr:row>
      <xdr:rowOff>85726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361950</xdr:colOff>
      <xdr:row>278</xdr:row>
      <xdr:rowOff>50426</xdr:rowOff>
    </xdr:from>
    <xdr:to>
      <xdr:col>17</xdr:col>
      <xdr:colOff>617444</xdr:colOff>
      <xdr:row>294</xdr:row>
      <xdr:rowOff>142876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755836</xdr:colOff>
      <xdr:row>279</xdr:row>
      <xdr:rowOff>17690</xdr:rowOff>
    </xdr:from>
    <xdr:to>
      <xdr:col>24</xdr:col>
      <xdr:colOff>624568</xdr:colOff>
      <xdr:row>297</xdr:row>
      <xdr:rowOff>129749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1657350</xdr:colOff>
      <xdr:row>277</xdr:row>
      <xdr:rowOff>28575</xdr:rowOff>
    </xdr:from>
    <xdr:to>
      <xdr:col>6</xdr:col>
      <xdr:colOff>190500</xdr:colOff>
      <xdr:row>279</xdr:row>
      <xdr:rowOff>47625</xdr:rowOff>
    </xdr:to>
    <xdr:cxnSp macro="">
      <xdr:nvCxnSpPr>
        <xdr:cNvPr id="5" name="Connecteur droit avec flèche 4"/>
        <xdr:cNvCxnSpPr/>
      </xdr:nvCxnSpPr>
      <xdr:spPr>
        <a:xfrm flipH="1">
          <a:off x="6838950" y="57702450"/>
          <a:ext cx="466725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1343025</xdr:colOff>
      <xdr:row>276</xdr:row>
      <xdr:rowOff>190500</xdr:rowOff>
    </xdr:from>
    <xdr:to>
      <xdr:col>9</xdr:col>
      <xdr:colOff>409575</xdr:colOff>
      <xdr:row>278</xdr:row>
      <xdr:rowOff>95250</xdr:rowOff>
    </xdr:to>
    <xdr:cxnSp macro="">
      <xdr:nvCxnSpPr>
        <xdr:cNvPr id="6" name="Connecteur en angle 5"/>
        <xdr:cNvCxnSpPr/>
      </xdr:nvCxnSpPr>
      <xdr:spPr>
        <a:xfrm flipV="1">
          <a:off x="10306050" y="57654825"/>
          <a:ext cx="2971800" cy="304800"/>
        </a:xfrm>
        <a:prstGeom prst="bentConnector3">
          <a:avLst>
            <a:gd name="adj1" fmla="val 10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1939017</xdr:colOff>
      <xdr:row>291</xdr:row>
      <xdr:rowOff>114300</xdr:rowOff>
    </xdr:from>
    <xdr:to>
      <xdr:col>11</xdr:col>
      <xdr:colOff>750474</xdr:colOff>
      <xdr:row>310</xdr:row>
      <xdr:rowOff>26334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761568</xdr:colOff>
      <xdr:row>278</xdr:row>
      <xdr:rowOff>17930</xdr:rowOff>
    </xdr:from>
    <xdr:to>
      <xdr:col>7</xdr:col>
      <xdr:colOff>1346948</xdr:colOff>
      <xdr:row>303</xdr:row>
      <xdr:rowOff>152401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361950</xdr:colOff>
      <xdr:row>278</xdr:row>
      <xdr:rowOff>50426</xdr:rowOff>
    </xdr:from>
    <xdr:to>
      <xdr:col>17</xdr:col>
      <xdr:colOff>617444</xdr:colOff>
      <xdr:row>294</xdr:row>
      <xdr:rowOff>142876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755836</xdr:colOff>
      <xdr:row>279</xdr:row>
      <xdr:rowOff>17690</xdr:rowOff>
    </xdr:from>
    <xdr:to>
      <xdr:col>24</xdr:col>
      <xdr:colOff>624568</xdr:colOff>
      <xdr:row>297</xdr:row>
      <xdr:rowOff>129749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1657350</xdr:colOff>
      <xdr:row>277</xdr:row>
      <xdr:rowOff>28575</xdr:rowOff>
    </xdr:from>
    <xdr:to>
      <xdr:col>6</xdr:col>
      <xdr:colOff>190500</xdr:colOff>
      <xdr:row>279</xdr:row>
      <xdr:rowOff>47625</xdr:rowOff>
    </xdr:to>
    <xdr:cxnSp macro="">
      <xdr:nvCxnSpPr>
        <xdr:cNvPr id="5" name="Connecteur droit avec flèche 4"/>
        <xdr:cNvCxnSpPr/>
      </xdr:nvCxnSpPr>
      <xdr:spPr>
        <a:xfrm flipH="1">
          <a:off x="6838950" y="57702450"/>
          <a:ext cx="466725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1343025</xdr:colOff>
      <xdr:row>276</xdr:row>
      <xdr:rowOff>190500</xdr:rowOff>
    </xdr:from>
    <xdr:to>
      <xdr:col>9</xdr:col>
      <xdr:colOff>409575</xdr:colOff>
      <xdr:row>278</xdr:row>
      <xdr:rowOff>95250</xdr:rowOff>
    </xdr:to>
    <xdr:cxnSp macro="">
      <xdr:nvCxnSpPr>
        <xdr:cNvPr id="6" name="Connecteur en angle 5"/>
        <xdr:cNvCxnSpPr/>
      </xdr:nvCxnSpPr>
      <xdr:spPr>
        <a:xfrm flipV="1">
          <a:off x="10306050" y="57654825"/>
          <a:ext cx="2971800" cy="304800"/>
        </a:xfrm>
        <a:prstGeom prst="bentConnector3">
          <a:avLst>
            <a:gd name="adj1" fmla="val 10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297</xdr:row>
      <xdr:rowOff>114300</xdr:rowOff>
    </xdr:from>
    <xdr:to>
      <xdr:col>14</xdr:col>
      <xdr:colOff>668832</xdr:colOff>
      <xdr:row>316</xdr:row>
      <xdr:rowOff>26334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761568</xdr:colOff>
      <xdr:row>278</xdr:row>
      <xdr:rowOff>17930</xdr:rowOff>
    </xdr:from>
    <xdr:to>
      <xdr:col>7</xdr:col>
      <xdr:colOff>1346948</xdr:colOff>
      <xdr:row>303</xdr:row>
      <xdr:rowOff>152401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361950</xdr:colOff>
      <xdr:row>278</xdr:row>
      <xdr:rowOff>50426</xdr:rowOff>
    </xdr:from>
    <xdr:to>
      <xdr:col>17</xdr:col>
      <xdr:colOff>617444</xdr:colOff>
      <xdr:row>294</xdr:row>
      <xdr:rowOff>142876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755836</xdr:colOff>
      <xdr:row>279</xdr:row>
      <xdr:rowOff>17690</xdr:rowOff>
    </xdr:from>
    <xdr:to>
      <xdr:col>24</xdr:col>
      <xdr:colOff>624568</xdr:colOff>
      <xdr:row>297</xdr:row>
      <xdr:rowOff>129749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1657350</xdr:colOff>
      <xdr:row>277</xdr:row>
      <xdr:rowOff>28575</xdr:rowOff>
    </xdr:from>
    <xdr:to>
      <xdr:col>6</xdr:col>
      <xdr:colOff>190500</xdr:colOff>
      <xdr:row>279</xdr:row>
      <xdr:rowOff>47625</xdr:rowOff>
    </xdr:to>
    <xdr:cxnSp macro="">
      <xdr:nvCxnSpPr>
        <xdr:cNvPr id="5" name="Connecteur droit avec flèche 4"/>
        <xdr:cNvCxnSpPr/>
      </xdr:nvCxnSpPr>
      <xdr:spPr>
        <a:xfrm flipH="1">
          <a:off x="6838950" y="57702450"/>
          <a:ext cx="466725" cy="4000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1343025</xdr:colOff>
      <xdr:row>276</xdr:row>
      <xdr:rowOff>190500</xdr:rowOff>
    </xdr:from>
    <xdr:to>
      <xdr:col>9</xdr:col>
      <xdr:colOff>409575</xdr:colOff>
      <xdr:row>278</xdr:row>
      <xdr:rowOff>95250</xdr:rowOff>
    </xdr:to>
    <xdr:cxnSp macro="">
      <xdr:nvCxnSpPr>
        <xdr:cNvPr id="6" name="Connecteur en angle 5"/>
        <xdr:cNvCxnSpPr/>
      </xdr:nvCxnSpPr>
      <xdr:spPr>
        <a:xfrm flipV="1">
          <a:off x="10306050" y="57654825"/>
          <a:ext cx="2971800" cy="304800"/>
        </a:xfrm>
        <a:prstGeom prst="bentConnector3">
          <a:avLst>
            <a:gd name="adj1" fmla="val 100000"/>
          </a:avLst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297</xdr:row>
      <xdr:rowOff>114300</xdr:rowOff>
    </xdr:from>
    <xdr:to>
      <xdr:col>14</xdr:col>
      <xdr:colOff>668832</xdr:colOff>
      <xdr:row>316</xdr:row>
      <xdr:rowOff>26334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3"/>
  <sheetViews>
    <sheetView workbookViewId="0">
      <selection activeCell="C29" sqref="C29"/>
    </sheetView>
  </sheetViews>
  <sheetFormatPr baseColWidth="10" defaultColWidth="9.140625" defaultRowHeight="15" x14ac:dyDescent="0.25"/>
  <cols>
    <col min="1" max="1" width="14.85546875" bestFit="1" customWidth="1"/>
    <col min="2" max="2" width="10.5703125" customWidth="1"/>
    <col min="3" max="3" width="7.28515625" customWidth="1"/>
    <col min="4" max="4" width="10.28515625" customWidth="1"/>
    <col min="5" max="5" width="9" bestFit="1" customWidth="1"/>
    <col min="6" max="6" width="9.85546875" bestFit="1" customWidth="1"/>
    <col min="7" max="7" width="14.5703125" bestFit="1" customWidth="1"/>
  </cols>
  <sheetData>
    <row r="2" spans="1:7" x14ac:dyDescent="0.25">
      <c r="A2" s="184" t="s">
        <v>77</v>
      </c>
      <c r="B2" s="184"/>
      <c r="C2" s="184"/>
      <c r="D2" s="184"/>
      <c r="E2" s="184"/>
      <c r="F2" s="184"/>
      <c r="G2" s="184"/>
    </row>
    <row r="3" spans="1:7" ht="45" x14ac:dyDescent="0.25">
      <c r="A3" s="98" t="s">
        <v>60</v>
      </c>
      <c r="B3" s="99" t="s">
        <v>10</v>
      </c>
      <c r="C3" s="100" t="s">
        <v>59</v>
      </c>
      <c r="D3" s="100" t="s">
        <v>58</v>
      </c>
      <c r="E3" s="98" t="s">
        <v>76</v>
      </c>
      <c r="F3" s="101" t="s">
        <v>79</v>
      </c>
      <c r="G3" s="99" t="s">
        <v>78</v>
      </c>
    </row>
    <row r="4" spans="1:7" x14ac:dyDescent="0.25">
      <c r="A4" s="12">
        <v>1</v>
      </c>
      <c r="B4" s="22">
        <v>2500</v>
      </c>
      <c r="C4" s="18">
        <v>5100</v>
      </c>
      <c r="D4" s="96">
        <v>6063</v>
      </c>
      <c r="E4" s="96">
        <v>481</v>
      </c>
      <c r="F4" s="96">
        <v>6</v>
      </c>
      <c r="G4" s="96">
        <v>481</v>
      </c>
    </row>
    <row r="5" spans="1:7" x14ac:dyDescent="0.25">
      <c r="A5" s="12">
        <v>2</v>
      </c>
      <c r="B5" s="22">
        <v>2300</v>
      </c>
      <c r="C5" s="96">
        <v>5740</v>
      </c>
      <c r="D5" s="97">
        <v>6640</v>
      </c>
      <c r="E5" s="97">
        <v>450</v>
      </c>
      <c r="F5" s="96">
        <v>6</v>
      </c>
      <c r="G5" s="96">
        <v>442</v>
      </c>
    </row>
    <row r="6" spans="1:7" x14ac:dyDescent="0.25">
      <c r="A6" s="12">
        <v>3</v>
      </c>
      <c r="B6" s="97">
        <v>2300</v>
      </c>
      <c r="C6" s="97">
        <v>5080</v>
      </c>
      <c r="D6" s="96">
        <v>5965</v>
      </c>
      <c r="E6" s="96">
        <v>442</v>
      </c>
      <c r="F6" s="96">
        <v>6</v>
      </c>
      <c r="G6" s="96">
        <v>442</v>
      </c>
    </row>
    <row r="7" spans="1:7" x14ac:dyDescent="0.25">
      <c r="A7" s="12">
        <v>4</v>
      </c>
      <c r="B7" s="97">
        <v>2500</v>
      </c>
      <c r="C7" s="96">
        <v>5780</v>
      </c>
      <c r="D7" s="97">
        <v>6580</v>
      </c>
      <c r="E7" s="97">
        <v>400</v>
      </c>
      <c r="F7" s="96">
        <v>6</v>
      </c>
      <c r="G7" s="96">
        <v>481</v>
      </c>
    </row>
    <row r="8" spans="1:7" x14ac:dyDescent="0.25">
      <c r="A8" s="12">
        <v>5</v>
      </c>
      <c r="B8" s="97">
        <v>2800</v>
      </c>
      <c r="C8" s="97">
        <v>5200</v>
      </c>
      <c r="D8" s="96">
        <v>6276</v>
      </c>
      <c r="E8" s="96">
        <v>538</v>
      </c>
      <c r="F8" s="97">
        <v>9</v>
      </c>
      <c r="G8" s="96">
        <v>538</v>
      </c>
    </row>
    <row r="9" spans="1:7" x14ac:dyDescent="0.25">
      <c r="A9" s="12">
        <v>6</v>
      </c>
      <c r="B9" s="97">
        <v>3200</v>
      </c>
      <c r="C9" s="97">
        <v>8500</v>
      </c>
      <c r="D9" s="97">
        <v>9826</v>
      </c>
      <c r="E9" s="96">
        <v>663</v>
      </c>
      <c r="F9" s="97">
        <v>6</v>
      </c>
      <c r="G9" s="96">
        <v>617</v>
      </c>
    </row>
    <row r="10" spans="1:7" x14ac:dyDescent="0.25">
      <c r="A10" s="12"/>
      <c r="B10" s="12"/>
      <c r="C10" s="12"/>
      <c r="D10" s="12"/>
      <c r="E10" s="12"/>
      <c r="F10" s="12"/>
      <c r="G10" s="12"/>
    </row>
    <row r="11" spans="1:7" x14ac:dyDescent="0.25">
      <c r="A11" s="30" t="s">
        <v>20</v>
      </c>
    </row>
    <row r="12" spans="1:7" x14ac:dyDescent="0.25">
      <c r="A12" s="27" t="s">
        <v>80</v>
      </c>
    </row>
    <row r="13" spans="1:7" x14ac:dyDescent="0.25">
      <c r="A13" s="29" t="s">
        <v>18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opLeftCell="A240" workbookViewId="0">
      <selection activeCell="L21" sqref="L21"/>
    </sheetView>
  </sheetViews>
  <sheetFormatPr baseColWidth="10" defaultRowHeight="15" x14ac:dyDescent="0.25"/>
  <cols>
    <col min="3" max="3" width="27.28515625" bestFit="1" customWidth="1"/>
    <col min="4" max="4" width="5.140625" bestFit="1" customWidth="1"/>
    <col min="5" max="5" width="22.42578125" bestFit="1" customWidth="1"/>
    <col min="6" max="6" width="29" bestFit="1" customWidth="1"/>
    <col min="7" max="7" width="27.7109375" bestFit="1" customWidth="1"/>
    <col min="8" max="8" width="46.5703125" bestFit="1" customWidth="1"/>
    <col min="9" max="9" width="12" bestFit="1" customWidth="1"/>
    <col min="10" max="10" width="12.7109375" bestFit="1" customWidth="1"/>
    <col min="11" max="11" width="13.7109375" bestFit="1" customWidth="1"/>
    <col min="13" max="20" width="11.42578125" customWidth="1"/>
    <col min="21" max="21" width="12" bestFit="1" customWidth="1"/>
    <col min="22" max="25" width="11.42578125" customWidth="1"/>
    <col min="28" max="28" width="26.7109375" bestFit="1" customWidth="1"/>
    <col min="29" max="29" width="33.28515625" bestFit="1" customWidth="1"/>
    <col min="30" max="31" width="32.7109375" bestFit="1" customWidth="1"/>
    <col min="32" max="33" width="34.42578125" bestFit="1" customWidth="1"/>
    <col min="34" max="34" width="31.85546875" customWidth="1"/>
  </cols>
  <sheetData>
    <row r="1" spans="1:37" x14ac:dyDescent="0.25">
      <c r="A1" s="192" t="s">
        <v>85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4"/>
    </row>
    <row r="2" spans="1:37" x14ac:dyDescent="0.25">
      <c r="A2" s="2"/>
      <c r="B2" s="2"/>
      <c r="C2" s="2"/>
      <c r="D2" s="1"/>
      <c r="G2" s="195" t="s">
        <v>62</v>
      </c>
      <c r="H2" s="195"/>
      <c r="I2" s="195"/>
      <c r="J2" s="195"/>
      <c r="K2" s="1"/>
      <c r="L2" s="1"/>
      <c r="M2" s="1"/>
      <c r="N2" s="1"/>
      <c r="O2" s="1"/>
      <c r="P2" s="1"/>
      <c r="Q2" s="1"/>
      <c r="R2" s="1"/>
      <c r="S2" s="1"/>
      <c r="T2" s="3"/>
      <c r="Y2" s="4"/>
      <c r="AB2" s="196"/>
      <c r="AC2" s="196"/>
      <c r="AD2" s="196"/>
      <c r="AE2" s="196"/>
      <c r="AF2" s="196"/>
      <c r="AG2" s="196"/>
      <c r="AH2" s="196"/>
    </row>
    <row r="3" spans="1:37" x14ac:dyDescent="0.25">
      <c r="B3" s="2"/>
      <c r="C3" s="2"/>
      <c r="D3" s="3"/>
      <c r="G3" s="5" t="s">
        <v>0</v>
      </c>
      <c r="H3" s="5" t="s">
        <v>1</v>
      </c>
      <c r="I3" s="197" t="s">
        <v>63</v>
      </c>
      <c r="J3" s="197"/>
      <c r="K3" s="1"/>
      <c r="L3" s="1"/>
      <c r="M3" s="1"/>
      <c r="N3" s="1"/>
      <c r="P3" s="1"/>
      <c r="Q3" s="1"/>
      <c r="R3" s="1"/>
      <c r="S3" s="1"/>
      <c r="T3" s="3"/>
      <c r="Y3" s="4"/>
      <c r="AB3" s="198"/>
      <c r="AC3" s="196"/>
      <c r="AD3" s="196"/>
      <c r="AE3" s="196"/>
      <c r="AF3" s="199"/>
      <c r="AG3" s="6"/>
      <c r="AH3" s="6"/>
    </row>
    <row r="4" spans="1:37" x14ac:dyDescent="0.25">
      <c r="C4" s="200" t="s">
        <v>2</v>
      </c>
      <c r="D4" s="201"/>
      <c r="E4" s="202"/>
      <c r="F4" s="1"/>
      <c r="G4" s="7" t="s">
        <v>3</v>
      </c>
      <c r="H4" s="8" t="s">
        <v>53</v>
      </c>
      <c r="I4" s="88">
        <f>PI()*E9^2/4 * E8</f>
        <v>25.034566458293664</v>
      </c>
      <c r="J4" s="9">
        <f>PI()*(E9/2)^2*E8</f>
        <v>25.034566458293664</v>
      </c>
      <c r="K4" s="3"/>
      <c r="L4" s="1"/>
      <c r="M4" s="1"/>
      <c r="N4" s="1"/>
      <c r="P4" s="1"/>
      <c r="Q4" s="1"/>
      <c r="R4" s="1"/>
      <c r="S4" s="1"/>
      <c r="T4" s="3"/>
      <c r="Y4" s="4"/>
      <c r="AB4" s="198"/>
      <c r="AC4" s="10"/>
      <c r="AD4" s="10"/>
      <c r="AE4" s="10"/>
      <c r="AF4" s="199"/>
      <c r="AG4" s="10"/>
      <c r="AH4" s="10"/>
    </row>
    <row r="5" spans="1:37" x14ac:dyDescent="0.25">
      <c r="C5" s="11"/>
      <c r="D5" s="12" t="s">
        <v>4</v>
      </c>
      <c r="E5" s="12" t="s">
        <v>5</v>
      </c>
      <c r="F5" s="1"/>
      <c r="G5" s="13" t="s">
        <v>6</v>
      </c>
      <c r="H5" s="14" t="s">
        <v>7</v>
      </c>
      <c r="I5" s="185">
        <f>4/3* PI()*(E9/2)^2*E12</f>
        <v>3.1512127449662235</v>
      </c>
      <c r="J5" s="185"/>
      <c r="K5" s="1"/>
      <c r="L5" s="1"/>
      <c r="M5" s="1"/>
      <c r="N5" s="1"/>
      <c r="O5" s="1"/>
      <c r="P5" s="1"/>
      <c r="Q5" s="1"/>
      <c r="R5" s="1"/>
      <c r="S5" s="1"/>
      <c r="T5" s="3"/>
      <c r="Y5" s="4"/>
      <c r="AB5" s="10"/>
      <c r="AC5" s="10"/>
      <c r="AD5" s="10"/>
      <c r="AE5" s="10"/>
      <c r="AF5" s="10"/>
      <c r="AG5" s="10"/>
      <c r="AH5" s="10"/>
    </row>
    <row r="6" spans="1:37" x14ac:dyDescent="0.25">
      <c r="C6" s="11" t="s">
        <v>57</v>
      </c>
      <c r="D6" s="148">
        <f>I21*1000</f>
        <v>481.46984169173248</v>
      </c>
      <c r="E6" s="15">
        <f t="shared" ref="E6:E11" si="0">D6/1000</f>
        <v>0.48146984169173246</v>
      </c>
      <c r="F6" s="1"/>
      <c r="G6" s="13" t="s">
        <v>64</v>
      </c>
      <c r="H6" s="14" t="s">
        <v>8</v>
      </c>
      <c r="I6" s="89">
        <f>I4+I5</f>
        <v>28.185779203259887</v>
      </c>
      <c r="J6" s="16">
        <f>J4+I5</f>
        <v>28.185779203259887</v>
      </c>
      <c r="K6" s="1"/>
      <c r="L6" s="1"/>
      <c r="M6" s="1"/>
      <c r="N6" s="1"/>
      <c r="O6" s="1"/>
      <c r="P6" s="1"/>
      <c r="Q6" s="1"/>
      <c r="R6" s="1"/>
      <c r="S6" s="1"/>
      <c r="T6" s="3"/>
      <c r="Y6" s="4"/>
      <c r="AB6" s="10"/>
      <c r="AC6" s="10"/>
      <c r="AD6" s="10"/>
      <c r="AE6" s="10"/>
      <c r="AF6" s="10"/>
      <c r="AG6" s="10"/>
      <c r="AH6" s="10"/>
    </row>
    <row r="7" spans="1:37" x14ac:dyDescent="0.25">
      <c r="C7" s="11" t="s">
        <v>58</v>
      </c>
      <c r="D7" s="148">
        <f>D8+D6*2</f>
        <v>6062.9396833834653</v>
      </c>
      <c r="E7" s="15">
        <f t="shared" si="0"/>
        <v>6.0629396833834655</v>
      </c>
      <c r="F7" s="17"/>
      <c r="K7" s="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4"/>
      <c r="Z7" s="182"/>
      <c r="AA7" s="182"/>
      <c r="AB7" s="182"/>
      <c r="AC7" s="182"/>
      <c r="AD7" s="10"/>
      <c r="AE7" s="10"/>
      <c r="AF7" s="10"/>
      <c r="AG7" s="10"/>
      <c r="AH7" s="10"/>
    </row>
    <row r="8" spans="1:37" x14ac:dyDescent="0.25">
      <c r="C8" s="11" t="s">
        <v>59</v>
      </c>
      <c r="D8" s="147">
        <v>5100</v>
      </c>
      <c r="E8" s="15">
        <f t="shared" si="0"/>
        <v>5.0999999999999996</v>
      </c>
      <c r="F8" s="1"/>
      <c r="G8" s="19" t="s">
        <v>9</v>
      </c>
      <c r="H8" s="20" t="s">
        <v>61</v>
      </c>
      <c r="I8" s="132">
        <v>2.5</v>
      </c>
      <c r="K8" s="17"/>
      <c r="L8" s="1"/>
      <c r="M8" s="1"/>
      <c r="N8" s="1"/>
      <c r="O8" s="1"/>
      <c r="P8" s="1"/>
      <c r="Q8" s="1"/>
      <c r="R8" s="1"/>
      <c r="S8" s="1"/>
      <c r="T8" s="3"/>
      <c r="Y8" s="4"/>
      <c r="AB8" s="10"/>
      <c r="AC8" s="10"/>
      <c r="AE8" s="10"/>
      <c r="AF8" s="10"/>
      <c r="AG8" s="10"/>
      <c r="AH8" s="10"/>
    </row>
    <row r="9" spans="1:37" x14ac:dyDescent="0.25">
      <c r="B9" s="1"/>
      <c r="C9" s="21" t="s">
        <v>65</v>
      </c>
      <c r="D9" s="22">
        <v>2500</v>
      </c>
      <c r="E9" s="15">
        <f t="shared" si="0"/>
        <v>2.5</v>
      </c>
      <c r="G9" s="186" t="s">
        <v>11</v>
      </c>
      <c r="H9" s="187"/>
      <c r="I9" s="188"/>
      <c r="K9" s="17"/>
      <c r="L9" s="1"/>
      <c r="M9" s="1"/>
      <c r="N9" s="1"/>
      <c r="Y9" s="4"/>
      <c r="AB9" s="10"/>
      <c r="AC9" s="10"/>
      <c r="AD9" s="10"/>
      <c r="AE9" s="10"/>
      <c r="AF9" s="10"/>
      <c r="AG9" s="10"/>
      <c r="AH9" s="10"/>
    </row>
    <row r="10" spans="1:37" x14ac:dyDescent="0.25">
      <c r="C10" s="23" t="s">
        <v>66</v>
      </c>
      <c r="D10" s="24">
        <v>6</v>
      </c>
      <c r="E10" s="15">
        <f t="shared" si="0"/>
        <v>6.0000000000000001E-3</v>
      </c>
      <c r="F10" s="17"/>
      <c r="G10" s="5" t="s">
        <v>0</v>
      </c>
      <c r="H10" s="5" t="s">
        <v>1</v>
      </c>
      <c r="I10" s="5" t="s">
        <v>12</v>
      </c>
      <c r="K10" s="1"/>
      <c r="L10" s="1"/>
      <c r="M10" s="1"/>
      <c r="N10" s="2"/>
      <c r="Y10" s="4"/>
      <c r="AA10" s="3"/>
      <c r="AB10" s="10"/>
      <c r="AC10" s="10"/>
      <c r="AD10" s="10"/>
      <c r="AE10" s="10"/>
      <c r="AF10" s="10"/>
      <c r="AG10" s="10"/>
      <c r="AH10" s="10"/>
      <c r="AI10" s="3"/>
      <c r="AJ10" s="3"/>
      <c r="AK10" s="3"/>
    </row>
    <row r="11" spans="1:37" x14ac:dyDescent="0.25">
      <c r="B11" s="3"/>
      <c r="C11" s="25" t="s">
        <v>67</v>
      </c>
      <c r="D11" s="149">
        <f>D8+2*(1000*I23)</f>
        <v>5180</v>
      </c>
      <c r="E11" s="15">
        <f t="shared" si="0"/>
        <v>5.18</v>
      </c>
      <c r="G11" s="133" t="s">
        <v>13</v>
      </c>
      <c r="H11" s="134" t="s">
        <v>14</v>
      </c>
      <c r="I11" s="135">
        <f xml:space="preserve"> E$11*(E9/2)^2*(ACOS(1-I8/(E9/2)) - (1-I8/(E9/2))*SIN(ACOS(1-I8/(E9/2))))</f>
        <v>25.427265539992387</v>
      </c>
      <c r="J11" s="128"/>
      <c r="K11" s="129"/>
      <c r="L11" s="1"/>
      <c r="M11" s="1"/>
      <c r="N11" s="26"/>
      <c r="Y11" s="4"/>
      <c r="AA11" s="3"/>
      <c r="AB11" s="10"/>
      <c r="AC11" s="10"/>
      <c r="AD11" s="10"/>
      <c r="AE11" s="10"/>
      <c r="AF11" s="10"/>
      <c r="AG11" s="10"/>
      <c r="AH11" s="10"/>
      <c r="AI11" s="3"/>
      <c r="AJ11" s="3"/>
      <c r="AK11" s="3"/>
    </row>
    <row r="12" spans="1:37" x14ac:dyDescent="0.25">
      <c r="C12" s="21" t="s">
        <v>68</v>
      </c>
      <c r="E12" s="150">
        <f>I21</f>
        <v>0.48146984169173246</v>
      </c>
      <c r="F12" s="3"/>
      <c r="G12" s="138" t="s">
        <v>15</v>
      </c>
      <c r="H12" s="138" t="s">
        <v>16</v>
      </c>
      <c r="I12" s="139">
        <f>(PI()*I$21*I8^2*(1-(I8/(1.5*E9))))</f>
        <v>3.1512127449662239</v>
      </c>
      <c r="J12" s="128"/>
      <c r="K12" s="129" t="s">
        <v>33</v>
      </c>
      <c r="L12" s="1"/>
      <c r="M12" s="1"/>
      <c r="N12" s="2"/>
      <c r="S12" s="1"/>
      <c r="T12" s="3"/>
      <c r="Y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C13" s="146" t="s">
        <v>55</v>
      </c>
      <c r="F13" s="3"/>
      <c r="G13" s="28" t="s">
        <v>69</v>
      </c>
      <c r="H13" s="28" t="s">
        <v>17</v>
      </c>
      <c r="I13" s="130">
        <f>I11+I12</f>
        <v>28.57847828495861</v>
      </c>
      <c r="J13" s="128"/>
      <c r="K13" s="129">
        <f>-3.1835*(I8)^3+11.407*(I8)^2+2.0763*(I8)-0.254</f>
        <v>26.488312500000003</v>
      </c>
      <c r="L13" s="1"/>
      <c r="M13" s="1"/>
      <c r="N13" s="1"/>
      <c r="P13" s="161">
        <f>-2*(I8)^3+6.82*(I8)^2+5*(I8)-0.18</f>
        <v>23.695</v>
      </c>
      <c r="Q13" s="1"/>
      <c r="R13" s="78"/>
      <c r="S13" s="78"/>
      <c r="T13" s="78"/>
      <c r="Y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C14" s="145" t="s">
        <v>70</v>
      </c>
      <c r="F14" s="3"/>
      <c r="G14" s="95" t="s">
        <v>71</v>
      </c>
      <c r="H14" s="95" t="s">
        <v>19</v>
      </c>
      <c r="I14" s="131">
        <f>I13*1000</f>
        <v>28578.478284958612</v>
      </c>
      <c r="J14" s="128"/>
      <c r="K14" s="129">
        <f>K13*1000</f>
        <v>26488.312500000004</v>
      </c>
      <c r="L14" s="1"/>
      <c r="P14" s="156">
        <f>P13*1000</f>
        <v>23695</v>
      </c>
      <c r="Q14" s="1"/>
      <c r="R14" s="78"/>
      <c r="S14" s="78"/>
      <c r="T14" s="78"/>
      <c r="Y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C15" s="30" t="s">
        <v>20</v>
      </c>
      <c r="F15" s="3"/>
      <c r="G15" s="95" t="s">
        <v>72</v>
      </c>
      <c r="H15" s="95" t="s">
        <v>21</v>
      </c>
      <c r="I15" s="131">
        <f>I14*D17</f>
        <v>23434.352193666062</v>
      </c>
      <c r="J15" s="128"/>
      <c r="K15" s="129">
        <f>K14*$D$17</f>
        <v>21720.416250000002</v>
      </c>
      <c r="L15" s="1"/>
      <c r="P15" s="156">
        <f>P14*$D$17</f>
        <v>19429.899999999998</v>
      </c>
      <c r="Q15" s="1"/>
      <c r="R15" s="78"/>
      <c r="S15" s="78"/>
      <c r="T15" s="78"/>
      <c r="Y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F16" s="32"/>
      <c r="L16" s="1"/>
      <c r="M16" s="1"/>
      <c r="S16" s="33"/>
      <c r="T16" s="2"/>
      <c r="Y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C17" s="36" t="s">
        <v>22</v>
      </c>
      <c r="D17" s="35">
        <v>0.82</v>
      </c>
      <c r="F17" s="37"/>
      <c r="G17" s="195" t="s">
        <v>23</v>
      </c>
      <c r="H17" s="195"/>
      <c r="I17" s="195"/>
      <c r="L17" s="1"/>
      <c r="M17" s="1"/>
      <c r="N17" s="1"/>
      <c r="O17" s="33"/>
      <c r="R17" s="33"/>
      <c r="S17" s="33"/>
      <c r="T17" s="2"/>
      <c r="Y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5.75" customHeight="1" x14ac:dyDescent="0.25">
      <c r="D18" s="37"/>
      <c r="G18" s="5" t="s">
        <v>0</v>
      </c>
      <c r="H18" s="5" t="s">
        <v>1</v>
      </c>
      <c r="I18" s="5" t="s">
        <v>63</v>
      </c>
      <c r="K18" s="1"/>
      <c r="L18" s="1"/>
      <c r="M18" s="1"/>
      <c r="N18" s="1"/>
      <c r="O18" s="209"/>
      <c r="P18" s="209"/>
      <c r="Q18" s="209"/>
      <c r="R18" s="209"/>
      <c r="T18" s="2"/>
      <c r="Y18" s="4"/>
      <c r="AA18" s="3"/>
      <c r="AB18" s="17"/>
      <c r="AC18" s="80"/>
      <c r="AD18" s="80"/>
      <c r="AE18" s="3"/>
      <c r="AF18" s="3"/>
      <c r="AG18" s="3"/>
      <c r="AH18" s="3"/>
      <c r="AI18" s="3"/>
      <c r="AJ18" s="3"/>
      <c r="AK18" s="3"/>
    </row>
    <row r="19" spans="1:37" x14ac:dyDescent="0.25">
      <c r="A19" s="31"/>
      <c r="B19" s="31"/>
      <c r="C19" s="31" t="s">
        <v>90</v>
      </c>
      <c r="D19" s="37"/>
      <c r="G19" s="5" t="s">
        <v>24</v>
      </c>
      <c r="H19" s="5" t="s">
        <v>25</v>
      </c>
      <c r="I19" s="38">
        <f>E9</f>
        <v>2.5</v>
      </c>
      <c r="K19" s="1"/>
      <c r="L19" s="1"/>
      <c r="M19" s="1"/>
      <c r="N19" s="1"/>
      <c r="S19" s="39"/>
      <c r="T19" s="2"/>
      <c r="Y19" s="4"/>
      <c r="AA19" s="3"/>
      <c r="AB19" s="81"/>
      <c r="AC19" s="80"/>
      <c r="AD19" s="80"/>
      <c r="AE19" s="3"/>
      <c r="AF19" s="3"/>
      <c r="AG19" s="3"/>
      <c r="AH19" s="3"/>
      <c r="AI19" s="3"/>
      <c r="AJ19" s="3"/>
      <c r="AK19" s="3"/>
    </row>
    <row r="20" spans="1:37" ht="15.75" thickBot="1" x14ac:dyDescent="0.3">
      <c r="A20" s="34"/>
      <c r="B20" s="34"/>
      <c r="D20" s="37"/>
      <c r="G20" s="5" t="s">
        <v>26</v>
      </c>
      <c r="H20" s="5" t="s">
        <v>27</v>
      </c>
      <c r="I20" s="38">
        <f>0.1*I19</f>
        <v>0.25</v>
      </c>
      <c r="L20" s="1"/>
      <c r="M20" s="1"/>
      <c r="N20" s="1"/>
      <c r="T20" s="2"/>
      <c r="Y20" s="4"/>
      <c r="AA20" s="3"/>
      <c r="AB20" s="3"/>
      <c r="AC20" s="3"/>
      <c r="AD20" s="3"/>
      <c r="AE20" s="3"/>
      <c r="AF20" s="3"/>
      <c r="AG20" s="3"/>
      <c r="AH20" s="65"/>
      <c r="AI20" s="65"/>
      <c r="AJ20" s="3"/>
      <c r="AK20" s="3"/>
    </row>
    <row r="21" spans="1:37" ht="16.5" thickTop="1" thickBot="1" x14ac:dyDescent="0.3">
      <c r="A21" s="34"/>
      <c r="B21" s="34"/>
      <c r="D21" s="37"/>
      <c r="E21" s="40" t="s">
        <v>56</v>
      </c>
      <c r="G21" s="5" t="s">
        <v>73</v>
      </c>
      <c r="H21" s="5" t="s">
        <v>28</v>
      </c>
      <c r="I21" s="38">
        <f>I19-(SQRT(ABS(((I19-I20)^2)-((I22-I20)^2))))</f>
        <v>0.48146984169173246</v>
      </c>
      <c r="L21" s="1"/>
      <c r="M21" s="41"/>
      <c r="N21" s="1"/>
      <c r="P21" s="42"/>
      <c r="T21" s="43"/>
      <c r="Y21" s="4"/>
      <c r="AA21" s="3"/>
      <c r="AB21" s="81"/>
      <c r="AC21" s="81"/>
      <c r="AD21" s="81"/>
      <c r="AE21" s="81"/>
      <c r="AF21" s="81"/>
      <c r="AG21" s="81"/>
      <c r="AH21" s="65"/>
      <c r="AI21" s="65"/>
      <c r="AJ21" s="3"/>
      <c r="AK21" s="3"/>
    </row>
    <row r="22" spans="1:37" ht="15.75" thickTop="1" x14ac:dyDescent="0.25">
      <c r="D22" s="37"/>
      <c r="G22" s="5" t="s">
        <v>29</v>
      </c>
      <c r="H22" s="5" t="s">
        <v>30</v>
      </c>
      <c r="I22" s="38">
        <f>(I19-2*E10)/2</f>
        <v>1.244</v>
      </c>
      <c r="M22" s="1"/>
      <c r="N22" s="1"/>
      <c r="O22" s="2"/>
      <c r="P22" s="2"/>
      <c r="Q22" s="2"/>
      <c r="R22" s="43"/>
      <c r="S22" s="43"/>
      <c r="T22" s="43"/>
      <c r="Y22" s="4"/>
      <c r="AA22" s="3"/>
      <c r="AB22" s="6"/>
      <c r="AC22" s="6"/>
      <c r="AD22" s="68"/>
      <c r="AE22" s="68"/>
      <c r="AF22" s="6"/>
      <c r="AG22" s="68"/>
      <c r="AH22" s="68"/>
      <c r="AI22" s="68"/>
      <c r="AJ22" s="3"/>
      <c r="AK22" s="3"/>
    </row>
    <row r="23" spans="1:37" x14ac:dyDescent="0.25">
      <c r="D23" s="37"/>
      <c r="G23" s="5" t="s">
        <v>31</v>
      </c>
      <c r="H23" s="5" t="s">
        <v>32</v>
      </c>
      <c r="I23" s="38">
        <f>IF(E10=0.008,50,40)/1000</f>
        <v>0.04</v>
      </c>
      <c r="M23" s="1"/>
      <c r="N23" s="1"/>
      <c r="O23" s="1"/>
      <c r="P23" s="1"/>
      <c r="Q23" s="1"/>
      <c r="R23" s="1"/>
      <c r="S23" s="1"/>
      <c r="T23" s="1"/>
      <c r="Y23" s="4"/>
      <c r="AA23" s="3"/>
      <c r="AB23" s="82"/>
      <c r="AC23" s="82"/>
      <c r="AD23" s="6"/>
      <c r="AE23" s="6"/>
      <c r="AF23" s="82"/>
      <c r="AG23" s="68"/>
      <c r="AH23" s="68"/>
      <c r="AI23" s="68"/>
      <c r="AJ23" s="3"/>
      <c r="AK23" s="3"/>
    </row>
    <row r="24" spans="1:37" x14ac:dyDescent="0.25">
      <c r="D24" s="37"/>
      <c r="E24" s="44"/>
      <c r="F24" s="44"/>
      <c r="G24" s="2"/>
      <c r="M24" s="1"/>
      <c r="N24" s="1"/>
      <c r="P24" s="45"/>
      <c r="Q24" s="1"/>
      <c r="R24" s="1"/>
      <c r="S24" s="1"/>
      <c r="T24" s="3"/>
      <c r="U24" s="3"/>
      <c r="V24" s="3"/>
      <c r="W24" s="1"/>
      <c r="X24" s="1"/>
      <c r="Y24" s="4"/>
      <c r="AA24" s="3"/>
      <c r="AB24" s="66"/>
      <c r="AC24" s="6"/>
      <c r="AD24" s="6"/>
      <c r="AE24" s="6"/>
      <c r="AF24" s="6"/>
      <c r="AG24" s="69"/>
      <c r="AH24" s="69"/>
      <c r="AI24" s="69"/>
      <c r="AJ24" s="3"/>
      <c r="AK24" s="3"/>
    </row>
    <row r="25" spans="1:37" ht="20.25" x14ac:dyDescent="0.3">
      <c r="D25" s="189" t="s">
        <v>52</v>
      </c>
      <c r="E25" s="190"/>
      <c r="F25" s="190"/>
      <c r="G25" s="190"/>
      <c r="H25" s="190"/>
      <c r="I25" s="190"/>
      <c r="J25" s="190"/>
      <c r="K25" s="190"/>
      <c r="L25" s="191"/>
      <c r="M25" s="1"/>
      <c r="O25" s="210" t="s">
        <v>34</v>
      </c>
      <c r="P25" s="210"/>
      <c r="Q25" s="210"/>
      <c r="R25" s="210"/>
      <c r="S25" s="1"/>
      <c r="T25" s="3"/>
      <c r="U25" s="3"/>
      <c r="V25" s="3"/>
      <c r="W25" s="1"/>
      <c r="X25" s="1"/>
      <c r="Y25" s="4"/>
      <c r="AA25" s="3"/>
      <c r="AB25" s="66"/>
      <c r="AC25" s="83"/>
      <c r="AD25" s="83"/>
      <c r="AE25" s="83"/>
      <c r="AF25" s="83"/>
      <c r="AG25" s="73"/>
      <c r="AH25" s="73"/>
      <c r="AI25" s="73"/>
      <c r="AJ25" s="3"/>
      <c r="AK25" s="3"/>
    </row>
    <row r="26" spans="1:37" ht="15.75" thickBot="1" x14ac:dyDescent="0.3">
      <c r="D26" s="37"/>
      <c r="E26" s="203" t="s">
        <v>74</v>
      </c>
      <c r="F26" s="204"/>
      <c r="G26" s="204"/>
      <c r="H26" s="204"/>
      <c r="I26" s="205"/>
      <c r="J26" s="206" t="s">
        <v>33</v>
      </c>
      <c r="K26" s="207"/>
      <c r="L26" s="208"/>
      <c r="M26" s="1"/>
      <c r="O26" s="3"/>
      <c r="P26" s="1"/>
      <c r="Q26" s="1"/>
      <c r="R26" s="1"/>
      <c r="S26" s="1"/>
      <c r="T26" s="3"/>
      <c r="U26" s="152" t="s">
        <v>54</v>
      </c>
      <c r="V26" s="166" t="s">
        <v>34</v>
      </c>
      <c r="W26" s="17" t="s">
        <v>35</v>
      </c>
      <c r="Y26" s="4"/>
      <c r="AA26" s="3"/>
      <c r="AB26" s="84"/>
      <c r="AC26" s="84"/>
      <c r="AD26" s="84"/>
      <c r="AE26" s="3"/>
      <c r="AF26" s="3"/>
      <c r="AG26" s="3"/>
      <c r="AH26" s="3"/>
      <c r="AI26" s="3"/>
      <c r="AJ26" s="3"/>
      <c r="AK26" s="3"/>
    </row>
    <row r="27" spans="1:37" ht="15.75" thickBot="1" x14ac:dyDescent="0.3">
      <c r="D27" s="37" t="s">
        <v>36</v>
      </c>
      <c r="E27" s="136" t="s">
        <v>13</v>
      </c>
      <c r="F27" s="140" t="s">
        <v>15</v>
      </c>
      <c r="G27" s="151" t="s">
        <v>39</v>
      </c>
      <c r="H27" s="46" t="s">
        <v>75</v>
      </c>
      <c r="I27" s="46" t="s">
        <v>38</v>
      </c>
      <c r="J27" s="47" t="s">
        <v>40</v>
      </c>
      <c r="K27" s="46" t="s">
        <v>75</v>
      </c>
      <c r="L27" s="46" t="s">
        <v>41</v>
      </c>
      <c r="M27" s="1"/>
      <c r="O27" s="90" t="s">
        <v>42</v>
      </c>
      <c r="P27" s="162" t="s">
        <v>40</v>
      </c>
      <c r="Q27" s="91" t="s">
        <v>43</v>
      </c>
      <c r="R27" s="91" t="s">
        <v>44</v>
      </c>
      <c r="S27" s="1"/>
      <c r="T27" s="48" t="s">
        <v>45</v>
      </c>
      <c r="U27" s="153" t="s">
        <v>46</v>
      </c>
      <c r="V27" s="167" t="s">
        <v>38</v>
      </c>
      <c r="W27" s="1"/>
      <c r="Y27" s="4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6.5" thickTop="1" thickBot="1" x14ac:dyDescent="0.3">
      <c r="D28" s="49">
        <v>0.01</v>
      </c>
      <c r="E28" s="137">
        <f t="shared" ref="E28:E91" si="1" xml:space="preserve"> E$11*(E$9/2)^2*(ACOS(1-D28/(E$9/2)) - (1-D28/(E$9/2))*SIN(ACOS(1-D28/(E$9/2))))</f>
        <v>1.0907284999558793E-2</v>
      </c>
      <c r="F28" s="141">
        <f t="shared" ref="F28:F91" si="2">(PI()*E$12*D28^2*(1-(D28/(1.5*E$9))))</f>
        <v>1.5085485652702307E-4</v>
      </c>
      <c r="G28" s="50">
        <f t="shared" ref="G28:G91" si="3">F28+E28</f>
        <v>1.1058139856085817E-2</v>
      </c>
      <c r="H28" s="113">
        <f t="shared" ref="H28:H91" si="4">G28*1000</f>
        <v>11.058139856085816</v>
      </c>
      <c r="I28" s="114">
        <f t="shared" ref="I28:I91" si="5">H28*$D$17</f>
        <v>9.0676746819903684</v>
      </c>
      <c r="J28" s="115">
        <f t="shared" ref="J28:J91" si="6">-3.1835*(D28)^3+11.407*(D28)^2+2.0763*(D28)-0.254</f>
        <v>-0.23209948350000001</v>
      </c>
      <c r="K28" s="102">
        <f t="shared" ref="K28:K91" si="7">J28*1000</f>
        <v>-232.09948350000002</v>
      </c>
      <c r="L28" s="103">
        <f t="shared" ref="L28:L91" si="8">K28*$D$17</f>
        <v>-190.32157647</v>
      </c>
      <c r="M28" s="1"/>
      <c r="N28" s="51"/>
      <c r="O28" s="49">
        <v>0.01</v>
      </c>
      <c r="P28" s="163">
        <f t="shared" ref="P28:P91" si="9">-1.67*(O28)^3+6.17*(O28)^2+4.97*(O28)-0.19</f>
        <v>-0.13968467000000001</v>
      </c>
      <c r="Q28" s="154">
        <f t="shared" ref="Q28:Q91" si="10">P28*1000</f>
        <v>-139.68467000000001</v>
      </c>
      <c r="R28" s="155">
        <f t="shared" ref="R28:R91" si="11">Q28*$D$17</f>
        <v>-114.5414294</v>
      </c>
      <c r="S28" s="2"/>
      <c r="T28" s="49">
        <v>0.01</v>
      </c>
      <c r="U28" s="93">
        <f t="shared" ref="U28:U91" si="12">I28</f>
        <v>9.0676746819903684</v>
      </c>
      <c r="V28" s="168">
        <f t="shared" ref="V28:V91" si="13">R28</f>
        <v>-114.5414294</v>
      </c>
      <c r="W28" s="54">
        <f t="shared" ref="W28:W91" si="14">V28/U28</f>
        <v>-12.631841504801095</v>
      </c>
      <c r="X28" s="51"/>
      <c r="Y28" s="55"/>
      <c r="AA28" s="3"/>
      <c r="AB28" s="17"/>
      <c r="AC28" s="80"/>
      <c r="AD28" s="80"/>
      <c r="AE28" s="3"/>
      <c r="AF28" s="3"/>
      <c r="AG28" s="3"/>
      <c r="AH28" s="3"/>
      <c r="AI28" s="3"/>
      <c r="AJ28" s="3"/>
      <c r="AK28" s="3"/>
    </row>
    <row r="29" spans="1:37" ht="16.5" thickTop="1" thickBot="1" x14ac:dyDescent="0.3">
      <c r="D29" s="56">
        <v>0.02</v>
      </c>
      <c r="E29" s="137">
        <f t="shared" si="1"/>
        <v>3.0813315972606059E-2</v>
      </c>
      <c r="F29" s="142">
        <f t="shared" si="2"/>
        <v>6.0180600518266959E-4</v>
      </c>
      <c r="G29" s="57">
        <f t="shared" si="3"/>
        <v>3.1415121977788729E-2</v>
      </c>
      <c r="H29" s="116">
        <f t="shared" si="4"/>
        <v>31.415121977788729</v>
      </c>
      <c r="I29" s="117">
        <f t="shared" si="5"/>
        <v>25.760400021786758</v>
      </c>
      <c r="J29" s="118">
        <f t="shared" si="6"/>
        <v>-0.20793666799999999</v>
      </c>
      <c r="K29" s="104">
        <f t="shared" si="7"/>
        <v>-207.936668</v>
      </c>
      <c r="L29" s="105">
        <f t="shared" si="8"/>
        <v>-170.50806775999999</v>
      </c>
      <c r="N29" s="51"/>
      <c r="O29" s="56">
        <v>0.02</v>
      </c>
      <c r="P29" s="161">
        <f t="shared" si="9"/>
        <v>-8.8145360000000006E-2</v>
      </c>
      <c r="Q29" s="156">
        <f t="shared" si="10"/>
        <v>-88.145360000000011</v>
      </c>
      <c r="R29" s="157">
        <f t="shared" si="11"/>
        <v>-72.279195200000004</v>
      </c>
      <c r="S29" s="2"/>
      <c r="T29" s="56">
        <f t="shared" ref="T29:T92" si="15">T28+0.01</f>
        <v>0.02</v>
      </c>
      <c r="U29" s="53">
        <f t="shared" si="12"/>
        <v>25.760400021786758</v>
      </c>
      <c r="V29" s="169">
        <f t="shared" si="13"/>
        <v>-72.279195200000004</v>
      </c>
      <c r="W29" s="54">
        <f t="shared" si="14"/>
        <v>-2.8058258077852112</v>
      </c>
      <c r="X29" s="51"/>
      <c r="Y29" s="55"/>
      <c r="AA29" s="3"/>
      <c r="AB29" s="81"/>
      <c r="AC29" s="80"/>
      <c r="AD29" s="80"/>
      <c r="AE29" s="3"/>
      <c r="AF29" s="3"/>
      <c r="AG29" s="3"/>
      <c r="AH29" s="3"/>
      <c r="AI29" s="3"/>
      <c r="AJ29" s="3"/>
      <c r="AK29" s="3"/>
    </row>
    <row r="30" spans="1:37" ht="16.5" thickTop="1" thickBot="1" x14ac:dyDescent="0.3">
      <c r="D30" s="56">
        <v>0.03</v>
      </c>
      <c r="E30" s="137">
        <f t="shared" si="1"/>
        <v>5.6539338557208961E-2</v>
      </c>
      <c r="F30" s="142">
        <f t="shared" si="2"/>
        <v>1.3504333145788053E-3</v>
      </c>
      <c r="G30" s="57">
        <f t="shared" si="3"/>
        <v>5.7889771871787767E-2</v>
      </c>
      <c r="H30" s="116">
        <f t="shared" si="4"/>
        <v>57.889771871787765</v>
      </c>
      <c r="I30" s="117">
        <f t="shared" si="5"/>
        <v>47.469612934865964</v>
      </c>
      <c r="J30" s="118">
        <f t="shared" si="6"/>
        <v>-0.1815306545</v>
      </c>
      <c r="K30" s="104">
        <f t="shared" si="7"/>
        <v>-181.5306545</v>
      </c>
      <c r="L30" s="105">
        <f t="shared" si="8"/>
        <v>-148.85513668999999</v>
      </c>
      <c r="N30" s="51"/>
      <c r="O30" s="56">
        <v>0.03</v>
      </c>
      <c r="P30" s="161">
        <f t="shared" si="9"/>
        <v>-3.5392090000000015E-2</v>
      </c>
      <c r="Q30" s="156">
        <f t="shared" si="10"/>
        <v>-35.392090000000017</v>
      </c>
      <c r="R30" s="157">
        <f t="shared" si="11"/>
        <v>-29.021513800000012</v>
      </c>
      <c r="S30" s="2"/>
      <c r="T30" s="56">
        <f t="shared" si="15"/>
        <v>0.03</v>
      </c>
      <c r="U30" s="53">
        <f t="shared" si="12"/>
        <v>47.469612934865964</v>
      </c>
      <c r="V30" s="169">
        <f t="shared" si="13"/>
        <v>-29.021513800000012</v>
      </c>
      <c r="W30" s="54">
        <f t="shared" si="14"/>
        <v>-0.61137034843366067</v>
      </c>
      <c r="X30" s="51"/>
      <c r="Y30" s="55"/>
      <c r="AA30" s="3"/>
      <c r="AB30" s="3"/>
      <c r="AC30" s="3"/>
      <c r="AD30" s="3"/>
      <c r="AE30" s="3"/>
      <c r="AF30" s="3"/>
      <c r="AG30" s="3"/>
      <c r="AH30" s="65"/>
      <c r="AI30" s="65"/>
      <c r="AJ30" s="3"/>
      <c r="AK30" s="3"/>
    </row>
    <row r="31" spans="1:37" ht="16.5" thickTop="1" thickBot="1" x14ac:dyDescent="0.3">
      <c r="D31" s="56">
        <v>0.04</v>
      </c>
      <c r="E31" s="137">
        <f t="shared" si="1"/>
        <v>8.6942641868627324E-2</v>
      </c>
      <c r="F31" s="142">
        <f t="shared" si="2"/>
        <v>2.3943166533272964E-3</v>
      </c>
      <c r="G31" s="57">
        <f t="shared" si="3"/>
        <v>8.9336958521954626E-2</v>
      </c>
      <c r="H31" s="116">
        <f t="shared" si="4"/>
        <v>89.336958521954628</v>
      </c>
      <c r="I31" s="117">
        <f t="shared" si="5"/>
        <v>73.256305988002794</v>
      </c>
      <c r="J31" s="118">
        <f t="shared" si="6"/>
        <v>-0.152900544</v>
      </c>
      <c r="K31" s="104">
        <f t="shared" si="7"/>
        <v>-152.900544</v>
      </c>
      <c r="L31" s="105">
        <f t="shared" si="8"/>
        <v>-125.37844607999999</v>
      </c>
      <c r="N31" s="51"/>
      <c r="O31" s="56">
        <v>0.04</v>
      </c>
      <c r="P31" s="161">
        <f t="shared" si="9"/>
        <v>1.8565119999999991E-2</v>
      </c>
      <c r="Q31" s="156">
        <f t="shared" si="10"/>
        <v>18.56511999999999</v>
      </c>
      <c r="R31" s="157">
        <f t="shared" si="11"/>
        <v>15.22339839999999</v>
      </c>
      <c r="S31" s="2"/>
      <c r="T31" s="56">
        <f t="shared" si="15"/>
        <v>0.04</v>
      </c>
      <c r="U31" s="53">
        <f t="shared" si="12"/>
        <v>73.256305988002794</v>
      </c>
      <c r="V31" s="169">
        <f t="shared" si="13"/>
        <v>15.22339839999999</v>
      </c>
      <c r="W31" s="54">
        <f t="shared" si="14"/>
        <v>0.20781007443226976</v>
      </c>
      <c r="X31" s="51"/>
      <c r="Y31" s="55"/>
      <c r="AA31" s="3"/>
      <c r="AB31" s="81"/>
      <c r="AC31" s="81"/>
      <c r="AD31" s="81"/>
      <c r="AE31" s="81"/>
      <c r="AF31" s="81"/>
      <c r="AG31" s="81"/>
      <c r="AH31" s="65"/>
      <c r="AI31" s="65"/>
      <c r="AJ31" s="3"/>
      <c r="AK31" s="3"/>
    </row>
    <row r="32" spans="1:37" ht="16.5" thickTop="1" thickBot="1" x14ac:dyDescent="0.3">
      <c r="D32" s="56">
        <v>0.05</v>
      </c>
      <c r="E32" s="137">
        <f t="shared" si="1"/>
        <v>0.12135857140490384</v>
      </c>
      <c r="F32" s="142">
        <f t="shared" si="2"/>
        <v>3.7310358900400102E-3</v>
      </c>
      <c r="G32" s="57">
        <f t="shared" si="3"/>
        <v>0.12508960729494387</v>
      </c>
      <c r="H32" s="116">
        <f t="shared" si="4"/>
        <v>125.08960729494386</v>
      </c>
      <c r="I32" s="117">
        <f t="shared" si="5"/>
        <v>102.57347798185396</v>
      </c>
      <c r="J32" s="118">
        <f t="shared" si="6"/>
        <v>-0.12206543750000001</v>
      </c>
      <c r="K32" s="104">
        <f t="shared" si="7"/>
        <v>-122.06543750000002</v>
      </c>
      <c r="L32" s="105">
        <f t="shared" si="8"/>
        <v>-100.09365875</v>
      </c>
      <c r="N32" s="51"/>
      <c r="O32" s="56">
        <v>0.05</v>
      </c>
      <c r="P32" s="161">
        <f t="shared" si="9"/>
        <v>7.3716249999999983E-2</v>
      </c>
      <c r="Q32" s="156">
        <f t="shared" si="10"/>
        <v>73.716249999999988</v>
      </c>
      <c r="R32" s="157">
        <f t="shared" si="11"/>
        <v>60.447324999999985</v>
      </c>
      <c r="S32" s="2"/>
      <c r="T32" s="56">
        <f t="shared" si="15"/>
        <v>0.05</v>
      </c>
      <c r="U32" s="53">
        <f t="shared" si="12"/>
        <v>102.57347798185396</v>
      </c>
      <c r="V32" s="169">
        <f t="shared" si="13"/>
        <v>60.447324999999985</v>
      </c>
      <c r="W32" s="54">
        <f t="shared" si="14"/>
        <v>0.58930754995646717</v>
      </c>
      <c r="X32" s="51"/>
      <c r="Y32" s="55"/>
      <c r="AA32" s="3"/>
      <c r="AB32" s="6"/>
      <c r="AC32" s="68"/>
      <c r="AD32" s="68"/>
      <c r="AE32" s="68"/>
      <c r="AF32" s="68"/>
      <c r="AG32" s="68"/>
      <c r="AH32" s="68"/>
      <c r="AI32" s="68"/>
      <c r="AJ32" s="3"/>
      <c r="AK32" s="3"/>
    </row>
    <row r="33" spans="1:37" ht="16.5" thickTop="1" thickBot="1" x14ac:dyDescent="0.3">
      <c r="D33" s="56">
        <v>0.06</v>
      </c>
      <c r="E33" s="137">
        <f t="shared" si="1"/>
        <v>0.15933585631208394</v>
      </c>
      <c r="F33" s="142">
        <f t="shared" si="2"/>
        <v>5.3581708933288083E-3</v>
      </c>
      <c r="G33" s="57">
        <f t="shared" si="3"/>
        <v>0.16469402720541274</v>
      </c>
      <c r="H33" s="116">
        <f t="shared" si="4"/>
        <v>164.69402720541274</v>
      </c>
      <c r="I33" s="117">
        <f t="shared" si="5"/>
        <v>135.04910230843845</v>
      </c>
      <c r="J33" s="118">
        <f t="shared" si="6"/>
        <v>-8.9044436000000032E-2</v>
      </c>
      <c r="K33" s="104">
        <f t="shared" si="7"/>
        <v>-89.044436000000033</v>
      </c>
      <c r="L33" s="105">
        <f t="shared" si="8"/>
        <v>-73.016437520000025</v>
      </c>
      <c r="N33" s="51"/>
      <c r="O33" s="56">
        <v>0.06</v>
      </c>
      <c r="P33" s="161">
        <f t="shared" si="9"/>
        <v>0.13005127999999994</v>
      </c>
      <c r="Q33" s="156">
        <f t="shared" si="10"/>
        <v>130.05127999999993</v>
      </c>
      <c r="R33" s="157">
        <f t="shared" si="11"/>
        <v>106.64204959999994</v>
      </c>
      <c r="S33" s="2"/>
      <c r="T33" s="56">
        <f t="shared" si="15"/>
        <v>6.0000000000000005E-2</v>
      </c>
      <c r="U33" s="53">
        <f t="shared" si="12"/>
        <v>135.04910230843845</v>
      </c>
      <c r="V33" s="169">
        <f t="shared" si="13"/>
        <v>106.64204959999994</v>
      </c>
      <c r="W33" s="54">
        <f t="shared" si="14"/>
        <v>0.78965389459931623</v>
      </c>
      <c r="X33" s="51"/>
      <c r="Y33" s="55"/>
      <c r="AA33" s="3"/>
      <c r="AB33" s="82"/>
      <c r="AC33" s="6"/>
      <c r="AD33" s="6"/>
      <c r="AE33" s="6"/>
      <c r="AF33" s="6"/>
      <c r="AG33" s="68"/>
      <c r="AH33" s="68"/>
      <c r="AI33" s="68"/>
      <c r="AJ33" s="3"/>
      <c r="AK33" s="3"/>
    </row>
    <row r="34" spans="1:37" ht="16.5" thickTop="1" thickBot="1" x14ac:dyDescent="0.3">
      <c r="D34" s="56">
        <v>7.0000000000000007E-2</v>
      </c>
      <c r="E34" s="137">
        <f t="shared" si="1"/>
        <v>0.20054114041367407</v>
      </c>
      <c r="F34" s="142">
        <f t="shared" si="2"/>
        <v>7.2733015318055625E-3</v>
      </c>
      <c r="G34" s="57">
        <f t="shared" si="3"/>
        <v>0.20781444194547963</v>
      </c>
      <c r="H34" s="116">
        <f t="shared" si="4"/>
        <v>207.81444194547962</v>
      </c>
      <c r="I34" s="117">
        <f t="shared" si="5"/>
        <v>170.40784239529327</v>
      </c>
      <c r="J34" s="118">
        <f t="shared" si="6"/>
        <v>-5.3856640499999997E-2</v>
      </c>
      <c r="K34" s="104">
        <f t="shared" si="7"/>
        <v>-53.856640499999997</v>
      </c>
      <c r="L34" s="105">
        <f t="shared" si="8"/>
        <v>-44.162445209999994</v>
      </c>
      <c r="N34" s="51"/>
      <c r="O34" s="56">
        <v>7.0000000000000007E-2</v>
      </c>
      <c r="P34" s="161">
        <f t="shared" si="9"/>
        <v>0.18756019000000007</v>
      </c>
      <c r="Q34" s="156">
        <f t="shared" si="10"/>
        <v>187.56019000000006</v>
      </c>
      <c r="R34" s="157">
        <f t="shared" si="11"/>
        <v>153.79935580000003</v>
      </c>
      <c r="S34" s="2"/>
      <c r="T34" s="56">
        <f t="shared" si="15"/>
        <v>7.0000000000000007E-2</v>
      </c>
      <c r="U34" s="53">
        <f t="shared" si="12"/>
        <v>170.40784239529327</v>
      </c>
      <c r="V34" s="169">
        <f t="shared" si="13"/>
        <v>153.79935580000003</v>
      </c>
      <c r="W34" s="54">
        <f t="shared" si="14"/>
        <v>0.90253684125190248</v>
      </c>
      <c r="X34" s="51"/>
      <c r="Y34" s="55"/>
      <c r="AA34" s="3"/>
      <c r="AB34" s="66"/>
      <c r="AC34" s="6"/>
      <c r="AD34" s="6"/>
      <c r="AE34" s="6"/>
      <c r="AF34" s="6"/>
      <c r="AG34" s="69"/>
      <c r="AH34" s="69"/>
      <c r="AI34" s="69"/>
      <c r="AJ34" s="3"/>
      <c r="AK34" s="3"/>
    </row>
    <row r="35" spans="1:37" ht="16.5" thickTop="1" thickBot="1" x14ac:dyDescent="0.3">
      <c r="D35" s="56">
        <v>0.08</v>
      </c>
      <c r="E35" s="137">
        <f t="shared" si="1"/>
        <v>0.24471452789074266</v>
      </c>
      <c r="F35" s="142">
        <f t="shared" si="2"/>
        <v>9.4740076740821334E-3</v>
      </c>
      <c r="G35" s="57">
        <f t="shared" si="3"/>
        <v>0.25418853556482479</v>
      </c>
      <c r="H35" s="116">
        <f t="shared" si="4"/>
        <v>254.1885355648248</v>
      </c>
      <c r="I35" s="117">
        <f t="shared" si="5"/>
        <v>208.43459916315632</v>
      </c>
      <c r="J35" s="118">
        <f t="shared" si="6"/>
        <v>-1.6521151999999983E-2</v>
      </c>
      <c r="K35" s="104">
        <f t="shared" si="7"/>
        <v>-16.521151999999983</v>
      </c>
      <c r="L35" s="105">
        <f t="shared" si="8"/>
        <v>-13.547344639999984</v>
      </c>
      <c r="N35" s="51"/>
      <c r="O35" s="56">
        <v>0.08</v>
      </c>
      <c r="P35" s="161">
        <f t="shared" si="9"/>
        <v>0.24623296</v>
      </c>
      <c r="Q35" s="156">
        <f t="shared" si="10"/>
        <v>246.23295999999999</v>
      </c>
      <c r="R35" s="157">
        <f t="shared" si="11"/>
        <v>201.91102719999998</v>
      </c>
      <c r="S35" s="2"/>
      <c r="T35" s="56">
        <f t="shared" si="15"/>
        <v>0.08</v>
      </c>
      <c r="U35" s="53">
        <f t="shared" si="12"/>
        <v>208.43459916315632</v>
      </c>
      <c r="V35" s="169">
        <f t="shared" si="13"/>
        <v>201.91102719999998</v>
      </c>
      <c r="W35" s="54">
        <f t="shared" si="14"/>
        <v>0.96870206775003853</v>
      </c>
      <c r="X35" s="51"/>
      <c r="Y35" s="55"/>
      <c r="AA35" s="3"/>
      <c r="AB35" s="66"/>
      <c r="AC35" s="83"/>
      <c r="AD35" s="83"/>
      <c r="AE35" s="83"/>
      <c r="AF35" s="83"/>
      <c r="AG35" s="73"/>
      <c r="AH35" s="73"/>
      <c r="AI35" s="73"/>
      <c r="AJ35" s="3"/>
      <c r="AK35" s="3"/>
    </row>
    <row r="36" spans="1:37" ht="16.5" thickTop="1" thickBot="1" x14ac:dyDescent="0.3">
      <c r="A36" s="58"/>
      <c r="B36" s="58"/>
      <c r="D36" s="56">
        <v>0.09</v>
      </c>
      <c r="E36" s="137">
        <f t="shared" si="1"/>
        <v>0.29164561767475317</v>
      </c>
      <c r="F36" s="142">
        <f t="shared" si="2"/>
        <v>1.1957869188770389E-2</v>
      </c>
      <c r="G36" s="57">
        <f t="shared" si="3"/>
        <v>0.30360348686352356</v>
      </c>
      <c r="H36" s="116">
        <f t="shared" si="4"/>
        <v>303.60348686352359</v>
      </c>
      <c r="I36" s="117">
        <f t="shared" si="5"/>
        <v>248.95485922808933</v>
      </c>
      <c r="J36" s="118">
        <f t="shared" si="6"/>
        <v>2.2942928499999959E-2</v>
      </c>
      <c r="K36" s="104">
        <f t="shared" si="7"/>
        <v>22.942928499999958</v>
      </c>
      <c r="L36" s="105">
        <f t="shared" si="8"/>
        <v>18.813201369999966</v>
      </c>
      <c r="N36" s="51"/>
      <c r="O36" s="56">
        <v>0.09</v>
      </c>
      <c r="P36" s="161">
        <f t="shared" si="9"/>
        <v>0.30605956999999995</v>
      </c>
      <c r="Q36" s="156">
        <f t="shared" si="10"/>
        <v>306.05956999999995</v>
      </c>
      <c r="R36" s="157">
        <f t="shared" si="11"/>
        <v>250.96884739999996</v>
      </c>
      <c r="S36" s="2"/>
      <c r="T36" s="56">
        <f t="shared" si="15"/>
        <v>0.09</v>
      </c>
      <c r="U36" s="53">
        <f t="shared" si="12"/>
        <v>248.95485922808933</v>
      </c>
      <c r="V36" s="169">
        <f t="shared" si="13"/>
        <v>250.96884739999996</v>
      </c>
      <c r="W36" s="54">
        <f t="shared" si="14"/>
        <v>1.0080897724919096</v>
      </c>
      <c r="X36" s="51"/>
      <c r="Y36" s="55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6.5" thickTop="1" thickBot="1" x14ac:dyDescent="0.3">
      <c r="A37" s="58"/>
      <c r="B37" s="58"/>
      <c r="D37" s="56">
        <v>0.1</v>
      </c>
      <c r="E37" s="137">
        <f t="shared" si="1"/>
        <v>0.34115926324160079</v>
      </c>
      <c r="F37" s="142">
        <f t="shared" si="2"/>
        <v>1.4722465944482203E-2</v>
      </c>
      <c r="G37" s="57">
        <f t="shared" si="3"/>
        <v>0.35588172918608296</v>
      </c>
      <c r="H37" s="116">
        <f t="shared" si="4"/>
        <v>355.88172918608296</v>
      </c>
      <c r="I37" s="117">
        <f t="shared" si="5"/>
        <v>291.82301793258802</v>
      </c>
      <c r="J37" s="118">
        <f t="shared" si="6"/>
        <v>6.4516499999999977E-2</v>
      </c>
      <c r="K37" s="104">
        <f t="shared" si="7"/>
        <v>64.516499999999979</v>
      </c>
      <c r="L37" s="105">
        <f t="shared" si="8"/>
        <v>52.903529999999982</v>
      </c>
      <c r="N37" s="51"/>
      <c r="O37" s="56">
        <v>0.1</v>
      </c>
      <c r="P37" s="161">
        <f t="shared" si="9"/>
        <v>0.36703000000000002</v>
      </c>
      <c r="Q37" s="156">
        <f t="shared" si="10"/>
        <v>367.03000000000003</v>
      </c>
      <c r="R37" s="157">
        <f t="shared" si="11"/>
        <v>300.96460000000002</v>
      </c>
      <c r="S37" s="2"/>
      <c r="T37" s="56">
        <f t="shared" si="15"/>
        <v>9.9999999999999992E-2</v>
      </c>
      <c r="U37" s="53">
        <f t="shared" si="12"/>
        <v>291.82301793258802</v>
      </c>
      <c r="V37" s="169">
        <f t="shared" si="13"/>
        <v>300.96460000000002</v>
      </c>
      <c r="W37" s="54">
        <f t="shared" si="14"/>
        <v>1.0313257745471049</v>
      </c>
      <c r="X37" s="51"/>
      <c r="Y37" s="55"/>
      <c r="AA37" s="3"/>
      <c r="AB37" s="3"/>
      <c r="AD37" s="3"/>
      <c r="AE37" s="3"/>
      <c r="AF37" s="3"/>
      <c r="AG37" s="3"/>
      <c r="AH37" s="3"/>
      <c r="AI37" s="3"/>
      <c r="AJ37" s="3"/>
      <c r="AK37" s="3"/>
    </row>
    <row r="38" spans="1:37" ht="16.5" thickTop="1" thickBot="1" x14ac:dyDescent="0.3">
      <c r="A38" s="58"/>
      <c r="B38" s="58"/>
      <c r="D38" s="56">
        <v>0.11</v>
      </c>
      <c r="E38" s="137">
        <f t="shared" si="1"/>
        <v>0.39310649791878732</v>
      </c>
      <c r="F38" s="142">
        <f t="shared" si="2"/>
        <v>1.7765377809829425E-2</v>
      </c>
      <c r="G38" s="57">
        <f t="shared" si="3"/>
        <v>0.41087187572861672</v>
      </c>
      <c r="H38" s="116">
        <f t="shared" si="4"/>
        <v>410.87187572861671</v>
      </c>
      <c r="I38" s="117">
        <f t="shared" si="5"/>
        <v>336.91493809746567</v>
      </c>
      <c r="J38" s="118">
        <f t="shared" si="6"/>
        <v>0.10818046149999999</v>
      </c>
      <c r="K38" s="104">
        <f t="shared" si="7"/>
        <v>108.18046149999999</v>
      </c>
      <c r="L38" s="105">
        <f t="shared" si="8"/>
        <v>88.707978429999983</v>
      </c>
      <c r="N38" s="51"/>
      <c r="O38" s="56">
        <v>0.11</v>
      </c>
      <c r="P38" s="161">
        <f t="shared" si="9"/>
        <v>0.42913423000000001</v>
      </c>
      <c r="Q38" s="156">
        <f t="shared" si="10"/>
        <v>429.13423</v>
      </c>
      <c r="R38" s="157">
        <f t="shared" si="11"/>
        <v>351.89006860000001</v>
      </c>
      <c r="S38" s="2"/>
      <c r="T38" s="56">
        <f t="shared" si="15"/>
        <v>0.10999999999999999</v>
      </c>
      <c r="U38" s="53">
        <f t="shared" si="12"/>
        <v>336.91493809746567</v>
      </c>
      <c r="V38" s="169">
        <f t="shared" si="13"/>
        <v>351.89006860000001</v>
      </c>
      <c r="W38" s="54">
        <f t="shared" si="14"/>
        <v>1.0444478080642485</v>
      </c>
      <c r="X38" s="51"/>
      <c r="Y38" s="55"/>
      <c r="AA38" s="3"/>
      <c r="AB38" s="3"/>
      <c r="AD38" s="3"/>
      <c r="AE38" s="3"/>
      <c r="AF38" s="3"/>
      <c r="AG38" s="3"/>
      <c r="AH38" s="3"/>
      <c r="AI38" s="3"/>
      <c r="AJ38" s="3"/>
      <c r="AK38" s="3"/>
    </row>
    <row r="39" spans="1:37" ht="16.5" thickTop="1" thickBot="1" x14ac:dyDescent="0.3">
      <c r="A39" s="58"/>
      <c r="B39" s="58"/>
      <c r="D39" s="56">
        <v>0.12</v>
      </c>
      <c r="E39" s="137">
        <f t="shared" si="1"/>
        <v>0.44735843726352764</v>
      </c>
      <c r="F39" s="142">
        <f t="shared" si="2"/>
        <v>2.1084184653423928E-2</v>
      </c>
      <c r="G39" s="57">
        <f t="shared" si="3"/>
        <v>0.46844262191695157</v>
      </c>
      <c r="H39" s="116">
        <f t="shared" si="4"/>
        <v>468.44262191695157</v>
      </c>
      <c r="I39" s="117">
        <f t="shared" si="5"/>
        <v>384.12294997190025</v>
      </c>
      <c r="J39" s="118">
        <f t="shared" si="6"/>
        <v>0.15391571199999998</v>
      </c>
      <c r="K39" s="104">
        <f t="shared" si="7"/>
        <v>153.91571199999998</v>
      </c>
      <c r="L39" s="105">
        <f t="shared" si="8"/>
        <v>126.21088383999998</v>
      </c>
      <c r="N39" s="51"/>
      <c r="O39" s="56">
        <v>0.12</v>
      </c>
      <c r="P39" s="161">
        <f t="shared" si="9"/>
        <v>0.4923622399999999</v>
      </c>
      <c r="Q39" s="156">
        <f t="shared" si="10"/>
        <v>492.36223999999987</v>
      </c>
      <c r="R39" s="157">
        <f t="shared" si="11"/>
        <v>403.73703679999988</v>
      </c>
      <c r="S39" s="2"/>
      <c r="T39" s="56">
        <f t="shared" si="15"/>
        <v>0.11999999999999998</v>
      </c>
      <c r="U39" s="53">
        <f t="shared" si="12"/>
        <v>384.12294997190025</v>
      </c>
      <c r="V39" s="169">
        <f t="shared" si="13"/>
        <v>403.73703679999988</v>
      </c>
      <c r="W39" s="54">
        <f t="shared" si="14"/>
        <v>1.0510620019697716</v>
      </c>
      <c r="X39" s="51"/>
      <c r="Y39" s="55"/>
      <c r="AA39" s="3"/>
      <c r="AB39" s="17"/>
      <c r="AC39" s="80"/>
      <c r="AD39" s="80"/>
      <c r="AE39" s="3"/>
      <c r="AF39" s="3"/>
      <c r="AG39" s="3"/>
      <c r="AH39" s="3"/>
      <c r="AI39" s="3"/>
      <c r="AJ39" s="3"/>
      <c r="AK39" s="3"/>
    </row>
    <row r="40" spans="1:37" ht="16.5" thickTop="1" thickBot="1" x14ac:dyDescent="0.3">
      <c r="A40" s="58"/>
      <c r="B40" s="58"/>
      <c r="D40" s="56">
        <v>0.13</v>
      </c>
      <c r="E40" s="137">
        <f t="shared" si="1"/>
        <v>0.50380200767471517</v>
      </c>
      <c r="F40" s="142">
        <f t="shared" si="2"/>
        <v>2.4676466343877591E-2</v>
      </c>
      <c r="G40" s="57">
        <f t="shared" si="3"/>
        <v>0.52847847401859271</v>
      </c>
      <c r="H40" s="116">
        <f t="shared" si="4"/>
        <v>528.47847401859269</v>
      </c>
      <c r="I40" s="117">
        <f t="shared" si="5"/>
        <v>433.35234869524601</v>
      </c>
      <c r="J40" s="118">
        <f t="shared" si="6"/>
        <v>0.20170315049999998</v>
      </c>
      <c r="K40" s="104">
        <f t="shared" si="7"/>
        <v>201.70315049999999</v>
      </c>
      <c r="L40" s="105">
        <f t="shared" si="8"/>
        <v>165.39658340999998</v>
      </c>
      <c r="N40" s="51"/>
      <c r="O40" s="56">
        <v>0.13</v>
      </c>
      <c r="P40" s="161">
        <f t="shared" si="9"/>
        <v>0.55670401000000003</v>
      </c>
      <c r="Q40" s="156">
        <f t="shared" si="10"/>
        <v>556.70401000000004</v>
      </c>
      <c r="R40" s="157">
        <f t="shared" si="11"/>
        <v>456.49728820000001</v>
      </c>
      <c r="S40" s="2"/>
      <c r="T40" s="56">
        <f t="shared" si="15"/>
        <v>0.12999999999999998</v>
      </c>
      <c r="U40" s="53">
        <f t="shared" si="12"/>
        <v>433.35234869524601</v>
      </c>
      <c r="V40" s="169">
        <f t="shared" si="13"/>
        <v>456.49728820000001</v>
      </c>
      <c r="W40" s="54">
        <f t="shared" si="14"/>
        <v>1.0534090551820929</v>
      </c>
      <c r="X40" s="51"/>
      <c r="Y40" s="55"/>
      <c r="AA40" s="3"/>
      <c r="AB40" s="81"/>
      <c r="AC40" s="80"/>
      <c r="AD40" s="80"/>
      <c r="AE40" s="3"/>
      <c r="AF40" s="3"/>
      <c r="AG40" s="3"/>
      <c r="AH40" s="3"/>
      <c r="AI40" s="3"/>
      <c r="AJ40" s="3"/>
      <c r="AK40" s="3"/>
    </row>
    <row r="41" spans="1:37" ht="16.5" thickTop="1" thickBot="1" x14ac:dyDescent="0.3">
      <c r="A41" s="58"/>
      <c r="B41" s="58"/>
      <c r="D41" s="56">
        <v>0.14000000000000001</v>
      </c>
      <c r="E41" s="137">
        <f t="shared" si="1"/>
        <v>0.56233685196195404</v>
      </c>
      <c r="F41" s="142">
        <f t="shared" si="2"/>
        <v>2.8539802749802261E-2</v>
      </c>
      <c r="G41" s="57">
        <f t="shared" si="3"/>
        <v>0.59087665471175632</v>
      </c>
      <c r="H41" s="116">
        <f t="shared" si="4"/>
        <v>590.87665471175637</v>
      </c>
      <c r="I41" s="117">
        <f t="shared" si="5"/>
        <v>484.51885686364022</v>
      </c>
      <c r="J41" s="118">
        <f t="shared" si="6"/>
        <v>0.25152367600000003</v>
      </c>
      <c r="K41" s="104">
        <f t="shared" si="7"/>
        <v>251.52367600000002</v>
      </c>
      <c r="L41" s="105">
        <f t="shared" si="8"/>
        <v>206.24941432</v>
      </c>
      <c r="N41" s="51"/>
      <c r="O41" s="56">
        <v>0.14000000000000001</v>
      </c>
      <c r="P41" s="161">
        <f t="shared" si="9"/>
        <v>0.62214952000000001</v>
      </c>
      <c r="Q41" s="156">
        <f t="shared" si="10"/>
        <v>622.14952000000005</v>
      </c>
      <c r="R41" s="157">
        <f t="shared" si="11"/>
        <v>510.16260640000002</v>
      </c>
      <c r="S41" s="2"/>
      <c r="T41" s="56">
        <f t="shared" si="15"/>
        <v>0.13999999999999999</v>
      </c>
      <c r="U41" s="53">
        <f t="shared" si="12"/>
        <v>484.51885686364022</v>
      </c>
      <c r="V41" s="169">
        <f t="shared" si="13"/>
        <v>510.16260640000002</v>
      </c>
      <c r="W41" s="54">
        <f t="shared" si="14"/>
        <v>1.0529262157150197</v>
      </c>
      <c r="X41" s="51"/>
      <c r="Y41" s="55"/>
      <c r="AA41" s="3"/>
      <c r="AB41" s="3"/>
      <c r="AC41" s="3"/>
      <c r="AD41" s="3"/>
      <c r="AE41" s="3"/>
      <c r="AF41" s="3"/>
      <c r="AG41" s="3"/>
      <c r="AH41" s="65"/>
      <c r="AI41" s="65"/>
      <c r="AJ41" s="3"/>
      <c r="AK41" s="3"/>
    </row>
    <row r="42" spans="1:37" ht="16.5" thickTop="1" thickBot="1" x14ac:dyDescent="0.3">
      <c r="A42" s="58"/>
      <c r="B42" s="58"/>
      <c r="D42" s="56">
        <v>0.15</v>
      </c>
      <c r="E42" s="137">
        <f t="shared" si="1"/>
        <v>0.6228730244745202</v>
      </c>
      <c r="F42" s="142">
        <f t="shared" si="2"/>
        <v>3.2671773739809805E-2</v>
      </c>
      <c r="G42" s="57">
        <f t="shared" si="3"/>
        <v>0.65554479821432998</v>
      </c>
      <c r="H42" s="116">
        <f t="shared" si="4"/>
        <v>655.54479821432994</v>
      </c>
      <c r="I42" s="117">
        <f t="shared" si="5"/>
        <v>537.54673453575049</v>
      </c>
      <c r="J42" s="118">
        <f t="shared" si="6"/>
        <v>0.30335818749999999</v>
      </c>
      <c r="K42" s="104">
        <f t="shared" si="7"/>
        <v>303.35818749999999</v>
      </c>
      <c r="L42" s="105">
        <f t="shared" si="8"/>
        <v>248.75371374999997</v>
      </c>
      <c r="N42" s="51"/>
      <c r="O42" s="56">
        <v>0.15</v>
      </c>
      <c r="P42" s="161">
        <f t="shared" si="9"/>
        <v>0.68868874999999985</v>
      </c>
      <c r="Q42" s="156">
        <f t="shared" si="10"/>
        <v>688.6887499999998</v>
      </c>
      <c r="R42" s="157">
        <f t="shared" si="11"/>
        <v>564.72477499999979</v>
      </c>
      <c r="S42" s="2"/>
      <c r="T42" s="56">
        <f t="shared" si="15"/>
        <v>0.15</v>
      </c>
      <c r="U42" s="53">
        <f t="shared" si="12"/>
        <v>537.54673453575049</v>
      </c>
      <c r="V42" s="169">
        <f t="shared" si="13"/>
        <v>564.72477499999979</v>
      </c>
      <c r="W42" s="54">
        <f t="shared" si="14"/>
        <v>1.0505594001751708</v>
      </c>
      <c r="X42" s="51"/>
      <c r="Y42" s="55"/>
      <c r="AA42" s="3"/>
      <c r="AB42" s="81"/>
      <c r="AC42" s="81"/>
      <c r="AD42" s="81"/>
      <c r="AE42" s="81"/>
      <c r="AF42" s="81"/>
      <c r="AG42" s="81"/>
      <c r="AH42" s="65"/>
      <c r="AI42" s="65"/>
      <c r="AJ42" s="3"/>
      <c r="AK42" s="3"/>
    </row>
    <row r="43" spans="1:37" ht="16.5" thickTop="1" thickBot="1" x14ac:dyDescent="0.3">
      <c r="A43" s="58"/>
      <c r="B43" s="58"/>
      <c r="D43" s="56">
        <v>0.16</v>
      </c>
      <c r="E43" s="137">
        <f t="shared" si="1"/>
        <v>0.6853292338312299</v>
      </c>
      <c r="F43" s="142">
        <f t="shared" si="2"/>
        <v>3.7069959182512109E-2</v>
      </c>
      <c r="G43" s="57">
        <f t="shared" si="3"/>
        <v>0.722399193013742</v>
      </c>
      <c r="H43" s="116">
        <f t="shared" si="4"/>
        <v>722.39919301374198</v>
      </c>
      <c r="I43" s="117">
        <f t="shared" si="5"/>
        <v>592.36733827126841</v>
      </c>
      <c r="J43" s="118">
        <f t="shared" si="6"/>
        <v>0.35718758400000006</v>
      </c>
      <c r="K43" s="104">
        <f t="shared" si="7"/>
        <v>357.18758400000007</v>
      </c>
      <c r="L43" s="105">
        <f t="shared" si="8"/>
        <v>292.89381888000003</v>
      </c>
      <c r="N43" s="51"/>
      <c r="O43" s="56">
        <v>0.16</v>
      </c>
      <c r="P43" s="161">
        <f t="shared" si="9"/>
        <v>0.75631168000000004</v>
      </c>
      <c r="Q43" s="156">
        <f t="shared" si="10"/>
        <v>756.31168000000002</v>
      </c>
      <c r="R43" s="157">
        <f t="shared" si="11"/>
        <v>620.1755776</v>
      </c>
      <c r="S43" s="2"/>
      <c r="T43" s="56">
        <f t="shared" si="15"/>
        <v>0.16</v>
      </c>
      <c r="U43" s="53">
        <f t="shared" si="12"/>
        <v>592.36733827126841</v>
      </c>
      <c r="V43" s="169">
        <f t="shared" si="13"/>
        <v>620.1755776</v>
      </c>
      <c r="W43" s="54">
        <f t="shared" si="14"/>
        <v>1.0469442481583904</v>
      </c>
      <c r="X43" s="51"/>
      <c r="Y43" s="55"/>
      <c r="AA43" s="3"/>
      <c r="AB43" s="6"/>
      <c r="AC43" s="68"/>
      <c r="AD43" s="68"/>
      <c r="AE43" s="68"/>
      <c r="AF43" s="68"/>
      <c r="AG43" s="68"/>
      <c r="AH43" s="68"/>
      <c r="AI43" s="68"/>
      <c r="AJ43" s="3"/>
      <c r="AK43" s="3"/>
    </row>
    <row r="44" spans="1:37" ht="16.5" thickTop="1" thickBot="1" x14ac:dyDescent="0.3">
      <c r="A44" s="58"/>
      <c r="B44" s="58"/>
      <c r="D44" s="56">
        <v>0.17</v>
      </c>
      <c r="E44" s="137">
        <f t="shared" si="1"/>
        <v>0.74963147625821303</v>
      </c>
      <c r="F44" s="142">
        <f t="shared" si="2"/>
        <v>4.1731938946521024E-2</v>
      </c>
      <c r="G44" s="57">
        <f t="shared" si="3"/>
        <v>0.79136341520473408</v>
      </c>
      <c r="H44" s="116">
        <f t="shared" si="4"/>
        <v>791.36341520473411</v>
      </c>
      <c r="I44" s="117">
        <f t="shared" si="5"/>
        <v>648.91800046788194</v>
      </c>
      <c r="J44" s="118">
        <f t="shared" si="6"/>
        <v>0.4129927645</v>
      </c>
      <c r="K44" s="104">
        <f t="shared" si="7"/>
        <v>412.99276450000002</v>
      </c>
      <c r="L44" s="105">
        <f t="shared" si="8"/>
        <v>338.65406689000002</v>
      </c>
      <c r="N44" s="51"/>
      <c r="O44" s="56">
        <v>0.17</v>
      </c>
      <c r="P44" s="161">
        <f t="shared" si="9"/>
        <v>0.82500828999999998</v>
      </c>
      <c r="Q44" s="156">
        <f t="shared" si="10"/>
        <v>825.00828999999999</v>
      </c>
      <c r="R44" s="157">
        <f t="shared" si="11"/>
        <v>676.50679779999996</v>
      </c>
      <c r="S44" s="2"/>
      <c r="T44" s="56">
        <f t="shared" si="15"/>
        <v>0.17</v>
      </c>
      <c r="U44" s="53">
        <f t="shared" si="12"/>
        <v>648.91800046788194</v>
      </c>
      <c r="V44" s="169">
        <f t="shared" si="13"/>
        <v>676.50679779999996</v>
      </c>
      <c r="W44" s="54">
        <f t="shared" si="14"/>
        <v>1.042515074804869</v>
      </c>
      <c r="X44" s="51"/>
      <c r="Y44" s="55"/>
      <c r="AA44" s="3"/>
      <c r="AB44" s="6"/>
      <c r="AC44" s="68"/>
      <c r="AD44" s="68"/>
      <c r="AE44" s="68"/>
      <c r="AF44" s="68"/>
      <c r="AG44" s="68"/>
      <c r="AH44" s="68"/>
      <c r="AI44" s="68"/>
      <c r="AJ44" s="3"/>
      <c r="AK44" s="3"/>
    </row>
    <row r="45" spans="1:37" ht="16.5" thickTop="1" thickBot="1" x14ac:dyDescent="0.3">
      <c r="A45" s="58"/>
      <c r="B45" s="58"/>
      <c r="D45" s="56">
        <v>0.18</v>
      </c>
      <c r="E45" s="137">
        <f t="shared" si="1"/>
        <v>0.81571195432788557</v>
      </c>
      <c r="F45" s="142">
        <f t="shared" si="2"/>
        <v>4.6655292900448404E-2</v>
      </c>
      <c r="G45" s="57">
        <f t="shared" si="3"/>
        <v>0.86236724722833402</v>
      </c>
      <c r="H45" s="116">
        <f t="shared" si="4"/>
        <v>862.36724722833401</v>
      </c>
      <c r="I45" s="117">
        <f t="shared" si="5"/>
        <v>707.14114272723384</v>
      </c>
      <c r="J45" s="118">
        <f t="shared" si="6"/>
        <v>0.4707546279999999</v>
      </c>
      <c r="K45" s="104">
        <f t="shared" si="7"/>
        <v>470.75462799999991</v>
      </c>
      <c r="L45" s="105">
        <f t="shared" si="8"/>
        <v>386.01879495999992</v>
      </c>
      <c r="N45" s="51"/>
      <c r="O45" s="56">
        <v>0.18</v>
      </c>
      <c r="P45" s="161">
        <f t="shared" si="9"/>
        <v>0.89476855999999994</v>
      </c>
      <c r="Q45" s="156">
        <f t="shared" si="10"/>
        <v>894.76855999999998</v>
      </c>
      <c r="R45" s="157">
        <f t="shared" si="11"/>
        <v>733.71021919999998</v>
      </c>
      <c r="S45" s="2"/>
      <c r="T45" s="56">
        <f t="shared" si="15"/>
        <v>0.18000000000000002</v>
      </c>
      <c r="U45" s="53">
        <f t="shared" si="12"/>
        <v>707.14114272723384</v>
      </c>
      <c r="V45" s="169">
        <f t="shared" si="13"/>
        <v>733.71021919999998</v>
      </c>
      <c r="W45" s="54">
        <f t="shared" si="14"/>
        <v>1.0375725224674344</v>
      </c>
      <c r="X45" s="51"/>
      <c r="Y45" s="55"/>
      <c r="AA45" s="3"/>
      <c r="AB45" s="66"/>
      <c r="AC45" s="6"/>
      <c r="AD45" s="6"/>
      <c r="AE45" s="6"/>
      <c r="AF45" s="6"/>
      <c r="AG45" s="69"/>
      <c r="AH45" s="69"/>
      <c r="AI45" s="69"/>
      <c r="AJ45" s="3"/>
      <c r="AK45" s="3"/>
    </row>
    <row r="46" spans="1:37" ht="16.5" thickTop="1" thickBot="1" x14ac:dyDescent="0.3">
      <c r="A46" s="58"/>
      <c r="B46" s="58"/>
      <c r="D46" s="56">
        <v>0.19</v>
      </c>
      <c r="E46" s="137">
        <f t="shared" si="1"/>
        <v>0.88350820861375789</v>
      </c>
      <c r="F46" s="142">
        <f t="shared" si="2"/>
        <v>5.1837600912906144E-2</v>
      </c>
      <c r="G46" s="57">
        <f t="shared" si="3"/>
        <v>0.93534580952666402</v>
      </c>
      <c r="H46" s="116">
        <f t="shared" si="4"/>
        <v>935.34580952666397</v>
      </c>
      <c r="I46" s="117">
        <f t="shared" si="5"/>
        <v>766.98356381186443</v>
      </c>
      <c r="J46" s="118">
        <f t="shared" si="6"/>
        <v>0.53045407350000007</v>
      </c>
      <c r="K46" s="104">
        <f t="shared" si="7"/>
        <v>530.45407350000005</v>
      </c>
      <c r="L46" s="105">
        <f t="shared" si="8"/>
        <v>434.97234027000002</v>
      </c>
      <c r="N46" s="51"/>
      <c r="O46" s="56">
        <v>0.19</v>
      </c>
      <c r="P46" s="161">
        <f t="shared" si="9"/>
        <v>0.96558246999999997</v>
      </c>
      <c r="Q46" s="156">
        <f t="shared" si="10"/>
        <v>965.58246999999994</v>
      </c>
      <c r="R46" s="157">
        <f t="shared" si="11"/>
        <v>791.77762539999992</v>
      </c>
      <c r="S46" s="2"/>
      <c r="T46" s="56">
        <f t="shared" si="15"/>
        <v>0.19000000000000003</v>
      </c>
      <c r="U46" s="53">
        <f t="shared" si="12"/>
        <v>766.98356381186443</v>
      </c>
      <c r="V46" s="169">
        <f t="shared" si="13"/>
        <v>791.77762539999992</v>
      </c>
      <c r="W46" s="54">
        <f t="shared" si="14"/>
        <v>1.032326718274001</v>
      </c>
      <c r="X46" s="51"/>
      <c r="Y46" s="55"/>
      <c r="AA46" s="3"/>
      <c r="AB46" s="66"/>
      <c r="AC46" s="83"/>
      <c r="AD46" s="83"/>
      <c r="AE46" s="83"/>
      <c r="AF46" s="83"/>
      <c r="AG46" s="73"/>
      <c r="AH46" s="73"/>
      <c r="AI46" s="73"/>
      <c r="AJ46" s="3"/>
      <c r="AK46" s="3"/>
    </row>
    <row r="47" spans="1:37" ht="16.5" thickTop="1" thickBot="1" x14ac:dyDescent="0.3">
      <c r="A47" s="58"/>
      <c r="B47" s="58"/>
      <c r="D47" s="56">
        <v>0.2</v>
      </c>
      <c r="E47" s="137">
        <f t="shared" si="1"/>
        <v>0.95296241110260616</v>
      </c>
      <c r="F47" s="142">
        <f t="shared" si="2"/>
        <v>5.7276442852506097E-2</v>
      </c>
      <c r="G47" s="57">
        <f t="shared" si="3"/>
        <v>1.0102388539551121</v>
      </c>
      <c r="H47" s="116">
        <f t="shared" si="4"/>
        <v>1010.2388539551122</v>
      </c>
      <c r="I47" s="117">
        <f t="shared" si="5"/>
        <v>828.39586024319192</v>
      </c>
      <c r="J47" s="118">
        <f t="shared" si="6"/>
        <v>0.59207200000000004</v>
      </c>
      <c r="K47" s="104">
        <f t="shared" si="7"/>
        <v>592.072</v>
      </c>
      <c r="L47" s="105">
        <f t="shared" si="8"/>
        <v>485.49903999999998</v>
      </c>
      <c r="N47" s="51"/>
      <c r="O47" s="56">
        <v>0.2</v>
      </c>
      <c r="P47" s="161">
        <f t="shared" si="9"/>
        <v>1.0374400000000001</v>
      </c>
      <c r="Q47" s="156">
        <f t="shared" si="10"/>
        <v>1037.44</v>
      </c>
      <c r="R47" s="157">
        <f t="shared" si="11"/>
        <v>850.70079999999996</v>
      </c>
      <c r="S47" s="2"/>
      <c r="T47" s="56">
        <f t="shared" si="15"/>
        <v>0.20000000000000004</v>
      </c>
      <c r="U47" s="53">
        <f t="shared" si="12"/>
        <v>828.39586024319192</v>
      </c>
      <c r="V47" s="169">
        <f t="shared" si="13"/>
        <v>850.70079999999996</v>
      </c>
      <c r="W47" s="54">
        <f t="shared" si="14"/>
        <v>1.0269254601903248</v>
      </c>
      <c r="X47" s="59"/>
      <c r="Y47" s="55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6.5" thickTop="1" thickBot="1" x14ac:dyDescent="0.3">
      <c r="A48" s="58"/>
      <c r="B48" s="58"/>
      <c r="D48" s="56">
        <v>0.21</v>
      </c>
      <c r="E48" s="137">
        <f t="shared" si="1"/>
        <v>1.0240207834866091</v>
      </c>
      <c r="F48" s="142">
        <f t="shared" si="2"/>
        <v>6.2969398587860104E-2</v>
      </c>
      <c r="G48" s="57">
        <f t="shared" si="3"/>
        <v>1.0869901820744692</v>
      </c>
      <c r="H48" s="116">
        <f t="shared" si="4"/>
        <v>1086.9901820744692</v>
      </c>
      <c r="I48" s="117">
        <f t="shared" si="5"/>
        <v>891.3319493010647</v>
      </c>
      <c r="J48" s="118">
        <f t="shared" si="6"/>
        <v>0.6555893064999998</v>
      </c>
      <c r="K48" s="104">
        <f t="shared" si="7"/>
        <v>655.58930649999979</v>
      </c>
      <c r="L48" s="105">
        <f t="shared" si="8"/>
        <v>537.58323132999976</v>
      </c>
      <c r="N48" s="51"/>
      <c r="O48" s="56">
        <v>0.21</v>
      </c>
      <c r="P48" s="161">
        <f t="shared" si="9"/>
        <v>1.1103311299999998</v>
      </c>
      <c r="Q48" s="156">
        <f t="shared" si="10"/>
        <v>1110.3311299999998</v>
      </c>
      <c r="R48" s="157">
        <f t="shared" si="11"/>
        <v>910.47152659999983</v>
      </c>
      <c r="S48" s="2"/>
      <c r="T48" s="56">
        <f t="shared" si="15"/>
        <v>0.21000000000000005</v>
      </c>
      <c r="U48" s="53">
        <f t="shared" si="12"/>
        <v>891.3319493010647</v>
      </c>
      <c r="V48" s="169">
        <f t="shared" si="13"/>
        <v>910.47152659999983</v>
      </c>
      <c r="W48" s="54">
        <f t="shared" si="14"/>
        <v>1.0214730071259572</v>
      </c>
      <c r="X48" s="51"/>
      <c r="Y48" s="55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6.5" thickTop="1" thickBot="1" x14ac:dyDescent="0.3">
      <c r="A49" s="58"/>
      <c r="B49" s="58"/>
      <c r="D49" s="56">
        <v>0.22</v>
      </c>
      <c r="E49" s="137">
        <f t="shared" si="1"/>
        <v>1.0966331132512677</v>
      </c>
      <c r="F49" s="142">
        <f t="shared" si="2"/>
        <v>6.8914047987580079E-2</v>
      </c>
      <c r="G49" s="57">
        <f t="shared" si="3"/>
        <v>1.1655471612388477</v>
      </c>
      <c r="H49" s="116">
        <f t="shared" si="4"/>
        <v>1165.5471612388478</v>
      </c>
      <c r="I49" s="117">
        <f t="shared" si="5"/>
        <v>955.74867221585521</v>
      </c>
      <c r="J49" s="118">
        <f t="shared" si="6"/>
        <v>0.72098689199999999</v>
      </c>
      <c r="K49" s="104">
        <f t="shared" si="7"/>
        <v>720.98689200000001</v>
      </c>
      <c r="L49" s="105">
        <f t="shared" si="8"/>
        <v>591.20925144</v>
      </c>
      <c r="N49" s="51"/>
      <c r="O49" s="56">
        <v>0.22</v>
      </c>
      <c r="P49" s="161">
        <f t="shared" si="9"/>
        <v>1.18424584</v>
      </c>
      <c r="Q49" s="156">
        <f t="shared" si="10"/>
        <v>1184.24584</v>
      </c>
      <c r="R49" s="157">
        <f t="shared" si="11"/>
        <v>971.08158879999996</v>
      </c>
      <c r="S49" s="2"/>
      <c r="T49" s="56">
        <f t="shared" si="15"/>
        <v>0.22000000000000006</v>
      </c>
      <c r="U49" s="53">
        <f t="shared" si="12"/>
        <v>955.74867221585521</v>
      </c>
      <c r="V49" s="169">
        <f t="shared" si="13"/>
        <v>971.08158879999996</v>
      </c>
      <c r="W49" s="54">
        <f t="shared" si="14"/>
        <v>1.0160428332571954</v>
      </c>
      <c r="X49" s="51"/>
      <c r="Y49" s="55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6.5" thickTop="1" thickBot="1" x14ac:dyDescent="0.3">
      <c r="A50" s="58"/>
      <c r="B50" s="58"/>
      <c r="D50" s="56">
        <v>0.23</v>
      </c>
      <c r="E50" s="137">
        <f t="shared" si="1"/>
        <v>1.1707523473333783</v>
      </c>
      <c r="F50" s="142">
        <f t="shared" si="2"/>
        <v>7.510797092027785E-2</v>
      </c>
      <c r="G50" s="57">
        <f t="shared" si="3"/>
        <v>1.2458603182536561</v>
      </c>
      <c r="H50" s="116">
        <f t="shared" si="4"/>
        <v>1245.860318253656</v>
      </c>
      <c r="I50" s="117">
        <f t="shared" si="5"/>
        <v>1021.6054609679979</v>
      </c>
      <c r="J50" s="118">
        <f t="shared" si="6"/>
        <v>0.78824565549999992</v>
      </c>
      <c r="K50" s="104">
        <f t="shared" si="7"/>
        <v>788.24565549999988</v>
      </c>
      <c r="L50" s="105">
        <f t="shared" si="8"/>
        <v>646.36143750999986</v>
      </c>
      <c r="N50" s="51"/>
      <c r="O50" s="56">
        <v>0.23</v>
      </c>
      <c r="P50" s="161">
        <f t="shared" si="9"/>
        <v>1.25917411</v>
      </c>
      <c r="Q50" s="156">
        <f t="shared" si="10"/>
        <v>1259.1741099999999</v>
      </c>
      <c r="R50" s="157">
        <f t="shared" si="11"/>
        <v>1032.5227702</v>
      </c>
      <c r="S50" s="2"/>
      <c r="T50" s="56">
        <f t="shared" si="15"/>
        <v>0.23000000000000007</v>
      </c>
      <c r="U50" s="53">
        <f t="shared" si="12"/>
        <v>1021.6054609679979</v>
      </c>
      <c r="V50" s="169">
        <f t="shared" si="13"/>
        <v>1032.5227702</v>
      </c>
      <c r="W50" s="54">
        <f t="shared" si="14"/>
        <v>1.0106864241129423</v>
      </c>
      <c r="X50" s="51"/>
      <c r="Y50" s="55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5" thickTop="1" thickBot="1" x14ac:dyDescent="0.3">
      <c r="A51" s="58"/>
      <c r="B51" s="58"/>
      <c r="D51" s="56">
        <v>0.24</v>
      </c>
      <c r="E51" s="137">
        <f t="shared" si="1"/>
        <v>1.2463342480179778</v>
      </c>
      <c r="F51" s="142">
        <f t="shared" si="2"/>
        <v>8.1548747254565276E-2</v>
      </c>
      <c r="G51" s="57">
        <f t="shared" si="3"/>
        <v>1.3278829952725431</v>
      </c>
      <c r="H51" s="116">
        <f t="shared" si="4"/>
        <v>1327.882995272543</v>
      </c>
      <c r="I51" s="117">
        <f t="shared" si="5"/>
        <v>1088.8640561234852</v>
      </c>
      <c r="J51" s="118">
        <f t="shared" si="6"/>
        <v>0.8573464959999999</v>
      </c>
      <c r="K51" s="104">
        <f t="shared" si="7"/>
        <v>857.34649599999989</v>
      </c>
      <c r="L51" s="105">
        <f t="shared" si="8"/>
        <v>703.02412671999991</v>
      </c>
      <c r="N51" s="51"/>
      <c r="O51" s="56">
        <v>0.24</v>
      </c>
      <c r="P51" s="161">
        <f t="shared" si="9"/>
        <v>1.3351059199999999</v>
      </c>
      <c r="Q51" s="156">
        <f t="shared" si="10"/>
        <v>1335.10592</v>
      </c>
      <c r="R51" s="157">
        <f t="shared" si="11"/>
        <v>1094.7868543999998</v>
      </c>
      <c r="S51" s="2"/>
      <c r="T51" s="56">
        <f t="shared" si="15"/>
        <v>0.24000000000000007</v>
      </c>
      <c r="U51" s="53">
        <f t="shared" si="12"/>
        <v>1088.8640561234852</v>
      </c>
      <c r="V51" s="169">
        <f t="shared" si="13"/>
        <v>1094.7868543999998</v>
      </c>
      <c r="W51" s="54">
        <f t="shared" si="14"/>
        <v>1.0054394285890937</v>
      </c>
      <c r="X51" s="51"/>
      <c r="Y51" s="55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6.5" thickTop="1" thickBot="1" x14ac:dyDescent="0.3">
      <c r="A52" s="58"/>
      <c r="B52" s="58"/>
      <c r="D52" s="56">
        <v>0.25</v>
      </c>
      <c r="E52" s="137">
        <f t="shared" si="1"/>
        <v>1.323337099295645</v>
      </c>
      <c r="F52" s="142">
        <f t="shared" si="2"/>
        <v>8.8233956859054274E-2</v>
      </c>
      <c r="G52" s="57">
        <f t="shared" si="3"/>
        <v>1.4115710561546992</v>
      </c>
      <c r="H52" s="116">
        <f t="shared" si="4"/>
        <v>1411.5710561546991</v>
      </c>
      <c r="I52" s="117">
        <f t="shared" si="5"/>
        <v>1157.4882660468531</v>
      </c>
      <c r="J52" s="118">
        <f t="shared" si="6"/>
        <v>0.92827031250000003</v>
      </c>
      <c r="K52" s="104">
        <f t="shared" si="7"/>
        <v>928.27031250000005</v>
      </c>
      <c r="L52" s="105">
        <f t="shared" si="8"/>
        <v>761.18165624999995</v>
      </c>
      <c r="N52" s="51"/>
      <c r="O52" s="56">
        <v>0.25</v>
      </c>
      <c r="P52" s="161">
        <f t="shared" si="9"/>
        <v>1.4120312500000001</v>
      </c>
      <c r="Q52" s="156">
        <f t="shared" si="10"/>
        <v>1412.03125</v>
      </c>
      <c r="R52" s="157">
        <f t="shared" si="11"/>
        <v>1157.8656249999999</v>
      </c>
      <c r="S52" s="2"/>
      <c r="T52" s="56">
        <f t="shared" si="15"/>
        <v>0.25000000000000006</v>
      </c>
      <c r="U52" s="53">
        <f t="shared" si="12"/>
        <v>1157.4882660468531</v>
      </c>
      <c r="V52" s="169">
        <f t="shared" si="13"/>
        <v>1157.8656249999999</v>
      </c>
      <c r="W52" s="54">
        <f t="shared" si="14"/>
        <v>1.000326015359478</v>
      </c>
      <c r="X52" s="51"/>
      <c r="Y52" s="55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5.75" customHeight="1" thickTop="1" thickBot="1" x14ac:dyDescent="0.3">
      <c r="A53" s="58"/>
      <c r="B53" s="58"/>
      <c r="D53" s="56">
        <v>0.26</v>
      </c>
      <c r="E53" s="137">
        <f t="shared" si="1"/>
        <v>1.4017214545197187</v>
      </c>
      <c r="F53" s="142">
        <f t="shared" si="2"/>
        <v>9.5161179602356677E-2</v>
      </c>
      <c r="G53" s="57">
        <f t="shared" si="3"/>
        <v>1.4968826341220753</v>
      </c>
      <c r="H53" s="116">
        <f t="shared" si="4"/>
        <v>1496.8826341220754</v>
      </c>
      <c r="I53" s="117">
        <f t="shared" si="5"/>
        <v>1227.4437599801017</v>
      </c>
      <c r="J53" s="118">
        <f t="shared" si="6"/>
        <v>1.0009980039999999</v>
      </c>
      <c r="K53" s="104">
        <f t="shared" si="7"/>
        <v>1000.9980039999999</v>
      </c>
      <c r="L53" s="105">
        <f t="shared" si="8"/>
        <v>820.81836327999986</v>
      </c>
      <c r="N53" s="51"/>
      <c r="O53" s="56">
        <v>0.26</v>
      </c>
      <c r="P53" s="161">
        <f t="shared" si="9"/>
        <v>1.4899400800000002</v>
      </c>
      <c r="Q53" s="156">
        <f t="shared" si="10"/>
        <v>1489.9400800000003</v>
      </c>
      <c r="R53" s="157">
        <f t="shared" si="11"/>
        <v>1221.7508656000002</v>
      </c>
      <c r="S53" s="2"/>
      <c r="T53" s="56">
        <f t="shared" si="15"/>
        <v>0.26000000000000006</v>
      </c>
      <c r="U53" s="53">
        <f t="shared" si="12"/>
        <v>1227.4437599801017</v>
      </c>
      <c r="V53" s="169">
        <f t="shared" si="13"/>
        <v>1221.7508656000002</v>
      </c>
      <c r="W53" s="54">
        <f t="shared" si="14"/>
        <v>0.99536199167268258</v>
      </c>
      <c r="X53" s="51"/>
      <c r="Y53" s="5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6.5" thickTop="1" thickBot="1" x14ac:dyDescent="0.3">
      <c r="A54" s="58"/>
      <c r="B54" s="58"/>
      <c r="D54" s="56">
        <v>0.27</v>
      </c>
      <c r="E54" s="137">
        <f t="shared" si="1"/>
        <v>1.4814499181594885</v>
      </c>
      <c r="F54" s="142">
        <f t="shared" si="2"/>
        <v>0.10232799535308433</v>
      </c>
      <c r="G54" s="57">
        <f t="shared" si="3"/>
        <v>1.5837779135125727</v>
      </c>
      <c r="H54" s="116">
        <f t="shared" si="4"/>
        <v>1583.7779135125727</v>
      </c>
      <c r="I54" s="117">
        <f t="shared" si="5"/>
        <v>1298.6978890803096</v>
      </c>
      <c r="J54" s="118">
        <f t="shared" si="6"/>
        <v>1.0755104695000002</v>
      </c>
      <c r="K54" s="104">
        <f t="shared" si="7"/>
        <v>1075.5104695000002</v>
      </c>
      <c r="L54" s="105">
        <f t="shared" si="8"/>
        <v>881.91858499000011</v>
      </c>
      <c r="N54" s="51"/>
      <c r="O54" s="56">
        <v>0.27</v>
      </c>
      <c r="P54" s="161">
        <f t="shared" si="9"/>
        <v>1.5688223900000002</v>
      </c>
      <c r="Q54" s="156">
        <f t="shared" si="10"/>
        <v>1568.8223900000003</v>
      </c>
      <c r="R54" s="157">
        <f t="shared" si="11"/>
        <v>1286.4343598</v>
      </c>
      <c r="S54" s="2"/>
      <c r="T54" s="56">
        <f t="shared" si="15"/>
        <v>0.27000000000000007</v>
      </c>
      <c r="U54" s="53">
        <f t="shared" si="12"/>
        <v>1298.6978890803096</v>
      </c>
      <c r="V54" s="169">
        <f t="shared" si="13"/>
        <v>1286.4343598</v>
      </c>
      <c r="W54" s="54">
        <f t="shared" si="14"/>
        <v>0.99055705766258384</v>
      </c>
      <c r="X54" s="51"/>
      <c r="Y54" s="55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6.5" thickTop="1" thickBot="1" x14ac:dyDescent="0.3">
      <c r="A55" s="58"/>
      <c r="B55" s="58"/>
      <c r="D55" s="56">
        <v>0.28000000000000003</v>
      </c>
      <c r="E55" s="137">
        <f t="shared" si="1"/>
        <v>1.5624869559260761</v>
      </c>
      <c r="F55" s="142">
        <f t="shared" si="2"/>
        <v>0.10973198397984914</v>
      </c>
      <c r="G55" s="57">
        <f t="shared" si="3"/>
        <v>1.6722189399059253</v>
      </c>
      <c r="H55" s="116">
        <f t="shared" si="4"/>
        <v>1672.2189399059253</v>
      </c>
      <c r="I55" s="117">
        <f t="shared" si="5"/>
        <v>1371.2195307228587</v>
      </c>
      <c r="J55" s="118">
        <f t="shared" si="6"/>
        <v>1.1517886079999999</v>
      </c>
      <c r="K55" s="104">
        <f t="shared" si="7"/>
        <v>1151.7886079999998</v>
      </c>
      <c r="L55" s="105">
        <f t="shared" si="8"/>
        <v>944.46665855999981</v>
      </c>
      <c r="N55" s="51"/>
      <c r="O55" s="56">
        <v>0.28000000000000003</v>
      </c>
      <c r="P55" s="161">
        <f t="shared" si="9"/>
        <v>1.6486681600000002</v>
      </c>
      <c r="Q55" s="156">
        <f t="shared" si="10"/>
        <v>1648.6681600000002</v>
      </c>
      <c r="R55" s="157">
        <f t="shared" si="11"/>
        <v>1351.9078912</v>
      </c>
      <c r="S55" s="2"/>
      <c r="T55" s="56">
        <f t="shared" si="15"/>
        <v>0.28000000000000008</v>
      </c>
      <c r="U55" s="53">
        <f t="shared" si="12"/>
        <v>1371.2195307228587</v>
      </c>
      <c r="V55" s="169">
        <f t="shared" si="13"/>
        <v>1351.9078912</v>
      </c>
      <c r="W55" s="54">
        <f t="shared" si="14"/>
        <v>0.98591644948881507</v>
      </c>
      <c r="X55" s="51"/>
      <c r="Y55" s="55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16.5" thickTop="1" thickBot="1" x14ac:dyDescent="0.3">
      <c r="A56" s="58"/>
      <c r="B56" s="58"/>
      <c r="D56" s="56">
        <v>0.28999999999999998</v>
      </c>
      <c r="E56" s="137">
        <f t="shared" si="1"/>
        <v>1.6447987286813821</v>
      </c>
      <c r="F56" s="142">
        <f t="shared" si="2"/>
        <v>0.11737072535126292</v>
      </c>
      <c r="G56" s="57">
        <f t="shared" si="3"/>
        <v>1.7621694540326449</v>
      </c>
      <c r="H56" s="116">
        <f t="shared" si="4"/>
        <v>1762.1694540326448</v>
      </c>
      <c r="I56" s="117">
        <f t="shared" si="5"/>
        <v>1444.9789523067686</v>
      </c>
      <c r="J56" s="118">
        <f t="shared" si="6"/>
        <v>1.2298133184999998</v>
      </c>
      <c r="K56" s="104">
        <f t="shared" si="7"/>
        <v>1229.8133184999997</v>
      </c>
      <c r="L56" s="105">
        <f t="shared" si="8"/>
        <v>1008.4469211699997</v>
      </c>
      <c r="N56" s="51"/>
      <c r="O56" s="56">
        <v>0.28999999999999998</v>
      </c>
      <c r="P56" s="161">
        <f t="shared" si="9"/>
        <v>1.7294673699999998</v>
      </c>
      <c r="Q56" s="156">
        <f t="shared" si="10"/>
        <v>1729.4673699999998</v>
      </c>
      <c r="R56" s="157">
        <f t="shared" si="11"/>
        <v>1418.1632433999998</v>
      </c>
      <c r="S56" s="2"/>
      <c r="T56" s="56">
        <f t="shared" si="15"/>
        <v>0.29000000000000009</v>
      </c>
      <c r="U56" s="53">
        <f t="shared" si="12"/>
        <v>1444.9789523067686</v>
      </c>
      <c r="V56" s="169">
        <f t="shared" si="13"/>
        <v>1418.1632433999998</v>
      </c>
      <c r="W56" s="54">
        <f t="shared" si="14"/>
        <v>0.98144214567003896</v>
      </c>
      <c r="X56" s="51"/>
      <c r="Y56" s="5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5.75" customHeight="1" thickTop="1" thickBot="1" x14ac:dyDescent="0.3">
      <c r="A57" s="58"/>
      <c r="B57" s="58"/>
      <c r="D57" s="60">
        <v>0.3</v>
      </c>
      <c r="E57" s="137">
        <f t="shared" si="1"/>
        <v>1.7283529464177012</v>
      </c>
      <c r="F57" s="143">
        <f t="shared" si="2"/>
        <v>0.1252417993359376</v>
      </c>
      <c r="G57" s="61">
        <f t="shared" si="3"/>
        <v>1.8535947457536388</v>
      </c>
      <c r="H57" s="119">
        <f t="shared" si="4"/>
        <v>1853.5947457536388</v>
      </c>
      <c r="I57" s="120">
        <f t="shared" si="5"/>
        <v>1519.9476915179837</v>
      </c>
      <c r="J57" s="121">
        <f t="shared" si="6"/>
        <v>1.3095654999999997</v>
      </c>
      <c r="K57" s="106">
        <f t="shared" si="7"/>
        <v>1309.5654999999997</v>
      </c>
      <c r="L57" s="107">
        <f t="shared" si="8"/>
        <v>1073.8437099999996</v>
      </c>
      <c r="N57" s="51"/>
      <c r="O57" s="60">
        <v>0.3</v>
      </c>
      <c r="P57" s="164">
        <f t="shared" si="9"/>
        <v>1.81121</v>
      </c>
      <c r="Q57" s="158">
        <f t="shared" si="10"/>
        <v>1811.21</v>
      </c>
      <c r="R57" s="159">
        <f t="shared" si="11"/>
        <v>1485.1922</v>
      </c>
      <c r="S57" s="2"/>
      <c r="T57" s="60">
        <f t="shared" si="15"/>
        <v>0.3000000000000001</v>
      </c>
      <c r="U57" s="94">
        <f t="shared" si="12"/>
        <v>1519.9476915179837</v>
      </c>
      <c r="V57" s="170">
        <f t="shared" si="13"/>
        <v>1485.1922</v>
      </c>
      <c r="W57" s="54">
        <f t="shared" si="14"/>
        <v>0.97713375814711545</v>
      </c>
      <c r="X57" s="51"/>
      <c r="Y57" s="55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16.5" thickTop="1" thickBot="1" x14ac:dyDescent="0.3">
      <c r="A58" s="58"/>
      <c r="B58" s="58"/>
      <c r="D58" s="62">
        <v>0.31</v>
      </c>
      <c r="E58" s="137">
        <f t="shared" si="1"/>
        <v>1.813118739281194</v>
      </c>
      <c r="F58" s="144">
        <f t="shared" si="2"/>
        <v>0.13334278580248501</v>
      </c>
      <c r="G58" s="63">
        <f t="shared" si="3"/>
        <v>1.946461525083679</v>
      </c>
      <c r="H58" s="122">
        <f t="shared" si="4"/>
        <v>1946.4615250836789</v>
      </c>
      <c r="I58" s="123">
        <f t="shared" si="5"/>
        <v>1596.0984505686165</v>
      </c>
      <c r="J58" s="124">
        <f t="shared" si="6"/>
        <v>1.3910260514999999</v>
      </c>
      <c r="K58" s="108">
        <f t="shared" si="7"/>
        <v>1391.0260515</v>
      </c>
      <c r="L58" s="109">
        <f t="shared" si="8"/>
        <v>1140.6413622299999</v>
      </c>
      <c r="N58" s="51"/>
      <c r="O58" s="62">
        <v>0.31</v>
      </c>
      <c r="P58" s="165">
        <f t="shared" si="9"/>
        <v>1.89388603</v>
      </c>
      <c r="Q58" s="160">
        <f t="shared" si="10"/>
        <v>1893.8860299999999</v>
      </c>
      <c r="R58" s="160">
        <f t="shared" si="11"/>
        <v>1552.9865445999999</v>
      </c>
      <c r="S58" s="2"/>
      <c r="T58" s="62">
        <f t="shared" si="15"/>
        <v>0.31000000000000011</v>
      </c>
      <c r="U58" s="92">
        <f t="shared" si="12"/>
        <v>1596.0984505686165</v>
      </c>
      <c r="V58" s="171">
        <f t="shared" si="13"/>
        <v>1552.9865445999999</v>
      </c>
      <c r="W58" s="54">
        <f t="shared" si="14"/>
        <v>0.9729891937723153</v>
      </c>
      <c r="X58" s="51"/>
      <c r="Y58" s="5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16.5" thickTop="1" thickBot="1" x14ac:dyDescent="0.3">
      <c r="A59" s="58"/>
      <c r="B59" s="58"/>
      <c r="D59" s="52">
        <v>0.32</v>
      </c>
      <c r="E59" s="137">
        <f t="shared" si="1"/>
        <v>1.8990665431530445</v>
      </c>
      <c r="F59" s="144">
        <f t="shared" si="2"/>
        <v>0.14167126461951701</v>
      </c>
      <c r="G59" s="64">
        <f t="shared" si="3"/>
        <v>2.0407378077725613</v>
      </c>
      <c r="H59" s="125">
        <f t="shared" si="4"/>
        <v>2040.7378077725614</v>
      </c>
      <c r="I59" s="123">
        <f t="shared" si="5"/>
        <v>1673.4050023735003</v>
      </c>
      <c r="J59" s="126">
        <f t="shared" si="6"/>
        <v>1.474175872</v>
      </c>
      <c r="K59" s="110">
        <f t="shared" si="7"/>
        <v>1474.175872</v>
      </c>
      <c r="L59" s="111">
        <f t="shared" si="8"/>
        <v>1208.8242150399999</v>
      </c>
      <c r="N59" s="51"/>
      <c r="O59" s="52">
        <v>0.32</v>
      </c>
      <c r="P59" s="161">
        <f t="shared" si="9"/>
        <v>1.9774854400000001</v>
      </c>
      <c r="Q59" s="156">
        <f t="shared" si="10"/>
        <v>1977.4854400000002</v>
      </c>
      <c r="R59" s="156">
        <f t="shared" si="11"/>
        <v>1621.5380608</v>
      </c>
      <c r="S59" s="2"/>
      <c r="T59" s="52">
        <f t="shared" si="15"/>
        <v>0.32000000000000012</v>
      </c>
      <c r="U59" s="53">
        <f t="shared" si="12"/>
        <v>1673.4050023735003</v>
      </c>
      <c r="V59" s="172">
        <f t="shared" si="13"/>
        <v>1621.5380608</v>
      </c>
      <c r="W59" s="54">
        <f t="shared" si="14"/>
        <v>0.96900514728954801</v>
      </c>
      <c r="X59" s="51"/>
      <c r="Y59" s="55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16.5" thickTop="1" thickBot="1" x14ac:dyDescent="0.3">
      <c r="A60" s="58"/>
      <c r="B60" s="58"/>
      <c r="D60" s="52">
        <v>0.33</v>
      </c>
      <c r="E60" s="137">
        <f t="shared" si="1"/>
        <v>1.9861679977321403</v>
      </c>
      <c r="F60" s="144">
        <f t="shared" si="2"/>
        <v>0.15022481565564552</v>
      </c>
      <c r="G60" s="64">
        <f t="shared" si="3"/>
        <v>2.1363928133877859</v>
      </c>
      <c r="H60" s="125">
        <f t="shared" si="4"/>
        <v>2136.3928133877857</v>
      </c>
      <c r="I60" s="123">
        <f t="shared" si="5"/>
        <v>1751.8421069779843</v>
      </c>
      <c r="J60" s="126">
        <f t="shared" si="6"/>
        <v>1.5589958605000001</v>
      </c>
      <c r="K60" s="110">
        <f t="shared" si="7"/>
        <v>1558.9958605000002</v>
      </c>
      <c r="L60" s="111">
        <f t="shared" si="8"/>
        <v>1278.3766056100001</v>
      </c>
      <c r="N60" s="51"/>
      <c r="O60" s="52">
        <v>0.33</v>
      </c>
      <c r="P60" s="161">
        <f t="shared" si="9"/>
        <v>2.0619982100000001</v>
      </c>
      <c r="Q60" s="156">
        <f t="shared" si="10"/>
        <v>2061.9982100000002</v>
      </c>
      <c r="R60" s="156">
        <f t="shared" si="11"/>
        <v>1690.8385322000001</v>
      </c>
      <c r="S60" s="2"/>
      <c r="T60" s="52">
        <f t="shared" si="15"/>
        <v>0.33000000000000013</v>
      </c>
      <c r="U60" s="53">
        <f t="shared" si="12"/>
        <v>1751.8421069779843</v>
      </c>
      <c r="V60" s="172">
        <f t="shared" si="13"/>
        <v>1690.8385322000001</v>
      </c>
      <c r="W60" s="54">
        <f t="shared" si="14"/>
        <v>0.96517746974171181</v>
      </c>
      <c r="X60" s="51"/>
      <c r="Y60" s="55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16.5" thickTop="1" thickBot="1" x14ac:dyDescent="0.3">
      <c r="A61" s="58"/>
      <c r="B61" s="58"/>
      <c r="D61" s="52">
        <v>0.34</v>
      </c>
      <c r="E61" s="137">
        <f t="shared" si="1"/>
        <v>2.0743958554078188</v>
      </c>
      <c r="F61" s="144">
        <f t="shared" si="2"/>
        <v>0.15900101877948233</v>
      </c>
      <c r="G61" s="64">
        <f t="shared" si="3"/>
        <v>2.2333968741873012</v>
      </c>
      <c r="H61" s="125">
        <f t="shared" si="4"/>
        <v>2233.3968741873014</v>
      </c>
      <c r="I61" s="123">
        <f t="shared" si="5"/>
        <v>1831.3854368335869</v>
      </c>
      <c r="J61" s="126">
        <f t="shared" si="6"/>
        <v>1.6454669160000002</v>
      </c>
      <c r="K61" s="110">
        <f t="shared" si="7"/>
        <v>1645.4669160000001</v>
      </c>
      <c r="L61" s="111">
        <f t="shared" si="8"/>
        <v>1349.28287112</v>
      </c>
      <c r="N61" s="51"/>
      <c r="O61" s="52">
        <v>0.34</v>
      </c>
      <c r="P61" s="161">
        <f t="shared" si="9"/>
        <v>2.1474143200000002</v>
      </c>
      <c r="Q61" s="156">
        <f t="shared" si="10"/>
        <v>2147.4143200000003</v>
      </c>
      <c r="R61" s="156">
        <f t="shared" si="11"/>
        <v>1760.8797424000002</v>
      </c>
      <c r="S61" s="2"/>
      <c r="T61" s="52">
        <f t="shared" si="15"/>
        <v>0.34000000000000014</v>
      </c>
      <c r="U61" s="53">
        <f t="shared" si="12"/>
        <v>1831.3854368335869</v>
      </c>
      <c r="V61" s="172">
        <f t="shared" si="13"/>
        <v>1760.8797424000002</v>
      </c>
      <c r="W61" s="54">
        <f t="shared" si="14"/>
        <v>0.96150144419872141</v>
      </c>
      <c r="X61" s="51"/>
      <c r="Y61" s="55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16.5" thickTop="1" thickBot="1" x14ac:dyDescent="0.3">
      <c r="A62" s="58"/>
      <c r="B62" s="58"/>
      <c r="D62" s="52">
        <v>0.35</v>
      </c>
      <c r="E62" s="137">
        <f t="shared" si="1"/>
        <v>2.163723899489582</v>
      </c>
      <c r="F62" s="144">
        <f t="shared" si="2"/>
        <v>0.16799745385963932</v>
      </c>
      <c r="G62" s="64">
        <f t="shared" si="3"/>
        <v>2.3317213533492214</v>
      </c>
      <c r="H62" s="125">
        <f t="shared" si="4"/>
        <v>2331.7213533492213</v>
      </c>
      <c r="I62" s="123">
        <f t="shared" si="5"/>
        <v>1912.0115097463613</v>
      </c>
      <c r="J62" s="126">
        <f t="shared" si="6"/>
        <v>1.7335699374999998</v>
      </c>
      <c r="K62" s="110">
        <f t="shared" si="7"/>
        <v>1733.5699374999997</v>
      </c>
      <c r="L62" s="111">
        <f t="shared" si="8"/>
        <v>1421.5273487499996</v>
      </c>
      <c r="N62" s="51"/>
      <c r="O62" s="52">
        <v>0.35</v>
      </c>
      <c r="P62" s="161">
        <f t="shared" si="9"/>
        <v>2.2337237499999998</v>
      </c>
      <c r="Q62" s="156">
        <f t="shared" si="10"/>
        <v>2233.7237499999997</v>
      </c>
      <c r="R62" s="156">
        <f t="shared" si="11"/>
        <v>1831.6534749999996</v>
      </c>
      <c r="S62" s="2"/>
      <c r="T62" s="52">
        <f t="shared" si="15"/>
        <v>0.35000000000000014</v>
      </c>
      <c r="U62" s="53">
        <f t="shared" si="12"/>
        <v>1912.0115097463613</v>
      </c>
      <c r="V62" s="172">
        <f t="shared" si="13"/>
        <v>1831.6534749999996</v>
      </c>
      <c r="W62" s="54">
        <f t="shared" si="14"/>
        <v>0.9579719921471489</v>
      </c>
      <c r="X62" s="51"/>
      <c r="Y62" s="55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16.5" thickTop="1" thickBot="1" x14ac:dyDescent="0.3">
      <c r="A63" s="58"/>
      <c r="B63" s="58"/>
      <c r="D63" s="52">
        <v>0.36</v>
      </c>
      <c r="E63" s="137">
        <f t="shared" si="1"/>
        <v>2.2541268705870054</v>
      </c>
      <c r="F63" s="144">
        <f t="shared" si="2"/>
        <v>0.17721170076472839</v>
      </c>
      <c r="G63" s="64">
        <f t="shared" si="3"/>
        <v>2.4313385713517337</v>
      </c>
      <c r="H63" s="125">
        <f t="shared" si="4"/>
        <v>2431.3385713517337</v>
      </c>
      <c r="I63" s="123">
        <f t="shared" si="5"/>
        <v>1993.6976285084215</v>
      </c>
      <c r="J63" s="126">
        <f t="shared" si="6"/>
        <v>1.8232858240000001</v>
      </c>
      <c r="K63" s="110">
        <f t="shared" si="7"/>
        <v>1823.285824</v>
      </c>
      <c r="L63" s="111">
        <f t="shared" si="8"/>
        <v>1495.09437568</v>
      </c>
      <c r="N63" s="51"/>
      <c r="O63" s="52">
        <v>0.36</v>
      </c>
      <c r="P63" s="161">
        <f t="shared" si="9"/>
        <v>2.3209164799999997</v>
      </c>
      <c r="Q63" s="156">
        <f t="shared" si="10"/>
        <v>2320.9164799999999</v>
      </c>
      <c r="R63" s="156">
        <f t="shared" si="11"/>
        <v>1903.1515135999998</v>
      </c>
      <c r="S63" s="2"/>
      <c r="T63" s="52">
        <f t="shared" si="15"/>
        <v>0.36000000000000015</v>
      </c>
      <c r="U63" s="53">
        <f t="shared" si="12"/>
        <v>1993.6976285084215</v>
      </c>
      <c r="V63" s="172">
        <f t="shared" si="13"/>
        <v>1903.1515135999998</v>
      </c>
      <c r="W63" s="54">
        <f t="shared" si="14"/>
        <v>0.95458382775117034</v>
      </c>
      <c r="X63" s="51"/>
      <c r="Y63" s="55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16.5" thickTop="1" thickBot="1" x14ac:dyDescent="0.3">
      <c r="A64" s="58"/>
      <c r="B64" s="58"/>
      <c r="D64" s="52">
        <v>0.37</v>
      </c>
      <c r="E64" s="137">
        <f t="shared" si="1"/>
        <v>2.3455804001183105</v>
      </c>
      <c r="F64" s="144">
        <f t="shared" si="2"/>
        <v>0.18664133936336139</v>
      </c>
      <c r="G64" s="64">
        <f t="shared" si="3"/>
        <v>2.5322217394816717</v>
      </c>
      <c r="H64" s="125">
        <f t="shared" si="4"/>
        <v>2532.2217394816716</v>
      </c>
      <c r="I64" s="123">
        <f t="shared" si="5"/>
        <v>2076.4218263749708</v>
      </c>
      <c r="J64" s="126">
        <f t="shared" si="6"/>
        <v>1.9145954745</v>
      </c>
      <c r="K64" s="110">
        <f t="shared" si="7"/>
        <v>1914.5954744999999</v>
      </c>
      <c r="L64" s="111">
        <f t="shared" si="8"/>
        <v>1569.9682890899999</v>
      </c>
      <c r="N64" s="51"/>
      <c r="O64" s="52">
        <v>0.37</v>
      </c>
      <c r="P64" s="161">
        <f t="shared" si="9"/>
        <v>2.4089824900000001</v>
      </c>
      <c r="Q64" s="156">
        <f t="shared" si="10"/>
        <v>2408.9824899999999</v>
      </c>
      <c r="R64" s="156">
        <f t="shared" si="11"/>
        <v>1975.3656417999998</v>
      </c>
      <c r="S64" s="2"/>
      <c r="T64" s="52">
        <f t="shared" si="15"/>
        <v>0.37000000000000016</v>
      </c>
      <c r="U64" s="53">
        <f t="shared" si="12"/>
        <v>2076.4218263749708</v>
      </c>
      <c r="V64" s="172">
        <f t="shared" si="13"/>
        <v>1975.3656417999998</v>
      </c>
      <c r="W64" s="54">
        <f t="shared" si="14"/>
        <v>0.95133157276072589</v>
      </c>
      <c r="X64" s="51"/>
      <c r="Y64" s="55"/>
      <c r="AA64" s="3"/>
      <c r="AB64" s="3"/>
      <c r="AC64" s="3"/>
      <c r="AD64" s="85"/>
      <c r="AE64" s="85"/>
      <c r="AF64" s="85"/>
      <c r="AG64" s="3"/>
      <c r="AH64" s="3"/>
      <c r="AI64" s="3"/>
      <c r="AJ64" s="3"/>
      <c r="AK64" s="3"/>
    </row>
    <row r="65" spans="1:37" ht="16.5" thickTop="1" thickBot="1" x14ac:dyDescent="0.3">
      <c r="A65" s="58"/>
      <c r="B65" s="58"/>
      <c r="D65" s="52">
        <v>0.38</v>
      </c>
      <c r="E65" s="137">
        <f t="shared" si="1"/>
        <v>2.4380609500785333</v>
      </c>
      <c r="F65" s="144">
        <f t="shared" si="2"/>
        <v>0.19628394952415024</v>
      </c>
      <c r="G65" s="64">
        <f t="shared" si="3"/>
        <v>2.6343448996026835</v>
      </c>
      <c r="H65" s="125">
        <f t="shared" si="4"/>
        <v>2634.3448996026837</v>
      </c>
      <c r="I65" s="123">
        <f t="shared" si="5"/>
        <v>2160.1628176742006</v>
      </c>
      <c r="J65" s="126">
        <f t="shared" si="6"/>
        <v>2.0074797879999999</v>
      </c>
      <c r="K65" s="110">
        <f t="shared" si="7"/>
        <v>2007.4797879999999</v>
      </c>
      <c r="L65" s="111">
        <f t="shared" si="8"/>
        <v>1646.1334261599998</v>
      </c>
      <c r="N65" s="51"/>
      <c r="O65" s="52">
        <v>0.38</v>
      </c>
      <c r="P65" s="161">
        <f t="shared" si="9"/>
        <v>2.4979117599999996</v>
      </c>
      <c r="Q65" s="156">
        <f t="shared" si="10"/>
        <v>2497.9117599999995</v>
      </c>
      <c r="R65" s="156">
        <f t="shared" si="11"/>
        <v>2048.2876431999994</v>
      </c>
      <c r="S65" s="2"/>
      <c r="T65" s="52">
        <f t="shared" si="15"/>
        <v>0.38000000000000017</v>
      </c>
      <c r="U65" s="53">
        <f t="shared" si="12"/>
        <v>2160.1628176742006</v>
      </c>
      <c r="V65" s="172">
        <f t="shared" si="13"/>
        <v>2048.2876431999994</v>
      </c>
      <c r="W65" s="54">
        <f t="shared" si="14"/>
        <v>0.94820984161061772</v>
      </c>
      <c r="X65" s="51"/>
      <c r="Y65" s="55"/>
      <c r="AA65" s="3"/>
      <c r="AB65" s="3"/>
      <c r="AC65" s="3"/>
      <c r="AD65" s="3"/>
      <c r="AE65" s="79"/>
      <c r="AF65" s="79"/>
      <c r="AG65" s="3"/>
      <c r="AH65" s="3"/>
      <c r="AI65" s="3"/>
      <c r="AJ65" s="3"/>
      <c r="AK65" s="3"/>
    </row>
    <row r="66" spans="1:37" ht="16.5" thickTop="1" thickBot="1" x14ac:dyDescent="0.3">
      <c r="A66" s="58"/>
      <c r="B66" s="58"/>
      <c r="D66" s="52">
        <v>0.39</v>
      </c>
      <c r="E66" s="137">
        <f t="shared" si="1"/>
        <v>2.5315457583245622</v>
      </c>
      <c r="F66" s="144">
        <f t="shared" si="2"/>
        <v>0.20613711111570671</v>
      </c>
      <c r="G66" s="64">
        <f t="shared" si="3"/>
        <v>2.7376828694402691</v>
      </c>
      <c r="H66" s="125">
        <f t="shared" si="4"/>
        <v>2737.6828694402689</v>
      </c>
      <c r="I66" s="123">
        <f t="shared" si="5"/>
        <v>2244.8999529410203</v>
      </c>
      <c r="J66" s="126">
        <f t="shared" si="6"/>
        <v>2.1019196634999999</v>
      </c>
      <c r="K66" s="110">
        <f t="shared" si="7"/>
        <v>2101.9196634999998</v>
      </c>
      <c r="L66" s="111">
        <f t="shared" si="8"/>
        <v>1723.5741240699997</v>
      </c>
      <c r="N66" s="51"/>
      <c r="O66" s="52">
        <v>0.39</v>
      </c>
      <c r="P66" s="161">
        <f t="shared" si="9"/>
        <v>2.5876942700000001</v>
      </c>
      <c r="Q66" s="156">
        <f t="shared" si="10"/>
        <v>2587.69427</v>
      </c>
      <c r="R66" s="156">
        <f t="shared" si="11"/>
        <v>2121.9093014</v>
      </c>
      <c r="S66" s="2"/>
      <c r="T66" s="52">
        <f t="shared" si="15"/>
        <v>0.39000000000000018</v>
      </c>
      <c r="U66" s="53">
        <f t="shared" si="12"/>
        <v>2244.8999529410203</v>
      </c>
      <c r="V66" s="172">
        <f t="shared" si="13"/>
        <v>2121.9093014</v>
      </c>
      <c r="W66" s="54">
        <f t="shared" si="14"/>
        <v>0.94521330388025027</v>
      </c>
      <c r="X66" s="51"/>
      <c r="Y66" s="55"/>
      <c r="AA66" s="3"/>
      <c r="AB66" s="3"/>
      <c r="AC66" s="3"/>
      <c r="AE66" s="79"/>
      <c r="AF66" s="79"/>
      <c r="AG66" s="3"/>
      <c r="AH66" s="3"/>
      <c r="AI66" s="3"/>
      <c r="AJ66" s="3"/>
      <c r="AK66" s="3"/>
    </row>
    <row r="67" spans="1:37" ht="16.5" thickTop="1" thickBot="1" x14ac:dyDescent="0.3">
      <c r="A67" s="58"/>
      <c r="B67" s="58"/>
      <c r="D67" s="52">
        <v>0.4</v>
      </c>
      <c r="E67" s="137">
        <f t="shared" si="1"/>
        <v>2.6260127887393501</v>
      </c>
      <c r="F67" s="144">
        <f t="shared" si="2"/>
        <v>0.21619840400664272</v>
      </c>
      <c r="G67" s="64">
        <f t="shared" si="3"/>
        <v>2.8422111927459928</v>
      </c>
      <c r="H67" s="125">
        <f t="shared" si="4"/>
        <v>2842.2111927459928</v>
      </c>
      <c r="I67" s="123">
        <f t="shared" si="5"/>
        <v>2330.6131780517139</v>
      </c>
      <c r="J67" s="126">
        <f t="shared" si="6"/>
        <v>2.1978960000000001</v>
      </c>
      <c r="K67" s="110">
        <f t="shared" si="7"/>
        <v>2197.8960000000002</v>
      </c>
      <c r="L67" s="111">
        <f t="shared" si="8"/>
        <v>1802.2747200000001</v>
      </c>
      <c r="N67" s="51"/>
      <c r="O67" s="52">
        <v>0.4</v>
      </c>
      <c r="P67" s="161">
        <f t="shared" si="9"/>
        <v>2.6783200000000003</v>
      </c>
      <c r="Q67" s="156">
        <f t="shared" si="10"/>
        <v>2678.32</v>
      </c>
      <c r="R67" s="156">
        <f t="shared" si="11"/>
        <v>2196.2224000000001</v>
      </c>
      <c r="S67" s="2"/>
      <c r="T67" s="52">
        <f t="shared" si="15"/>
        <v>0.40000000000000019</v>
      </c>
      <c r="U67" s="53">
        <f t="shared" si="12"/>
        <v>2330.6131780517139</v>
      </c>
      <c r="V67" s="172">
        <f t="shared" si="13"/>
        <v>2196.2224000000001</v>
      </c>
      <c r="W67" s="54">
        <f t="shared" si="14"/>
        <v>0.94233672952795267</v>
      </c>
      <c r="X67" s="51"/>
      <c r="Y67" s="55"/>
      <c r="AA67" s="3"/>
      <c r="AB67" s="3"/>
      <c r="AC67" s="3"/>
      <c r="AE67" s="79"/>
      <c r="AF67" s="79"/>
      <c r="AG67" s="3"/>
      <c r="AH67" s="3"/>
      <c r="AI67" s="3"/>
      <c r="AJ67" s="3"/>
      <c r="AK67" s="3"/>
    </row>
    <row r="68" spans="1:37" ht="16.5" thickTop="1" thickBot="1" x14ac:dyDescent="0.3">
      <c r="A68" s="58"/>
      <c r="B68" s="58"/>
      <c r="D68" s="52">
        <v>0.41</v>
      </c>
      <c r="E68" s="137">
        <f t="shared" si="1"/>
        <v>2.7214406857256566</v>
      </c>
      <c r="F68" s="144">
        <f t="shared" si="2"/>
        <v>0.22646540806557008</v>
      </c>
      <c r="G68" s="64">
        <f t="shared" si="3"/>
        <v>2.9479060937912265</v>
      </c>
      <c r="H68" s="125">
        <f t="shared" si="4"/>
        <v>2947.9060937912263</v>
      </c>
      <c r="I68" s="123">
        <f t="shared" si="5"/>
        <v>2417.2829969088057</v>
      </c>
      <c r="J68" s="126">
        <f t="shared" si="6"/>
        <v>2.2953896964999996</v>
      </c>
      <c r="K68" s="110">
        <f t="shared" si="7"/>
        <v>2295.3896964999994</v>
      </c>
      <c r="L68" s="111">
        <f t="shared" si="8"/>
        <v>1882.2195511299994</v>
      </c>
      <c r="N68" s="51"/>
      <c r="O68" s="52">
        <v>0.41</v>
      </c>
      <c r="P68" s="161">
        <f t="shared" si="9"/>
        <v>2.7697789299999998</v>
      </c>
      <c r="Q68" s="156">
        <f t="shared" si="10"/>
        <v>2769.7789299999999</v>
      </c>
      <c r="R68" s="156">
        <f t="shared" si="11"/>
        <v>2271.2187225999996</v>
      </c>
      <c r="S68" s="2"/>
      <c r="T68" s="52">
        <f t="shared" si="15"/>
        <v>0.4100000000000002</v>
      </c>
      <c r="U68" s="53">
        <f t="shared" si="12"/>
        <v>2417.2829969088057</v>
      </c>
      <c r="V68" s="172">
        <f t="shared" si="13"/>
        <v>2271.2187225999996</v>
      </c>
      <c r="W68" s="54">
        <f t="shared" si="14"/>
        <v>0.93957502100681167</v>
      </c>
      <c r="X68" s="51"/>
      <c r="Y68" s="55"/>
      <c r="AA68" s="3"/>
      <c r="AB68" s="3"/>
      <c r="AC68" s="3"/>
      <c r="AD68" s="3"/>
      <c r="AE68" s="79"/>
      <c r="AF68" s="79"/>
      <c r="AG68" s="3"/>
      <c r="AH68" s="3"/>
      <c r="AI68" s="3"/>
      <c r="AJ68" s="3"/>
      <c r="AK68" s="3"/>
    </row>
    <row r="69" spans="1:37" ht="16.5" thickTop="1" thickBot="1" x14ac:dyDescent="0.3">
      <c r="A69" s="58"/>
      <c r="B69" s="58"/>
      <c r="D69" s="52">
        <v>0.42</v>
      </c>
      <c r="E69" s="137">
        <f t="shared" si="1"/>
        <v>2.8178087325535728</v>
      </c>
      <c r="F69" s="144">
        <f t="shared" si="2"/>
        <v>0.23693570316110071</v>
      </c>
      <c r="G69" s="64">
        <f t="shared" si="3"/>
        <v>3.0547444357146736</v>
      </c>
      <c r="H69" s="125">
        <f t="shared" si="4"/>
        <v>3054.7444357146737</v>
      </c>
      <c r="I69" s="123">
        <f t="shared" si="5"/>
        <v>2504.8904372860325</v>
      </c>
      <c r="J69" s="126">
        <f t="shared" si="6"/>
        <v>2.3943816519999994</v>
      </c>
      <c r="K69" s="110">
        <f t="shared" si="7"/>
        <v>2394.3816519999996</v>
      </c>
      <c r="L69" s="111">
        <f t="shared" si="8"/>
        <v>1963.3929546399995</v>
      </c>
      <c r="N69" s="51"/>
      <c r="O69" s="52">
        <v>0.42</v>
      </c>
      <c r="P69" s="161">
        <f t="shared" si="9"/>
        <v>2.8620610399999999</v>
      </c>
      <c r="Q69" s="156">
        <f t="shared" si="10"/>
        <v>2862.06104</v>
      </c>
      <c r="R69" s="156">
        <f t="shared" si="11"/>
        <v>2346.8900527999999</v>
      </c>
      <c r="S69" s="2"/>
      <c r="T69" s="52">
        <f t="shared" si="15"/>
        <v>0.42000000000000021</v>
      </c>
      <c r="U69" s="53">
        <f t="shared" si="12"/>
        <v>2504.8904372860325</v>
      </c>
      <c r="V69" s="172">
        <f t="shared" si="13"/>
        <v>2346.8900527999999</v>
      </c>
      <c r="W69" s="54">
        <f t="shared" si="14"/>
        <v>0.93692323539019906</v>
      </c>
      <c r="X69" s="51"/>
      <c r="Y69" s="55"/>
      <c r="AA69" s="3"/>
      <c r="AB69" s="3"/>
      <c r="AC69" s="85"/>
      <c r="AD69" s="85"/>
      <c r="AE69" s="85"/>
      <c r="AF69" s="85"/>
      <c r="AG69" s="85"/>
      <c r="AH69" s="3"/>
      <c r="AI69" s="3"/>
      <c r="AJ69" s="3"/>
      <c r="AK69" s="3"/>
    </row>
    <row r="70" spans="1:37" ht="16.5" thickTop="1" thickBot="1" x14ac:dyDescent="0.3">
      <c r="A70" s="58"/>
      <c r="B70" s="58"/>
      <c r="D70" s="52">
        <v>0.43</v>
      </c>
      <c r="E70" s="137">
        <f t="shared" si="1"/>
        <v>2.915096813148554</v>
      </c>
      <c r="F70" s="144">
        <f t="shared" si="2"/>
        <v>0.24760686916184649</v>
      </c>
      <c r="G70" s="64">
        <f t="shared" si="3"/>
        <v>3.1627036823104007</v>
      </c>
      <c r="H70" s="125">
        <f t="shared" si="4"/>
        <v>3162.7036823104008</v>
      </c>
      <c r="I70" s="123">
        <f t="shared" si="5"/>
        <v>2593.4170194945286</v>
      </c>
      <c r="J70" s="126">
        <f t="shared" si="6"/>
        <v>2.4948527654999997</v>
      </c>
      <c r="K70" s="110">
        <f t="shared" si="7"/>
        <v>2494.8527654999998</v>
      </c>
      <c r="L70" s="111">
        <f t="shared" si="8"/>
        <v>2045.7792677099997</v>
      </c>
      <c r="N70" s="51"/>
      <c r="O70" s="52">
        <v>0.43</v>
      </c>
      <c r="P70" s="161">
        <f t="shared" si="9"/>
        <v>2.9551563099999996</v>
      </c>
      <c r="Q70" s="156">
        <f t="shared" si="10"/>
        <v>2955.1563099999994</v>
      </c>
      <c r="R70" s="156">
        <f t="shared" si="11"/>
        <v>2423.2281741999996</v>
      </c>
      <c r="S70" s="2"/>
      <c r="T70" s="52">
        <f t="shared" si="15"/>
        <v>0.43000000000000022</v>
      </c>
      <c r="U70" s="53">
        <f t="shared" si="12"/>
        <v>2593.4170194945286</v>
      </c>
      <c r="V70" s="172">
        <f t="shared" si="13"/>
        <v>2423.2281741999996</v>
      </c>
      <c r="W70" s="54">
        <f t="shared" si="14"/>
        <v>0.93437659889819813</v>
      </c>
      <c r="X70" s="51"/>
      <c r="Y70" s="55"/>
      <c r="AA70" s="3"/>
      <c r="AB70" s="3"/>
      <c r="AC70" s="80"/>
      <c r="AD70" s="80"/>
      <c r="AE70" s="80"/>
      <c r="AF70" s="6"/>
      <c r="AG70" s="80"/>
      <c r="AH70" s="3"/>
      <c r="AI70" s="3"/>
      <c r="AJ70" s="3"/>
      <c r="AK70" s="3"/>
    </row>
    <row r="71" spans="1:37" ht="16.5" thickTop="1" thickBot="1" x14ac:dyDescent="0.3">
      <c r="A71" s="58"/>
      <c r="B71" s="58"/>
      <c r="D71" s="52">
        <v>0.44</v>
      </c>
      <c r="E71" s="137">
        <f t="shared" si="1"/>
        <v>3.0132853769596855</v>
      </c>
      <c r="F71" s="144">
        <f t="shared" si="2"/>
        <v>0.25847648593641931</v>
      </c>
      <c r="G71" s="64">
        <f t="shared" si="3"/>
        <v>3.2717618628961049</v>
      </c>
      <c r="H71" s="125">
        <f t="shared" si="4"/>
        <v>3271.761862896105</v>
      </c>
      <c r="I71" s="123">
        <f t="shared" si="5"/>
        <v>2682.8447275748058</v>
      </c>
      <c r="J71" s="126">
        <f t="shared" si="6"/>
        <v>2.596783936</v>
      </c>
      <c r="K71" s="110">
        <f t="shared" si="7"/>
        <v>2596.7839359999998</v>
      </c>
      <c r="L71" s="111">
        <f t="shared" si="8"/>
        <v>2129.3628275199999</v>
      </c>
      <c r="N71" s="51"/>
      <c r="O71" s="52">
        <v>0.44</v>
      </c>
      <c r="P71" s="161">
        <f t="shared" si="9"/>
        <v>3.04905472</v>
      </c>
      <c r="Q71" s="156">
        <f t="shared" si="10"/>
        <v>3049.0547200000001</v>
      </c>
      <c r="R71" s="156">
        <f t="shared" si="11"/>
        <v>2500.2248703999999</v>
      </c>
      <c r="S71" s="2"/>
      <c r="T71" s="52">
        <f t="shared" si="15"/>
        <v>0.44000000000000022</v>
      </c>
      <c r="U71" s="53">
        <f t="shared" si="12"/>
        <v>2682.8447275748058</v>
      </c>
      <c r="V71" s="172">
        <f t="shared" si="13"/>
        <v>2500.2248703999999</v>
      </c>
      <c r="W71" s="54">
        <f t="shared" si="14"/>
        <v>0.9319305156583223</v>
      </c>
      <c r="X71" s="51"/>
      <c r="Y71" s="55"/>
      <c r="AA71" s="3"/>
      <c r="AB71" s="81"/>
      <c r="AC71" s="80"/>
      <c r="AD71" s="80"/>
      <c r="AE71" s="80"/>
      <c r="AF71" s="85"/>
      <c r="AG71" s="80"/>
      <c r="AH71" s="3"/>
      <c r="AI71" s="3"/>
      <c r="AJ71" s="3"/>
      <c r="AK71" s="3"/>
    </row>
    <row r="72" spans="1:37" ht="16.5" thickTop="1" thickBot="1" x14ac:dyDescent="0.3">
      <c r="A72" s="58"/>
      <c r="B72" s="58"/>
      <c r="D72" s="52">
        <v>0.45</v>
      </c>
      <c r="E72" s="137">
        <f t="shared" si="1"/>
        <v>3.1123554065929975</v>
      </c>
      <c r="F72" s="144">
        <f t="shared" si="2"/>
        <v>0.26954213335343091</v>
      </c>
      <c r="G72" s="64">
        <f t="shared" si="3"/>
        <v>3.3818975399464284</v>
      </c>
      <c r="H72" s="125">
        <f t="shared" si="4"/>
        <v>3381.8975399464284</v>
      </c>
      <c r="I72" s="123">
        <f t="shared" si="5"/>
        <v>2773.1559827560714</v>
      </c>
      <c r="J72" s="126">
        <f t="shared" si="6"/>
        <v>2.7001560625000001</v>
      </c>
      <c r="K72" s="110">
        <f t="shared" si="7"/>
        <v>2700.1560625000002</v>
      </c>
      <c r="L72" s="111">
        <f t="shared" si="8"/>
        <v>2214.12797125</v>
      </c>
      <c r="N72" s="51"/>
      <c r="O72" s="52">
        <v>0.45</v>
      </c>
      <c r="P72" s="161">
        <f t="shared" si="9"/>
        <v>3.14374625</v>
      </c>
      <c r="Q72" s="156">
        <f t="shared" si="10"/>
        <v>3143.7462500000001</v>
      </c>
      <c r="R72" s="156">
        <f t="shared" si="11"/>
        <v>2577.8719249999999</v>
      </c>
      <c r="S72" s="2"/>
      <c r="T72" s="52">
        <f t="shared" si="15"/>
        <v>0.45000000000000023</v>
      </c>
      <c r="U72" s="53">
        <f t="shared" si="12"/>
        <v>2773.1559827560714</v>
      </c>
      <c r="V72" s="172">
        <f t="shared" si="13"/>
        <v>2577.8719249999999</v>
      </c>
      <c r="W72" s="54">
        <f t="shared" si="14"/>
        <v>0.92958057210976264</v>
      </c>
      <c r="X72" s="51"/>
      <c r="Y72" s="55"/>
      <c r="AA72" s="3"/>
      <c r="AB72" s="6"/>
      <c r="AC72" s="3"/>
      <c r="AD72" s="3"/>
      <c r="AE72" s="3"/>
      <c r="AF72" s="67"/>
      <c r="AG72" s="3"/>
      <c r="AH72" s="65"/>
      <c r="AI72" s="3"/>
      <c r="AJ72" s="3"/>
      <c r="AK72" s="3"/>
    </row>
    <row r="73" spans="1:37" ht="16.5" thickTop="1" thickBot="1" x14ac:dyDescent="0.3">
      <c r="A73" s="58"/>
      <c r="B73" s="58"/>
      <c r="D73" s="52">
        <v>0.46</v>
      </c>
      <c r="E73" s="137">
        <f t="shared" si="1"/>
        <v>3.2122883879332855</v>
      </c>
      <c r="F73" s="144">
        <f t="shared" si="2"/>
        <v>0.28080139128149328</v>
      </c>
      <c r="G73" s="64">
        <f t="shared" si="3"/>
        <v>3.4930897792147788</v>
      </c>
      <c r="H73" s="125">
        <f t="shared" si="4"/>
        <v>3493.0897792147789</v>
      </c>
      <c r="I73" s="123">
        <f t="shared" si="5"/>
        <v>2864.3336189561187</v>
      </c>
      <c r="J73" s="126">
        <f t="shared" si="6"/>
        <v>2.8049500440000004</v>
      </c>
      <c r="K73" s="110">
        <f t="shared" si="7"/>
        <v>2804.9500440000002</v>
      </c>
      <c r="L73" s="111">
        <f t="shared" si="8"/>
        <v>2300.0590360800002</v>
      </c>
      <c r="N73" s="51"/>
      <c r="O73" s="52">
        <v>0.46</v>
      </c>
      <c r="P73" s="161">
        <f t="shared" si="9"/>
        <v>3.23922088</v>
      </c>
      <c r="Q73" s="156">
        <f t="shared" si="10"/>
        <v>3239.2208799999999</v>
      </c>
      <c r="R73" s="156">
        <f t="shared" si="11"/>
        <v>2656.1611215999997</v>
      </c>
      <c r="S73" s="2"/>
      <c r="T73" s="52">
        <f t="shared" si="15"/>
        <v>0.46000000000000024</v>
      </c>
      <c r="U73" s="53">
        <f t="shared" si="12"/>
        <v>2864.3336189561187</v>
      </c>
      <c r="V73" s="172">
        <f t="shared" si="13"/>
        <v>2656.1611215999997</v>
      </c>
      <c r="W73" s="54">
        <f t="shared" si="14"/>
        <v>0.92732253813646692</v>
      </c>
      <c r="X73" s="51"/>
      <c r="Y73" s="55"/>
      <c r="AA73" s="3"/>
      <c r="AB73" s="3"/>
      <c r="AC73" s="81"/>
      <c r="AD73" s="81"/>
      <c r="AE73" s="81"/>
      <c r="AF73" s="67"/>
      <c r="AG73" s="81"/>
      <c r="AH73" s="65"/>
      <c r="AI73" s="3"/>
      <c r="AJ73" s="3"/>
      <c r="AK73" s="3"/>
    </row>
    <row r="74" spans="1:37" ht="16.5" thickTop="1" thickBot="1" x14ac:dyDescent="0.3">
      <c r="A74" s="58"/>
      <c r="B74" s="58"/>
      <c r="D74" s="52">
        <v>0.47</v>
      </c>
      <c r="E74" s="137">
        <f t="shared" si="1"/>
        <v>3.3130662825109312</v>
      </c>
      <c r="F74" s="144">
        <f t="shared" si="2"/>
        <v>0.29225183958921824</v>
      </c>
      <c r="G74" s="64">
        <f t="shared" si="3"/>
        <v>3.6053181221001496</v>
      </c>
      <c r="H74" s="125">
        <f t="shared" si="4"/>
        <v>3605.3181221001496</v>
      </c>
      <c r="I74" s="123">
        <f t="shared" si="5"/>
        <v>2956.3608601221226</v>
      </c>
      <c r="J74" s="126">
        <f t="shared" si="6"/>
        <v>2.9111467794999997</v>
      </c>
      <c r="K74" s="110">
        <f t="shared" si="7"/>
        <v>2911.1467794999999</v>
      </c>
      <c r="L74" s="111">
        <f t="shared" si="8"/>
        <v>2387.1403591899998</v>
      </c>
      <c r="N74" s="51"/>
      <c r="O74" s="52">
        <v>0.47</v>
      </c>
      <c r="P74" s="161">
        <f t="shared" si="9"/>
        <v>3.3354685899999996</v>
      </c>
      <c r="Q74" s="156">
        <f t="shared" si="10"/>
        <v>3335.4685899999995</v>
      </c>
      <c r="R74" s="156">
        <f t="shared" si="11"/>
        <v>2735.0842437999995</v>
      </c>
      <c r="S74" s="2"/>
      <c r="T74" s="52">
        <f t="shared" si="15"/>
        <v>0.47000000000000025</v>
      </c>
      <c r="U74" s="53">
        <f t="shared" si="12"/>
        <v>2956.3608601221226</v>
      </c>
      <c r="V74" s="172">
        <f t="shared" si="13"/>
        <v>2735.0842437999995</v>
      </c>
      <c r="W74" s="54">
        <f t="shared" si="14"/>
        <v>0.92515236576600379</v>
      </c>
      <c r="X74" s="51"/>
      <c r="Y74" s="55"/>
      <c r="AA74" s="3"/>
      <c r="AB74" s="3"/>
      <c r="AC74" s="6"/>
      <c r="AD74" s="68"/>
      <c r="AE74" s="68"/>
      <c r="AF74" s="68"/>
      <c r="AG74" s="68"/>
      <c r="AH74" s="68"/>
      <c r="AI74" s="3"/>
      <c r="AJ74" s="3"/>
      <c r="AK74" s="3"/>
    </row>
    <row r="75" spans="1:37" ht="16.5" thickTop="1" thickBot="1" x14ac:dyDescent="0.3">
      <c r="A75" s="58"/>
      <c r="B75" s="58"/>
      <c r="D75" s="52">
        <v>0.48</v>
      </c>
      <c r="E75" s="137">
        <f t="shared" si="1"/>
        <v>3.4146715018988227</v>
      </c>
      <c r="F75" s="144">
        <f t="shared" si="2"/>
        <v>0.30389105814521761</v>
      </c>
      <c r="G75" s="64">
        <f t="shared" si="3"/>
        <v>3.7185625600440404</v>
      </c>
      <c r="H75" s="125">
        <f t="shared" si="4"/>
        <v>3718.5625600440403</v>
      </c>
      <c r="I75" s="123">
        <f t="shared" si="5"/>
        <v>3049.2212992361128</v>
      </c>
      <c r="J75" s="126">
        <f t="shared" si="6"/>
        <v>3.0187271679999994</v>
      </c>
      <c r="K75" s="110">
        <f t="shared" si="7"/>
        <v>3018.7271679999994</v>
      </c>
      <c r="L75" s="111">
        <f t="shared" si="8"/>
        <v>2475.3562777599996</v>
      </c>
      <c r="N75" s="51"/>
      <c r="O75" s="52">
        <v>0.48</v>
      </c>
      <c r="P75" s="161">
        <f t="shared" si="9"/>
        <v>3.4324793599999999</v>
      </c>
      <c r="Q75" s="156">
        <f t="shared" si="10"/>
        <v>3432.4793599999998</v>
      </c>
      <c r="R75" s="156">
        <f t="shared" si="11"/>
        <v>2814.6330751999999</v>
      </c>
      <c r="S75" s="2"/>
      <c r="T75" s="52">
        <f t="shared" si="15"/>
        <v>0.48000000000000026</v>
      </c>
      <c r="U75" s="53">
        <f t="shared" si="12"/>
        <v>3049.2212992361128</v>
      </c>
      <c r="V75" s="172">
        <f t="shared" si="13"/>
        <v>2814.6330751999999</v>
      </c>
      <c r="W75" s="54">
        <f t="shared" si="14"/>
        <v>0.92306618608007174</v>
      </c>
      <c r="X75" s="51"/>
      <c r="Y75" s="55"/>
      <c r="AA75" s="3"/>
      <c r="AB75" s="3"/>
      <c r="AC75" s="6"/>
      <c r="AD75" s="68"/>
      <c r="AE75" s="68"/>
      <c r="AF75" s="68"/>
      <c r="AG75" s="68"/>
      <c r="AH75" s="68"/>
      <c r="AI75" s="3"/>
      <c r="AJ75" s="3"/>
      <c r="AK75" s="3"/>
    </row>
    <row r="76" spans="1:37" ht="16.5" thickTop="1" thickBot="1" x14ac:dyDescent="0.3">
      <c r="A76" s="58"/>
      <c r="B76" s="58"/>
      <c r="D76" s="52">
        <v>0.49</v>
      </c>
      <c r="E76" s="137">
        <f t="shared" si="1"/>
        <v>3.5170868839490614</v>
      </c>
      <c r="F76" s="144">
        <f t="shared" si="2"/>
        <v>0.31571662681810336</v>
      </c>
      <c r="G76" s="64">
        <f t="shared" si="3"/>
        <v>3.8328035107671647</v>
      </c>
      <c r="H76" s="125">
        <f t="shared" si="4"/>
        <v>3832.8035107671649</v>
      </c>
      <c r="I76" s="123">
        <f t="shared" si="5"/>
        <v>3142.8988788290749</v>
      </c>
      <c r="J76" s="126">
        <f t="shared" si="6"/>
        <v>3.1276721084999997</v>
      </c>
      <c r="K76" s="110">
        <f t="shared" si="7"/>
        <v>3127.6721084999995</v>
      </c>
      <c r="L76" s="111">
        <f t="shared" si="8"/>
        <v>2564.6911289699992</v>
      </c>
      <c r="N76" s="51"/>
      <c r="O76" s="52">
        <v>0.49</v>
      </c>
      <c r="P76" s="161">
        <f t="shared" si="9"/>
        <v>3.5302431699999999</v>
      </c>
      <c r="Q76" s="156">
        <f t="shared" si="10"/>
        <v>3530.2431699999997</v>
      </c>
      <c r="R76" s="156">
        <f t="shared" si="11"/>
        <v>2894.7993993999994</v>
      </c>
      <c r="S76" s="2"/>
      <c r="T76" s="52">
        <f t="shared" si="15"/>
        <v>0.49000000000000027</v>
      </c>
      <c r="U76" s="53">
        <f t="shared" si="12"/>
        <v>3142.8988788290749</v>
      </c>
      <c r="V76" s="172">
        <f t="shared" si="13"/>
        <v>2894.7993993999994</v>
      </c>
      <c r="W76" s="54">
        <f t="shared" si="14"/>
        <v>0.92106030483503565</v>
      </c>
      <c r="X76" s="51"/>
      <c r="Y76" s="55"/>
      <c r="AA76" s="3"/>
      <c r="AB76" s="3"/>
      <c r="AC76" s="66"/>
      <c r="AD76" s="69"/>
      <c r="AE76" s="69"/>
      <c r="AF76" s="69"/>
      <c r="AG76" s="69"/>
      <c r="AH76" s="69"/>
      <c r="AI76" s="3"/>
      <c r="AJ76" s="3"/>
      <c r="AK76" s="3"/>
    </row>
    <row r="77" spans="1:37" ht="16.5" thickTop="1" thickBot="1" x14ac:dyDescent="0.3">
      <c r="A77" s="58"/>
      <c r="B77" s="58"/>
      <c r="D77" s="52">
        <v>0.5</v>
      </c>
      <c r="E77" s="137">
        <f t="shared" si="1"/>
        <v>3.6202956707005494</v>
      </c>
      <c r="F77" s="144">
        <f t="shared" si="2"/>
        <v>0.32772612547648727</v>
      </c>
      <c r="G77" s="64">
        <f t="shared" si="3"/>
        <v>3.9480217961770365</v>
      </c>
      <c r="H77" s="125">
        <f t="shared" si="4"/>
        <v>3948.0217961770363</v>
      </c>
      <c r="I77" s="123">
        <f t="shared" si="5"/>
        <v>3237.3778728651696</v>
      </c>
      <c r="J77" s="126">
        <f t="shared" si="6"/>
        <v>3.2379625000000001</v>
      </c>
      <c r="K77" s="110">
        <f t="shared" si="7"/>
        <v>3237.9625000000001</v>
      </c>
      <c r="L77" s="111">
        <f t="shared" si="8"/>
        <v>2655.12925</v>
      </c>
      <c r="N77" s="51"/>
      <c r="O77" s="52">
        <v>0.5</v>
      </c>
      <c r="P77" s="161">
        <f t="shared" si="9"/>
        <v>3.6287499999999997</v>
      </c>
      <c r="Q77" s="156">
        <f t="shared" si="10"/>
        <v>3628.7499999999995</v>
      </c>
      <c r="R77" s="156">
        <f t="shared" si="11"/>
        <v>2975.5749999999994</v>
      </c>
      <c r="S77" s="2"/>
      <c r="T77" s="52">
        <f t="shared" si="15"/>
        <v>0.50000000000000022</v>
      </c>
      <c r="U77" s="53">
        <f t="shared" si="12"/>
        <v>3237.3778728651696</v>
      </c>
      <c r="V77" s="172">
        <f t="shared" si="13"/>
        <v>2975.5749999999994</v>
      </c>
      <c r="W77" s="54">
        <f t="shared" si="14"/>
        <v>0.91913119717672398</v>
      </c>
      <c r="X77" s="51"/>
      <c r="Y77" s="55"/>
      <c r="AA77" s="3"/>
      <c r="AB77" s="3"/>
      <c r="AC77" s="3"/>
      <c r="AD77" s="70"/>
      <c r="AE77" s="86"/>
      <c r="AF77" s="86"/>
      <c r="AG77" s="68"/>
      <c r="AH77" s="68"/>
      <c r="AI77" s="3"/>
      <c r="AJ77" s="3"/>
      <c r="AK77" s="3"/>
    </row>
    <row r="78" spans="1:37" ht="16.5" thickTop="1" thickBot="1" x14ac:dyDescent="0.3">
      <c r="A78" s="58"/>
      <c r="B78" s="58"/>
      <c r="D78" s="52">
        <v>0.51</v>
      </c>
      <c r="E78" s="137">
        <f t="shared" si="1"/>
        <v>3.7242814878071098</v>
      </c>
      <c r="F78" s="144">
        <f t="shared" si="2"/>
        <v>0.33991713398898127</v>
      </c>
      <c r="G78" s="64">
        <f t="shared" si="3"/>
        <v>4.0641986217960913</v>
      </c>
      <c r="H78" s="125">
        <f t="shared" si="4"/>
        <v>4064.1986217960912</v>
      </c>
      <c r="I78" s="123">
        <f t="shared" si="5"/>
        <v>3332.6428698727946</v>
      </c>
      <c r="J78" s="126">
        <f t="shared" si="6"/>
        <v>3.3495792414999999</v>
      </c>
      <c r="K78" s="110">
        <f t="shared" si="7"/>
        <v>3349.5792415000001</v>
      </c>
      <c r="L78" s="111">
        <f t="shared" si="8"/>
        <v>2746.6549780299997</v>
      </c>
      <c r="N78" s="51"/>
      <c r="O78" s="52">
        <v>0.51</v>
      </c>
      <c r="P78" s="161">
        <f t="shared" si="9"/>
        <v>3.7279898299999998</v>
      </c>
      <c r="Q78" s="156">
        <f t="shared" si="10"/>
        <v>3727.98983</v>
      </c>
      <c r="R78" s="156">
        <f t="shared" si="11"/>
        <v>3056.9516605999997</v>
      </c>
      <c r="S78" s="2"/>
      <c r="T78" s="52">
        <f t="shared" si="15"/>
        <v>0.51000000000000023</v>
      </c>
      <c r="U78" s="53">
        <f t="shared" si="12"/>
        <v>3332.6428698727946</v>
      </c>
      <c r="V78" s="172">
        <f t="shared" si="13"/>
        <v>3056.9516605999997</v>
      </c>
      <c r="W78" s="54">
        <f t="shared" si="14"/>
        <v>0.91727550174516059</v>
      </c>
      <c r="X78" s="51"/>
      <c r="Y78" s="55"/>
      <c r="AA78" s="3"/>
      <c r="AB78" s="3"/>
      <c r="AC78" s="66"/>
      <c r="AD78" s="69"/>
      <c r="AE78" s="69"/>
      <c r="AF78" s="69"/>
      <c r="AG78" s="69"/>
      <c r="AH78" s="69"/>
      <c r="AI78" s="3"/>
      <c r="AJ78" s="3"/>
      <c r="AK78" s="3"/>
    </row>
    <row r="79" spans="1:37" ht="16.5" thickTop="1" thickBot="1" x14ac:dyDescent="0.3">
      <c r="A79" s="58"/>
      <c r="B79" s="58"/>
      <c r="D79" s="52">
        <v>0.52</v>
      </c>
      <c r="E79" s="137">
        <f t="shared" si="1"/>
        <v>3.8290283253520343</v>
      </c>
      <c r="F79" s="144">
        <f t="shared" si="2"/>
        <v>0.35228723222419717</v>
      </c>
      <c r="G79" s="64">
        <f t="shared" si="3"/>
        <v>4.1813155575762311</v>
      </c>
      <c r="H79" s="125">
        <f t="shared" si="4"/>
        <v>4181.3155575762312</v>
      </c>
      <c r="I79" s="123">
        <f t="shared" si="5"/>
        <v>3428.6787572125095</v>
      </c>
      <c r="J79" s="126">
        <f t="shared" si="6"/>
        <v>3.462503232</v>
      </c>
      <c r="K79" s="110">
        <f t="shared" si="7"/>
        <v>3462.503232</v>
      </c>
      <c r="L79" s="111">
        <f t="shared" si="8"/>
        <v>2839.2526502399996</v>
      </c>
      <c r="N79" s="51"/>
      <c r="O79" s="52">
        <v>0.52</v>
      </c>
      <c r="P79" s="161">
        <f t="shared" si="9"/>
        <v>3.8279526399999999</v>
      </c>
      <c r="Q79" s="156">
        <f t="shared" si="10"/>
        <v>3827.95264</v>
      </c>
      <c r="R79" s="156">
        <f t="shared" si="11"/>
        <v>3138.9211647999996</v>
      </c>
      <c r="S79" s="2"/>
      <c r="T79" s="52">
        <f t="shared" si="15"/>
        <v>0.52000000000000024</v>
      </c>
      <c r="U79" s="53">
        <f t="shared" si="12"/>
        <v>3428.6787572125095</v>
      </c>
      <c r="V79" s="172">
        <f t="shared" si="13"/>
        <v>3138.9211647999996</v>
      </c>
      <c r="W79" s="54">
        <f t="shared" si="14"/>
        <v>0.9154900143960758</v>
      </c>
      <c r="X79" s="51"/>
      <c r="Y79" s="55"/>
      <c r="AA79" s="3"/>
      <c r="AB79" s="3"/>
      <c r="AC79" s="66"/>
      <c r="AD79" s="73"/>
      <c r="AE79" s="73"/>
      <c r="AF79" s="73"/>
      <c r="AG79" s="73"/>
      <c r="AH79" s="73"/>
      <c r="AI79" s="3"/>
      <c r="AJ79" s="3"/>
      <c r="AK79" s="3"/>
    </row>
    <row r="80" spans="1:37" ht="16.5" thickTop="1" thickBot="1" x14ac:dyDescent="0.3">
      <c r="A80" s="58"/>
      <c r="B80" s="58"/>
      <c r="D80" s="52">
        <v>0.53</v>
      </c>
      <c r="E80" s="137">
        <f t="shared" si="1"/>
        <v>3.9345205199291118</v>
      </c>
      <c r="F80" s="144">
        <f t="shared" si="2"/>
        <v>0.3648340000507469</v>
      </c>
      <c r="G80" s="64">
        <f t="shared" si="3"/>
        <v>4.2993545199798584</v>
      </c>
      <c r="H80" s="125">
        <f t="shared" si="4"/>
        <v>4299.3545199798582</v>
      </c>
      <c r="I80" s="123">
        <f t="shared" si="5"/>
        <v>3525.4707063834835</v>
      </c>
      <c r="J80" s="126">
        <f t="shared" si="6"/>
        <v>3.5767153705000001</v>
      </c>
      <c r="K80" s="110">
        <f t="shared" si="7"/>
        <v>3576.7153705000001</v>
      </c>
      <c r="L80" s="111">
        <f t="shared" si="8"/>
        <v>2932.90660381</v>
      </c>
      <c r="N80" s="51"/>
      <c r="O80" s="52">
        <v>0.53</v>
      </c>
      <c r="P80" s="161">
        <f t="shared" si="9"/>
        <v>3.9286284100000004</v>
      </c>
      <c r="Q80" s="156">
        <f t="shared" si="10"/>
        <v>3928.6284100000003</v>
      </c>
      <c r="R80" s="156">
        <f t="shared" si="11"/>
        <v>3221.4752962000002</v>
      </c>
      <c r="S80" s="2"/>
      <c r="T80" s="52">
        <f t="shared" si="15"/>
        <v>0.53000000000000025</v>
      </c>
      <c r="U80" s="53">
        <f t="shared" si="12"/>
        <v>3525.4707063834835</v>
      </c>
      <c r="V80" s="172">
        <f t="shared" si="13"/>
        <v>3221.4752962000002</v>
      </c>
      <c r="W80" s="54">
        <f t="shared" si="14"/>
        <v>0.91377168171244583</v>
      </c>
      <c r="X80" s="51"/>
      <c r="Y80" s="55"/>
      <c r="AA80" s="3"/>
      <c r="AB80" s="3"/>
      <c r="AC80" s="84"/>
      <c r="AD80" s="84"/>
      <c r="AE80" s="3"/>
      <c r="AF80" s="6"/>
      <c r="AG80" s="3"/>
      <c r="AH80" s="3"/>
      <c r="AI80" s="3"/>
      <c r="AJ80" s="3"/>
      <c r="AK80" s="3"/>
    </row>
    <row r="81" spans="1:37" ht="16.5" thickTop="1" thickBot="1" x14ac:dyDescent="0.3">
      <c r="A81" s="58"/>
      <c r="B81" s="58"/>
      <c r="D81" s="52">
        <v>0.54</v>
      </c>
      <c r="E81" s="137">
        <f t="shared" si="1"/>
        <v>4.0407427378826268</v>
      </c>
      <c r="F81" s="144">
        <f t="shared" si="2"/>
        <v>0.37755501733724217</v>
      </c>
      <c r="G81" s="64">
        <f t="shared" si="3"/>
        <v>4.4182977552198688</v>
      </c>
      <c r="H81" s="125">
        <f t="shared" si="4"/>
        <v>4418.297755219869</v>
      </c>
      <c r="I81" s="123">
        <f t="shared" si="5"/>
        <v>3623.0041592802922</v>
      </c>
      <c r="J81" s="126">
        <f t="shared" si="6"/>
        <v>3.6921965560000003</v>
      </c>
      <c r="K81" s="110">
        <f t="shared" si="7"/>
        <v>3692.1965560000003</v>
      </c>
      <c r="L81" s="111">
        <f t="shared" si="8"/>
        <v>3027.6011759200001</v>
      </c>
      <c r="N81" s="51"/>
      <c r="O81" s="52">
        <v>0.54</v>
      </c>
      <c r="P81" s="161">
        <f t="shared" si="9"/>
        <v>4.0300071199999996</v>
      </c>
      <c r="Q81" s="156">
        <f t="shared" si="10"/>
        <v>4030.0071199999998</v>
      </c>
      <c r="R81" s="156">
        <f t="shared" si="11"/>
        <v>3304.6058383999998</v>
      </c>
      <c r="S81" s="2"/>
      <c r="T81" s="52">
        <f t="shared" si="15"/>
        <v>0.54000000000000026</v>
      </c>
      <c r="U81" s="53">
        <f t="shared" si="12"/>
        <v>3623.0041592802922</v>
      </c>
      <c r="V81" s="172">
        <f t="shared" si="13"/>
        <v>3304.6058383999998</v>
      </c>
      <c r="W81" s="54">
        <f t="shared" si="14"/>
        <v>0.91211759443755591</v>
      </c>
      <c r="X81" s="51"/>
      <c r="Y81" s="5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16.5" thickTop="1" thickBot="1" x14ac:dyDescent="0.3">
      <c r="A82" s="58"/>
      <c r="B82" s="58"/>
      <c r="D82" s="52">
        <v>0.55000000000000004</v>
      </c>
      <c r="E82" s="137">
        <f t="shared" si="1"/>
        <v>4.1476799596097909</v>
      </c>
      <c r="F82" s="144">
        <f t="shared" si="2"/>
        <v>0.39044786395229503</v>
      </c>
      <c r="G82" s="64">
        <f t="shared" si="3"/>
        <v>4.5381278235620854</v>
      </c>
      <c r="H82" s="125">
        <f t="shared" si="4"/>
        <v>4538.1278235620857</v>
      </c>
      <c r="I82" s="123">
        <f t="shared" si="5"/>
        <v>3721.2648153209102</v>
      </c>
      <c r="J82" s="126">
        <f t="shared" si="6"/>
        <v>3.8089276875000002</v>
      </c>
      <c r="K82" s="110">
        <f t="shared" si="7"/>
        <v>3808.9276875</v>
      </c>
      <c r="L82" s="111">
        <f t="shared" si="8"/>
        <v>3123.3207037499997</v>
      </c>
      <c r="N82" s="51"/>
      <c r="O82" s="52">
        <v>0.55000000000000004</v>
      </c>
      <c r="P82" s="161">
        <f t="shared" si="9"/>
        <v>4.1320787499999998</v>
      </c>
      <c r="Q82" s="156">
        <f t="shared" si="10"/>
        <v>4132.0787499999997</v>
      </c>
      <c r="R82" s="156">
        <f t="shared" si="11"/>
        <v>3388.3045749999997</v>
      </c>
      <c r="S82" s="2"/>
      <c r="T82" s="52">
        <f t="shared" si="15"/>
        <v>0.55000000000000027</v>
      </c>
      <c r="U82" s="53">
        <f t="shared" si="12"/>
        <v>3721.2648153209102</v>
      </c>
      <c r="V82" s="172">
        <f t="shared" si="13"/>
        <v>3388.3045749999997</v>
      </c>
      <c r="W82" s="54">
        <f t="shared" si="14"/>
        <v>0.91052498092850798</v>
      </c>
      <c r="X82" s="51"/>
      <c r="Y82" s="55"/>
      <c r="AA82" s="3"/>
      <c r="AB82" s="3"/>
      <c r="AC82" s="84"/>
      <c r="AD82" s="85"/>
      <c r="AE82" s="85"/>
      <c r="AF82" s="85"/>
      <c r="AG82" s="85"/>
      <c r="AH82" s="3"/>
      <c r="AI82" s="3"/>
      <c r="AJ82" s="3"/>
      <c r="AK82" s="3"/>
    </row>
    <row r="83" spans="1:37" ht="16.5" thickTop="1" thickBot="1" x14ac:dyDescent="0.3">
      <c r="A83" s="58"/>
      <c r="B83" s="58"/>
      <c r="D83" s="52">
        <v>0.56000000000000005</v>
      </c>
      <c r="E83" s="137">
        <f t="shared" si="1"/>
        <v>4.2553174648386616</v>
      </c>
      <c r="F83" s="144">
        <f t="shared" si="2"/>
        <v>0.40351011976451728</v>
      </c>
      <c r="G83" s="64">
        <f t="shared" si="3"/>
        <v>4.6588275846031788</v>
      </c>
      <c r="H83" s="125">
        <f t="shared" si="4"/>
        <v>4658.8275846031784</v>
      </c>
      <c r="I83" s="123">
        <f t="shared" si="5"/>
        <v>3820.2386193746061</v>
      </c>
      <c r="J83" s="126">
        <f t="shared" si="6"/>
        <v>3.9268896640000004</v>
      </c>
      <c r="K83" s="110">
        <f t="shared" si="7"/>
        <v>3926.8896640000003</v>
      </c>
      <c r="L83" s="111">
        <f t="shared" si="8"/>
        <v>3220.0495244799999</v>
      </c>
      <c r="N83" s="51"/>
      <c r="O83" s="52">
        <v>0.56000000000000005</v>
      </c>
      <c r="P83" s="161">
        <f t="shared" si="9"/>
        <v>4.2348332800000001</v>
      </c>
      <c r="Q83" s="156">
        <f t="shared" si="10"/>
        <v>4234.8332799999998</v>
      </c>
      <c r="R83" s="156">
        <f t="shared" si="11"/>
        <v>3472.5632895999997</v>
      </c>
      <c r="S83" s="2"/>
      <c r="T83" s="52">
        <f t="shared" si="15"/>
        <v>0.56000000000000028</v>
      </c>
      <c r="U83" s="53">
        <f t="shared" si="12"/>
        <v>3820.2386193746061</v>
      </c>
      <c r="V83" s="172">
        <f t="shared" si="13"/>
        <v>3472.5632895999997</v>
      </c>
      <c r="W83" s="54">
        <f t="shared" si="14"/>
        <v>0.9089912007037082</v>
      </c>
      <c r="X83" s="51"/>
      <c r="Y83" s="55"/>
      <c r="AA83" s="3"/>
      <c r="AB83" s="3"/>
      <c r="AC83" s="80"/>
      <c r="AD83" s="80"/>
      <c r="AE83" s="80"/>
      <c r="AF83" s="6"/>
      <c r="AG83" s="80"/>
      <c r="AH83" s="3"/>
      <c r="AI83" s="3"/>
      <c r="AJ83" s="3"/>
      <c r="AK83" s="3"/>
    </row>
    <row r="84" spans="1:37" ht="16.5" thickTop="1" thickBot="1" x14ac:dyDescent="0.3">
      <c r="A84" s="58"/>
      <c r="B84" s="58"/>
      <c r="D84" s="52">
        <v>0.56999999999999995</v>
      </c>
      <c r="E84" s="137">
        <f t="shared" si="1"/>
        <v>4.363640818803173</v>
      </c>
      <c r="F84" s="144">
        <f t="shared" si="2"/>
        <v>0.41673936464252065</v>
      </c>
      <c r="G84" s="64">
        <f t="shared" si="3"/>
        <v>4.7803801834456934</v>
      </c>
      <c r="H84" s="125">
        <f t="shared" si="4"/>
        <v>4780.3801834456935</v>
      </c>
      <c r="I84" s="123">
        <f t="shared" si="5"/>
        <v>3919.9117504254687</v>
      </c>
      <c r="J84" s="126">
        <f t="shared" si="6"/>
        <v>4.0460633845</v>
      </c>
      <c r="K84" s="110">
        <f t="shared" si="7"/>
        <v>4046.0633845000002</v>
      </c>
      <c r="L84" s="111">
        <f t="shared" si="8"/>
        <v>3317.7719752899998</v>
      </c>
      <c r="N84" s="51"/>
      <c r="O84" s="52">
        <v>0.56999999999999995</v>
      </c>
      <c r="P84" s="161">
        <f t="shared" si="9"/>
        <v>4.3382606899999994</v>
      </c>
      <c r="Q84" s="156">
        <f t="shared" si="10"/>
        <v>4338.2606899999992</v>
      </c>
      <c r="R84" s="156">
        <f t="shared" si="11"/>
        <v>3557.3737657999991</v>
      </c>
      <c r="S84" s="2"/>
      <c r="T84" s="52">
        <f t="shared" si="15"/>
        <v>0.57000000000000028</v>
      </c>
      <c r="U84" s="53">
        <f t="shared" si="12"/>
        <v>3919.9117504254687</v>
      </c>
      <c r="V84" s="172">
        <f t="shared" si="13"/>
        <v>3557.3737657999991</v>
      </c>
      <c r="W84" s="54">
        <f t="shared" si="14"/>
        <v>0.90751373813807934</v>
      </c>
      <c r="X84" s="51"/>
      <c r="Y84" s="55"/>
      <c r="AA84" s="3"/>
      <c r="AB84" s="3"/>
      <c r="AC84" s="80"/>
      <c r="AD84" s="80"/>
      <c r="AE84" s="80"/>
      <c r="AF84" s="85"/>
      <c r="AG84" s="80"/>
      <c r="AH84" s="3"/>
      <c r="AI84" s="3"/>
      <c r="AJ84" s="3"/>
      <c r="AK84" s="3"/>
    </row>
    <row r="85" spans="1:37" ht="16.5" thickTop="1" thickBot="1" x14ac:dyDescent="0.3">
      <c r="A85" s="58"/>
      <c r="B85" s="58"/>
      <c r="D85" s="52">
        <v>0.57999999999999996</v>
      </c>
      <c r="E85" s="137">
        <f t="shared" si="1"/>
        <v>4.4726358592444369</v>
      </c>
      <c r="F85" s="144">
        <f t="shared" si="2"/>
        <v>0.43013317845491733</v>
      </c>
      <c r="G85" s="64">
        <f t="shared" si="3"/>
        <v>4.902769037699354</v>
      </c>
      <c r="H85" s="125">
        <f t="shared" si="4"/>
        <v>4902.7690376993542</v>
      </c>
      <c r="I85" s="123">
        <f t="shared" si="5"/>
        <v>4020.2706109134701</v>
      </c>
      <c r="J85" s="126">
        <f t="shared" si="6"/>
        <v>4.1664297479999988</v>
      </c>
      <c r="K85" s="110">
        <f t="shared" si="7"/>
        <v>4166.4297479999987</v>
      </c>
      <c r="L85" s="111">
        <f t="shared" si="8"/>
        <v>3416.4723933599985</v>
      </c>
      <c r="N85" s="51"/>
      <c r="O85" s="52">
        <v>0.57999999999999996</v>
      </c>
      <c r="P85" s="161">
        <f t="shared" si="9"/>
        <v>4.4423509599999988</v>
      </c>
      <c r="Q85" s="156">
        <f t="shared" si="10"/>
        <v>4442.3509599999988</v>
      </c>
      <c r="R85" s="156">
        <f t="shared" si="11"/>
        <v>3642.7277871999991</v>
      </c>
      <c r="S85" s="2"/>
      <c r="T85" s="52">
        <f t="shared" si="15"/>
        <v>0.58000000000000029</v>
      </c>
      <c r="U85" s="53">
        <f t="shared" si="12"/>
        <v>4020.2706109134701</v>
      </c>
      <c r="V85" s="172">
        <f t="shared" si="13"/>
        <v>3642.7277871999991</v>
      </c>
      <c r="W85" s="54">
        <f t="shared" si="14"/>
        <v>0.90609019634434829</v>
      </c>
      <c r="X85" s="51"/>
      <c r="Y85" s="55"/>
      <c r="AA85" s="3"/>
      <c r="AB85" s="3"/>
      <c r="AC85" s="3"/>
      <c r="AD85" s="3"/>
      <c r="AE85" s="65"/>
      <c r="AF85" s="67"/>
      <c r="AG85" s="3"/>
      <c r="AH85" s="65"/>
      <c r="AI85" s="3"/>
      <c r="AJ85" s="3"/>
      <c r="AK85" s="3"/>
    </row>
    <row r="86" spans="1:37" ht="16.5" thickTop="1" thickBot="1" x14ac:dyDescent="0.3">
      <c r="A86" s="58"/>
      <c r="B86" s="58"/>
      <c r="D86" s="52">
        <v>0.59</v>
      </c>
      <c r="E86" s="137">
        <f t="shared" si="1"/>
        <v>4.5822886841741495</v>
      </c>
      <c r="F86" s="144">
        <f t="shared" si="2"/>
        <v>0.44368914107031882</v>
      </c>
      <c r="G86" s="64">
        <f t="shared" si="3"/>
        <v>5.0259778252444685</v>
      </c>
      <c r="H86" s="125">
        <f t="shared" si="4"/>
        <v>5025.9778252444685</v>
      </c>
      <c r="I86" s="123">
        <f t="shared" si="5"/>
        <v>4121.3018167004639</v>
      </c>
      <c r="J86" s="126">
        <f t="shared" si="6"/>
        <v>4.2879696534999994</v>
      </c>
      <c r="K86" s="110">
        <f t="shared" si="7"/>
        <v>4287.9696534999994</v>
      </c>
      <c r="L86" s="111">
        <f t="shared" si="8"/>
        <v>3516.1351158699995</v>
      </c>
      <c r="N86" s="51"/>
      <c r="O86" s="52">
        <v>0.59</v>
      </c>
      <c r="P86" s="161">
        <f t="shared" si="9"/>
        <v>4.5470940699999991</v>
      </c>
      <c r="Q86" s="156">
        <f t="shared" si="10"/>
        <v>4547.0940699999992</v>
      </c>
      <c r="R86" s="156">
        <f t="shared" si="11"/>
        <v>3728.6171373999991</v>
      </c>
      <c r="S86" s="2"/>
      <c r="T86" s="52">
        <f t="shared" si="15"/>
        <v>0.5900000000000003</v>
      </c>
      <c r="U86" s="53">
        <f t="shared" si="12"/>
        <v>4121.3018167004639</v>
      </c>
      <c r="V86" s="172">
        <f t="shared" si="13"/>
        <v>3728.6171373999991</v>
      </c>
      <c r="W86" s="54">
        <f t="shared" si="14"/>
        <v>0.90471829126679926</v>
      </c>
      <c r="X86" s="51"/>
      <c r="Y86" s="55"/>
      <c r="AA86" s="3"/>
      <c r="AB86" s="3"/>
      <c r="AC86" s="81"/>
      <c r="AD86" s="81"/>
      <c r="AE86" s="65"/>
      <c r="AF86" s="67"/>
      <c r="AG86" s="81"/>
      <c r="AH86" s="65"/>
      <c r="AI86" s="3"/>
      <c r="AJ86" s="3"/>
      <c r="AK86" s="3"/>
    </row>
    <row r="87" spans="1:37" ht="16.5" thickTop="1" thickBot="1" x14ac:dyDescent="0.3">
      <c r="A87" s="58"/>
      <c r="B87" s="58"/>
      <c r="D87" s="52">
        <v>0.6</v>
      </c>
      <c r="E87" s="137">
        <f t="shared" si="1"/>
        <v>4.6925856403419539</v>
      </c>
      <c r="F87" s="144">
        <f t="shared" si="2"/>
        <v>0.45740483235733731</v>
      </c>
      <c r="G87" s="64">
        <f t="shared" si="3"/>
        <v>5.1499904726992911</v>
      </c>
      <c r="H87" s="125">
        <f t="shared" si="4"/>
        <v>5149.9904726992909</v>
      </c>
      <c r="I87" s="123">
        <f t="shared" si="5"/>
        <v>4222.9921876134185</v>
      </c>
      <c r="J87" s="126">
        <f t="shared" si="6"/>
        <v>4.4106640000000006</v>
      </c>
      <c r="K87" s="110">
        <f t="shared" si="7"/>
        <v>4410.6640000000007</v>
      </c>
      <c r="L87" s="111">
        <f t="shared" si="8"/>
        <v>3616.7444800000003</v>
      </c>
      <c r="N87" s="51"/>
      <c r="O87" s="52">
        <v>0.6</v>
      </c>
      <c r="P87" s="161">
        <f t="shared" si="9"/>
        <v>4.6524799999999997</v>
      </c>
      <c r="Q87" s="156">
        <f t="shared" si="10"/>
        <v>4652.4799999999996</v>
      </c>
      <c r="R87" s="156">
        <f t="shared" si="11"/>
        <v>3815.0335999999993</v>
      </c>
      <c r="S87" s="2"/>
      <c r="T87" s="52">
        <f t="shared" si="15"/>
        <v>0.60000000000000031</v>
      </c>
      <c r="U87" s="53">
        <f t="shared" si="12"/>
        <v>4222.9921876134185</v>
      </c>
      <c r="V87" s="172">
        <f t="shared" si="13"/>
        <v>3815.0335999999993</v>
      </c>
      <c r="W87" s="54">
        <f t="shared" si="14"/>
        <v>0.90339584600463751</v>
      </c>
      <c r="X87" s="51"/>
      <c r="Y87" s="55"/>
      <c r="AA87" s="3"/>
      <c r="AB87" s="3"/>
      <c r="AC87" s="6"/>
      <c r="AD87" s="68"/>
      <c r="AE87" s="68"/>
      <c r="AF87" s="68"/>
      <c r="AG87" s="68"/>
      <c r="AH87" s="68"/>
      <c r="AI87" s="3"/>
      <c r="AJ87" s="3"/>
      <c r="AK87" s="3"/>
    </row>
    <row r="88" spans="1:37" ht="16.5" thickTop="1" thickBot="1" x14ac:dyDescent="0.3">
      <c r="A88" s="58"/>
      <c r="B88" s="58"/>
      <c r="D88" s="52">
        <v>0.61</v>
      </c>
      <c r="E88" s="137">
        <f t="shared" si="1"/>
        <v>4.80351331235389</v>
      </c>
      <c r="F88" s="144">
        <f t="shared" si="2"/>
        <v>0.47127783218458447</v>
      </c>
      <c r="G88" s="64">
        <f t="shared" si="3"/>
        <v>5.2747911445384741</v>
      </c>
      <c r="H88" s="125">
        <f t="shared" si="4"/>
        <v>5274.7911445384743</v>
      </c>
      <c r="I88" s="123">
        <f t="shared" si="5"/>
        <v>4325.328738521549</v>
      </c>
      <c r="J88" s="126">
        <f t="shared" si="6"/>
        <v>4.5344936864999994</v>
      </c>
      <c r="K88" s="110">
        <f t="shared" si="7"/>
        <v>4534.4936864999991</v>
      </c>
      <c r="L88" s="111">
        <f t="shared" si="8"/>
        <v>3718.2848229299989</v>
      </c>
      <c r="N88" s="51"/>
      <c r="O88" s="52">
        <v>0.61</v>
      </c>
      <c r="P88" s="161">
        <f t="shared" si="9"/>
        <v>4.7584987299999995</v>
      </c>
      <c r="Q88" s="156">
        <f t="shared" si="10"/>
        <v>4758.4987299999993</v>
      </c>
      <c r="R88" s="156">
        <f t="shared" si="11"/>
        <v>3901.968958599999</v>
      </c>
      <c r="S88" s="2"/>
      <c r="T88" s="52">
        <f t="shared" si="15"/>
        <v>0.61000000000000032</v>
      </c>
      <c r="U88" s="53">
        <f t="shared" si="12"/>
        <v>4325.328738521549</v>
      </c>
      <c r="V88" s="172">
        <f t="shared" si="13"/>
        <v>3901.968958599999</v>
      </c>
      <c r="W88" s="54">
        <f t="shared" si="14"/>
        <v>0.90212078537497253</v>
      </c>
      <c r="X88" s="51"/>
      <c r="Y88" s="55"/>
      <c r="AA88" s="3"/>
      <c r="AB88" s="3"/>
      <c r="AC88" s="6"/>
      <c r="AD88" s="68"/>
      <c r="AE88" s="68"/>
      <c r="AF88" s="68"/>
      <c r="AG88" s="68"/>
      <c r="AH88" s="68"/>
      <c r="AI88" s="3"/>
      <c r="AJ88" s="3"/>
      <c r="AK88" s="3"/>
    </row>
    <row r="89" spans="1:37" ht="16.5" thickTop="1" thickBot="1" x14ac:dyDescent="0.3">
      <c r="A89" s="58"/>
      <c r="B89" s="58"/>
      <c r="D89" s="52">
        <v>0.62</v>
      </c>
      <c r="E89" s="137">
        <f t="shared" si="1"/>
        <v>4.9150585123938093</v>
      </c>
      <c r="F89" s="144">
        <f t="shared" si="2"/>
        <v>0.48530572042067222</v>
      </c>
      <c r="G89" s="64">
        <f t="shared" si="3"/>
        <v>5.4003642328144812</v>
      </c>
      <c r="H89" s="125">
        <f t="shared" si="4"/>
        <v>5400.3642328144815</v>
      </c>
      <c r="I89" s="123">
        <f t="shared" si="5"/>
        <v>4428.298670907875</v>
      </c>
      <c r="J89" s="126">
        <f t="shared" si="6"/>
        <v>4.6594396119999999</v>
      </c>
      <c r="K89" s="110">
        <f t="shared" si="7"/>
        <v>4659.4396120000001</v>
      </c>
      <c r="L89" s="111">
        <f t="shared" si="8"/>
        <v>3820.74048184</v>
      </c>
      <c r="N89" s="51"/>
      <c r="O89" s="52">
        <v>0.62</v>
      </c>
      <c r="P89" s="161">
        <f t="shared" si="9"/>
        <v>4.8651402399999997</v>
      </c>
      <c r="Q89" s="156">
        <f t="shared" si="10"/>
        <v>4865.1402399999997</v>
      </c>
      <c r="R89" s="156">
        <f t="shared" si="11"/>
        <v>3989.4149967999997</v>
      </c>
      <c r="S89" s="2"/>
      <c r="T89" s="52">
        <f t="shared" si="15"/>
        <v>0.62000000000000033</v>
      </c>
      <c r="U89" s="53">
        <f t="shared" si="12"/>
        <v>4428.298670907875</v>
      </c>
      <c r="V89" s="172">
        <f t="shared" si="13"/>
        <v>3989.4149967999997</v>
      </c>
      <c r="W89" s="54">
        <f t="shared" si="14"/>
        <v>0.90089113071998439</v>
      </c>
      <c r="X89" s="51"/>
      <c r="Y89" s="55"/>
      <c r="AA89" s="3"/>
      <c r="AB89" s="3"/>
      <c r="AC89" s="66"/>
      <c r="AD89" s="69"/>
      <c r="AE89" s="69"/>
      <c r="AF89" s="69"/>
      <c r="AG89" s="69"/>
      <c r="AH89" s="69"/>
      <c r="AI89" s="3"/>
      <c r="AJ89" s="3"/>
      <c r="AK89" s="3"/>
    </row>
    <row r="90" spans="1:37" ht="16.5" thickTop="1" thickBot="1" x14ac:dyDescent="0.3">
      <c r="A90" s="58"/>
      <c r="B90" s="58"/>
      <c r="D90" s="52">
        <v>0.63</v>
      </c>
      <c r="E90" s="137">
        <f t="shared" si="1"/>
        <v>5.0272082705039072</v>
      </c>
      <c r="F90" s="144">
        <f t="shared" si="2"/>
        <v>0.49948607693421238</v>
      </c>
      <c r="G90" s="64">
        <f t="shared" si="3"/>
        <v>5.5266943474381192</v>
      </c>
      <c r="H90" s="125">
        <f t="shared" si="4"/>
        <v>5526.6943474381187</v>
      </c>
      <c r="I90" s="123">
        <f t="shared" si="5"/>
        <v>4531.8893648992571</v>
      </c>
      <c r="J90" s="126">
        <f t="shared" si="6"/>
        <v>4.7854826754999991</v>
      </c>
      <c r="K90" s="110">
        <f t="shared" si="7"/>
        <v>4785.4826754999995</v>
      </c>
      <c r="L90" s="111">
        <f t="shared" si="8"/>
        <v>3924.0957939099994</v>
      </c>
      <c r="N90" s="51"/>
      <c r="O90" s="52">
        <v>0.63</v>
      </c>
      <c r="P90" s="161">
        <f t="shared" si="9"/>
        <v>4.97239451</v>
      </c>
      <c r="Q90" s="156">
        <f t="shared" si="10"/>
        <v>4972.3945100000001</v>
      </c>
      <c r="R90" s="156">
        <f t="shared" si="11"/>
        <v>4077.3634981999999</v>
      </c>
      <c r="S90" s="2"/>
      <c r="T90" s="52">
        <f t="shared" si="15"/>
        <v>0.63000000000000034</v>
      </c>
      <c r="U90" s="53">
        <f t="shared" si="12"/>
        <v>4531.8893648992571</v>
      </c>
      <c r="V90" s="172">
        <f t="shared" si="13"/>
        <v>4077.3634981999999</v>
      </c>
      <c r="W90" s="54">
        <f t="shared" si="14"/>
        <v>0.89970499495868406</v>
      </c>
      <c r="X90" s="51"/>
      <c r="Y90" s="55"/>
      <c r="AA90" s="3"/>
      <c r="AB90" s="3"/>
      <c r="AC90" s="3"/>
      <c r="AD90" s="86"/>
      <c r="AE90" s="70"/>
      <c r="AF90" s="86"/>
      <c r="AG90" s="68"/>
      <c r="AH90" s="68"/>
      <c r="AI90" s="3"/>
      <c r="AJ90" s="3"/>
      <c r="AK90" s="3"/>
    </row>
    <row r="91" spans="1:37" ht="16.5" thickTop="1" thickBot="1" x14ac:dyDescent="0.3">
      <c r="A91" s="58"/>
      <c r="B91" s="58"/>
      <c r="D91" s="52">
        <v>0.64</v>
      </c>
      <c r="E91" s="137">
        <f t="shared" si="1"/>
        <v>5.1399498253843419</v>
      </c>
      <c r="F91" s="144">
        <f t="shared" si="2"/>
        <v>0.51381648159381688</v>
      </c>
      <c r="G91" s="64">
        <f t="shared" si="3"/>
        <v>5.6537663069781585</v>
      </c>
      <c r="H91" s="125">
        <f t="shared" si="4"/>
        <v>5653.7663069781584</v>
      </c>
      <c r="I91" s="123">
        <f t="shared" si="5"/>
        <v>4636.0883717220895</v>
      </c>
      <c r="J91" s="126">
        <f t="shared" si="6"/>
        <v>4.912603776000001</v>
      </c>
      <c r="K91" s="110">
        <f t="shared" si="7"/>
        <v>4912.6037760000008</v>
      </c>
      <c r="L91" s="111">
        <f t="shared" si="8"/>
        <v>4028.3350963200005</v>
      </c>
      <c r="N91" s="51"/>
      <c r="O91" s="52">
        <v>0.64</v>
      </c>
      <c r="P91" s="161">
        <f t="shared" si="9"/>
        <v>5.08025152</v>
      </c>
      <c r="Q91" s="156">
        <f t="shared" si="10"/>
        <v>5080.2515199999998</v>
      </c>
      <c r="R91" s="156">
        <f t="shared" si="11"/>
        <v>4165.8062463999995</v>
      </c>
      <c r="S91" s="2"/>
      <c r="T91" s="52">
        <f t="shared" si="15"/>
        <v>0.64000000000000035</v>
      </c>
      <c r="U91" s="53">
        <f t="shared" si="12"/>
        <v>4636.0883717220895</v>
      </c>
      <c r="V91" s="172">
        <f t="shared" si="13"/>
        <v>4165.8062463999995</v>
      </c>
      <c r="W91" s="54">
        <f t="shared" si="14"/>
        <v>0.89856057788057175</v>
      </c>
      <c r="X91" s="51"/>
      <c r="Y91" s="55"/>
      <c r="AA91" s="3"/>
      <c r="AB91" s="3"/>
      <c r="AC91" s="66"/>
      <c r="AD91" s="69"/>
      <c r="AE91" s="69"/>
      <c r="AF91" s="69"/>
      <c r="AG91" s="69"/>
      <c r="AH91" s="69"/>
      <c r="AI91" s="3"/>
      <c r="AJ91" s="3"/>
      <c r="AK91" s="3"/>
    </row>
    <row r="92" spans="1:37" ht="16.5" thickTop="1" thickBot="1" x14ac:dyDescent="0.3">
      <c r="A92" s="58"/>
      <c r="B92" s="58"/>
      <c r="D92" s="52">
        <v>0.65</v>
      </c>
      <c r="E92" s="137">
        <f t="shared" ref="E92:E155" si="16" xml:space="preserve"> E$11*(E$9/2)^2*(ACOS(1-D92/(E$9/2)) - (1-D92/(E$9/2))*SIN(ACOS(1-D92/(E$9/2))))</f>
        <v>5.2532706156752713</v>
      </c>
      <c r="F92" s="144">
        <f t="shared" ref="F92:F155" si="17">(PI()*E$12*D92^2*(1-(D92/(1.5*E$9))))</f>
        <v>0.52829451426809748</v>
      </c>
      <c r="G92" s="64">
        <f t="shared" ref="G92:G155" si="18">F92+E92</f>
        <v>5.7815651299433686</v>
      </c>
      <c r="H92" s="125">
        <f t="shared" ref="H92:H155" si="19">G92*1000</f>
        <v>5781.5651299433684</v>
      </c>
      <c r="I92" s="123">
        <f t="shared" ref="I92:I155" si="20">H92*$D$17</f>
        <v>4740.8834065535621</v>
      </c>
      <c r="J92" s="126">
        <f t="shared" ref="J92:J155" si="21">-3.1835*(D92)^3+11.407*(D92)^2+2.0763*(D92)-0.254</f>
        <v>5.0407838125000008</v>
      </c>
      <c r="K92" s="110">
        <f t="shared" ref="K92:K155" si="22">J92*1000</f>
        <v>5040.7838125000007</v>
      </c>
      <c r="L92" s="111">
        <f t="shared" ref="L92:L155" si="23">K92*$D$17</f>
        <v>4133.4427262500003</v>
      </c>
      <c r="N92" s="51"/>
      <c r="O92" s="52">
        <v>0.65</v>
      </c>
      <c r="P92" s="161">
        <f t="shared" ref="P92:P155" si="24">-1.67*(O92)^3+6.17*(O92)^2+4.97*(O92)-0.19</f>
        <v>5.1887012500000003</v>
      </c>
      <c r="Q92" s="156">
        <f t="shared" ref="Q92:Q155" si="25">P92*1000</f>
        <v>5188.7012500000001</v>
      </c>
      <c r="R92" s="156">
        <f t="shared" ref="R92:R155" si="26">Q92*$D$17</f>
        <v>4254.735025</v>
      </c>
      <c r="S92" s="2"/>
      <c r="T92" s="52">
        <f t="shared" si="15"/>
        <v>0.65000000000000036</v>
      </c>
      <c r="U92" s="53">
        <f t="shared" ref="U92:U155" si="27">I92</f>
        <v>4740.8834065535621</v>
      </c>
      <c r="V92" s="172">
        <f t="shared" ref="V92:V155" si="28">R92</f>
        <v>4254.735025</v>
      </c>
      <c r="W92" s="54">
        <f t="shared" ref="W92:W155" si="29">V92/U92</f>
        <v>0.89745616167621112</v>
      </c>
      <c r="X92" s="51"/>
      <c r="Y92" s="55"/>
      <c r="AA92" s="3"/>
      <c r="AB92" s="3"/>
      <c r="AC92" s="66"/>
      <c r="AD92" s="73"/>
      <c r="AE92" s="73"/>
      <c r="AF92" s="73"/>
      <c r="AG92" s="73"/>
      <c r="AH92" s="73"/>
      <c r="AI92" s="3"/>
      <c r="AJ92" s="3"/>
      <c r="AK92" s="3"/>
    </row>
    <row r="93" spans="1:37" ht="16.5" thickTop="1" thickBot="1" x14ac:dyDescent="0.3">
      <c r="A93" s="58"/>
      <c r="B93" s="58"/>
      <c r="D93" s="52">
        <v>0.66</v>
      </c>
      <c r="E93" s="137">
        <f t="shared" si="16"/>
        <v>5.3671582716878312</v>
      </c>
      <c r="F93" s="144">
        <f t="shared" si="17"/>
        <v>0.54291775482566618</v>
      </c>
      <c r="G93" s="64">
        <f t="shared" si="18"/>
        <v>5.9100760265134973</v>
      </c>
      <c r="H93" s="125">
        <f t="shared" si="19"/>
        <v>5910.0760265134977</v>
      </c>
      <c r="I93" s="123">
        <f t="shared" si="20"/>
        <v>4846.2623417410678</v>
      </c>
      <c r="J93" s="126">
        <f t="shared" si="21"/>
        <v>5.170003684000001</v>
      </c>
      <c r="K93" s="110">
        <f t="shared" si="22"/>
        <v>5170.0036840000012</v>
      </c>
      <c r="L93" s="111">
        <f t="shared" si="23"/>
        <v>4239.4030208800004</v>
      </c>
      <c r="N93" s="51"/>
      <c r="O93" s="52">
        <v>0.66</v>
      </c>
      <c r="P93" s="161">
        <f t="shared" si="24"/>
        <v>5.2977336799999994</v>
      </c>
      <c r="Q93" s="156">
        <f t="shared" si="25"/>
        <v>5297.7336799999994</v>
      </c>
      <c r="R93" s="156">
        <f t="shared" si="26"/>
        <v>4344.1416175999993</v>
      </c>
      <c r="S93" s="2"/>
      <c r="T93" s="52">
        <f t="shared" ref="T93:T156" si="30">T92+0.01</f>
        <v>0.66000000000000036</v>
      </c>
      <c r="U93" s="53">
        <f t="shared" si="27"/>
        <v>4846.2623417410678</v>
      </c>
      <c r="V93" s="172">
        <f t="shared" si="28"/>
        <v>4344.1416175999993</v>
      </c>
      <c r="W93" s="54">
        <f t="shared" si="29"/>
        <v>0.89639010669804631</v>
      </c>
      <c r="X93" s="51"/>
      <c r="Y93" s="55"/>
      <c r="AA93" s="3"/>
      <c r="AB93" s="3"/>
      <c r="AC93" s="3"/>
      <c r="AD93" s="3"/>
      <c r="AE93" s="3"/>
      <c r="AF93" s="6"/>
      <c r="AG93" s="3"/>
      <c r="AH93" s="3"/>
      <c r="AI93" s="3"/>
      <c r="AJ93" s="3"/>
      <c r="AK93" s="3"/>
    </row>
    <row r="94" spans="1:37" ht="16.5" thickTop="1" thickBot="1" x14ac:dyDescent="0.3">
      <c r="A94" s="58"/>
      <c r="B94" s="58"/>
      <c r="D94" s="52">
        <v>0.67</v>
      </c>
      <c r="E94" s="137">
        <f t="shared" si="16"/>
        <v>5.4816006075532435</v>
      </c>
      <c r="F94" s="144">
        <f t="shared" si="17"/>
        <v>0.55768378313513489</v>
      </c>
      <c r="G94" s="64">
        <f t="shared" si="18"/>
        <v>6.039284390688378</v>
      </c>
      <c r="H94" s="125">
        <f t="shared" si="19"/>
        <v>6039.2843906883782</v>
      </c>
      <c r="I94" s="123">
        <f t="shared" si="20"/>
        <v>4952.2132003644701</v>
      </c>
      <c r="J94" s="126">
        <f t="shared" si="21"/>
        <v>5.3002442895000001</v>
      </c>
      <c r="K94" s="110">
        <f t="shared" si="22"/>
        <v>5300.2442895000004</v>
      </c>
      <c r="L94" s="111">
        <f t="shared" si="23"/>
        <v>4346.2003173900002</v>
      </c>
      <c r="N94" s="51"/>
      <c r="O94" s="52">
        <v>0.67</v>
      </c>
      <c r="P94" s="161">
        <f t="shared" si="24"/>
        <v>5.4073387899999998</v>
      </c>
      <c r="Q94" s="156">
        <f t="shared" si="25"/>
        <v>5407.3387899999998</v>
      </c>
      <c r="R94" s="156">
        <f t="shared" si="26"/>
        <v>4434.0178077999999</v>
      </c>
      <c r="S94" s="2"/>
      <c r="T94" s="52">
        <f t="shared" si="30"/>
        <v>0.67000000000000037</v>
      </c>
      <c r="U94" s="53">
        <f t="shared" si="27"/>
        <v>4952.2132003644701</v>
      </c>
      <c r="V94" s="172">
        <f t="shared" si="28"/>
        <v>4434.0178077999999</v>
      </c>
      <c r="W94" s="54">
        <f t="shared" si="29"/>
        <v>0.89536084744365763</v>
      </c>
      <c r="X94" s="51"/>
      <c r="Y94" s="55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16.5" thickTop="1" thickBot="1" x14ac:dyDescent="0.3">
      <c r="A95" s="58"/>
      <c r="B95" s="58"/>
      <c r="D95" s="52">
        <v>0.68</v>
      </c>
      <c r="E95" s="137">
        <f t="shared" si="16"/>
        <v>5.5965856137618424</v>
      </c>
      <c r="F95" s="144">
        <f t="shared" si="17"/>
        <v>0.57259017906511533</v>
      </c>
      <c r="G95" s="64">
        <f t="shared" si="18"/>
        <v>6.1691757928269579</v>
      </c>
      <c r="H95" s="125">
        <f t="shared" si="19"/>
        <v>6169.1757928269581</v>
      </c>
      <c r="I95" s="123">
        <f t="shared" si="20"/>
        <v>5058.7241501181052</v>
      </c>
      <c r="J95" s="126">
        <f t="shared" si="21"/>
        <v>5.4314865280000006</v>
      </c>
      <c r="K95" s="110">
        <f t="shared" si="22"/>
        <v>5431.4865280000004</v>
      </c>
      <c r="L95" s="111">
        <f t="shared" si="23"/>
        <v>4453.8189529600004</v>
      </c>
      <c r="N95" s="51"/>
      <c r="O95" s="52">
        <v>0.68</v>
      </c>
      <c r="P95" s="161">
        <f t="shared" si="24"/>
        <v>5.5175065600000002</v>
      </c>
      <c r="Q95" s="156">
        <f t="shared" si="25"/>
        <v>5517.5065599999998</v>
      </c>
      <c r="R95" s="156">
        <f t="shared" si="26"/>
        <v>4524.3553791999993</v>
      </c>
      <c r="S95" s="2"/>
      <c r="T95" s="52">
        <f t="shared" si="30"/>
        <v>0.68000000000000038</v>
      </c>
      <c r="U95" s="53">
        <f t="shared" si="27"/>
        <v>5058.7241501181052</v>
      </c>
      <c r="V95" s="172">
        <f t="shared" si="28"/>
        <v>4524.3553791999993</v>
      </c>
      <c r="W95" s="54">
        <f t="shared" si="29"/>
        <v>0.89436688875284298</v>
      </c>
      <c r="X95" s="51"/>
      <c r="Y95" s="55"/>
      <c r="AA95" s="3"/>
      <c r="AB95" s="3"/>
      <c r="AC95" s="3"/>
      <c r="AE95" s="3"/>
      <c r="AF95" s="3"/>
      <c r="AG95" s="3"/>
      <c r="AH95" s="3"/>
      <c r="AI95" s="3"/>
      <c r="AJ95" s="3"/>
      <c r="AK95" s="3"/>
    </row>
    <row r="96" spans="1:37" ht="16.5" thickTop="1" thickBot="1" x14ac:dyDescent="0.3">
      <c r="A96" s="58"/>
      <c r="B96" s="58"/>
      <c r="D96" s="52">
        <v>0.69</v>
      </c>
      <c r="E96" s="137">
        <f t="shared" si="16"/>
        <v>5.712101450066001</v>
      </c>
      <c r="F96" s="144">
        <f t="shared" si="17"/>
        <v>0.58763452248421921</v>
      </c>
      <c r="G96" s="64">
        <f t="shared" si="18"/>
        <v>6.29973597255022</v>
      </c>
      <c r="H96" s="125">
        <f t="shared" si="19"/>
        <v>6299.7359725502201</v>
      </c>
      <c r="I96" s="123">
        <f t="shared" si="20"/>
        <v>5165.7834974911802</v>
      </c>
      <c r="J96" s="126">
        <f t="shared" si="21"/>
        <v>5.5637112984999995</v>
      </c>
      <c r="K96" s="110">
        <f t="shared" si="22"/>
        <v>5563.7112984999994</v>
      </c>
      <c r="L96" s="111">
        <f t="shared" si="23"/>
        <v>4562.2432647699989</v>
      </c>
      <c r="N96" s="51"/>
      <c r="O96" s="52">
        <v>0.69</v>
      </c>
      <c r="P96" s="161">
        <f t="shared" si="24"/>
        <v>5.6282269699999992</v>
      </c>
      <c r="Q96" s="156">
        <f t="shared" si="25"/>
        <v>5628.2269699999988</v>
      </c>
      <c r="R96" s="156">
        <f t="shared" si="26"/>
        <v>4615.146115399999</v>
      </c>
      <c r="S96" s="2"/>
      <c r="T96" s="52">
        <f t="shared" si="30"/>
        <v>0.69000000000000039</v>
      </c>
      <c r="U96" s="53">
        <f t="shared" si="27"/>
        <v>5165.7834974911802</v>
      </c>
      <c r="V96" s="172">
        <f t="shared" si="28"/>
        <v>4615.146115399999</v>
      </c>
      <c r="W96" s="54">
        <f t="shared" si="29"/>
        <v>0.89340680220946067</v>
      </c>
      <c r="X96" s="51"/>
      <c r="Y96" s="55"/>
      <c r="AA96" s="3"/>
      <c r="AB96" s="3"/>
      <c r="AC96" s="3"/>
      <c r="AE96" s="3"/>
      <c r="AF96" s="3"/>
      <c r="AG96" s="3"/>
      <c r="AH96" s="3"/>
      <c r="AI96" s="3"/>
      <c r="AJ96" s="3"/>
      <c r="AK96" s="3"/>
    </row>
    <row r="97" spans="1:37" ht="16.5" thickTop="1" thickBot="1" x14ac:dyDescent="0.3">
      <c r="A97" s="58"/>
      <c r="B97" s="58"/>
      <c r="D97" s="52">
        <v>0.7</v>
      </c>
      <c r="E97" s="137">
        <f t="shared" si="16"/>
        <v>5.8281364387230594</v>
      </c>
      <c r="F97" s="144">
        <f t="shared" si="17"/>
        <v>0.60281439326105868</v>
      </c>
      <c r="G97" s="64">
        <f t="shared" si="18"/>
        <v>6.4309508319841182</v>
      </c>
      <c r="H97" s="125">
        <f t="shared" si="19"/>
        <v>6430.9508319841179</v>
      </c>
      <c r="I97" s="123">
        <f t="shared" si="20"/>
        <v>5273.379682226976</v>
      </c>
      <c r="J97" s="126">
        <f t="shared" si="21"/>
        <v>5.6968994999999989</v>
      </c>
      <c r="K97" s="110">
        <f t="shared" si="22"/>
        <v>5696.8994999999986</v>
      </c>
      <c r="L97" s="111">
        <f t="shared" si="23"/>
        <v>4671.4575899999982</v>
      </c>
      <c r="N97" s="51"/>
      <c r="O97" s="52">
        <v>0.7</v>
      </c>
      <c r="P97" s="161">
        <f t="shared" si="24"/>
        <v>5.7394899999999991</v>
      </c>
      <c r="Q97" s="156">
        <f t="shared" si="25"/>
        <v>5739.4899999999989</v>
      </c>
      <c r="R97" s="156">
        <f t="shared" si="26"/>
        <v>4706.3817999999992</v>
      </c>
      <c r="S97" s="2"/>
      <c r="T97" s="52">
        <f t="shared" si="30"/>
        <v>0.7000000000000004</v>
      </c>
      <c r="U97" s="53">
        <f t="shared" si="27"/>
        <v>5273.379682226976</v>
      </c>
      <c r="V97" s="172">
        <f t="shared" si="28"/>
        <v>4706.3817999999992</v>
      </c>
      <c r="W97" s="54">
        <f t="shared" si="29"/>
        <v>0.89247922273870284</v>
      </c>
      <c r="X97" s="51"/>
      <c r="Y97" s="55"/>
      <c r="AA97" s="3"/>
      <c r="AB97" s="3"/>
      <c r="AC97" s="80"/>
      <c r="AD97" s="80"/>
      <c r="AE97" s="80"/>
      <c r="AF97" s="6"/>
      <c r="AG97" s="3"/>
      <c r="AH97" s="3"/>
      <c r="AI97" s="3"/>
      <c r="AJ97" s="3"/>
      <c r="AK97" s="3"/>
    </row>
    <row r="98" spans="1:37" ht="16.5" thickTop="1" thickBot="1" x14ac:dyDescent="0.3">
      <c r="A98" s="58"/>
      <c r="B98" s="58"/>
      <c r="D98" s="52">
        <v>0.71</v>
      </c>
      <c r="E98" s="137">
        <f t="shared" si="16"/>
        <v>5.9446790580561837</v>
      </c>
      <c r="F98" s="144">
        <f t="shared" si="17"/>
        <v>0.61812737126424566</v>
      </c>
      <c r="G98" s="64">
        <f t="shared" si="18"/>
        <v>6.5628064293204291</v>
      </c>
      <c r="H98" s="125">
        <f t="shared" si="19"/>
        <v>6562.8064293204288</v>
      </c>
      <c r="I98" s="123">
        <f t="shared" si="20"/>
        <v>5381.5012720427512</v>
      </c>
      <c r="J98" s="126">
        <f t="shared" si="21"/>
        <v>5.8310320314999995</v>
      </c>
      <c r="K98" s="110">
        <f t="shared" si="22"/>
        <v>5831.0320314999999</v>
      </c>
      <c r="L98" s="111">
        <f t="shared" si="23"/>
        <v>4781.4462658299999</v>
      </c>
      <c r="N98" s="51"/>
      <c r="O98" s="52">
        <v>0.71</v>
      </c>
      <c r="P98" s="161">
        <f t="shared" si="24"/>
        <v>5.8512856299999996</v>
      </c>
      <c r="Q98" s="156">
        <f t="shared" si="25"/>
        <v>5851.2856299999994</v>
      </c>
      <c r="R98" s="156">
        <f t="shared" si="26"/>
        <v>4798.0542165999996</v>
      </c>
      <c r="S98" s="2"/>
      <c r="T98" s="52">
        <f t="shared" si="30"/>
        <v>0.71000000000000041</v>
      </c>
      <c r="U98" s="53">
        <f t="shared" si="27"/>
        <v>5381.5012720427512</v>
      </c>
      <c r="V98" s="172">
        <f t="shared" si="28"/>
        <v>4798.0542165999996</v>
      </c>
      <c r="W98" s="54">
        <f t="shared" si="29"/>
        <v>0.89158284539041233</v>
      </c>
      <c r="X98" s="51"/>
      <c r="Y98" s="55"/>
      <c r="AA98" s="3"/>
      <c r="AB98" s="81"/>
      <c r="AC98" s="80"/>
      <c r="AD98" s="80"/>
      <c r="AE98" s="80"/>
      <c r="AF98" s="85"/>
      <c r="AG98" s="3"/>
      <c r="AH98" s="3"/>
      <c r="AI98" s="3"/>
      <c r="AJ98" s="3"/>
      <c r="AK98" s="3"/>
    </row>
    <row r="99" spans="1:37" ht="16.5" thickTop="1" thickBot="1" x14ac:dyDescent="0.3">
      <c r="A99" s="58"/>
      <c r="B99" s="58"/>
      <c r="D99" s="52">
        <v>0.72</v>
      </c>
      <c r="E99" s="137">
        <f t="shared" si="16"/>
        <v>6.0617179363127667</v>
      </c>
      <c r="F99" s="144">
        <f t="shared" si="17"/>
        <v>0.63357103636239187</v>
      </c>
      <c r="G99" s="64">
        <f t="shared" si="18"/>
        <v>6.6952889726751588</v>
      </c>
      <c r="H99" s="125">
        <f t="shared" si="19"/>
        <v>6695.2889726751591</v>
      </c>
      <c r="I99" s="123">
        <f t="shared" si="20"/>
        <v>5490.1369575936305</v>
      </c>
      <c r="J99" s="126">
        <f t="shared" si="21"/>
        <v>5.966089792</v>
      </c>
      <c r="K99" s="110">
        <f t="shared" si="22"/>
        <v>5966.0897919999998</v>
      </c>
      <c r="L99" s="111">
        <f t="shared" si="23"/>
        <v>4892.1936294399993</v>
      </c>
      <c r="N99" s="51"/>
      <c r="O99" s="52">
        <v>0.72</v>
      </c>
      <c r="P99" s="161">
        <f t="shared" si="24"/>
        <v>5.9636038399999984</v>
      </c>
      <c r="Q99" s="156">
        <f t="shared" si="25"/>
        <v>5963.6038399999989</v>
      </c>
      <c r="R99" s="156">
        <f t="shared" si="26"/>
        <v>4890.1551487999986</v>
      </c>
      <c r="S99" s="2"/>
      <c r="T99" s="52">
        <f t="shared" si="30"/>
        <v>0.72000000000000042</v>
      </c>
      <c r="U99" s="53">
        <f t="shared" si="27"/>
        <v>5490.1369575936305</v>
      </c>
      <c r="V99" s="172">
        <f t="shared" si="28"/>
        <v>4890.1551487999986</v>
      </c>
      <c r="W99" s="54">
        <f t="shared" si="29"/>
        <v>0.89071642229912451</v>
      </c>
      <c r="X99" s="51"/>
      <c r="Y99" s="55"/>
      <c r="AA99" s="3"/>
      <c r="AB99" s="3"/>
      <c r="AC99" s="3"/>
      <c r="AD99" s="3"/>
      <c r="AE99" s="65"/>
      <c r="AF99" s="3"/>
      <c r="AG99" s="65"/>
      <c r="AH99" s="3"/>
      <c r="AI99" s="3"/>
      <c r="AJ99" s="3"/>
      <c r="AK99" s="3"/>
    </row>
    <row r="100" spans="1:37" ht="16.5" thickTop="1" thickBot="1" x14ac:dyDescent="0.3">
      <c r="A100" s="58"/>
      <c r="B100" s="58"/>
      <c r="D100" s="52">
        <v>0.73</v>
      </c>
      <c r="E100" s="137">
        <f t="shared" si="16"/>
        <v>6.179241845801573</v>
      </c>
      <c r="F100" s="144">
        <f t="shared" si="17"/>
        <v>0.6491429684241089</v>
      </c>
      <c r="G100" s="64">
        <f t="shared" si="18"/>
        <v>6.8283848142256822</v>
      </c>
      <c r="H100" s="125">
        <f t="shared" si="19"/>
        <v>6828.384814225682</v>
      </c>
      <c r="I100" s="123">
        <f t="shared" si="20"/>
        <v>5599.2755476650591</v>
      </c>
      <c r="J100" s="126">
        <f t="shared" si="21"/>
        <v>6.1020536804999992</v>
      </c>
      <c r="K100" s="110">
        <f t="shared" si="22"/>
        <v>6102.0536804999992</v>
      </c>
      <c r="L100" s="111">
        <f t="shared" si="23"/>
        <v>5003.6840180099989</v>
      </c>
      <c r="N100" s="51"/>
      <c r="O100" s="52">
        <v>0.73</v>
      </c>
      <c r="P100" s="161">
        <f t="shared" si="24"/>
        <v>6.0764346099999988</v>
      </c>
      <c r="Q100" s="156">
        <f t="shared" si="25"/>
        <v>6076.4346099999984</v>
      </c>
      <c r="R100" s="156">
        <f t="shared" si="26"/>
        <v>4982.6763801999987</v>
      </c>
      <c r="S100" s="2"/>
      <c r="T100" s="52">
        <f t="shared" si="30"/>
        <v>0.73000000000000043</v>
      </c>
      <c r="U100" s="53">
        <f t="shared" si="27"/>
        <v>5599.2755476650591</v>
      </c>
      <c r="V100" s="172">
        <f t="shared" si="28"/>
        <v>4982.6763801999987</v>
      </c>
      <c r="W100" s="54">
        <f t="shared" si="29"/>
        <v>0.88987875981167119</v>
      </c>
      <c r="X100" s="51"/>
      <c r="Y100" s="55"/>
      <c r="AA100" s="3"/>
      <c r="AB100" s="3"/>
      <c r="AC100" s="81"/>
      <c r="AD100" s="81"/>
      <c r="AE100" s="65"/>
      <c r="AF100" s="81"/>
      <c r="AG100" s="65"/>
      <c r="AH100" s="3"/>
      <c r="AI100" s="3"/>
      <c r="AJ100" s="3"/>
      <c r="AK100" s="3"/>
    </row>
    <row r="101" spans="1:37" ht="16.5" thickTop="1" thickBot="1" x14ac:dyDescent="0.3">
      <c r="A101" s="58"/>
      <c r="B101" s="58"/>
      <c r="D101" s="52">
        <v>0.74</v>
      </c>
      <c r="E101" s="137">
        <f t="shared" si="16"/>
        <v>6.2972396972911779</v>
      </c>
      <c r="F101" s="144">
        <f t="shared" si="17"/>
        <v>0.66484074731800924</v>
      </c>
      <c r="G101" s="64">
        <f t="shared" si="18"/>
        <v>6.9620804446091871</v>
      </c>
      <c r="H101" s="125">
        <f t="shared" si="19"/>
        <v>6962.080444609187</v>
      </c>
      <c r="I101" s="123">
        <f t="shared" si="20"/>
        <v>5708.9059645795332</v>
      </c>
      <c r="J101" s="126">
        <f t="shared" si="21"/>
        <v>6.2389045959999994</v>
      </c>
      <c r="K101" s="110">
        <f t="shared" si="22"/>
        <v>6238.9045959999994</v>
      </c>
      <c r="L101" s="111">
        <f t="shared" si="23"/>
        <v>5115.9017687199994</v>
      </c>
      <c r="N101" s="51"/>
      <c r="O101" s="52">
        <v>0.74</v>
      </c>
      <c r="P101" s="161">
        <f t="shared" si="24"/>
        <v>6.1897679199999995</v>
      </c>
      <c r="Q101" s="156">
        <f t="shared" si="25"/>
        <v>6189.7679199999993</v>
      </c>
      <c r="R101" s="156">
        <f t="shared" si="26"/>
        <v>5075.6096943999992</v>
      </c>
      <c r="S101" s="2"/>
      <c r="T101" s="52">
        <f t="shared" si="30"/>
        <v>0.74000000000000044</v>
      </c>
      <c r="U101" s="53">
        <f t="shared" si="27"/>
        <v>5708.9059645795332</v>
      </c>
      <c r="V101" s="172">
        <f t="shared" si="28"/>
        <v>5075.6096943999992</v>
      </c>
      <c r="W101" s="54">
        <f t="shared" si="29"/>
        <v>0.88906871577342983</v>
      </c>
      <c r="X101" s="51"/>
      <c r="Y101" s="55"/>
      <c r="AA101" s="3"/>
      <c r="AB101" s="3"/>
      <c r="AC101" s="6"/>
      <c r="AD101" s="68"/>
      <c r="AE101" s="87"/>
      <c r="AF101" s="68"/>
      <c r="AG101" s="68"/>
      <c r="AH101" s="3"/>
      <c r="AI101" s="3"/>
      <c r="AJ101" s="3"/>
      <c r="AK101" s="3"/>
    </row>
    <row r="102" spans="1:37" ht="16.5" thickTop="1" thickBot="1" x14ac:dyDescent="0.3">
      <c r="A102" s="58"/>
      <c r="B102" s="58"/>
      <c r="D102" s="52">
        <v>0.75</v>
      </c>
      <c r="E102" s="137">
        <f t="shared" si="16"/>
        <v>6.4157005346535563</v>
      </c>
      <c r="F102" s="144">
        <f t="shared" si="17"/>
        <v>0.68066195291270448</v>
      </c>
      <c r="G102" s="64">
        <f t="shared" si="18"/>
        <v>7.0963624875662603</v>
      </c>
      <c r="H102" s="125">
        <f t="shared" si="19"/>
        <v>7096.3624875662599</v>
      </c>
      <c r="I102" s="123">
        <f t="shared" si="20"/>
        <v>5819.0172398043323</v>
      </c>
      <c r="J102" s="126">
        <f t="shared" si="21"/>
        <v>6.3766234374999993</v>
      </c>
      <c r="K102" s="110">
        <f t="shared" si="22"/>
        <v>6376.6234374999995</v>
      </c>
      <c r="L102" s="111">
        <f t="shared" si="23"/>
        <v>5228.8312187499996</v>
      </c>
      <c r="N102" s="51"/>
      <c r="O102" s="52">
        <v>0.75</v>
      </c>
      <c r="P102" s="161">
        <f t="shared" si="24"/>
        <v>6.3035937500000001</v>
      </c>
      <c r="Q102" s="156">
        <f t="shared" si="25"/>
        <v>6303.59375</v>
      </c>
      <c r="R102" s="156">
        <f t="shared" si="26"/>
        <v>5168.9468749999996</v>
      </c>
      <c r="S102" s="2"/>
      <c r="T102" s="52">
        <f t="shared" si="30"/>
        <v>0.75000000000000044</v>
      </c>
      <c r="U102" s="53">
        <f t="shared" si="27"/>
        <v>5819.0172398043323</v>
      </c>
      <c r="V102" s="172">
        <f t="shared" si="28"/>
        <v>5168.9468749999996</v>
      </c>
      <c r="W102" s="54">
        <f t="shared" si="29"/>
        <v>0.88828519696460095</v>
      </c>
      <c r="X102" s="51"/>
      <c r="Y102" s="55"/>
      <c r="AA102" s="3"/>
      <c r="AB102" s="3"/>
      <c r="AC102" s="6"/>
      <c r="AD102" s="68"/>
      <c r="AE102" s="87"/>
      <c r="AF102" s="68"/>
      <c r="AG102" s="68"/>
      <c r="AH102" s="3"/>
      <c r="AI102" s="3"/>
      <c r="AJ102" s="3"/>
      <c r="AK102" s="3"/>
    </row>
    <row r="103" spans="1:37" ht="16.5" thickTop="1" thickBot="1" x14ac:dyDescent="0.3">
      <c r="A103" s="58"/>
      <c r="B103" s="58"/>
      <c r="D103" s="52">
        <v>0.76</v>
      </c>
      <c r="E103" s="137">
        <f t="shared" si="16"/>
        <v>6.534613529737844</v>
      </c>
      <c r="F103" s="144">
        <f t="shared" si="17"/>
        <v>0.69660416507680611</v>
      </c>
      <c r="G103" s="64">
        <f t="shared" si="18"/>
        <v>7.2312176948146503</v>
      </c>
      <c r="H103" s="125">
        <f t="shared" si="19"/>
        <v>7231.2176948146507</v>
      </c>
      <c r="I103" s="123">
        <f t="shared" si="20"/>
        <v>5929.5985097480134</v>
      </c>
      <c r="J103" s="126">
        <f t="shared" si="21"/>
        <v>6.5151911040000012</v>
      </c>
      <c r="K103" s="110">
        <f t="shared" si="22"/>
        <v>6515.1911040000014</v>
      </c>
      <c r="L103" s="111">
        <f t="shared" si="23"/>
        <v>5342.4567052800012</v>
      </c>
      <c r="N103" s="51"/>
      <c r="O103" s="52">
        <v>0.76</v>
      </c>
      <c r="P103" s="161">
        <f t="shared" si="24"/>
        <v>6.4179020799999993</v>
      </c>
      <c r="Q103" s="156">
        <f t="shared" si="25"/>
        <v>6417.9020799999989</v>
      </c>
      <c r="R103" s="156">
        <f t="shared" si="26"/>
        <v>5262.6797055999987</v>
      </c>
      <c r="S103" s="2"/>
      <c r="T103" s="52">
        <f t="shared" si="30"/>
        <v>0.76000000000000045</v>
      </c>
      <c r="U103" s="53">
        <f t="shared" si="27"/>
        <v>5929.5985097480134</v>
      </c>
      <c r="V103" s="172">
        <f t="shared" si="28"/>
        <v>5262.6797055999987</v>
      </c>
      <c r="W103" s="54">
        <f t="shared" si="29"/>
        <v>0.88752715667820881</v>
      </c>
      <c r="X103" s="51"/>
      <c r="Y103" s="55"/>
      <c r="AA103" s="3"/>
      <c r="AB103" s="3"/>
      <c r="AC103" s="66"/>
      <c r="AD103" s="69"/>
      <c r="AE103" s="69"/>
      <c r="AF103" s="69"/>
      <c r="AG103" s="69"/>
      <c r="AH103" s="3"/>
      <c r="AI103" s="3"/>
      <c r="AJ103" s="3"/>
      <c r="AK103" s="3"/>
    </row>
    <row r="104" spans="1:37" ht="16.5" thickTop="1" thickBot="1" x14ac:dyDescent="0.3">
      <c r="A104" s="58"/>
      <c r="B104" s="58"/>
      <c r="D104" s="52">
        <v>0.77</v>
      </c>
      <c r="E104" s="137">
        <f t="shared" si="16"/>
        <v>6.6539679774603666</v>
      </c>
      <c r="F104" s="144">
        <f t="shared" si="17"/>
        <v>0.7126649636789264</v>
      </c>
      <c r="G104" s="64">
        <f t="shared" si="18"/>
        <v>7.3666329411392928</v>
      </c>
      <c r="H104" s="125">
        <f t="shared" si="19"/>
        <v>7366.6329411392926</v>
      </c>
      <c r="I104" s="123">
        <f t="shared" si="20"/>
        <v>6040.6390117342198</v>
      </c>
      <c r="J104" s="126">
        <f t="shared" si="21"/>
        <v>6.6545884945000005</v>
      </c>
      <c r="K104" s="110">
        <f t="shared" si="22"/>
        <v>6654.5884945000007</v>
      </c>
      <c r="L104" s="111">
        <f t="shared" si="23"/>
        <v>5456.7625654900003</v>
      </c>
      <c r="N104" s="51"/>
      <c r="O104" s="52">
        <v>0.77</v>
      </c>
      <c r="P104" s="161">
        <f t="shared" si="24"/>
        <v>6.5326828899999994</v>
      </c>
      <c r="Q104" s="156">
        <f t="shared" si="25"/>
        <v>6532.6828899999991</v>
      </c>
      <c r="R104" s="156">
        <f t="shared" si="26"/>
        <v>5356.7999697999994</v>
      </c>
      <c r="S104" s="2"/>
      <c r="T104" s="52">
        <f t="shared" si="30"/>
        <v>0.77000000000000046</v>
      </c>
      <c r="U104" s="53">
        <f t="shared" si="27"/>
        <v>6040.6390117342198</v>
      </c>
      <c r="V104" s="172">
        <f t="shared" si="28"/>
        <v>5356.7999697999994</v>
      </c>
      <c r="W104" s="54">
        <f t="shared" si="29"/>
        <v>0.88679359243188816</v>
      </c>
      <c r="X104" s="51"/>
      <c r="Y104" s="55"/>
      <c r="AA104" s="3"/>
      <c r="AB104" s="3"/>
      <c r="AC104" s="3"/>
      <c r="AD104" s="86"/>
      <c r="AE104" s="70"/>
      <c r="AF104" s="68"/>
      <c r="AG104" s="68"/>
      <c r="AH104" s="3"/>
      <c r="AI104" s="3"/>
      <c r="AJ104" s="3"/>
      <c r="AK104" s="3"/>
    </row>
    <row r="105" spans="1:37" ht="16.5" thickTop="1" thickBot="1" x14ac:dyDescent="0.3">
      <c r="A105" s="58"/>
      <c r="B105" s="58"/>
      <c r="D105" s="52">
        <v>0.78</v>
      </c>
      <c r="E105" s="137">
        <f t="shared" si="16"/>
        <v>6.7737532910979823</v>
      </c>
      <c r="F105" s="144">
        <f t="shared" si="17"/>
        <v>0.72884192858767738</v>
      </c>
      <c r="G105" s="64">
        <f t="shared" si="18"/>
        <v>7.5025952196856593</v>
      </c>
      <c r="H105" s="125">
        <f t="shared" si="19"/>
        <v>7502.5952196856597</v>
      </c>
      <c r="I105" s="123">
        <f t="shared" si="20"/>
        <v>6152.1280801422408</v>
      </c>
      <c r="J105" s="126">
        <f t="shared" si="21"/>
        <v>6.794796508000001</v>
      </c>
      <c r="K105" s="110">
        <f t="shared" si="22"/>
        <v>6794.7965080000013</v>
      </c>
      <c r="L105" s="111">
        <f t="shared" si="23"/>
        <v>5571.7331365600003</v>
      </c>
      <c r="N105" s="51"/>
      <c r="O105" s="52">
        <v>0.78</v>
      </c>
      <c r="P105" s="161">
        <f t="shared" si="24"/>
        <v>6.6479261599999999</v>
      </c>
      <c r="Q105" s="156">
        <f t="shared" si="25"/>
        <v>6647.92616</v>
      </c>
      <c r="R105" s="156">
        <f t="shared" si="26"/>
        <v>5451.2994511999996</v>
      </c>
      <c r="S105" s="2"/>
      <c r="T105" s="52">
        <f t="shared" si="30"/>
        <v>0.78000000000000047</v>
      </c>
      <c r="U105" s="53">
        <f t="shared" si="27"/>
        <v>6152.1280801422408</v>
      </c>
      <c r="V105" s="172">
        <f t="shared" si="28"/>
        <v>5451.2994511999996</v>
      </c>
      <c r="W105" s="54">
        <f t="shared" si="29"/>
        <v>0.88608354380586341</v>
      </c>
      <c r="X105" s="51"/>
      <c r="Y105" s="55"/>
      <c r="AA105" s="3"/>
      <c r="AB105" s="3"/>
      <c r="AC105" s="66"/>
      <c r="AD105" s="69"/>
      <c r="AE105" s="69"/>
      <c r="AF105" s="69"/>
      <c r="AG105" s="69"/>
      <c r="AH105" s="3"/>
      <c r="AI105" s="3"/>
      <c r="AJ105" s="3"/>
      <c r="AK105" s="3"/>
    </row>
    <row r="106" spans="1:37" ht="16.5" thickTop="1" thickBot="1" x14ac:dyDescent="0.3">
      <c r="A106" s="58"/>
      <c r="B106" s="58"/>
      <c r="D106" s="52">
        <v>0.79</v>
      </c>
      <c r="E106" s="137">
        <f t="shared" si="16"/>
        <v>6.8939589977727254</v>
      </c>
      <c r="F106" s="144">
        <f t="shared" si="17"/>
        <v>0.74513263967167043</v>
      </c>
      <c r="G106" s="64">
        <f t="shared" si="18"/>
        <v>7.6390916374443956</v>
      </c>
      <c r="H106" s="125">
        <f t="shared" si="19"/>
        <v>7639.0916374443959</v>
      </c>
      <c r="I106" s="123">
        <f t="shared" si="20"/>
        <v>6264.0551427044047</v>
      </c>
      <c r="J106" s="126">
        <f t="shared" si="21"/>
        <v>6.9357960434999999</v>
      </c>
      <c r="K106" s="110">
        <f t="shared" si="22"/>
        <v>6935.7960434999995</v>
      </c>
      <c r="L106" s="111">
        <f t="shared" si="23"/>
        <v>5687.3527556699992</v>
      </c>
      <c r="N106" s="51"/>
      <c r="O106" s="52">
        <v>0.79</v>
      </c>
      <c r="P106" s="161">
        <f t="shared" si="24"/>
        <v>6.7636218700000006</v>
      </c>
      <c r="Q106" s="156">
        <f t="shared" si="25"/>
        <v>6763.6218700000009</v>
      </c>
      <c r="R106" s="156">
        <f t="shared" si="26"/>
        <v>5546.1699334000004</v>
      </c>
      <c r="S106" s="2"/>
      <c r="T106" s="52">
        <f t="shared" si="30"/>
        <v>0.79000000000000048</v>
      </c>
      <c r="U106" s="53">
        <f t="shared" si="27"/>
        <v>6264.0551427044047</v>
      </c>
      <c r="V106" s="172">
        <f t="shared" si="28"/>
        <v>5546.1699334000004</v>
      </c>
      <c r="W106" s="54">
        <f t="shared" si="29"/>
        <v>0.88539609039992118</v>
      </c>
      <c r="X106" s="51"/>
      <c r="Y106" s="55"/>
      <c r="AA106" s="3"/>
      <c r="AB106" s="3"/>
      <c r="AC106" s="66"/>
      <c r="AD106" s="73"/>
      <c r="AE106" s="73"/>
      <c r="AF106" s="73"/>
      <c r="AG106" s="73"/>
      <c r="AH106" s="3"/>
      <c r="AI106" s="3"/>
      <c r="AJ106" s="3"/>
      <c r="AK106" s="3"/>
    </row>
    <row r="107" spans="1:37" ht="16.5" thickTop="1" thickBot="1" x14ac:dyDescent="0.3">
      <c r="A107" s="58"/>
      <c r="B107" s="58"/>
      <c r="D107" s="52">
        <v>0.8</v>
      </c>
      <c r="E107" s="137">
        <f t="shared" si="16"/>
        <v>7.0145747341165094</v>
      </c>
      <c r="F107" s="144">
        <f t="shared" si="17"/>
        <v>0.7615346767995177</v>
      </c>
      <c r="G107" s="64">
        <f t="shared" si="18"/>
        <v>7.7761094109160274</v>
      </c>
      <c r="H107" s="125">
        <f t="shared" si="19"/>
        <v>7776.1094109160276</v>
      </c>
      <c r="I107" s="123">
        <f t="shared" si="20"/>
        <v>6376.4097169511424</v>
      </c>
      <c r="J107" s="126">
        <f t="shared" si="21"/>
        <v>7.0775680000000012</v>
      </c>
      <c r="K107" s="110">
        <f t="shared" si="22"/>
        <v>7077.5680000000011</v>
      </c>
      <c r="L107" s="111">
        <f t="shared" si="23"/>
        <v>5803.6057600000004</v>
      </c>
      <c r="N107" s="51"/>
      <c r="O107" s="52">
        <v>0.8</v>
      </c>
      <c r="P107" s="161">
        <f t="shared" si="24"/>
        <v>6.8797600000000001</v>
      </c>
      <c r="Q107" s="156">
        <f t="shared" si="25"/>
        <v>6879.76</v>
      </c>
      <c r="R107" s="156">
        <f t="shared" si="26"/>
        <v>5641.4031999999997</v>
      </c>
      <c r="S107" s="2"/>
      <c r="T107" s="52">
        <f t="shared" si="30"/>
        <v>0.80000000000000049</v>
      </c>
      <c r="U107" s="53">
        <f t="shared" si="27"/>
        <v>6376.4097169511424</v>
      </c>
      <c r="V107" s="172">
        <f t="shared" si="28"/>
        <v>5641.4031999999997</v>
      </c>
      <c r="W107" s="54">
        <f t="shared" si="29"/>
        <v>0.88473034990251798</v>
      </c>
      <c r="X107" s="51"/>
      <c r="Y107" s="55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16.5" thickTop="1" thickBot="1" x14ac:dyDescent="0.3">
      <c r="A108" s="58"/>
      <c r="B108" s="58"/>
      <c r="D108" s="52">
        <v>0.81</v>
      </c>
      <c r="E108" s="137">
        <f t="shared" si="16"/>
        <v>7.1355902421054509</v>
      </c>
      <c r="F108" s="144">
        <f t="shared" si="17"/>
        <v>0.778045619839831</v>
      </c>
      <c r="G108" s="64">
        <f t="shared" si="18"/>
        <v>7.9136358619452816</v>
      </c>
      <c r="H108" s="125">
        <f t="shared" si="19"/>
        <v>7913.6358619452812</v>
      </c>
      <c r="I108" s="123">
        <f t="shared" si="20"/>
        <v>6489.18140679513</v>
      </c>
      <c r="J108" s="126">
        <f t="shared" si="21"/>
        <v>7.2200932765000019</v>
      </c>
      <c r="K108" s="110">
        <f t="shared" si="22"/>
        <v>7220.0932765000016</v>
      </c>
      <c r="L108" s="111">
        <f t="shared" si="23"/>
        <v>5920.4764867300009</v>
      </c>
      <c r="N108" s="51"/>
      <c r="O108" s="52">
        <v>0.81</v>
      </c>
      <c r="P108" s="161">
        <f t="shared" si="24"/>
        <v>6.9963305300000007</v>
      </c>
      <c r="Q108" s="156">
        <f t="shared" si="25"/>
        <v>6996.3305300000011</v>
      </c>
      <c r="R108" s="156">
        <f t="shared" si="26"/>
        <v>5736.9910346000006</v>
      </c>
      <c r="S108" s="2"/>
      <c r="T108" s="52">
        <f t="shared" si="30"/>
        <v>0.8100000000000005</v>
      </c>
      <c r="U108" s="53">
        <f t="shared" si="27"/>
        <v>6489.18140679513</v>
      </c>
      <c r="V108" s="172">
        <f t="shared" si="28"/>
        <v>5736.9910346000006</v>
      </c>
      <c r="W108" s="54">
        <f t="shared" si="29"/>
        <v>0.88408547626554634</v>
      </c>
      <c r="X108" s="51"/>
      <c r="Y108" s="55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16.5" thickTop="1" thickBot="1" x14ac:dyDescent="0.3">
      <c r="A109" s="58"/>
      <c r="B109" s="58"/>
      <c r="D109" s="52">
        <v>0.82</v>
      </c>
      <c r="E109" s="137">
        <f t="shared" si="16"/>
        <v>7.2569953650540233</v>
      </c>
      <c r="F109" s="144">
        <f t="shared" si="17"/>
        <v>0.79466304866122184</v>
      </c>
      <c r="G109" s="64">
        <f t="shared" si="18"/>
        <v>8.0516584137152449</v>
      </c>
      <c r="H109" s="125">
        <f t="shared" si="19"/>
        <v>8051.6584137152449</v>
      </c>
      <c r="I109" s="123">
        <f t="shared" si="20"/>
        <v>6602.3598992465004</v>
      </c>
      <c r="J109" s="126">
        <f t="shared" si="21"/>
        <v>7.3633527719999989</v>
      </c>
      <c r="K109" s="110">
        <f t="shared" si="22"/>
        <v>7363.3527719999993</v>
      </c>
      <c r="L109" s="111">
        <f t="shared" si="23"/>
        <v>6037.9492730399988</v>
      </c>
      <c r="N109" s="51"/>
      <c r="O109" s="52">
        <v>0.82</v>
      </c>
      <c r="P109" s="161">
        <f t="shared" si="24"/>
        <v>7.1133234399999985</v>
      </c>
      <c r="Q109" s="156">
        <f t="shared" si="25"/>
        <v>7113.3234399999983</v>
      </c>
      <c r="R109" s="156">
        <f t="shared" si="26"/>
        <v>5832.925220799998</v>
      </c>
      <c r="S109" s="2"/>
      <c r="T109" s="52">
        <f t="shared" si="30"/>
        <v>0.82000000000000051</v>
      </c>
      <c r="U109" s="53">
        <f t="shared" si="27"/>
        <v>6602.3598992465004</v>
      </c>
      <c r="V109" s="172">
        <f t="shared" si="28"/>
        <v>5832.925220799998</v>
      </c>
      <c r="W109" s="54">
        <f t="shared" si="29"/>
        <v>0.8834606579786245</v>
      </c>
      <c r="X109" s="51"/>
      <c r="Y109" s="55"/>
      <c r="AA109" s="3"/>
      <c r="AB109" s="3"/>
      <c r="AC109" s="3"/>
      <c r="AE109" s="3"/>
      <c r="AF109" s="3"/>
      <c r="AG109" s="3"/>
      <c r="AH109" s="3"/>
      <c r="AI109" s="3"/>
      <c r="AJ109" s="3"/>
      <c r="AK109" s="3"/>
    </row>
    <row r="110" spans="1:37" ht="16.5" thickTop="1" thickBot="1" x14ac:dyDescent="0.3">
      <c r="A110" s="58"/>
      <c r="B110" s="58"/>
      <c r="D110" s="52">
        <v>0.83</v>
      </c>
      <c r="E110" s="137">
        <f t="shared" si="16"/>
        <v>7.3787800437599298</v>
      </c>
      <c r="F110" s="144">
        <f t="shared" si="17"/>
        <v>0.81138454313230279</v>
      </c>
      <c r="G110" s="64">
        <f t="shared" si="18"/>
        <v>8.1901645868922319</v>
      </c>
      <c r="H110" s="125">
        <f t="shared" si="19"/>
        <v>8190.1645868922324</v>
      </c>
      <c r="I110" s="123">
        <f t="shared" si="20"/>
        <v>6715.9349612516298</v>
      </c>
      <c r="J110" s="126">
        <f t="shared" si="21"/>
        <v>7.5073273855</v>
      </c>
      <c r="K110" s="110">
        <f t="shared" si="22"/>
        <v>7507.3273854999998</v>
      </c>
      <c r="L110" s="111">
        <f t="shared" si="23"/>
        <v>6156.0084561099993</v>
      </c>
      <c r="N110" s="51"/>
      <c r="O110" s="52">
        <v>0.83</v>
      </c>
      <c r="P110" s="161">
        <f t="shared" si="24"/>
        <v>7.2307287099999993</v>
      </c>
      <c r="Q110" s="156">
        <f t="shared" si="25"/>
        <v>7230.7287099999994</v>
      </c>
      <c r="R110" s="156">
        <f t="shared" si="26"/>
        <v>5929.1975421999996</v>
      </c>
      <c r="S110" s="2"/>
      <c r="T110" s="52">
        <f t="shared" si="30"/>
        <v>0.83000000000000052</v>
      </c>
      <c r="U110" s="53">
        <f t="shared" si="27"/>
        <v>6715.9349612516298</v>
      </c>
      <c r="V110" s="172">
        <f t="shared" si="28"/>
        <v>5929.1975421999996</v>
      </c>
      <c r="W110" s="54">
        <f t="shared" si="29"/>
        <v>0.88285511643712999</v>
      </c>
      <c r="X110" s="51"/>
      <c r="Y110" s="55"/>
      <c r="AA110" s="3"/>
      <c r="AB110" s="3"/>
      <c r="AC110" s="3"/>
      <c r="AE110" s="3"/>
      <c r="AF110" s="3"/>
      <c r="AG110" s="3"/>
      <c r="AH110" s="3"/>
      <c r="AI110" s="3"/>
      <c r="AJ110" s="3"/>
      <c r="AK110" s="3"/>
    </row>
    <row r="111" spans="1:37" ht="16.5" thickTop="1" thickBot="1" x14ac:dyDescent="0.3">
      <c r="A111" s="58"/>
      <c r="B111" s="58"/>
      <c r="D111" s="52">
        <v>0.84</v>
      </c>
      <c r="E111" s="137">
        <f t="shared" si="16"/>
        <v>7.5009343127911441</v>
      </c>
      <c r="F111" s="144">
        <f t="shared" si="17"/>
        <v>0.82820768312168547</v>
      </c>
      <c r="G111" s="64">
        <f t="shared" si="18"/>
        <v>8.3291419959128294</v>
      </c>
      <c r="H111" s="125">
        <f t="shared" si="19"/>
        <v>8329.1419959128289</v>
      </c>
      <c r="I111" s="123">
        <f t="shared" si="20"/>
        <v>6829.8964366485188</v>
      </c>
      <c r="J111" s="126">
        <f t="shared" si="21"/>
        <v>7.6519980159999985</v>
      </c>
      <c r="K111" s="110">
        <f t="shared" si="22"/>
        <v>7651.9980159999986</v>
      </c>
      <c r="L111" s="111">
        <f t="shared" si="23"/>
        <v>6274.6383731199985</v>
      </c>
      <c r="N111" s="51"/>
      <c r="O111" s="52">
        <v>0.84</v>
      </c>
      <c r="P111" s="161">
        <f t="shared" si="24"/>
        <v>7.3485363199999991</v>
      </c>
      <c r="Q111" s="156">
        <f t="shared" si="25"/>
        <v>7348.5363199999993</v>
      </c>
      <c r="R111" s="156">
        <f t="shared" si="26"/>
        <v>6025.7997823999995</v>
      </c>
      <c r="S111" s="2"/>
      <c r="T111" s="52">
        <f t="shared" si="30"/>
        <v>0.84000000000000052</v>
      </c>
      <c r="U111" s="53">
        <f t="shared" si="27"/>
        <v>6829.8964366485188</v>
      </c>
      <c r="V111" s="172">
        <f t="shared" si="28"/>
        <v>6025.7997823999995</v>
      </c>
      <c r="W111" s="54">
        <f t="shared" si="29"/>
        <v>0.882268104398506</v>
      </c>
      <c r="X111" s="51"/>
      <c r="Y111" s="55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16.5" thickTop="1" thickBot="1" x14ac:dyDescent="0.3">
      <c r="A112" s="58"/>
      <c r="B112" s="58"/>
      <c r="D112" s="52">
        <v>0.85</v>
      </c>
      <c r="E112" s="137">
        <f t="shared" si="16"/>
        <v>7.6234482969071244</v>
      </c>
      <c r="F112" s="144">
        <f t="shared" si="17"/>
        <v>0.84513004849798146</v>
      </c>
      <c r="G112" s="64">
        <f t="shared" si="18"/>
        <v>8.4685783454051062</v>
      </c>
      <c r="H112" s="125">
        <f t="shared" si="19"/>
        <v>8468.578345405107</v>
      </c>
      <c r="I112" s="123">
        <f t="shared" si="20"/>
        <v>6944.2342432321875</v>
      </c>
      <c r="J112" s="126">
        <f t="shared" si="21"/>
        <v>7.7973455625000003</v>
      </c>
      <c r="K112" s="110">
        <f t="shared" si="22"/>
        <v>7797.3455625000006</v>
      </c>
      <c r="L112" s="111">
        <f t="shared" si="23"/>
        <v>6393.8233612499998</v>
      </c>
      <c r="N112" s="51"/>
      <c r="O112" s="52">
        <v>0.85</v>
      </c>
      <c r="P112" s="161">
        <f t="shared" si="24"/>
        <v>7.4667362499999994</v>
      </c>
      <c r="Q112" s="156">
        <f t="shared" si="25"/>
        <v>7466.736249999999</v>
      </c>
      <c r="R112" s="156">
        <f t="shared" si="26"/>
        <v>6122.7237249999989</v>
      </c>
      <c r="S112" s="2"/>
      <c r="T112" s="52">
        <f t="shared" si="30"/>
        <v>0.85000000000000053</v>
      </c>
      <c r="U112" s="53">
        <f t="shared" si="27"/>
        <v>6944.2342432321875</v>
      </c>
      <c r="V112" s="172">
        <f t="shared" si="28"/>
        <v>6122.7237249999989</v>
      </c>
      <c r="W112" s="54">
        <f t="shared" si="29"/>
        <v>0.88169890452171484</v>
      </c>
      <c r="X112" s="51"/>
      <c r="Y112" s="5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5" ht="16.5" thickTop="1" thickBot="1" x14ac:dyDescent="0.3">
      <c r="A113" s="58"/>
      <c r="B113" s="58"/>
      <c r="D113" s="52">
        <v>0.86</v>
      </c>
      <c r="E113" s="137">
        <f t="shared" si="16"/>
        <v>7.7463122076066888</v>
      </c>
      <c r="F113" s="144">
        <f t="shared" si="17"/>
        <v>0.8621492191298028</v>
      </c>
      <c r="G113" s="64">
        <f t="shared" si="18"/>
        <v>8.6084614267364916</v>
      </c>
      <c r="H113" s="125">
        <f t="shared" si="19"/>
        <v>8608.4614267364923</v>
      </c>
      <c r="I113" s="123">
        <f t="shared" si="20"/>
        <v>7058.9383699239233</v>
      </c>
      <c r="J113" s="126">
        <f t="shared" si="21"/>
        <v>7.9433509239999989</v>
      </c>
      <c r="K113" s="110">
        <f t="shared" si="22"/>
        <v>7943.3509239999985</v>
      </c>
      <c r="L113" s="111">
        <f t="shared" si="23"/>
        <v>6513.5477576799985</v>
      </c>
      <c r="N113" s="51"/>
      <c r="O113" s="52">
        <v>0.86</v>
      </c>
      <c r="P113" s="161">
        <f t="shared" si="24"/>
        <v>7.5853184799999989</v>
      </c>
      <c r="Q113" s="156">
        <f t="shared" si="25"/>
        <v>7585.318479999999</v>
      </c>
      <c r="R113" s="156">
        <f t="shared" si="26"/>
        <v>6219.9611535999984</v>
      </c>
      <c r="S113" s="2"/>
      <c r="T113" s="52">
        <f t="shared" si="30"/>
        <v>0.86000000000000054</v>
      </c>
      <c r="U113" s="53">
        <f t="shared" si="27"/>
        <v>7058.9383699239233</v>
      </c>
      <c r="V113" s="172">
        <f t="shared" si="28"/>
        <v>6219.9611535999984</v>
      </c>
      <c r="W113" s="54">
        <f t="shared" si="29"/>
        <v>0.88114682798498967</v>
      </c>
      <c r="X113" s="51"/>
      <c r="Y113" s="55"/>
      <c r="AC113" s="3"/>
      <c r="AD113" s="3"/>
      <c r="AE113" s="3"/>
      <c r="AF113" s="3"/>
      <c r="AG113" s="3"/>
      <c r="AH113" s="3"/>
      <c r="AI113" s="3"/>
    </row>
    <row r="114" spans="1:35" ht="16.5" thickTop="1" thickBot="1" x14ac:dyDescent="0.3">
      <c r="A114" s="58"/>
      <c r="B114" s="58"/>
      <c r="D114" s="52">
        <v>0.87</v>
      </c>
      <c r="E114" s="137">
        <f t="shared" si="16"/>
        <v>7.869516339795541</v>
      </c>
      <c r="F114" s="144">
        <f t="shared" si="17"/>
        <v>0.87926277488576154</v>
      </c>
      <c r="G114" s="64">
        <f t="shared" si="18"/>
        <v>8.7487791146813016</v>
      </c>
      <c r="H114" s="125">
        <f t="shared" si="19"/>
        <v>8748.7791146813015</v>
      </c>
      <c r="I114" s="123">
        <f t="shared" si="20"/>
        <v>7173.9988740386671</v>
      </c>
      <c r="J114" s="126">
        <f t="shared" si="21"/>
        <v>8.0899949995</v>
      </c>
      <c r="K114" s="110">
        <f t="shared" si="22"/>
        <v>8089.9949994999997</v>
      </c>
      <c r="L114" s="111">
        <f t="shared" si="23"/>
        <v>6633.795899589999</v>
      </c>
      <c r="N114" s="51"/>
      <c r="O114" s="52">
        <v>0.87</v>
      </c>
      <c r="P114" s="161">
        <f t="shared" si="24"/>
        <v>7.7042729899999998</v>
      </c>
      <c r="Q114" s="156">
        <f t="shared" si="25"/>
        <v>7704.2729899999995</v>
      </c>
      <c r="R114" s="156">
        <f t="shared" si="26"/>
        <v>6317.5038517999992</v>
      </c>
      <c r="S114" s="2"/>
      <c r="T114" s="52">
        <f t="shared" si="30"/>
        <v>0.87000000000000055</v>
      </c>
      <c r="U114" s="53">
        <f t="shared" si="27"/>
        <v>7173.9988740386671</v>
      </c>
      <c r="V114" s="172">
        <f t="shared" si="28"/>
        <v>6317.5038517999992</v>
      </c>
      <c r="W114" s="54">
        <f t="shared" si="29"/>
        <v>0.88061121317733126</v>
      </c>
      <c r="X114" s="51"/>
      <c r="Y114" s="55"/>
      <c r="AC114" s="3"/>
      <c r="AD114" s="3"/>
      <c r="AE114" s="3"/>
      <c r="AF114" s="6"/>
      <c r="AG114" s="3"/>
      <c r="AH114" s="65"/>
      <c r="AI114" s="65"/>
    </row>
    <row r="115" spans="1:35" ht="16.5" thickTop="1" thickBot="1" x14ac:dyDescent="0.3">
      <c r="A115" s="58"/>
      <c r="B115" s="58"/>
      <c r="D115" s="52">
        <v>0.88</v>
      </c>
      <c r="E115" s="137">
        <f t="shared" si="16"/>
        <v>7.9930510685668121</v>
      </c>
      <c r="F115" s="144">
        <f t="shared" si="17"/>
        <v>0.89646829563446939</v>
      </c>
      <c r="G115" s="64">
        <f t="shared" si="18"/>
        <v>8.8895193642012806</v>
      </c>
      <c r="H115" s="125">
        <f t="shared" si="19"/>
        <v>8889.51936420128</v>
      </c>
      <c r="I115" s="123">
        <f t="shared" si="20"/>
        <v>7289.4058786450496</v>
      </c>
      <c r="J115" s="126">
        <f t="shared" si="21"/>
        <v>8.2372586880000007</v>
      </c>
      <c r="K115" s="110">
        <f t="shared" si="22"/>
        <v>8237.2586879999999</v>
      </c>
      <c r="L115" s="111">
        <f t="shared" si="23"/>
        <v>6754.5521241599999</v>
      </c>
      <c r="N115" s="51"/>
      <c r="O115" s="52">
        <v>0.88</v>
      </c>
      <c r="P115" s="161">
        <f t="shared" si="24"/>
        <v>7.8235897599999999</v>
      </c>
      <c r="Q115" s="156">
        <f t="shared" si="25"/>
        <v>7823.5897599999998</v>
      </c>
      <c r="R115" s="156">
        <f t="shared" si="26"/>
        <v>6415.3436031999991</v>
      </c>
      <c r="S115" s="2"/>
      <c r="T115" s="52">
        <f t="shared" si="30"/>
        <v>0.88000000000000056</v>
      </c>
      <c r="U115" s="53">
        <f t="shared" si="27"/>
        <v>7289.4058786450496</v>
      </c>
      <c r="V115" s="172">
        <f t="shared" si="28"/>
        <v>6415.3436031999991</v>
      </c>
      <c r="W115" s="54">
        <f t="shared" si="29"/>
        <v>0.88009142445947586</v>
      </c>
      <c r="X115" s="51"/>
      <c r="Y115" s="55"/>
      <c r="AC115" s="66"/>
      <c r="AD115" s="66"/>
      <c r="AE115" s="66"/>
      <c r="AF115" s="67"/>
      <c r="AG115" s="66"/>
      <c r="AH115" s="65"/>
      <c r="AI115" s="65"/>
    </row>
    <row r="116" spans="1:35" ht="18.75" thickTop="1" thickBot="1" x14ac:dyDescent="0.3">
      <c r="A116" s="58"/>
      <c r="B116" s="58"/>
      <c r="D116" s="52">
        <v>0.89</v>
      </c>
      <c r="E116" s="137">
        <f t="shared" si="16"/>
        <v>8.1169068460883995</v>
      </c>
      <c r="F116" s="144">
        <f t="shared" si="17"/>
        <v>0.91376336124453805</v>
      </c>
      <c r="G116" s="64">
        <f t="shared" si="18"/>
        <v>9.0306702073329372</v>
      </c>
      <c r="H116" s="125">
        <f t="shared" si="19"/>
        <v>9030.6702073329379</v>
      </c>
      <c r="I116" s="123">
        <f t="shared" si="20"/>
        <v>7405.149570013009</v>
      </c>
      <c r="J116" s="126">
        <f t="shared" si="21"/>
        <v>8.3851228884999998</v>
      </c>
      <c r="K116" s="110">
        <f t="shared" si="22"/>
        <v>8385.1228885</v>
      </c>
      <c r="L116" s="111">
        <f t="shared" si="23"/>
        <v>6875.8007685699995</v>
      </c>
      <c r="N116" s="51"/>
      <c r="O116" s="52">
        <v>0.89</v>
      </c>
      <c r="P116" s="161">
        <f t="shared" si="24"/>
        <v>7.9432587700000008</v>
      </c>
      <c r="Q116" s="156">
        <f t="shared" si="25"/>
        <v>7943.2587700000004</v>
      </c>
      <c r="R116" s="156">
        <f t="shared" si="26"/>
        <v>6513.4721914000002</v>
      </c>
      <c r="S116" s="2"/>
      <c r="T116" s="52">
        <f t="shared" si="30"/>
        <v>0.89000000000000057</v>
      </c>
      <c r="U116" s="53">
        <f t="shared" si="27"/>
        <v>7405.149570013009</v>
      </c>
      <c r="V116" s="172">
        <f t="shared" si="28"/>
        <v>6513.4721914000002</v>
      </c>
      <c r="W116" s="54">
        <f t="shared" si="29"/>
        <v>0.87958685099031131</v>
      </c>
      <c r="X116" s="51"/>
      <c r="Y116" s="55"/>
      <c r="AC116" s="6"/>
      <c r="AD116" t="s">
        <v>83</v>
      </c>
      <c r="AE116" t="s">
        <v>84</v>
      </c>
      <c r="AF116" s="68"/>
      <c r="AG116" s="68"/>
      <c r="AI116" s="6"/>
    </row>
    <row r="117" spans="1:35" ht="16.5" thickTop="1" thickBot="1" x14ac:dyDescent="0.3">
      <c r="A117" s="58"/>
      <c r="B117" s="58"/>
      <c r="D117" s="52">
        <v>0.9</v>
      </c>
      <c r="E117" s="137">
        <f t="shared" si="16"/>
        <v>8.2410741985912921</v>
      </c>
      <c r="F117" s="144">
        <f t="shared" si="17"/>
        <v>0.93114555158457957</v>
      </c>
      <c r="G117" s="64">
        <f t="shared" si="18"/>
        <v>9.1722197501758718</v>
      </c>
      <c r="H117" s="125">
        <f t="shared" si="19"/>
        <v>9172.219750175871</v>
      </c>
      <c r="I117" s="123">
        <f t="shared" si="20"/>
        <v>7521.2201951442139</v>
      </c>
      <c r="J117" s="126">
        <f t="shared" si="21"/>
        <v>8.5335684999999994</v>
      </c>
      <c r="K117" s="110">
        <f t="shared" si="22"/>
        <v>8533.5684999999994</v>
      </c>
      <c r="L117" s="111">
        <f t="shared" si="23"/>
        <v>6997.5261699999992</v>
      </c>
      <c r="N117" s="51"/>
      <c r="O117" s="52">
        <v>0.9</v>
      </c>
      <c r="P117" s="161">
        <f t="shared" si="24"/>
        <v>8.063270000000001</v>
      </c>
      <c r="Q117" s="156">
        <f t="shared" si="25"/>
        <v>8063.2700000000013</v>
      </c>
      <c r="R117" s="156">
        <f t="shared" si="26"/>
        <v>6611.8814000000011</v>
      </c>
      <c r="S117" s="2"/>
      <c r="T117" s="52">
        <f t="shared" si="30"/>
        <v>0.90000000000000058</v>
      </c>
      <c r="U117" s="53">
        <f t="shared" si="27"/>
        <v>7521.2201951442139</v>
      </c>
      <c r="V117" s="172">
        <f t="shared" si="28"/>
        <v>6611.8814000000011</v>
      </c>
      <c r="W117" s="54">
        <f t="shared" si="29"/>
        <v>0.8790969056149569</v>
      </c>
      <c r="X117" s="51"/>
      <c r="Y117" s="55"/>
      <c r="AC117" s="6"/>
      <c r="AD117">
        <f>(E$9/2)^2*E$8</f>
        <v>7.9687499999999991</v>
      </c>
      <c r="AE117">
        <f>AD117*PI()</f>
        <v>25.034566458293661</v>
      </c>
      <c r="AF117" s="68"/>
      <c r="AG117" s="68"/>
      <c r="AI117" s="6"/>
    </row>
    <row r="118" spans="1:35" ht="16.5" thickTop="1" thickBot="1" x14ac:dyDescent="0.3">
      <c r="A118" s="58"/>
      <c r="B118" s="58"/>
      <c r="D118" s="52">
        <v>0.91</v>
      </c>
      <c r="E118" s="137">
        <f t="shared" si="16"/>
        <v>8.3655437234533032</v>
      </c>
      <c r="F118" s="144">
        <f t="shared" si="17"/>
        <v>0.94861244652320575</v>
      </c>
      <c r="G118" s="64">
        <f t="shared" si="18"/>
        <v>9.3141561699765099</v>
      </c>
      <c r="H118" s="125">
        <f t="shared" si="19"/>
        <v>9314.1561699765098</v>
      </c>
      <c r="I118" s="123">
        <f t="shared" si="20"/>
        <v>7637.6080593807374</v>
      </c>
      <c r="J118" s="126">
        <f t="shared" si="21"/>
        <v>8.6825764215000003</v>
      </c>
      <c r="K118" s="110">
        <f t="shared" si="22"/>
        <v>8682.5764214999999</v>
      </c>
      <c r="L118" s="111">
        <f t="shared" si="23"/>
        <v>7119.7126656299997</v>
      </c>
      <c r="N118" s="51"/>
      <c r="O118" s="52">
        <v>0.91</v>
      </c>
      <c r="P118" s="161">
        <f t="shared" si="24"/>
        <v>8.1836134299999994</v>
      </c>
      <c r="Q118" s="156">
        <f t="shared" si="25"/>
        <v>8183.6134299999994</v>
      </c>
      <c r="R118" s="156">
        <f t="shared" si="26"/>
        <v>6710.5630125999987</v>
      </c>
      <c r="S118" s="2"/>
      <c r="T118" s="52">
        <f t="shared" si="30"/>
        <v>0.91000000000000059</v>
      </c>
      <c r="U118" s="53">
        <f t="shared" si="27"/>
        <v>7637.6080593807374</v>
      </c>
      <c r="V118" s="172">
        <f t="shared" si="28"/>
        <v>6710.5630125999987</v>
      </c>
      <c r="W118" s="54">
        <f t="shared" si="29"/>
        <v>0.87862102381096729</v>
      </c>
      <c r="X118" s="51"/>
      <c r="Y118" s="55"/>
      <c r="AC118" s="66"/>
      <c r="AD118" s="69"/>
      <c r="AE118" s="69"/>
      <c r="AF118" s="69"/>
      <c r="AG118" s="69"/>
      <c r="AH118" s="69"/>
      <c r="AI118" s="69"/>
    </row>
    <row r="119" spans="1:35" ht="16.5" thickTop="1" thickBot="1" x14ac:dyDescent="0.3">
      <c r="A119" s="58"/>
      <c r="B119" s="58"/>
      <c r="D119" s="52">
        <v>0.92</v>
      </c>
      <c r="E119" s="137">
        <f t="shared" si="16"/>
        <v>8.4903060863731046</v>
      </c>
      <c r="F119" s="144">
        <f t="shared" si="17"/>
        <v>0.96616162592902854</v>
      </c>
      <c r="G119" s="64">
        <f t="shared" si="18"/>
        <v>9.4564677123021337</v>
      </c>
      <c r="H119" s="125">
        <f t="shared" si="19"/>
        <v>9456.4677123021338</v>
      </c>
      <c r="I119" s="123">
        <f t="shared" si="20"/>
        <v>7754.3035240877489</v>
      </c>
      <c r="J119" s="126">
        <f t="shared" si="21"/>
        <v>8.8321275520000011</v>
      </c>
      <c r="K119" s="110">
        <f t="shared" si="22"/>
        <v>8832.1275520000017</v>
      </c>
      <c r="L119" s="111">
        <f t="shared" si="23"/>
        <v>7242.3445926400009</v>
      </c>
      <c r="N119" s="51"/>
      <c r="O119" s="52">
        <v>0.92</v>
      </c>
      <c r="P119" s="161">
        <f t="shared" si="24"/>
        <v>8.3042790400000008</v>
      </c>
      <c r="Q119" s="156">
        <f t="shared" si="25"/>
        <v>8304.2790400000013</v>
      </c>
      <c r="R119" s="156">
        <f t="shared" si="26"/>
        <v>6809.5088128000007</v>
      </c>
      <c r="S119" s="2"/>
      <c r="T119" s="52">
        <f t="shared" si="30"/>
        <v>0.9200000000000006</v>
      </c>
      <c r="U119" s="53">
        <f t="shared" si="27"/>
        <v>7754.3035240877489</v>
      </c>
      <c r="V119" s="172">
        <f t="shared" si="28"/>
        <v>6809.5088128000007</v>
      </c>
      <c r="W119" s="54">
        <f t="shared" si="29"/>
        <v>0.87815866268932286</v>
      </c>
      <c r="X119" s="51"/>
      <c r="Y119" s="55"/>
      <c r="AC119" s="6"/>
      <c r="AD119" s="70"/>
      <c r="AE119" s="70"/>
      <c r="AF119" s="68"/>
      <c r="AG119" s="68"/>
      <c r="AH119" s="68"/>
      <c r="AI119" s="6"/>
    </row>
    <row r="120" spans="1:35" ht="16.5" thickTop="1" thickBot="1" x14ac:dyDescent="0.3">
      <c r="A120" s="58"/>
      <c r="B120" s="58"/>
      <c r="D120" s="52">
        <v>0.93</v>
      </c>
      <c r="E120" s="137">
        <f t="shared" si="16"/>
        <v>8.6153520186295545</v>
      </c>
      <c r="F120" s="144">
        <f t="shared" si="17"/>
        <v>0.98379066967065987</v>
      </c>
      <c r="G120" s="64">
        <f t="shared" si="18"/>
        <v>9.5991426883002138</v>
      </c>
      <c r="H120" s="125">
        <f t="shared" si="19"/>
        <v>9599.1426883002132</v>
      </c>
      <c r="I120" s="123">
        <f t="shared" si="20"/>
        <v>7871.297004406174</v>
      </c>
      <c r="J120" s="126">
        <f t="shared" si="21"/>
        <v>8.9822027905000024</v>
      </c>
      <c r="K120" s="110">
        <f t="shared" si="22"/>
        <v>8982.2027905000032</v>
      </c>
      <c r="L120" s="111">
        <f t="shared" si="23"/>
        <v>7365.4062882100025</v>
      </c>
      <c r="N120" s="51"/>
      <c r="O120" s="52">
        <v>0.93</v>
      </c>
      <c r="P120" s="161">
        <f t="shared" si="24"/>
        <v>8.4252568100000005</v>
      </c>
      <c r="Q120" s="156">
        <f t="shared" si="25"/>
        <v>8425.2568100000008</v>
      </c>
      <c r="R120" s="156">
        <f t="shared" si="26"/>
        <v>6908.7105842000001</v>
      </c>
      <c r="S120" s="2"/>
      <c r="T120" s="52">
        <f t="shared" si="30"/>
        <v>0.9300000000000006</v>
      </c>
      <c r="U120" s="53">
        <f t="shared" si="27"/>
        <v>7871.297004406174</v>
      </c>
      <c r="V120" s="172">
        <f t="shared" si="28"/>
        <v>6908.7105842000001</v>
      </c>
      <c r="W120" s="54">
        <f t="shared" si="29"/>
        <v>0.87770930004707737</v>
      </c>
      <c r="X120" s="51"/>
      <c r="Y120" s="55"/>
      <c r="AC120" s="71"/>
      <c r="AD120" s="71" t="s">
        <v>47</v>
      </c>
      <c r="AE120" s="71" t="s">
        <v>48</v>
      </c>
      <c r="AF120" s="71" t="s">
        <v>49</v>
      </c>
      <c r="AG120" s="71" t="s">
        <v>50</v>
      </c>
      <c r="AI120" s="69"/>
    </row>
    <row r="121" spans="1:35" ht="16.5" thickTop="1" thickBot="1" x14ac:dyDescent="0.3">
      <c r="A121" s="58"/>
      <c r="B121" s="58"/>
      <c r="D121" s="52">
        <v>0.94</v>
      </c>
      <c r="E121" s="137">
        <f t="shared" si="16"/>
        <v>8.7406723144217686</v>
      </c>
      <c r="F121" s="144">
        <f t="shared" si="17"/>
        <v>1.0014971576167113</v>
      </c>
      <c r="G121" s="64">
        <f t="shared" si="18"/>
        <v>9.7421694720384799</v>
      </c>
      <c r="H121" s="125">
        <f t="shared" si="19"/>
        <v>9742.1694720384803</v>
      </c>
      <c r="I121" s="123">
        <f t="shared" si="20"/>
        <v>7988.5789670715531</v>
      </c>
      <c r="J121" s="126">
        <f t="shared" si="21"/>
        <v>9.1327830360000011</v>
      </c>
      <c r="K121" s="110">
        <f t="shared" si="22"/>
        <v>9132.7830360000007</v>
      </c>
      <c r="L121" s="111">
        <f t="shared" si="23"/>
        <v>7488.8820895200006</v>
      </c>
      <c r="N121" s="51"/>
      <c r="O121" s="52">
        <v>0.94</v>
      </c>
      <c r="P121" s="161">
        <f t="shared" si="24"/>
        <v>8.5465367200000006</v>
      </c>
      <c r="Q121" s="156">
        <f t="shared" si="25"/>
        <v>8546.5367200000001</v>
      </c>
      <c r="R121" s="156">
        <f t="shared" si="26"/>
        <v>7008.1601103999992</v>
      </c>
      <c r="S121" s="2"/>
      <c r="T121" s="52">
        <f t="shared" si="30"/>
        <v>0.94000000000000061</v>
      </c>
      <c r="U121" s="53">
        <f t="shared" si="27"/>
        <v>7988.5789670715531</v>
      </c>
      <c r="V121" s="172">
        <f t="shared" si="28"/>
        <v>7008.1601103999992</v>
      </c>
      <c r="W121" s="54">
        <f t="shared" si="29"/>
        <v>0.87727243346873307</v>
      </c>
      <c r="X121" s="51"/>
      <c r="Y121" s="55"/>
      <c r="AC121" s="71">
        <v>1</v>
      </c>
      <c r="AD121" s="72" t="s">
        <v>51</v>
      </c>
      <c r="AE121" s="71" t="s">
        <v>45</v>
      </c>
      <c r="AF121" s="72" t="s">
        <v>37</v>
      </c>
      <c r="AG121" s="71" t="s">
        <v>82</v>
      </c>
      <c r="AI121" s="73"/>
    </row>
    <row r="122" spans="1:35" ht="16.5" thickTop="1" thickBot="1" x14ac:dyDescent="0.3">
      <c r="A122" s="58"/>
      <c r="B122" s="58"/>
      <c r="D122" s="52">
        <v>0.95</v>
      </c>
      <c r="E122" s="137">
        <f t="shared" si="16"/>
        <v>8.866257828285482</v>
      </c>
      <c r="F122" s="144">
        <f t="shared" si="17"/>
        <v>1.0192786696357949</v>
      </c>
      <c r="G122" s="64">
        <f t="shared" si="18"/>
        <v>9.8855364979212776</v>
      </c>
      <c r="H122" s="125">
        <f t="shared" si="19"/>
        <v>9885.5364979212773</v>
      </c>
      <c r="I122" s="123">
        <f t="shared" si="20"/>
        <v>8106.1399282954471</v>
      </c>
      <c r="J122" s="126">
        <f t="shared" si="21"/>
        <v>9.2838491874999995</v>
      </c>
      <c r="K122" s="110">
        <f t="shared" si="22"/>
        <v>9283.8491875</v>
      </c>
      <c r="L122" s="111">
        <f t="shared" si="23"/>
        <v>7612.7563337499996</v>
      </c>
      <c r="N122" s="51"/>
      <c r="O122" s="52">
        <v>0.95</v>
      </c>
      <c r="P122" s="161">
        <f t="shared" si="24"/>
        <v>8.66810875</v>
      </c>
      <c r="Q122" s="156">
        <f t="shared" si="25"/>
        <v>8668.1087499999994</v>
      </c>
      <c r="R122" s="156">
        <f t="shared" si="26"/>
        <v>7107.8491749999994</v>
      </c>
      <c r="S122" s="2"/>
      <c r="T122" s="52">
        <f t="shared" si="30"/>
        <v>0.95000000000000062</v>
      </c>
      <c r="U122" s="53">
        <f t="shared" si="27"/>
        <v>8106.1399282954471</v>
      </c>
      <c r="V122" s="172">
        <f t="shared" si="28"/>
        <v>7107.8491749999994</v>
      </c>
      <c r="W122" s="54">
        <f t="shared" si="29"/>
        <v>0.87684757947357961</v>
      </c>
      <c r="X122" s="51"/>
      <c r="Y122" s="55"/>
      <c r="AC122" s="71">
        <v>2</v>
      </c>
      <c r="AD122" s="71">
        <v>0.05</v>
      </c>
      <c r="AE122" s="71">
        <f t="shared" ref="AE122:AE141" si="31">AD122*E$9</f>
        <v>0.125</v>
      </c>
      <c r="AF122" s="173">
        <f xml:space="preserve"> ASIN(2*AD122 - 1) + PI()/2 + (2*AD122 - 1) * SQRT(2*AD122 *(2-2 * AD122))</f>
        <v>5.8725906877601985E-2</v>
      </c>
      <c r="AG122" s="174">
        <f t="shared" ref="AG122:AG141" si="32">AF122*AD$117</f>
        <v>0.46797207043089079</v>
      </c>
      <c r="AI122" s="73"/>
    </row>
    <row r="123" spans="1:35" ht="16.5" thickTop="1" thickBot="1" x14ac:dyDescent="0.3">
      <c r="A123" s="58"/>
      <c r="B123" s="58"/>
      <c r="D123" s="52">
        <v>0.96</v>
      </c>
      <c r="E123" s="137">
        <f t="shared" si="16"/>
        <v>8.992099472581625</v>
      </c>
      <c r="F123" s="144">
        <f t="shared" si="17"/>
        <v>1.0371327855965224</v>
      </c>
      <c r="G123" s="64">
        <f t="shared" si="18"/>
        <v>10.029232258178148</v>
      </c>
      <c r="H123" s="125">
        <f t="shared" si="19"/>
        <v>10029.232258178148</v>
      </c>
      <c r="I123" s="123">
        <f t="shared" si="20"/>
        <v>8223.9704517060818</v>
      </c>
      <c r="J123" s="126">
        <f t="shared" si="21"/>
        <v>9.4353821440000001</v>
      </c>
      <c r="K123" s="110">
        <f t="shared" si="22"/>
        <v>9435.3821439999992</v>
      </c>
      <c r="L123" s="111">
        <f t="shared" si="23"/>
        <v>7737.0133580799993</v>
      </c>
      <c r="N123" s="51"/>
      <c r="O123" s="52">
        <v>0.96</v>
      </c>
      <c r="P123" s="161">
        <f t="shared" si="24"/>
        <v>8.7899628799999991</v>
      </c>
      <c r="Q123" s="156">
        <f t="shared" si="25"/>
        <v>8789.9628799999991</v>
      </c>
      <c r="R123" s="156">
        <f t="shared" si="26"/>
        <v>7207.7695615999992</v>
      </c>
      <c r="S123" s="2"/>
      <c r="T123" s="52">
        <f t="shared" si="30"/>
        <v>0.96000000000000063</v>
      </c>
      <c r="U123" s="53">
        <f t="shared" si="27"/>
        <v>8223.9704517060818</v>
      </c>
      <c r="V123" s="172">
        <f t="shared" si="28"/>
        <v>7207.7695615999992</v>
      </c>
      <c r="W123" s="54">
        <f t="shared" si="29"/>
        <v>0.87643427270640673</v>
      </c>
      <c r="X123" s="51"/>
      <c r="Y123" s="55"/>
      <c r="AC123" s="71">
        <v>3</v>
      </c>
      <c r="AD123" s="71">
        <v>0.1</v>
      </c>
      <c r="AE123" s="71">
        <f t="shared" si="31"/>
        <v>0.25</v>
      </c>
      <c r="AF123" s="173">
        <f t="shared" ref="AF123:AF141" si="33" xml:space="preserve"> ASIN(2*AD123 - 1) + PI()/2 + (2*AD123 - 1) * SQRT(2*AD123 *(2-2 * AD123))</f>
        <v>0.16350110879328417</v>
      </c>
      <c r="AG123" s="174">
        <f t="shared" si="32"/>
        <v>1.302899460696483</v>
      </c>
      <c r="AI123" s="73"/>
    </row>
    <row r="124" spans="1:35" ht="16.5" thickTop="1" thickBot="1" x14ac:dyDescent="0.3">
      <c r="A124" s="58"/>
      <c r="B124" s="58"/>
      <c r="D124" s="52">
        <v>0.97</v>
      </c>
      <c r="E124" s="137">
        <f t="shared" si="16"/>
        <v>9.1181882150530686</v>
      </c>
      <c r="F124" s="144">
        <f t="shared" si="17"/>
        <v>1.0550570853675061</v>
      </c>
      <c r="G124" s="64">
        <f t="shared" si="18"/>
        <v>10.173245300420575</v>
      </c>
      <c r="H124" s="125">
        <f t="shared" si="19"/>
        <v>10173.245300420574</v>
      </c>
      <c r="I124" s="123">
        <f t="shared" si="20"/>
        <v>8342.0611463448713</v>
      </c>
      <c r="J124" s="126">
        <f t="shared" si="21"/>
        <v>9.5873628045000014</v>
      </c>
      <c r="K124" s="110">
        <f t="shared" si="22"/>
        <v>9587.3628045000023</v>
      </c>
      <c r="L124" s="111">
        <f t="shared" si="23"/>
        <v>7861.6374996900013</v>
      </c>
      <c r="N124" s="51"/>
      <c r="O124" s="52">
        <v>0.97</v>
      </c>
      <c r="P124" s="161">
        <f t="shared" si="24"/>
        <v>8.9120890900000003</v>
      </c>
      <c r="Q124" s="156">
        <f t="shared" si="25"/>
        <v>8912.0890899999995</v>
      </c>
      <c r="R124" s="156">
        <f t="shared" si="26"/>
        <v>7307.913053799999</v>
      </c>
      <c r="S124" s="2"/>
      <c r="T124" s="52">
        <f t="shared" si="30"/>
        <v>0.97000000000000064</v>
      </c>
      <c r="U124" s="53">
        <f t="shared" si="27"/>
        <v>8342.0611463448713</v>
      </c>
      <c r="V124" s="172">
        <f t="shared" si="28"/>
        <v>7307.913053799999</v>
      </c>
      <c r="W124" s="54">
        <f t="shared" si="29"/>
        <v>0.87603206516917098</v>
      </c>
      <c r="X124" s="51"/>
      <c r="Y124" s="55"/>
      <c r="AC124" s="71">
        <v>4</v>
      </c>
      <c r="AD124" s="71">
        <v>0.15</v>
      </c>
      <c r="AE124" s="71">
        <f t="shared" si="31"/>
        <v>0.375</v>
      </c>
      <c r="AF124" s="173">
        <f t="shared" si="33"/>
        <v>0.29549884018614403</v>
      </c>
      <c r="AG124" s="174">
        <f t="shared" si="32"/>
        <v>2.3547563827333349</v>
      </c>
      <c r="AI124" s="73"/>
    </row>
    <row r="125" spans="1:35" ht="16.5" thickTop="1" thickBot="1" x14ac:dyDescent="0.3">
      <c r="A125" s="58"/>
      <c r="B125" s="58"/>
      <c r="D125" s="52">
        <v>0.98</v>
      </c>
      <c r="E125" s="137">
        <f t="shared" si="16"/>
        <v>9.2445150764459196</v>
      </c>
      <c r="F125" s="144">
        <f t="shared" si="17"/>
        <v>1.0730491488173575</v>
      </c>
      <c r="G125" s="64">
        <f t="shared" si="18"/>
        <v>10.317564225263277</v>
      </c>
      <c r="H125" s="125">
        <f t="shared" si="19"/>
        <v>10317.564225263277</v>
      </c>
      <c r="I125" s="123">
        <f t="shared" si="20"/>
        <v>8460.4026647158862</v>
      </c>
      <c r="J125" s="126">
        <f t="shared" si="21"/>
        <v>9.7397720679999988</v>
      </c>
      <c r="K125" s="110">
        <f t="shared" si="22"/>
        <v>9739.7720679999984</v>
      </c>
      <c r="L125" s="111">
        <f t="shared" si="23"/>
        <v>7986.613095759998</v>
      </c>
      <c r="N125" s="51"/>
      <c r="O125" s="52">
        <v>0.98</v>
      </c>
      <c r="P125" s="161">
        <f t="shared" si="24"/>
        <v>9.0344773599999986</v>
      </c>
      <c r="Q125" s="156">
        <f t="shared" si="25"/>
        <v>9034.477359999999</v>
      </c>
      <c r="R125" s="156">
        <f t="shared" si="26"/>
        <v>7408.2714351999985</v>
      </c>
      <c r="S125" s="2"/>
      <c r="T125" s="52">
        <f t="shared" si="30"/>
        <v>0.98000000000000065</v>
      </c>
      <c r="U125" s="53">
        <f t="shared" si="27"/>
        <v>8460.4026647158862</v>
      </c>
      <c r="V125" s="172">
        <f t="shared" si="28"/>
        <v>7408.2714351999985</v>
      </c>
      <c r="W125" s="54">
        <f t="shared" si="29"/>
        <v>0.87564052549132187</v>
      </c>
      <c r="X125" s="51"/>
      <c r="Y125" s="55"/>
      <c r="AC125" s="71">
        <v>5</v>
      </c>
      <c r="AD125" s="71">
        <v>0.2</v>
      </c>
      <c r="AE125" s="71">
        <f t="shared" si="31"/>
        <v>0.5</v>
      </c>
      <c r="AF125" s="173">
        <f t="shared" si="33"/>
        <v>0.4472952180016122</v>
      </c>
      <c r="AG125" s="174">
        <f t="shared" si="32"/>
        <v>3.5643837684503468</v>
      </c>
      <c r="AI125" s="73"/>
    </row>
    <row r="126" spans="1:35" ht="16.5" thickTop="1" thickBot="1" x14ac:dyDescent="0.3">
      <c r="A126" s="58"/>
      <c r="B126" s="58"/>
      <c r="D126" s="52">
        <v>0.99</v>
      </c>
      <c r="E126" s="137">
        <f t="shared" si="16"/>
        <v>9.3710711281917423</v>
      </c>
      <c r="F126" s="144">
        <f t="shared" si="17"/>
        <v>1.0911065558146884</v>
      </c>
      <c r="G126" s="64">
        <f t="shared" si="18"/>
        <v>10.462177684006431</v>
      </c>
      <c r="H126" s="125">
        <f t="shared" si="19"/>
        <v>10462.17768400643</v>
      </c>
      <c r="I126" s="123">
        <f t="shared" si="20"/>
        <v>8578.9857008852723</v>
      </c>
      <c r="J126" s="126">
        <f t="shared" si="21"/>
        <v>9.8925908334999981</v>
      </c>
      <c r="K126" s="110">
        <f t="shared" si="22"/>
        <v>9892.5908334999986</v>
      </c>
      <c r="L126" s="111">
        <f t="shared" si="23"/>
        <v>8111.9244834699984</v>
      </c>
      <c r="N126" s="51"/>
      <c r="O126" s="52">
        <v>0.99</v>
      </c>
      <c r="P126" s="161">
        <f t="shared" si="24"/>
        <v>9.1571176699999999</v>
      </c>
      <c r="Q126" s="156">
        <f t="shared" si="25"/>
        <v>9157.1176699999996</v>
      </c>
      <c r="R126" s="156">
        <f t="shared" si="26"/>
        <v>7508.8364893999997</v>
      </c>
      <c r="S126" s="2"/>
      <c r="T126" s="52">
        <f t="shared" si="30"/>
        <v>0.99000000000000066</v>
      </c>
      <c r="U126" s="53">
        <f t="shared" si="27"/>
        <v>8578.9857008852723</v>
      </c>
      <c r="V126" s="172">
        <f t="shared" si="28"/>
        <v>7508.8364893999997</v>
      </c>
      <c r="W126" s="54">
        <f t="shared" si="29"/>
        <v>0.87525923823665508</v>
      </c>
      <c r="X126" s="51"/>
      <c r="Y126" s="55"/>
      <c r="AC126" s="71">
        <v>6</v>
      </c>
      <c r="AD126" s="71">
        <v>0.25</v>
      </c>
      <c r="AE126" s="71">
        <f t="shared" si="31"/>
        <v>0.625</v>
      </c>
      <c r="AF126" s="173">
        <f t="shared" si="33"/>
        <v>0.61418484930437833</v>
      </c>
      <c r="AG126" s="174">
        <f t="shared" si="32"/>
        <v>4.8942855178942644</v>
      </c>
      <c r="AI126" s="73"/>
    </row>
    <row r="127" spans="1:35" ht="16.5" thickTop="1" thickBot="1" x14ac:dyDescent="0.3">
      <c r="A127" s="58"/>
      <c r="B127" s="58"/>
      <c r="D127" s="52">
        <v>1</v>
      </c>
      <c r="E127" s="137">
        <f t="shared" si="16"/>
        <v>9.4978474901473451</v>
      </c>
      <c r="F127" s="144">
        <f t="shared" si="17"/>
        <v>1.1092268862281109</v>
      </c>
      <c r="G127" s="64">
        <f t="shared" si="18"/>
        <v>10.607074376375456</v>
      </c>
      <c r="H127" s="125">
        <f t="shared" si="19"/>
        <v>10607.074376375456</v>
      </c>
      <c r="I127" s="123">
        <f t="shared" si="20"/>
        <v>8697.8009886278742</v>
      </c>
      <c r="J127" s="126">
        <f t="shared" si="21"/>
        <v>10.0458</v>
      </c>
      <c r="K127" s="110">
        <f t="shared" si="22"/>
        <v>10045.799999999999</v>
      </c>
      <c r="L127" s="111">
        <f t="shared" si="23"/>
        <v>8237.5559999999987</v>
      </c>
      <c r="N127" s="51"/>
      <c r="O127" s="52">
        <v>1</v>
      </c>
      <c r="P127" s="161">
        <f t="shared" si="24"/>
        <v>9.2799999999999994</v>
      </c>
      <c r="Q127" s="156">
        <f t="shared" si="25"/>
        <v>9280</v>
      </c>
      <c r="R127" s="156">
        <f t="shared" si="26"/>
        <v>7609.5999999999995</v>
      </c>
      <c r="S127" s="2"/>
      <c r="T127" s="52">
        <f t="shared" si="30"/>
        <v>1.0000000000000007</v>
      </c>
      <c r="U127" s="53">
        <f t="shared" si="27"/>
        <v>8697.8009886278742</v>
      </c>
      <c r="V127" s="172">
        <f t="shared" si="28"/>
        <v>7609.5999999999995</v>
      </c>
      <c r="W127" s="54">
        <f t="shared" si="29"/>
        <v>0.87488780324467452</v>
      </c>
      <c r="X127" s="51"/>
      <c r="Y127" s="55"/>
      <c r="AC127" s="71">
        <v>7</v>
      </c>
      <c r="AD127" s="71">
        <v>0.3</v>
      </c>
      <c r="AE127" s="71">
        <f t="shared" si="31"/>
        <v>0.75</v>
      </c>
      <c r="AF127" s="173">
        <f t="shared" si="33"/>
        <v>0.7926734251309413</v>
      </c>
      <c r="AG127" s="174">
        <f t="shared" si="32"/>
        <v>6.3166163565121876</v>
      </c>
      <c r="AI127" s="73"/>
    </row>
    <row r="128" spans="1:35" ht="16.5" thickTop="1" thickBot="1" x14ac:dyDescent="0.3">
      <c r="A128" s="58"/>
      <c r="B128" s="58"/>
      <c r="D128" s="52">
        <v>1.01</v>
      </c>
      <c r="E128" s="137">
        <f t="shared" si="16"/>
        <v>9.6248353283889436</v>
      </c>
      <c r="F128" s="144">
        <f t="shared" si="17"/>
        <v>1.1274077199262367</v>
      </c>
      <c r="G128" s="64">
        <f t="shared" si="18"/>
        <v>10.752243048315179</v>
      </c>
      <c r="H128" s="125">
        <f t="shared" si="19"/>
        <v>10752.24304831518</v>
      </c>
      <c r="I128" s="123">
        <f t="shared" si="20"/>
        <v>8816.8392996184466</v>
      </c>
      <c r="J128" s="126">
        <f t="shared" si="21"/>
        <v>10.199380466500001</v>
      </c>
      <c r="K128" s="110">
        <f t="shared" si="22"/>
        <v>10199.380466500001</v>
      </c>
      <c r="L128" s="111">
        <f t="shared" si="23"/>
        <v>8363.4919825300003</v>
      </c>
      <c r="N128" s="51"/>
      <c r="O128" s="52">
        <v>1.01</v>
      </c>
      <c r="P128" s="161">
        <f t="shared" si="24"/>
        <v>9.4031143299999993</v>
      </c>
      <c r="Q128" s="156">
        <f t="shared" si="25"/>
        <v>9403.1143299999985</v>
      </c>
      <c r="R128" s="156">
        <f t="shared" si="26"/>
        <v>7710.5537505999982</v>
      </c>
      <c r="S128" s="2"/>
      <c r="T128" s="52">
        <f t="shared" si="30"/>
        <v>1.0100000000000007</v>
      </c>
      <c r="U128" s="53">
        <f t="shared" si="27"/>
        <v>8816.8392996184466</v>
      </c>
      <c r="V128" s="172">
        <f t="shared" si="28"/>
        <v>7710.5537505999982</v>
      </c>
      <c r="W128" s="54">
        <f t="shared" si="29"/>
        <v>0.8745258350045777</v>
      </c>
      <c r="X128" s="51"/>
      <c r="Y128" s="55"/>
      <c r="AC128" s="71">
        <v>8</v>
      </c>
      <c r="AD128" s="71">
        <v>0.35</v>
      </c>
      <c r="AE128" s="71">
        <f t="shared" si="31"/>
        <v>0.875</v>
      </c>
      <c r="AF128" s="173">
        <f t="shared" si="33"/>
        <v>0.97992191235441517</v>
      </c>
      <c r="AG128" s="174">
        <f t="shared" si="32"/>
        <v>7.8087527390742446</v>
      </c>
      <c r="AI128" s="73"/>
    </row>
    <row r="129" spans="1:35" ht="16.5" thickTop="1" thickBot="1" x14ac:dyDescent="0.3">
      <c r="A129" s="58"/>
      <c r="B129" s="58"/>
      <c r="D129" s="52">
        <v>1.02</v>
      </c>
      <c r="E129" s="137">
        <f t="shared" si="16"/>
        <v>9.7520258530576029</v>
      </c>
      <c r="F129" s="144">
        <f t="shared" si="17"/>
        <v>1.1456466367776776</v>
      </c>
      <c r="G129" s="64">
        <f t="shared" si="18"/>
        <v>10.89767248983528</v>
      </c>
      <c r="H129" s="125">
        <f t="shared" si="19"/>
        <v>10897.67248983528</v>
      </c>
      <c r="I129" s="123">
        <f t="shared" si="20"/>
        <v>8936.0914416649302</v>
      </c>
      <c r="J129" s="126">
        <f t="shared" si="21"/>
        <v>10.353313132000002</v>
      </c>
      <c r="K129" s="110">
        <f t="shared" si="22"/>
        <v>10353.313132000001</v>
      </c>
      <c r="L129" s="111">
        <f t="shared" si="23"/>
        <v>8489.7167682400013</v>
      </c>
      <c r="N129" s="51"/>
      <c r="O129" s="52">
        <v>1.02</v>
      </c>
      <c r="P129" s="161">
        <f t="shared" si="24"/>
        <v>9.5264506400000002</v>
      </c>
      <c r="Q129" s="156">
        <f t="shared" si="25"/>
        <v>9526.4506400000009</v>
      </c>
      <c r="R129" s="156">
        <f t="shared" si="26"/>
        <v>7811.6895248000001</v>
      </c>
      <c r="S129" s="2"/>
      <c r="T129" s="52">
        <f t="shared" si="30"/>
        <v>1.0200000000000007</v>
      </c>
      <c r="U129" s="53">
        <f t="shared" si="27"/>
        <v>8936.0914416649302</v>
      </c>
      <c r="V129" s="172">
        <f t="shared" si="28"/>
        <v>7811.6895248000001</v>
      </c>
      <c r="W129" s="54">
        <f t="shared" si="29"/>
        <v>0.87417296206008421</v>
      </c>
      <c r="X129" s="51"/>
      <c r="Y129" s="55"/>
      <c r="AC129" s="71">
        <v>9</v>
      </c>
      <c r="AD129" s="71">
        <v>0.4</v>
      </c>
      <c r="AE129" s="71">
        <f t="shared" si="31"/>
        <v>1</v>
      </c>
      <c r="AF129" s="173">
        <f t="shared" si="33"/>
        <v>1.1734792265819114</v>
      </c>
      <c r="AG129" s="174">
        <f t="shared" si="32"/>
        <v>9.3511625868246053</v>
      </c>
      <c r="AI129" s="73"/>
    </row>
    <row r="130" spans="1:35" ht="16.5" thickTop="1" thickBot="1" x14ac:dyDescent="0.3">
      <c r="A130" s="58"/>
      <c r="B130" s="58"/>
      <c r="D130" s="52">
        <v>1.03</v>
      </c>
      <c r="E130" s="137">
        <f t="shared" si="16"/>
        <v>9.8794103162530629</v>
      </c>
      <c r="F130" s="144">
        <f t="shared" si="17"/>
        <v>1.1639412166510457</v>
      </c>
      <c r="G130" s="64">
        <f t="shared" si="18"/>
        <v>11.043351532904108</v>
      </c>
      <c r="H130" s="125">
        <f t="shared" si="19"/>
        <v>11043.351532904107</v>
      </c>
      <c r="I130" s="123">
        <f t="shared" si="20"/>
        <v>9055.5482569813685</v>
      </c>
      <c r="J130" s="126">
        <f t="shared" si="21"/>
        <v>10.507578895499998</v>
      </c>
      <c r="K130" s="110">
        <f t="shared" si="22"/>
        <v>10507.578895499999</v>
      </c>
      <c r="L130" s="111">
        <f t="shared" si="23"/>
        <v>8616.2146943099979</v>
      </c>
      <c r="N130" s="51"/>
      <c r="O130" s="52">
        <v>1.03</v>
      </c>
      <c r="P130" s="161">
        <f t="shared" si="24"/>
        <v>9.649998909999999</v>
      </c>
      <c r="Q130" s="156">
        <f t="shared" si="25"/>
        <v>9649.9989099999984</v>
      </c>
      <c r="R130" s="156">
        <f t="shared" si="26"/>
        <v>7912.9991061999981</v>
      </c>
      <c r="S130" s="2"/>
      <c r="T130" s="52">
        <f t="shared" si="30"/>
        <v>1.0300000000000007</v>
      </c>
      <c r="U130" s="53">
        <f t="shared" si="27"/>
        <v>9055.5482569813685</v>
      </c>
      <c r="V130" s="172">
        <f t="shared" si="28"/>
        <v>7912.9991061999981</v>
      </c>
      <c r="W130" s="54">
        <f t="shared" si="29"/>
        <v>0.8738288264434434</v>
      </c>
      <c r="X130" s="51"/>
      <c r="Y130" s="55"/>
      <c r="AC130" s="71">
        <v>10</v>
      </c>
      <c r="AD130" s="71">
        <v>0.45</v>
      </c>
      <c r="AE130" s="71">
        <f t="shared" si="31"/>
        <v>1.125</v>
      </c>
      <c r="AF130" s="173">
        <f t="shared" si="33"/>
        <v>1.3711301619226748</v>
      </c>
      <c r="AG130" s="174">
        <f t="shared" si="32"/>
        <v>10.926193477821313</v>
      </c>
      <c r="AI130" s="73"/>
    </row>
    <row r="131" spans="1:35" ht="16.5" thickTop="1" thickBot="1" x14ac:dyDescent="0.3">
      <c r="A131" s="58"/>
      <c r="B131" s="58"/>
      <c r="D131" s="52">
        <v>1.04</v>
      </c>
      <c r="E131" s="137">
        <f t="shared" si="16"/>
        <v>10.006980009973146</v>
      </c>
      <c r="F131" s="144">
        <f t="shared" si="17"/>
        <v>1.1822890394149528</v>
      </c>
      <c r="G131" s="64">
        <f t="shared" si="18"/>
        <v>11.189269049388098</v>
      </c>
      <c r="H131" s="125">
        <f t="shared" si="19"/>
        <v>11189.269049388098</v>
      </c>
      <c r="I131" s="123">
        <f t="shared" si="20"/>
        <v>9175.2006204982408</v>
      </c>
      <c r="J131" s="126">
        <f t="shared" si="21"/>
        <v>10.662158656000001</v>
      </c>
      <c r="K131" s="110">
        <f t="shared" si="22"/>
        <v>10662.158656000001</v>
      </c>
      <c r="L131" s="111">
        <f t="shared" si="23"/>
        <v>8742.9700979200006</v>
      </c>
      <c r="N131" s="51"/>
      <c r="O131" s="52">
        <v>1.04</v>
      </c>
      <c r="P131" s="161">
        <f t="shared" si="24"/>
        <v>9.7737491199999997</v>
      </c>
      <c r="Q131" s="156">
        <f t="shared" si="25"/>
        <v>9773.7491200000004</v>
      </c>
      <c r="R131" s="156">
        <f t="shared" si="26"/>
        <v>8014.4742784</v>
      </c>
      <c r="S131" s="2"/>
      <c r="T131" s="52">
        <f t="shared" si="30"/>
        <v>1.0400000000000007</v>
      </c>
      <c r="U131" s="53">
        <f t="shared" si="27"/>
        <v>9175.2006204982408</v>
      </c>
      <c r="V131" s="172">
        <f t="shared" si="28"/>
        <v>8014.4742784</v>
      </c>
      <c r="W131" s="54">
        <f t="shared" si="29"/>
        <v>0.87349308313705187</v>
      </c>
      <c r="X131" s="51"/>
      <c r="Y131" s="55"/>
      <c r="AC131" s="71">
        <v>11</v>
      </c>
      <c r="AD131" s="71">
        <v>0.5</v>
      </c>
      <c r="AE131" s="71">
        <f t="shared" si="31"/>
        <v>1.25</v>
      </c>
      <c r="AF131" s="173">
        <f t="shared" si="33"/>
        <v>1.5707963267948966</v>
      </c>
      <c r="AG131" s="174">
        <f t="shared" si="32"/>
        <v>12.51728322914683</v>
      </c>
      <c r="AI131" s="73"/>
    </row>
    <row r="132" spans="1:35" ht="16.5" thickTop="1" thickBot="1" x14ac:dyDescent="0.3">
      <c r="A132" s="58"/>
      <c r="B132" s="58"/>
      <c r="D132" s="52">
        <v>1.05</v>
      </c>
      <c r="E132" s="137">
        <f t="shared" si="16"/>
        <v>10.134726264096052</v>
      </c>
      <c r="F132" s="144">
        <f t="shared" si="17"/>
        <v>1.2006876849380104</v>
      </c>
      <c r="G132" s="64">
        <f t="shared" si="18"/>
        <v>11.335413949034063</v>
      </c>
      <c r="H132" s="125">
        <f t="shared" si="19"/>
        <v>11335.413949034062</v>
      </c>
      <c r="I132" s="123">
        <f t="shared" si="20"/>
        <v>9295.0394382079303</v>
      </c>
      <c r="J132" s="126">
        <f t="shared" si="21"/>
        <v>10.8170333125</v>
      </c>
      <c r="K132" s="110">
        <f t="shared" si="22"/>
        <v>10817.0333125</v>
      </c>
      <c r="L132" s="111">
        <f t="shared" si="23"/>
        <v>8869.9673162499985</v>
      </c>
      <c r="N132" s="51"/>
      <c r="O132" s="52">
        <v>1.05</v>
      </c>
      <c r="P132" s="161">
        <f t="shared" si="24"/>
        <v>9.8976912499999994</v>
      </c>
      <c r="Q132" s="156">
        <f t="shared" si="25"/>
        <v>9897.6912499999999</v>
      </c>
      <c r="R132" s="156">
        <f t="shared" si="26"/>
        <v>8116.1068249999998</v>
      </c>
      <c r="S132" s="2"/>
      <c r="T132" s="52">
        <f t="shared" si="30"/>
        <v>1.0500000000000007</v>
      </c>
      <c r="U132" s="53">
        <f t="shared" si="27"/>
        <v>9295.0394382079303</v>
      </c>
      <c r="V132" s="172">
        <f t="shared" si="28"/>
        <v>8116.1068249999998</v>
      </c>
      <c r="W132" s="54">
        <f t="shared" si="29"/>
        <v>0.87316539956120653</v>
      </c>
      <c r="X132" s="51"/>
      <c r="Y132" s="55"/>
      <c r="AC132" s="71">
        <v>12</v>
      </c>
      <c r="AD132" s="71">
        <v>0.55000000000000004</v>
      </c>
      <c r="AE132" s="71">
        <f t="shared" si="31"/>
        <v>1.375</v>
      </c>
      <c r="AF132" s="173">
        <f t="shared" si="33"/>
        <v>1.7704624916671186</v>
      </c>
      <c r="AG132" s="174">
        <f t="shared" si="32"/>
        <v>14.10837298047235</v>
      </c>
      <c r="AI132" s="73"/>
    </row>
    <row r="133" spans="1:35" ht="16.5" thickTop="1" thickBot="1" x14ac:dyDescent="0.3">
      <c r="A133" s="58"/>
      <c r="B133" s="58"/>
      <c r="D133" s="52">
        <v>1.06</v>
      </c>
      <c r="E133" s="137">
        <f t="shared" si="16"/>
        <v>10.262640444403024</v>
      </c>
      <c r="F133" s="144">
        <f t="shared" si="17"/>
        <v>1.2191347330888314</v>
      </c>
      <c r="G133" s="64">
        <f t="shared" si="18"/>
        <v>11.481775177491855</v>
      </c>
      <c r="H133" s="125">
        <f t="shared" si="19"/>
        <v>11481.775177491854</v>
      </c>
      <c r="I133" s="123">
        <f t="shared" si="20"/>
        <v>9415.0556455433198</v>
      </c>
      <c r="J133" s="126">
        <f t="shared" si="21"/>
        <v>10.972183764000002</v>
      </c>
      <c r="K133" s="110">
        <f t="shared" si="22"/>
        <v>10972.183764000003</v>
      </c>
      <c r="L133" s="111">
        <f t="shared" si="23"/>
        <v>8997.1906864800021</v>
      </c>
      <c r="N133" s="51"/>
      <c r="O133" s="52">
        <v>1.06</v>
      </c>
      <c r="P133" s="161">
        <f t="shared" si="24"/>
        <v>10.02181528</v>
      </c>
      <c r="Q133" s="156">
        <f t="shared" si="25"/>
        <v>10021.815280000001</v>
      </c>
      <c r="R133" s="156">
        <f t="shared" si="26"/>
        <v>8217.8885296000008</v>
      </c>
      <c r="S133" s="2"/>
      <c r="T133" s="52">
        <f t="shared" si="30"/>
        <v>1.0600000000000007</v>
      </c>
      <c r="U133" s="53">
        <f t="shared" si="27"/>
        <v>9415.0556455433198</v>
      </c>
      <c r="V133" s="172">
        <f t="shared" si="28"/>
        <v>8217.8885296000008</v>
      </c>
      <c r="W133" s="54">
        <f t="shared" si="29"/>
        <v>0.87284545508660838</v>
      </c>
      <c r="X133" s="51"/>
      <c r="Y133" s="55"/>
      <c r="AC133" s="71">
        <v>13</v>
      </c>
      <c r="AD133" s="71">
        <v>0.6</v>
      </c>
      <c r="AE133" s="71">
        <f t="shared" si="31"/>
        <v>1.5</v>
      </c>
      <c r="AF133" s="173">
        <f t="shared" si="33"/>
        <v>1.9681134270078817</v>
      </c>
      <c r="AG133" s="174">
        <f t="shared" si="32"/>
        <v>15.683403871469055</v>
      </c>
      <c r="AI133" s="73"/>
    </row>
    <row r="134" spans="1:35" ht="16.5" thickTop="1" thickBot="1" x14ac:dyDescent="0.3">
      <c r="A134" s="58"/>
      <c r="B134" s="58"/>
      <c r="D134" s="52">
        <v>1.07</v>
      </c>
      <c r="E134" s="137">
        <f t="shared" si="16"/>
        <v>10.39071395063889</v>
      </c>
      <c r="F134" s="144">
        <f t="shared" si="17"/>
        <v>1.237627763736026</v>
      </c>
      <c r="G134" s="64">
        <f t="shared" si="18"/>
        <v>11.628341714374915</v>
      </c>
      <c r="H134" s="125">
        <f t="shared" si="19"/>
        <v>11628.341714374916</v>
      </c>
      <c r="I134" s="123">
        <f t="shared" si="20"/>
        <v>9535.2402057874297</v>
      </c>
      <c r="J134" s="126">
        <f t="shared" si="21"/>
        <v>11.1275909095</v>
      </c>
      <c r="K134" s="110">
        <f t="shared" si="22"/>
        <v>11127.590909500001</v>
      </c>
      <c r="L134" s="111">
        <f t="shared" si="23"/>
        <v>9124.6245457900004</v>
      </c>
      <c r="N134" s="51"/>
      <c r="O134" s="52">
        <v>1.07</v>
      </c>
      <c r="P134" s="161">
        <f t="shared" si="24"/>
        <v>10.146111190000001</v>
      </c>
      <c r="Q134" s="156">
        <f t="shared" si="25"/>
        <v>10146.111190000001</v>
      </c>
      <c r="R134" s="156">
        <f t="shared" si="26"/>
        <v>8319.8111758000014</v>
      </c>
      <c r="S134" s="2"/>
      <c r="T134" s="52">
        <f t="shared" si="30"/>
        <v>1.0700000000000007</v>
      </c>
      <c r="U134" s="53">
        <f t="shared" si="27"/>
        <v>9535.2402057874297</v>
      </c>
      <c r="V134" s="172">
        <f t="shared" si="28"/>
        <v>8319.8111758000014</v>
      </c>
      <c r="W134" s="54">
        <f t="shared" si="29"/>
        <v>0.87253294057031494</v>
      </c>
      <c r="X134" s="51"/>
      <c r="Y134" s="55"/>
      <c r="AC134" s="71">
        <v>14</v>
      </c>
      <c r="AD134" s="71">
        <v>0.65</v>
      </c>
      <c r="AE134" s="71">
        <f t="shared" si="31"/>
        <v>1.625</v>
      </c>
      <c r="AF134" s="173">
        <f t="shared" si="33"/>
        <v>2.1616707412353779</v>
      </c>
      <c r="AG134" s="174">
        <f t="shared" si="32"/>
        <v>17.225813719219417</v>
      </c>
      <c r="AI134" s="73"/>
    </row>
    <row r="135" spans="1:35" ht="16.5" thickTop="1" thickBot="1" x14ac:dyDescent="0.3">
      <c r="A135" s="58"/>
      <c r="B135" s="58"/>
      <c r="D135" s="52">
        <v>1.08</v>
      </c>
      <c r="E135" s="137">
        <f t="shared" si="16"/>
        <v>10.51893821460812</v>
      </c>
      <c r="F135" s="144">
        <f t="shared" si="17"/>
        <v>1.2561643567482077</v>
      </c>
      <c r="G135" s="64">
        <f t="shared" si="18"/>
        <v>11.775102571356328</v>
      </c>
      <c r="H135" s="125">
        <f t="shared" si="19"/>
        <v>11775.102571356329</v>
      </c>
      <c r="I135" s="123">
        <f t="shared" si="20"/>
        <v>9655.5841085121883</v>
      </c>
      <c r="J135" s="126">
        <f t="shared" si="21"/>
        <v>11.283235648000002</v>
      </c>
      <c r="K135" s="110">
        <f t="shared" si="22"/>
        <v>11283.235648000002</v>
      </c>
      <c r="L135" s="111">
        <f t="shared" si="23"/>
        <v>9252.2532313600004</v>
      </c>
      <c r="N135" s="51"/>
      <c r="O135" s="52">
        <v>1.08</v>
      </c>
      <c r="P135" s="161">
        <f t="shared" si="24"/>
        <v>10.27056896</v>
      </c>
      <c r="Q135" s="156">
        <f t="shared" si="25"/>
        <v>10270.568960000001</v>
      </c>
      <c r="R135" s="156">
        <f t="shared" si="26"/>
        <v>8421.8665471999993</v>
      </c>
      <c r="S135" s="2"/>
      <c r="T135" s="52">
        <f t="shared" si="30"/>
        <v>1.0800000000000007</v>
      </c>
      <c r="U135" s="53">
        <f t="shared" si="27"/>
        <v>9655.5841085121883</v>
      </c>
      <c r="V135" s="172">
        <f t="shared" si="28"/>
        <v>8421.8665471999993</v>
      </c>
      <c r="W135" s="54">
        <f t="shared" si="29"/>
        <v>0.87222755791391571</v>
      </c>
      <c r="X135" s="51"/>
      <c r="Y135" s="55"/>
      <c r="AC135" s="71">
        <v>15</v>
      </c>
      <c r="AD135" s="71">
        <v>0.7</v>
      </c>
      <c r="AE135" s="71">
        <f t="shared" si="31"/>
        <v>1.75</v>
      </c>
      <c r="AF135" s="173">
        <f t="shared" si="33"/>
        <v>2.3489192284588514</v>
      </c>
      <c r="AG135" s="174">
        <f t="shared" si="32"/>
        <v>18.717950101781469</v>
      </c>
      <c r="AI135" s="73"/>
    </row>
    <row r="136" spans="1:35" ht="16.5" thickTop="1" thickBot="1" x14ac:dyDescent="0.3">
      <c r="A136" s="58"/>
      <c r="B136" s="58"/>
      <c r="D136" s="52">
        <v>1.0900000000000001</v>
      </c>
      <c r="E136" s="137">
        <f t="shared" si="16"/>
        <v>10.647304698304172</v>
      </c>
      <c r="F136" s="144">
        <f t="shared" si="17"/>
        <v>1.2747420919939876</v>
      </c>
      <c r="G136" s="64">
        <f t="shared" si="18"/>
        <v>11.922046790298159</v>
      </c>
      <c r="H136" s="125">
        <f t="shared" si="19"/>
        <v>11922.04679029816</v>
      </c>
      <c r="I136" s="123">
        <f t="shared" si="20"/>
        <v>9776.0783680444911</v>
      </c>
      <c r="J136" s="126">
        <f t="shared" si="21"/>
        <v>11.439098878500003</v>
      </c>
      <c r="K136" s="110">
        <f t="shared" si="22"/>
        <v>11439.098878500003</v>
      </c>
      <c r="L136" s="111">
        <f t="shared" si="23"/>
        <v>9380.0610803700019</v>
      </c>
      <c r="N136" s="51"/>
      <c r="O136" s="52">
        <v>1.0900000000000001</v>
      </c>
      <c r="P136" s="161">
        <f t="shared" si="24"/>
        <v>10.395178570000001</v>
      </c>
      <c r="Q136" s="156">
        <f t="shared" si="25"/>
        <v>10395.17857</v>
      </c>
      <c r="R136" s="156">
        <f t="shared" si="26"/>
        <v>8524.0464273999987</v>
      </c>
      <c r="S136" s="2"/>
      <c r="T136" s="52">
        <f t="shared" si="30"/>
        <v>1.0900000000000007</v>
      </c>
      <c r="U136" s="53">
        <f t="shared" si="27"/>
        <v>9776.0783680444911</v>
      </c>
      <c r="V136" s="172">
        <f t="shared" si="28"/>
        <v>8524.0464273999987</v>
      </c>
      <c r="W136" s="54">
        <f t="shared" si="29"/>
        <v>0.87192901964277769</v>
      </c>
      <c r="X136" s="51"/>
      <c r="Y136" s="55"/>
      <c r="AC136" s="71">
        <v>16</v>
      </c>
      <c r="AD136" s="71">
        <v>0.75</v>
      </c>
      <c r="AE136" s="71">
        <f t="shared" si="31"/>
        <v>1.875</v>
      </c>
      <c r="AF136" s="173">
        <f t="shared" si="33"/>
        <v>2.5274078042854149</v>
      </c>
      <c r="AG136" s="174">
        <f t="shared" si="32"/>
        <v>20.140280940399396</v>
      </c>
      <c r="AI136" s="73"/>
    </row>
    <row r="137" spans="1:35" ht="16.5" thickTop="1" thickBot="1" x14ac:dyDescent="0.3">
      <c r="A137" s="58"/>
      <c r="B137" s="58"/>
      <c r="D137" s="52">
        <v>1.1000000000000001</v>
      </c>
      <c r="E137" s="137">
        <f t="shared" si="16"/>
        <v>10.775804892069889</v>
      </c>
      <c r="F137" s="144">
        <f t="shared" si="17"/>
        <v>1.2933585493419775</v>
      </c>
      <c r="G137" s="64">
        <f t="shared" si="18"/>
        <v>12.069163441411867</v>
      </c>
      <c r="H137" s="125">
        <f t="shared" si="19"/>
        <v>12069.163441411867</v>
      </c>
      <c r="I137" s="123">
        <f t="shared" si="20"/>
        <v>9896.7140219577304</v>
      </c>
      <c r="J137" s="126">
        <f t="shared" si="21"/>
        <v>11.5951615</v>
      </c>
      <c r="K137" s="110">
        <f t="shared" si="22"/>
        <v>11595.1615</v>
      </c>
      <c r="L137" s="111">
        <f t="shared" si="23"/>
        <v>9508.0324299999993</v>
      </c>
      <c r="N137" s="51"/>
      <c r="O137" s="52">
        <v>1.1000000000000001</v>
      </c>
      <c r="P137" s="161">
        <f t="shared" si="24"/>
        <v>10.51993</v>
      </c>
      <c r="Q137" s="156">
        <f t="shared" si="25"/>
        <v>10519.93</v>
      </c>
      <c r="R137" s="156">
        <f t="shared" si="26"/>
        <v>8626.3425999999999</v>
      </c>
      <c r="S137" s="2"/>
      <c r="T137" s="52">
        <f t="shared" si="30"/>
        <v>1.1000000000000008</v>
      </c>
      <c r="U137" s="53">
        <f t="shared" si="27"/>
        <v>9896.7140219577304</v>
      </c>
      <c r="V137" s="172">
        <f t="shared" si="28"/>
        <v>8626.3425999999999</v>
      </c>
      <c r="W137" s="54">
        <f t="shared" si="29"/>
        <v>0.87163704850527446</v>
      </c>
      <c r="X137" s="51"/>
      <c r="Y137" s="55"/>
      <c r="AC137" s="71">
        <v>17</v>
      </c>
      <c r="AD137" s="71">
        <v>0.8</v>
      </c>
      <c r="AE137" s="71">
        <f t="shared" si="31"/>
        <v>2</v>
      </c>
      <c r="AF137" s="173">
        <f t="shared" si="33"/>
        <v>2.6942974355881808</v>
      </c>
      <c r="AG137" s="174">
        <f t="shared" si="32"/>
        <v>21.470182689843313</v>
      </c>
      <c r="AI137" s="73"/>
    </row>
    <row r="138" spans="1:35" ht="16.5" thickTop="1" thickBot="1" x14ac:dyDescent="0.3">
      <c r="A138" s="58"/>
      <c r="B138" s="58"/>
      <c r="D138" s="52">
        <v>1.1100000000000001</v>
      </c>
      <c r="E138" s="137">
        <f t="shared" si="16"/>
        <v>10.904430312786859</v>
      </c>
      <c r="F138" s="144">
        <f t="shared" si="17"/>
        <v>1.3120113086607892</v>
      </c>
      <c r="G138" s="64">
        <f t="shared" si="18"/>
        <v>12.216441621447649</v>
      </c>
      <c r="H138" s="125">
        <f t="shared" si="19"/>
        <v>12216.441621447648</v>
      </c>
      <c r="I138" s="123">
        <f t="shared" si="20"/>
        <v>10017.48212958707</v>
      </c>
      <c r="J138" s="126">
        <f t="shared" si="21"/>
        <v>11.751404411500003</v>
      </c>
      <c r="K138" s="110">
        <f t="shared" si="22"/>
        <v>11751.404411500003</v>
      </c>
      <c r="L138" s="111">
        <f t="shared" si="23"/>
        <v>9636.1516174300014</v>
      </c>
      <c r="N138" s="51"/>
      <c r="O138" s="52">
        <v>1.1100000000000001</v>
      </c>
      <c r="P138" s="161">
        <f t="shared" si="24"/>
        <v>10.644813230000002</v>
      </c>
      <c r="Q138" s="156">
        <f t="shared" si="25"/>
        <v>10644.813230000002</v>
      </c>
      <c r="R138" s="156">
        <f t="shared" si="26"/>
        <v>8728.7468486000016</v>
      </c>
      <c r="S138" s="2"/>
      <c r="T138" s="52">
        <f t="shared" si="30"/>
        <v>1.1100000000000008</v>
      </c>
      <c r="U138" s="53">
        <f t="shared" si="27"/>
        <v>10017.48212958707</v>
      </c>
      <c r="V138" s="172">
        <f t="shared" si="28"/>
        <v>8728.7468486000016</v>
      </c>
      <c r="W138" s="54">
        <f t="shared" si="29"/>
        <v>0.87135137709098254</v>
      </c>
      <c r="X138" s="51"/>
      <c r="Y138" s="55"/>
      <c r="AC138" s="71">
        <v>18</v>
      </c>
      <c r="AD138" s="71">
        <v>0.85</v>
      </c>
      <c r="AE138" s="71">
        <f t="shared" si="31"/>
        <v>2.125</v>
      </c>
      <c r="AF138" s="173">
        <f t="shared" si="33"/>
        <v>2.8460938134036491</v>
      </c>
      <c r="AG138" s="174">
        <f t="shared" si="32"/>
        <v>22.679810075560326</v>
      </c>
      <c r="AI138" s="73"/>
    </row>
    <row r="139" spans="1:35" ht="16.5" thickTop="1" thickBot="1" x14ac:dyDescent="0.3">
      <c r="A139" s="58"/>
      <c r="B139" s="58"/>
      <c r="D139" s="52">
        <v>1.1200000000000001</v>
      </c>
      <c r="E139" s="137">
        <f t="shared" si="16"/>
        <v>11.033172502091693</v>
      </c>
      <c r="F139" s="144">
        <f t="shared" si="17"/>
        <v>1.3306979498190352</v>
      </c>
      <c r="G139" s="64">
        <f t="shared" si="18"/>
        <v>12.363870451910728</v>
      </c>
      <c r="H139" s="125">
        <f t="shared" si="19"/>
        <v>12363.870451910729</v>
      </c>
      <c r="I139" s="123">
        <f t="shared" si="20"/>
        <v>10138.373770566797</v>
      </c>
      <c r="J139" s="126">
        <f t="shared" si="21"/>
        <v>11.907808512000001</v>
      </c>
      <c r="K139" s="110">
        <f t="shared" si="22"/>
        <v>11907.808512000001</v>
      </c>
      <c r="L139" s="111">
        <f t="shared" si="23"/>
        <v>9764.4029798400006</v>
      </c>
      <c r="N139" s="51"/>
      <c r="O139" s="52">
        <v>1.1200000000000001</v>
      </c>
      <c r="P139" s="161">
        <f t="shared" si="24"/>
        <v>10.769818240000001</v>
      </c>
      <c r="Q139" s="156">
        <f t="shared" si="25"/>
        <v>10769.818240000001</v>
      </c>
      <c r="R139" s="156">
        <f t="shared" si="26"/>
        <v>8831.2509568000005</v>
      </c>
      <c r="S139" s="2"/>
      <c r="T139" s="52">
        <f t="shared" si="30"/>
        <v>1.1200000000000008</v>
      </c>
      <c r="U139" s="53">
        <f t="shared" si="27"/>
        <v>10138.373770566797</v>
      </c>
      <c r="V139" s="172">
        <f t="shared" si="28"/>
        <v>8831.2509568000005</v>
      </c>
      <c r="W139" s="54">
        <f t="shared" si="29"/>
        <v>0.87107174746687988</v>
      </c>
      <c r="X139" s="51"/>
      <c r="Y139" s="55"/>
      <c r="AC139" s="71">
        <v>19</v>
      </c>
      <c r="AD139" s="71">
        <v>0.9</v>
      </c>
      <c r="AE139" s="71">
        <f t="shared" si="31"/>
        <v>2.25</v>
      </c>
      <c r="AF139" s="173">
        <f t="shared" si="33"/>
        <v>2.9780915447965088</v>
      </c>
      <c r="AG139" s="174">
        <f t="shared" si="32"/>
        <v>23.731666997597177</v>
      </c>
      <c r="AI139" s="73"/>
    </row>
    <row r="140" spans="1:35" ht="16.5" thickTop="1" thickBot="1" x14ac:dyDescent="0.3">
      <c r="A140" s="58"/>
      <c r="B140" s="58"/>
      <c r="D140" s="52">
        <v>1.1299999999999999</v>
      </c>
      <c r="E140" s="137">
        <f t="shared" si="16"/>
        <v>11.162023024617255</v>
      </c>
      <c r="F140" s="144">
        <f t="shared" si="17"/>
        <v>1.3494160526853263</v>
      </c>
      <c r="G140" s="64">
        <f t="shared" si="18"/>
        <v>12.511439077302581</v>
      </c>
      <c r="H140" s="125">
        <f t="shared" si="19"/>
        <v>12511.439077302581</v>
      </c>
      <c r="I140" s="123">
        <f t="shared" si="20"/>
        <v>10259.380043388115</v>
      </c>
      <c r="J140" s="126">
        <f t="shared" si="21"/>
        <v>12.064354700499997</v>
      </c>
      <c r="K140" s="110">
        <f t="shared" si="22"/>
        <v>12064.354700499998</v>
      </c>
      <c r="L140" s="111">
        <f t="shared" si="23"/>
        <v>9892.7708544099987</v>
      </c>
      <c r="N140" s="51"/>
      <c r="O140" s="52">
        <v>1.1299999999999999</v>
      </c>
      <c r="P140" s="161">
        <f t="shared" si="24"/>
        <v>10.894935009999999</v>
      </c>
      <c r="Q140" s="156">
        <f t="shared" si="25"/>
        <v>10894.935009999999</v>
      </c>
      <c r="R140" s="156">
        <f t="shared" si="26"/>
        <v>8933.8467081999988</v>
      </c>
      <c r="S140" s="2"/>
      <c r="T140" s="52">
        <f t="shared" si="30"/>
        <v>1.1300000000000008</v>
      </c>
      <c r="U140" s="53">
        <f t="shared" si="27"/>
        <v>10259.380043388115</v>
      </c>
      <c r="V140" s="172">
        <f t="shared" si="28"/>
        <v>8933.8467081999988</v>
      </c>
      <c r="W140" s="54">
        <f t="shared" si="29"/>
        <v>0.87079791083064662</v>
      </c>
      <c r="X140" s="51"/>
      <c r="Y140" s="55"/>
      <c r="AC140" s="71">
        <v>20</v>
      </c>
      <c r="AD140" s="71">
        <v>0.95</v>
      </c>
      <c r="AE140" s="71">
        <f t="shared" si="31"/>
        <v>2.375</v>
      </c>
      <c r="AF140" s="173">
        <f t="shared" si="33"/>
        <v>3.0828667467121909</v>
      </c>
      <c r="AG140" s="174">
        <f t="shared" si="32"/>
        <v>24.566594387862768</v>
      </c>
      <c r="AI140" s="73"/>
    </row>
    <row r="141" spans="1:35" ht="16.5" thickTop="1" thickBot="1" x14ac:dyDescent="0.3">
      <c r="A141" s="58"/>
      <c r="B141" s="58"/>
      <c r="D141" s="52">
        <v>1.1399999999999999</v>
      </c>
      <c r="E141" s="137">
        <f t="shared" si="16"/>
        <v>11.290973466256935</v>
      </c>
      <c r="F141" s="144">
        <f t="shared" si="17"/>
        <v>1.3681631971282753</v>
      </c>
      <c r="G141" s="64">
        <f t="shared" si="18"/>
        <v>12.65913666338521</v>
      </c>
      <c r="H141" s="125">
        <f t="shared" si="19"/>
        <v>12659.13666338521</v>
      </c>
      <c r="I141" s="123">
        <f t="shared" si="20"/>
        <v>10380.492063975871</v>
      </c>
      <c r="J141" s="126">
        <f t="shared" si="21"/>
        <v>12.221023875999999</v>
      </c>
      <c r="K141" s="110">
        <f t="shared" si="22"/>
        <v>12221.023875999999</v>
      </c>
      <c r="L141" s="111">
        <f t="shared" si="23"/>
        <v>10021.239578319999</v>
      </c>
      <c r="N141" s="51"/>
      <c r="O141" s="52">
        <v>1.1399999999999999</v>
      </c>
      <c r="P141" s="161">
        <f t="shared" si="24"/>
        <v>11.020153519999999</v>
      </c>
      <c r="Q141" s="156">
        <f t="shared" si="25"/>
        <v>11020.15352</v>
      </c>
      <c r="R141" s="156">
        <f t="shared" si="26"/>
        <v>9036.5258863999989</v>
      </c>
      <c r="S141" s="2"/>
      <c r="T141" s="52">
        <f t="shared" si="30"/>
        <v>1.1400000000000008</v>
      </c>
      <c r="U141" s="53">
        <f t="shared" si="27"/>
        <v>10380.492063975871</v>
      </c>
      <c r="V141" s="172">
        <f t="shared" si="28"/>
        <v>9036.5258863999989</v>
      </c>
      <c r="W141" s="54">
        <f t="shared" si="29"/>
        <v>0.87052962718020566</v>
      </c>
      <c r="X141" s="51"/>
      <c r="Y141" s="55"/>
      <c r="AC141" s="71">
        <v>21</v>
      </c>
      <c r="AD141" s="71">
        <v>1</v>
      </c>
      <c r="AE141" s="71">
        <f t="shared" si="31"/>
        <v>2.5</v>
      </c>
      <c r="AF141" s="173">
        <f t="shared" si="33"/>
        <v>3.1415926535897931</v>
      </c>
      <c r="AG141" s="174">
        <f t="shared" si="32"/>
        <v>25.034566458293661</v>
      </c>
      <c r="AI141" s="73"/>
    </row>
    <row r="142" spans="1:35" ht="16.5" thickTop="1" thickBot="1" x14ac:dyDescent="0.3">
      <c r="A142" s="58"/>
      <c r="B142" s="58"/>
      <c r="D142" s="52">
        <v>1.1499999999999999</v>
      </c>
      <c r="E142" s="137">
        <f t="shared" si="16"/>
        <v>11.420015432450031</v>
      </c>
      <c r="F142" s="144">
        <f t="shared" si="17"/>
        <v>1.3869369630164941</v>
      </c>
      <c r="G142" s="64">
        <f t="shared" si="18"/>
        <v>12.806952395466524</v>
      </c>
      <c r="H142" s="125">
        <f t="shared" si="19"/>
        <v>12806.952395466524</v>
      </c>
      <c r="I142" s="123">
        <f t="shared" si="20"/>
        <v>10501.700964282549</v>
      </c>
      <c r="J142" s="126">
        <f t="shared" si="21"/>
        <v>12.377796937499999</v>
      </c>
      <c r="K142" s="110">
        <f t="shared" si="22"/>
        <v>12377.796937499999</v>
      </c>
      <c r="L142" s="111">
        <f t="shared" si="23"/>
        <v>10149.79348875</v>
      </c>
      <c r="N142" s="51"/>
      <c r="O142" s="52">
        <v>1.1499999999999999</v>
      </c>
      <c r="P142" s="161">
        <f t="shared" si="24"/>
        <v>11.145463749999999</v>
      </c>
      <c r="Q142" s="156">
        <f t="shared" si="25"/>
        <v>11145.463749999999</v>
      </c>
      <c r="R142" s="156">
        <f t="shared" si="26"/>
        <v>9139.2802749999992</v>
      </c>
      <c r="S142" s="2"/>
      <c r="T142" s="52">
        <f t="shared" si="30"/>
        <v>1.1500000000000008</v>
      </c>
      <c r="U142" s="53">
        <f t="shared" si="27"/>
        <v>10501.700964282549</v>
      </c>
      <c r="V142" s="172">
        <f t="shared" si="28"/>
        <v>9139.2802749999992</v>
      </c>
      <c r="W142" s="54">
        <f t="shared" si="29"/>
        <v>0.87026666499871841</v>
      </c>
      <c r="X142" s="51"/>
      <c r="Y142" s="55"/>
      <c r="AI142" s="73"/>
    </row>
    <row r="143" spans="1:35" ht="16.5" thickTop="1" thickBot="1" x14ac:dyDescent="0.3">
      <c r="A143" s="58"/>
      <c r="B143" s="58"/>
      <c r="D143" s="52">
        <v>1.1599999999999999</v>
      </c>
      <c r="E143" s="137">
        <f t="shared" si="16"/>
        <v>11.549140546486575</v>
      </c>
      <c r="F143" s="144">
        <f t="shared" si="17"/>
        <v>1.4057349302185942</v>
      </c>
      <c r="G143" s="64">
        <f t="shared" si="18"/>
        <v>12.954875476705169</v>
      </c>
      <c r="H143" s="125">
        <f t="shared" si="19"/>
        <v>12954.875476705169</v>
      </c>
      <c r="I143" s="123">
        <f t="shared" si="20"/>
        <v>10622.997890898238</v>
      </c>
      <c r="J143" s="126">
        <f t="shared" si="21"/>
        <v>12.534654783999999</v>
      </c>
      <c r="K143" s="110">
        <f t="shared" si="22"/>
        <v>12534.654783999998</v>
      </c>
      <c r="L143" s="111">
        <f t="shared" si="23"/>
        <v>10278.416922879998</v>
      </c>
      <c r="N143" s="51"/>
      <c r="O143" s="52">
        <v>1.1599999999999999</v>
      </c>
      <c r="P143" s="161">
        <f t="shared" si="24"/>
        <v>11.270855679999999</v>
      </c>
      <c r="Q143" s="156">
        <f t="shared" si="25"/>
        <v>11270.855679999999</v>
      </c>
      <c r="R143" s="156">
        <f t="shared" si="26"/>
        <v>9242.1016575999984</v>
      </c>
      <c r="S143" s="2"/>
      <c r="T143" s="52">
        <f t="shared" si="30"/>
        <v>1.1600000000000008</v>
      </c>
      <c r="U143" s="53">
        <f t="shared" si="27"/>
        <v>10622.997890898238</v>
      </c>
      <c r="V143" s="172">
        <f t="shared" si="28"/>
        <v>9242.1016575999984</v>
      </c>
      <c r="W143" s="54">
        <f t="shared" si="29"/>
        <v>0.87000880095425903</v>
      </c>
      <c r="X143" s="51"/>
      <c r="Y143" s="55"/>
      <c r="AI143" s="73"/>
    </row>
    <row r="144" spans="1:35" ht="16.5" thickTop="1" thickBot="1" x14ac:dyDescent="0.3">
      <c r="A144" s="58"/>
      <c r="B144" s="58"/>
      <c r="D144" s="52">
        <v>1.17</v>
      </c>
      <c r="E144" s="137">
        <f t="shared" si="16"/>
        <v>11.678340447829678</v>
      </c>
      <c r="F144" s="144">
        <f t="shared" si="17"/>
        <v>1.4245546786031871</v>
      </c>
      <c r="G144" s="64">
        <f t="shared" si="18"/>
        <v>13.102895126432864</v>
      </c>
      <c r="H144" s="125">
        <f t="shared" si="19"/>
        <v>13102.895126432864</v>
      </c>
      <c r="I144" s="123">
        <f t="shared" si="20"/>
        <v>10744.374003674948</v>
      </c>
      <c r="J144" s="126">
        <f t="shared" si="21"/>
        <v>12.691578314499997</v>
      </c>
      <c r="K144" s="110">
        <f t="shared" si="22"/>
        <v>12691.578314499997</v>
      </c>
      <c r="L144" s="111">
        <f t="shared" si="23"/>
        <v>10407.094217889997</v>
      </c>
      <c r="N144" s="51"/>
      <c r="O144" s="52">
        <v>1.17</v>
      </c>
      <c r="P144" s="161">
        <f t="shared" si="24"/>
        <v>11.396319289999999</v>
      </c>
      <c r="Q144" s="156">
        <f t="shared" si="25"/>
        <v>11396.319289999999</v>
      </c>
      <c r="R144" s="156">
        <f t="shared" si="26"/>
        <v>9344.9818177999987</v>
      </c>
      <c r="S144" s="2"/>
      <c r="T144" s="52">
        <f t="shared" si="30"/>
        <v>1.1700000000000008</v>
      </c>
      <c r="U144" s="53">
        <f t="shared" si="27"/>
        <v>10744.374003674948</v>
      </c>
      <c r="V144" s="172">
        <f t="shared" si="28"/>
        <v>9344.9818177999987</v>
      </c>
      <c r="W144" s="54">
        <f t="shared" si="29"/>
        <v>0.86975581961347315</v>
      </c>
      <c r="X144" s="51"/>
      <c r="Y144" s="55"/>
      <c r="AF144" t="s">
        <v>81</v>
      </c>
    </row>
    <row r="145" spans="1:25" ht="16.5" thickTop="1" thickBot="1" x14ac:dyDescent="0.3">
      <c r="A145" s="58"/>
      <c r="B145" s="58"/>
      <c r="D145" s="52">
        <v>1.18</v>
      </c>
      <c r="E145" s="137">
        <f t="shared" si="16"/>
        <v>11.807606790453793</v>
      </c>
      <c r="F145" s="144">
        <f t="shared" si="17"/>
        <v>1.4433937880388854</v>
      </c>
      <c r="G145" s="64">
        <f t="shared" si="18"/>
        <v>13.251000578492679</v>
      </c>
      <c r="H145" s="125">
        <f t="shared" si="19"/>
        <v>13251.00057849268</v>
      </c>
      <c r="I145" s="123">
        <f t="shared" si="20"/>
        <v>10865.820474363996</v>
      </c>
      <c r="J145" s="126">
        <f t="shared" si="21"/>
        <v>12.848548427999999</v>
      </c>
      <c r="K145" s="110">
        <f t="shared" si="22"/>
        <v>12848.548427999998</v>
      </c>
      <c r="L145" s="111">
        <f t="shared" si="23"/>
        <v>10535.809710959998</v>
      </c>
      <c r="N145" s="51"/>
      <c r="O145" s="52">
        <v>1.18</v>
      </c>
      <c r="P145" s="161">
        <f t="shared" si="24"/>
        <v>11.521844559999998</v>
      </c>
      <c r="Q145" s="156">
        <f t="shared" si="25"/>
        <v>11521.844559999998</v>
      </c>
      <c r="R145" s="156">
        <f t="shared" si="26"/>
        <v>9447.9125391999969</v>
      </c>
      <c r="S145" s="2"/>
      <c r="T145" s="52">
        <f t="shared" si="30"/>
        <v>1.1800000000000008</v>
      </c>
      <c r="U145" s="53">
        <f t="shared" si="27"/>
        <v>10865.820474363996</v>
      </c>
      <c r="V145" s="172">
        <f t="shared" si="28"/>
        <v>9447.9125391999969</v>
      </c>
      <c r="W145" s="54">
        <f t="shared" si="29"/>
        <v>0.8695075131685357</v>
      </c>
      <c r="X145" s="51"/>
      <c r="Y145" s="55"/>
    </row>
    <row r="146" spans="1:25" ht="16.5" thickTop="1" thickBot="1" x14ac:dyDescent="0.3">
      <c r="A146" s="58"/>
      <c r="B146" s="58"/>
      <c r="D146" s="52">
        <v>1.19</v>
      </c>
      <c r="E146" s="137">
        <f t="shared" si="16"/>
        <v>11.936931241197119</v>
      </c>
      <c r="F146" s="144">
        <f t="shared" si="17"/>
        <v>1.4622498383943008</v>
      </c>
      <c r="G146" s="64">
        <f t="shared" si="18"/>
        <v>13.39918107959142</v>
      </c>
      <c r="H146" s="125">
        <f t="shared" si="19"/>
        <v>13399.181079591421</v>
      </c>
      <c r="I146" s="123">
        <f t="shared" si="20"/>
        <v>10987.328485264965</v>
      </c>
      <c r="J146" s="126">
        <f t="shared" si="21"/>
        <v>13.005546023499999</v>
      </c>
      <c r="K146" s="110">
        <f t="shared" si="22"/>
        <v>13005.546023499999</v>
      </c>
      <c r="L146" s="111">
        <f t="shared" si="23"/>
        <v>10664.54773927</v>
      </c>
      <c r="N146" s="51"/>
      <c r="O146" s="52">
        <v>1.19</v>
      </c>
      <c r="P146" s="161">
        <f t="shared" si="24"/>
        <v>11.647421469999999</v>
      </c>
      <c r="Q146" s="156">
        <f t="shared" si="25"/>
        <v>11647.421469999999</v>
      </c>
      <c r="R146" s="156">
        <f t="shared" si="26"/>
        <v>9550.8856053999989</v>
      </c>
      <c r="S146" s="2"/>
      <c r="T146" s="52">
        <f t="shared" si="30"/>
        <v>1.1900000000000008</v>
      </c>
      <c r="U146" s="53">
        <f t="shared" si="27"/>
        <v>10987.328485264965</v>
      </c>
      <c r="V146" s="172">
        <f t="shared" si="28"/>
        <v>9550.8856053999989</v>
      </c>
      <c r="W146" s="54">
        <f t="shared" si="29"/>
        <v>0.86926368117678743</v>
      </c>
      <c r="X146" s="51"/>
      <c r="Y146" s="55"/>
    </row>
    <row r="147" spans="1:25" ht="16.5" thickTop="1" thickBot="1" x14ac:dyDescent="0.3">
      <c r="A147" s="58"/>
      <c r="B147" s="58"/>
      <c r="D147" s="52">
        <v>1.2</v>
      </c>
      <c r="E147" s="137">
        <f t="shared" si="16"/>
        <v>12.066305478126559</v>
      </c>
      <c r="F147" s="144">
        <f t="shared" si="17"/>
        <v>1.4811204095380446</v>
      </c>
      <c r="G147" s="64">
        <f t="shared" si="18"/>
        <v>13.547425887664604</v>
      </c>
      <c r="H147" s="125">
        <f t="shared" si="19"/>
        <v>13547.425887664604</v>
      </c>
      <c r="I147" s="123">
        <f t="shared" si="20"/>
        <v>11108.889227884974</v>
      </c>
      <c r="J147" s="126">
        <f t="shared" si="21"/>
        <v>13.162552</v>
      </c>
      <c r="K147" s="110">
        <f t="shared" si="22"/>
        <v>13162.552</v>
      </c>
      <c r="L147" s="111">
        <f t="shared" si="23"/>
        <v>10793.29264</v>
      </c>
      <c r="N147" s="51"/>
      <c r="O147" s="52">
        <v>1.2</v>
      </c>
      <c r="P147" s="161">
        <f t="shared" si="24"/>
        <v>11.77304</v>
      </c>
      <c r="Q147" s="156">
        <f t="shared" si="25"/>
        <v>11773.039999999999</v>
      </c>
      <c r="R147" s="156">
        <f t="shared" si="26"/>
        <v>9653.8927999999978</v>
      </c>
      <c r="S147" s="2"/>
      <c r="T147" s="52">
        <f t="shared" si="30"/>
        <v>1.2000000000000008</v>
      </c>
      <c r="U147" s="53">
        <f t="shared" si="27"/>
        <v>11108.889227884974</v>
      </c>
      <c r="V147" s="172">
        <f t="shared" si="28"/>
        <v>9653.8927999999978</v>
      </c>
      <c r="W147" s="54">
        <f t="shared" si="29"/>
        <v>0.86902413031244219</v>
      </c>
      <c r="X147" s="51"/>
      <c r="Y147" s="55"/>
    </row>
    <row r="148" spans="1:25" ht="16.5" thickTop="1" thickBot="1" x14ac:dyDescent="0.3">
      <c r="A148" s="58"/>
      <c r="B148" s="58"/>
      <c r="D148" s="52">
        <v>1.21</v>
      </c>
      <c r="E148" s="137">
        <f t="shared" si="16"/>
        <v>12.195721188913554</v>
      </c>
      <c r="F148" s="144">
        <f t="shared" si="17"/>
        <v>1.5000030813387293</v>
      </c>
      <c r="G148" s="64">
        <f t="shared" si="18"/>
        <v>13.695724270252283</v>
      </c>
      <c r="H148" s="125">
        <f t="shared" si="19"/>
        <v>13695.724270252284</v>
      </c>
      <c r="I148" s="123">
        <f t="shared" si="20"/>
        <v>11230.493901606871</v>
      </c>
      <c r="J148" s="126">
        <f t="shared" si="21"/>
        <v>13.319547256500002</v>
      </c>
      <c r="K148" s="110">
        <f t="shared" si="22"/>
        <v>13319.547256500002</v>
      </c>
      <c r="L148" s="111">
        <f t="shared" si="23"/>
        <v>10922.028750330001</v>
      </c>
      <c r="N148" s="51"/>
      <c r="O148" s="52">
        <v>1.21</v>
      </c>
      <c r="P148" s="161">
        <f t="shared" si="24"/>
        <v>11.898690129999999</v>
      </c>
      <c r="Q148" s="156">
        <f t="shared" si="25"/>
        <v>11898.690129999999</v>
      </c>
      <c r="R148" s="156">
        <f t="shared" si="26"/>
        <v>9756.9259065999995</v>
      </c>
      <c r="S148" s="2"/>
      <c r="T148" s="52">
        <f t="shared" si="30"/>
        <v>1.2100000000000009</v>
      </c>
      <c r="U148" s="53">
        <f t="shared" si="27"/>
        <v>11230.493901606871</v>
      </c>
      <c r="V148" s="172">
        <f t="shared" si="28"/>
        <v>9756.9259065999995</v>
      </c>
      <c r="W148" s="54">
        <f t="shared" si="29"/>
        <v>0.86878867412981442</v>
      </c>
      <c r="X148" s="51"/>
      <c r="Y148" s="55"/>
    </row>
    <row r="149" spans="1:25" ht="16.5" thickTop="1" thickBot="1" x14ac:dyDescent="0.3">
      <c r="A149" s="58"/>
      <c r="B149" s="58"/>
      <c r="D149" s="52">
        <v>1.22</v>
      </c>
      <c r="E149" s="137">
        <f t="shared" si="16"/>
        <v>12.325170069219233</v>
      </c>
      <c r="F149" s="144">
        <f t="shared" si="17"/>
        <v>1.5188954336649665</v>
      </c>
      <c r="G149" s="64">
        <f t="shared" si="18"/>
        <v>13.844065502884199</v>
      </c>
      <c r="H149" s="125">
        <f t="shared" si="19"/>
        <v>13844.065502884199</v>
      </c>
      <c r="I149" s="123">
        <f t="shared" si="20"/>
        <v>11352.133712365043</v>
      </c>
      <c r="J149" s="126">
        <f t="shared" si="21"/>
        <v>13.476512691999998</v>
      </c>
      <c r="K149" s="110">
        <f t="shared" si="22"/>
        <v>13476.512691999998</v>
      </c>
      <c r="L149" s="111">
        <f t="shared" si="23"/>
        <v>11050.740407439998</v>
      </c>
      <c r="N149" s="51"/>
      <c r="O149" s="52">
        <v>1.22</v>
      </c>
      <c r="P149" s="161">
        <f t="shared" si="24"/>
        <v>12.024361839999999</v>
      </c>
      <c r="Q149" s="156">
        <f t="shared" si="25"/>
        <v>12024.36184</v>
      </c>
      <c r="R149" s="156">
        <f t="shared" si="26"/>
        <v>9859.976708799999</v>
      </c>
      <c r="S149" s="2"/>
      <c r="T149" s="52">
        <f t="shared" si="30"/>
        <v>1.2200000000000009</v>
      </c>
      <c r="U149" s="53">
        <f t="shared" si="27"/>
        <v>11352.133712365043</v>
      </c>
      <c r="V149" s="172">
        <f t="shared" si="28"/>
        <v>9859.976708799999</v>
      </c>
      <c r="W149" s="54">
        <f t="shared" si="29"/>
        <v>0.86855713283752578</v>
      </c>
      <c r="X149" s="51"/>
      <c r="Y149" s="55"/>
    </row>
    <row r="150" spans="1:25" ht="16.5" thickTop="1" thickBot="1" x14ac:dyDescent="0.3">
      <c r="A150" s="58"/>
      <c r="B150" s="58"/>
      <c r="D150" s="52">
        <v>1.23</v>
      </c>
      <c r="E150" s="137">
        <f t="shared" si="16"/>
        <v>12.454643821087245</v>
      </c>
      <c r="F150" s="144">
        <f t="shared" si="17"/>
        <v>1.5377950463853678</v>
      </c>
      <c r="G150" s="64">
        <f t="shared" si="18"/>
        <v>13.992438867472613</v>
      </c>
      <c r="H150" s="125">
        <f t="shared" si="19"/>
        <v>13992.438867472612</v>
      </c>
      <c r="I150" s="123">
        <f t="shared" si="20"/>
        <v>11473.799871327541</v>
      </c>
      <c r="J150" s="126">
        <f t="shared" si="21"/>
        <v>13.633429205499999</v>
      </c>
      <c r="K150" s="110">
        <f t="shared" si="22"/>
        <v>13633.429205499999</v>
      </c>
      <c r="L150" s="111">
        <f t="shared" si="23"/>
        <v>11179.411948509998</v>
      </c>
      <c r="N150" s="51"/>
      <c r="O150" s="52">
        <v>1.23</v>
      </c>
      <c r="P150" s="161">
        <f t="shared" si="24"/>
        <v>12.150045110000001</v>
      </c>
      <c r="Q150" s="156">
        <f t="shared" si="25"/>
        <v>12150.045110000001</v>
      </c>
      <c r="R150" s="156">
        <f t="shared" si="26"/>
        <v>9963.0369902000002</v>
      </c>
      <c r="S150" s="2"/>
      <c r="T150" s="52">
        <f t="shared" si="30"/>
        <v>1.2300000000000009</v>
      </c>
      <c r="U150" s="53">
        <f t="shared" si="27"/>
        <v>11473.799871327541</v>
      </c>
      <c r="V150" s="172">
        <f t="shared" si="28"/>
        <v>9963.0369902000002</v>
      </c>
      <c r="W150" s="54">
        <f t="shared" si="29"/>
        <v>0.86832933308320437</v>
      </c>
      <c r="X150" s="51"/>
      <c r="Y150" s="55"/>
    </row>
    <row r="151" spans="1:25" ht="16.5" thickTop="1" thickBot="1" x14ac:dyDescent="0.3">
      <c r="A151" s="58"/>
      <c r="B151" s="58"/>
      <c r="D151" s="52">
        <v>1.24</v>
      </c>
      <c r="E151" s="137">
        <f t="shared" si="16"/>
        <v>12.584134151342788</v>
      </c>
      <c r="F151" s="144">
        <f t="shared" si="17"/>
        <v>1.5566994993685459</v>
      </c>
      <c r="G151" s="64">
        <f t="shared" si="18"/>
        <v>14.140833650711334</v>
      </c>
      <c r="H151" s="125">
        <f t="shared" si="19"/>
        <v>14140.833650711334</v>
      </c>
      <c r="I151" s="123">
        <f t="shared" si="20"/>
        <v>11595.483593583294</v>
      </c>
      <c r="J151" s="126">
        <f t="shared" si="21"/>
        <v>13.790277696000004</v>
      </c>
      <c r="K151" s="110">
        <f t="shared" si="22"/>
        <v>13790.277696000005</v>
      </c>
      <c r="L151" s="111">
        <f t="shared" si="23"/>
        <v>11308.027710720004</v>
      </c>
      <c r="N151" s="51"/>
      <c r="O151" s="52">
        <v>1.24</v>
      </c>
      <c r="P151" s="161">
        <f t="shared" si="24"/>
        <v>12.275729920000002</v>
      </c>
      <c r="Q151" s="156">
        <f t="shared" si="25"/>
        <v>12275.729920000002</v>
      </c>
      <c r="R151" s="156">
        <f t="shared" si="26"/>
        <v>10066.0985344</v>
      </c>
      <c r="S151" s="2"/>
      <c r="T151" s="52">
        <f t="shared" si="30"/>
        <v>1.2400000000000009</v>
      </c>
      <c r="U151" s="53">
        <f t="shared" si="27"/>
        <v>11595.483593583294</v>
      </c>
      <c r="V151" s="172">
        <f t="shared" si="28"/>
        <v>10066.0985344</v>
      </c>
      <c r="W151" s="54">
        <f t="shared" si="29"/>
        <v>0.86810510774819039</v>
      </c>
      <c r="X151" s="51"/>
      <c r="Y151" s="55"/>
    </row>
    <row r="152" spans="1:25" ht="16.5" thickTop="1" thickBot="1" x14ac:dyDescent="0.3">
      <c r="A152" s="58"/>
      <c r="B152" s="58"/>
      <c r="D152" s="52">
        <v>1.25</v>
      </c>
      <c r="E152" s="137">
        <f t="shared" si="16"/>
        <v>12.713632769996194</v>
      </c>
      <c r="F152" s="144">
        <f t="shared" si="17"/>
        <v>1.575606372483112</v>
      </c>
      <c r="G152" s="64">
        <f t="shared" si="18"/>
        <v>14.289239142479305</v>
      </c>
      <c r="H152" s="125">
        <f t="shared" si="19"/>
        <v>14289.239142479306</v>
      </c>
      <c r="I152" s="123">
        <f t="shared" si="20"/>
        <v>11717.176096833031</v>
      </c>
      <c r="J152" s="126">
        <f t="shared" si="21"/>
        <v>13.947039062500002</v>
      </c>
      <c r="K152" s="110">
        <f t="shared" si="22"/>
        <v>13947.039062500002</v>
      </c>
      <c r="L152" s="111">
        <f t="shared" si="23"/>
        <v>11436.572031250002</v>
      </c>
      <c r="N152" s="51"/>
      <c r="O152" s="52">
        <v>1.25</v>
      </c>
      <c r="P152" s="161">
        <f t="shared" si="24"/>
        <v>12.401406249999999</v>
      </c>
      <c r="Q152" s="156">
        <f t="shared" si="25"/>
        <v>12401.406249999998</v>
      </c>
      <c r="R152" s="156">
        <f t="shared" si="26"/>
        <v>10169.153124999997</v>
      </c>
      <c r="S152" s="2"/>
      <c r="T152" s="52">
        <f t="shared" si="30"/>
        <v>1.2500000000000009</v>
      </c>
      <c r="U152" s="53">
        <f t="shared" si="27"/>
        <v>11717.176096833031</v>
      </c>
      <c r="V152" s="172">
        <f t="shared" si="28"/>
        <v>10169.153124999997</v>
      </c>
      <c r="W152" s="54">
        <f t="shared" si="29"/>
        <v>0.86788429575182025</v>
      </c>
      <c r="X152" s="51"/>
      <c r="Y152" s="55"/>
    </row>
    <row r="153" spans="1:25" ht="16.5" thickTop="1" thickBot="1" x14ac:dyDescent="0.3">
      <c r="A153" s="58"/>
      <c r="B153" s="58"/>
      <c r="D153" s="52">
        <v>1.26</v>
      </c>
      <c r="E153" s="137">
        <f t="shared" si="16"/>
        <v>12.843131388649601</v>
      </c>
      <c r="F153" s="144">
        <f t="shared" si="17"/>
        <v>1.5945132455976778</v>
      </c>
      <c r="G153" s="64">
        <f t="shared" si="18"/>
        <v>14.437644634247279</v>
      </c>
      <c r="H153" s="125">
        <f t="shared" si="19"/>
        <v>14437.644634247279</v>
      </c>
      <c r="I153" s="123">
        <f t="shared" si="20"/>
        <v>11838.868600082767</v>
      </c>
      <c r="J153" s="126">
        <f t="shared" si="21"/>
        <v>14.103694203999998</v>
      </c>
      <c r="K153" s="110">
        <f t="shared" si="22"/>
        <v>14103.694203999998</v>
      </c>
      <c r="L153" s="111">
        <f t="shared" si="23"/>
        <v>11565.029247279997</v>
      </c>
      <c r="N153" s="51"/>
      <c r="O153" s="52">
        <v>1.26</v>
      </c>
      <c r="P153" s="161">
        <f t="shared" si="24"/>
        <v>12.527064080000001</v>
      </c>
      <c r="Q153" s="156">
        <f t="shared" si="25"/>
        <v>12527.06408</v>
      </c>
      <c r="R153" s="156">
        <f t="shared" si="26"/>
        <v>10272.192545599999</v>
      </c>
      <c r="S153" s="2"/>
      <c r="T153" s="52">
        <f t="shared" si="30"/>
        <v>1.2600000000000009</v>
      </c>
      <c r="U153" s="53">
        <f t="shared" si="27"/>
        <v>11838.868600082767</v>
      </c>
      <c r="V153" s="172">
        <f t="shared" si="28"/>
        <v>10272.192545599999</v>
      </c>
      <c r="W153" s="54">
        <f t="shared" si="29"/>
        <v>0.86766674186485893</v>
      </c>
      <c r="X153" s="51"/>
      <c r="Y153" s="55"/>
    </row>
    <row r="154" spans="1:25" ht="16.5" thickTop="1" thickBot="1" x14ac:dyDescent="0.3">
      <c r="A154" s="58"/>
      <c r="B154" s="58"/>
      <c r="D154" s="52">
        <v>1.27</v>
      </c>
      <c r="E154" s="137">
        <f t="shared" si="16"/>
        <v>12.972621718905144</v>
      </c>
      <c r="F154" s="144">
        <f t="shared" si="17"/>
        <v>1.6134176985808557</v>
      </c>
      <c r="G154" s="64">
        <f t="shared" si="18"/>
        <v>14.586039417485999</v>
      </c>
      <c r="H154" s="125">
        <f t="shared" si="19"/>
        <v>14586.039417485999</v>
      </c>
      <c r="I154" s="123">
        <f t="shared" si="20"/>
        <v>11960.552322338519</v>
      </c>
      <c r="J154" s="126">
        <f t="shared" si="21"/>
        <v>14.260224019500001</v>
      </c>
      <c r="K154" s="110">
        <f t="shared" si="22"/>
        <v>14260.224019500001</v>
      </c>
      <c r="L154" s="111">
        <f t="shared" si="23"/>
        <v>11693.38369599</v>
      </c>
      <c r="N154" s="51"/>
      <c r="O154" s="52">
        <v>1.27</v>
      </c>
      <c r="P154" s="161">
        <f t="shared" si="24"/>
        <v>12.65269339</v>
      </c>
      <c r="Q154" s="156">
        <f t="shared" si="25"/>
        <v>12652.69339</v>
      </c>
      <c r="R154" s="156">
        <f t="shared" si="26"/>
        <v>10375.208579799999</v>
      </c>
      <c r="S154" s="2"/>
      <c r="T154" s="52">
        <f t="shared" si="30"/>
        <v>1.2700000000000009</v>
      </c>
      <c r="U154" s="53">
        <f t="shared" si="27"/>
        <v>11960.552322338519</v>
      </c>
      <c r="V154" s="172">
        <f t="shared" si="28"/>
        <v>10375.208579799999</v>
      </c>
      <c r="W154" s="54">
        <f t="shared" si="29"/>
        <v>0.86745229653169109</v>
      </c>
      <c r="X154" s="51"/>
      <c r="Y154" s="55"/>
    </row>
    <row r="155" spans="1:25" ht="16.5" thickTop="1" thickBot="1" x14ac:dyDescent="0.3">
      <c r="A155" s="58"/>
      <c r="B155" s="58"/>
      <c r="D155" s="52">
        <v>1.28</v>
      </c>
      <c r="E155" s="137">
        <f t="shared" si="16"/>
        <v>13.102095470773156</v>
      </c>
      <c r="F155" s="144">
        <f t="shared" si="17"/>
        <v>1.6323173113012575</v>
      </c>
      <c r="G155" s="64">
        <f t="shared" si="18"/>
        <v>14.734412782074413</v>
      </c>
      <c r="H155" s="125">
        <f t="shared" si="19"/>
        <v>14734.412782074412</v>
      </c>
      <c r="I155" s="123">
        <f t="shared" si="20"/>
        <v>12082.218481301017</v>
      </c>
      <c r="J155" s="126">
        <f t="shared" si="21"/>
        <v>14.416609408000001</v>
      </c>
      <c r="K155" s="110">
        <f t="shared" si="22"/>
        <v>14416.609408</v>
      </c>
      <c r="L155" s="111">
        <f t="shared" si="23"/>
        <v>11821.61971456</v>
      </c>
      <c r="N155" s="51"/>
      <c r="O155" s="52">
        <v>1.28</v>
      </c>
      <c r="P155" s="161">
        <f t="shared" si="24"/>
        <v>12.77828416</v>
      </c>
      <c r="Q155" s="156">
        <f t="shared" si="25"/>
        <v>12778.284159999999</v>
      </c>
      <c r="R155" s="156">
        <f t="shared" si="26"/>
        <v>10478.193011199999</v>
      </c>
      <c r="S155" s="2"/>
      <c r="T155" s="52">
        <f t="shared" si="30"/>
        <v>1.2800000000000009</v>
      </c>
      <c r="U155" s="53">
        <f t="shared" si="27"/>
        <v>12082.218481301017</v>
      </c>
      <c r="V155" s="172">
        <f t="shared" si="28"/>
        <v>10478.193011199999</v>
      </c>
      <c r="W155" s="54">
        <f t="shared" si="29"/>
        <v>0.86724081570090128</v>
      </c>
      <c r="X155" s="51"/>
      <c r="Y155" s="55"/>
    </row>
    <row r="156" spans="1:25" ht="16.5" thickTop="1" thickBot="1" x14ac:dyDescent="0.3">
      <c r="A156" s="58"/>
      <c r="B156" s="58"/>
      <c r="D156" s="52">
        <v>1.29</v>
      </c>
      <c r="E156" s="137">
        <f t="shared" ref="E156:E219" si="34" xml:space="preserve"> E$11*(E$9/2)^2*(ACOS(1-D156/(E$9/2)) - (1-D156/(E$9/2))*SIN(ACOS(1-D156/(E$9/2))))</f>
        <v>13.231544351078833</v>
      </c>
      <c r="F156" s="144">
        <f t="shared" ref="F156:F219" si="35">(PI()*E$12*D156^2*(1-(D156/(1.5*E$9))))</f>
        <v>1.6512096636274944</v>
      </c>
      <c r="G156" s="64">
        <f t="shared" ref="G156:G219" si="36">F156+E156</f>
        <v>14.882754014706327</v>
      </c>
      <c r="H156" s="125">
        <f t="shared" ref="H156:H219" si="37">G156*1000</f>
        <v>14882.754014706326</v>
      </c>
      <c r="I156" s="123">
        <f t="shared" ref="I156:I219" si="38">H156*$D$17</f>
        <v>12203.858292059187</v>
      </c>
      <c r="J156" s="126">
        <f t="shared" ref="J156:J219" si="39">-3.1835*(D156)^3+11.407*(D156)^2+2.0763*(D156)-0.254</f>
        <v>14.5728312685</v>
      </c>
      <c r="K156" s="110">
        <f t="shared" ref="K156:K219" si="40">J156*1000</f>
        <v>14572.8312685</v>
      </c>
      <c r="L156" s="111">
        <f t="shared" ref="L156:L219" si="41">K156*$D$17</f>
        <v>11949.721640169999</v>
      </c>
      <c r="N156" s="51"/>
      <c r="O156" s="52">
        <v>1.29</v>
      </c>
      <c r="P156" s="161">
        <f t="shared" ref="P156:P219" si="42">-1.67*(O156)^3+6.17*(O156)^2+4.97*(O156)-0.19</f>
        <v>12.903826369999999</v>
      </c>
      <c r="Q156" s="156">
        <f t="shared" ref="Q156:Q219" si="43">P156*1000</f>
        <v>12903.826369999999</v>
      </c>
      <c r="R156" s="156">
        <f t="shared" ref="R156:R219" si="44">Q156*$D$17</f>
        <v>10581.137623399998</v>
      </c>
      <c r="S156" s="2"/>
      <c r="T156" s="52">
        <f t="shared" si="30"/>
        <v>1.2900000000000009</v>
      </c>
      <c r="U156" s="53">
        <f t="shared" ref="U156:U219" si="45">I156</f>
        <v>12203.858292059187</v>
      </c>
      <c r="V156" s="172">
        <f t="shared" ref="V156:V219" si="46">R156</f>
        <v>10581.137623399998</v>
      </c>
      <c r="W156" s="54">
        <f t="shared" ref="W156:W219" si="47">V156/U156</f>
        <v>0.86703216066388922</v>
      </c>
      <c r="X156" s="51"/>
      <c r="Y156" s="55"/>
    </row>
    <row r="157" spans="1:25" ht="16.5" thickTop="1" thickBot="1" x14ac:dyDescent="0.3">
      <c r="A157" s="58"/>
      <c r="B157" s="58"/>
      <c r="D157" s="52">
        <v>1.3</v>
      </c>
      <c r="E157" s="137">
        <f t="shared" si="34"/>
        <v>13.36096006186583</v>
      </c>
      <c r="F157" s="144">
        <f t="shared" si="35"/>
        <v>1.6700923354281791</v>
      </c>
      <c r="G157" s="64">
        <f t="shared" si="36"/>
        <v>15.03105239729401</v>
      </c>
      <c r="H157" s="125">
        <f t="shared" si="37"/>
        <v>15031.05239729401</v>
      </c>
      <c r="I157" s="123">
        <f t="shared" si="38"/>
        <v>12325.462965781087</v>
      </c>
      <c r="J157" s="126">
        <f t="shared" si="39"/>
        <v>14.728870499999999</v>
      </c>
      <c r="K157" s="110">
        <f t="shared" si="40"/>
        <v>14728.870499999999</v>
      </c>
      <c r="L157" s="111">
        <f t="shared" si="41"/>
        <v>12077.673809999998</v>
      </c>
      <c r="N157" s="51"/>
      <c r="O157" s="52">
        <v>1.3</v>
      </c>
      <c r="P157" s="161">
        <f t="shared" si="42"/>
        <v>13.029310000000001</v>
      </c>
      <c r="Q157" s="156">
        <f t="shared" si="43"/>
        <v>13029.310000000001</v>
      </c>
      <c r="R157" s="156">
        <f t="shared" si="44"/>
        <v>10684.0342</v>
      </c>
      <c r="S157" s="2"/>
      <c r="T157" s="52">
        <f t="shared" ref="T157:T220" si="48">T156+0.01</f>
        <v>1.3000000000000009</v>
      </c>
      <c r="U157" s="53">
        <f t="shared" si="45"/>
        <v>12325.462965781087</v>
      </c>
      <c r="V157" s="172">
        <f t="shared" si="46"/>
        <v>10684.0342</v>
      </c>
      <c r="W157" s="54">
        <f t="shared" si="47"/>
        <v>0.86682619790119442</v>
      </c>
      <c r="X157" s="51"/>
      <c r="Y157" s="55"/>
    </row>
    <row r="158" spans="1:25" ht="16.5" thickTop="1" thickBot="1" x14ac:dyDescent="0.3">
      <c r="A158" s="58"/>
      <c r="B158" s="58"/>
      <c r="D158" s="52">
        <v>1.31</v>
      </c>
      <c r="E158" s="137">
        <f t="shared" si="34"/>
        <v>13.490334298795268</v>
      </c>
      <c r="F158" s="144">
        <f t="shared" si="35"/>
        <v>1.6889629065719234</v>
      </c>
      <c r="G158" s="64">
        <f t="shared" si="36"/>
        <v>15.179297205367192</v>
      </c>
      <c r="H158" s="125">
        <f t="shared" si="37"/>
        <v>15179.297205367191</v>
      </c>
      <c r="I158" s="123">
        <f t="shared" si="38"/>
        <v>12447.023708401095</v>
      </c>
      <c r="J158" s="126">
        <f t="shared" si="39"/>
        <v>14.884708001500002</v>
      </c>
      <c r="K158" s="110">
        <f t="shared" si="40"/>
        <v>14884.708001500001</v>
      </c>
      <c r="L158" s="111">
        <f t="shared" si="41"/>
        <v>12205.46056123</v>
      </c>
      <c r="N158" s="51"/>
      <c r="O158" s="52">
        <v>1.31</v>
      </c>
      <c r="P158" s="161">
        <f t="shared" si="42"/>
        <v>13.15472503</v>
      </c>
      <c r="Q158" s="156">
        <f t="shared" si="43"/>
        <v>13154.72503</v>
      </c>
      <c r="R158" s="156">
        <f t="shared" si="44"/>
        <v>10786.8745246</v>
      </c>
      <c r="S158" s="2"/>
      <c r="T158" s="52">
        <f t="shared" si="48"/>
        <v>1.3100000000000009</v>
      </c>
      <c r="U158" s="53">
        <f t="shared" si="45"/>
        <v>12447.023708401095</v>
      </c>
      <c r="V158" s="172">
        <f t="shared" si="46"/>
        <v>10786.8745246</v>
      </c>
      <c r="W158" s="54">
        <f t="shared" si="47"/>
        <v>0.8666227989362163</v>
      </c>
      <c r="X158" s="51"/>
      <c r="Y158" s="55"/>
    </row>
    <row r="159" spans="1:25" ht="16.5" thickTop="1" thickBot="1" x14ac:dyDescent="0.3">
      <c r="A159" s="58"/>
      <c r="B159" s="58"/>
      <c r="D159" s="52">
        <v>1.32</v>
      </c>
      <c r="E159" s="137">
        <f t="shared" si="34"/>
        <v>13.619658749538594</v>
      </c>
      <c r="F159" s="144">
        <f t="shared" si="35"/>
        <v>1.7078189569273383</v>
      </c>
      <c r="G159" s="64">
        <f t="shared" si="36"/>
        <v>15.327477706465933</v>
      </c>
      <c r="H159" s="125">
        <f t="shared" si="37"/>
        <v>15327.477706465932</v>
      </c>
      <c r="I159" s="123">
        <f t="shared" si="38"/>
        <v>12568.531719302064</v>
      </c>
      <c r="J159" s="126">
        <f t="shared" si="39"/>
        <v>15.040324672000002</v>
      </c>
      <c r="K159" s="110">
        <f t="shared" si="40"/>
        <v>15040.324672000002</v>
      </c>
      <c r="L159" s="111">
        <f t="shared" si="41"/>
        <v>12333.066231040002</v>
      </c>
      <c r="N159" s="51"/>
      <c r="O159" s="52">
        <v>1.32</v>
      </c>
      <c r="P159" s="161">
        <f t="shared" si="42"/>
        <v>13.280061440000001</v>
      </c>
      <c r="Q159" s="156">
        <f t="shared" si="43"/>
        <v>13280.061440000001</v>
      </c>
      <c r="R159" s="156">
        <f t="shared" si="44"/>
        <v>10889.6503808</v>
      </c>
      <c r="S159" s="2"/>
      <c r="T159" s="52">
        <f t="shared" si="48"/>
        <v>1.320000000000001</v>
      </c>
      <c r="U159" s="53">
        <f t="shared" si="45"/>
        <v>12568.531719302064</v>
      </c>
      <c r="V159" s="172">
        <f t="shared" si="46"/>
        <v>10889.6503808</v>
      </c>
      <c r="W159" s="54">
        <f t="shared" si="47"/>
        <v>0.86642184019604063</v>
      </c>
      <c r="X159" s="51"/>
      <c r="Y159" s="55"/>
    </row>
    <row r="160" spans="1:25" ht="16.5" thickTop="1" thickBot="1" x14ac:dyDescent="0.3">
      <c r="A160" s="58"/>
      <c r="B160" s="58"/>
      <c r="D160" s="52">
        <v>1.33</v>
      </c>
      <c r="E160" s="137">
        <f t="shared" si="34"/>
        <v>13.748925092162711</v>
      </c>
      <c r="F160" s="144">
        <f t="shared" si="35"/>
        <v>1.7266580663630366</v>
      </c>
      <c r="G160" s="64">
        <f t="shared" si="36"/>
        <v>15.475583158525748</v>
      </c>
      <c r="H160" s="125">
        <f t="shared" si="37"/>
        <v>15475.583158525747</v>
      </c>
      <c r="I160" s="123">
        <f t="shared" si="38"/>
        <v>12689.978189991112</v>
      </c>
      <c r="J160" s="126">
        <f t="shared" si="39"/>
        <v>15.195701410500002</v>
      </c>
      <c r="K160" s="110">
        <f t="shared" si="40"/>
        <v>15195.701410500002</v>
      </c>
      <c r="L160" s="111">
        <f t="shared" si="41"/>
        <v>12460.47515661</v>
      </c>
      <c r="N160" s="51"/>
      <c r="O160" s="52">
        <v>1.33</v>
      </c>
      <c r="P160" s="161">
        <f t="shared" si="42"/>
        <v>13.40530921</v>
      </c>
      <c r="Q160" s="156">
        <f t="shared" si="43"/>
        <v>13405.309210000001</v>
      </c>
      <c r="R160" s="156">
        <f t="shared" si="44"/>
        <v>10992.3535522</v>
      </c>
      <c r="S160" s="2"/>
      <c r="T160" s="52">
        <f t="shared" si="48"/>
        <v>1.330000000000001</v>
      </c>
      <c r="U160" s="53">
        <f t="shared" si="45"/>
        <v>12689.978189991112</v>
      </c>
      <c r="V160" s="172">
        <f t="shared" si="46"/>
        <v>10992.3535522</v>
      </c>
      <c r="W160" s="54">
        <f t="shared" si="47"/>
        <v>0.86622320287909804</v>
      </c>
      <c r="X160" s="51"/>
      <c r="Y160" s="55"/>
    </row>
    <row r="161" spans="1:25" ht="16.5" thickTop="1" thickBot="1" x14ac:dyDescent="0.3">
      <c r="A161" s="58"/>
      <c r="B161" s="58"/>
      <c r="D161" s="52">
        <v>1.34</v>
      </c>
      <c r="E161" s="137">
        <f t="shared" si="34"/>
        <v>13.878124993505814</v>
      </c>
      <c r="F161" s="144">
        <f t="shared" si="35"/>
        <v>1.7454778147476302</v>
      </c>
      <c r="G161" s="64">
        <f t="shared" si="36"/>
        <v>15.623602808253445</v>
      </c>
      <c r="H161" s="125">
        <f t="shared" si="37"/>
        <v>15623.602808253445</v>
      </c>
      <c r="I161" s="123">
        <f t="shared" si="38"/>
        <v>12811.354302767824</v>
      </c>
      <c r="J161" s="126">
        <f t="shared" si="39"/>
        <v>15.350819116000002</v>
      </c>
      <c r="K161" s="110">
        <f t="shared" si="40"/>
        <v>15350.819116000002</v>
      </c>
      <c r="L161" s="111">
        <f t="shared" si="41"/>
        <v>12587.671675120002</v>
      </c>
      <c r="N161" s="51"/>
      <c r="O161" s="52">
        <v>1.34</v>
      </c>
      <c r="P161" s="161">
        <f t="shared" si="42"/>
        <v>13.530458320000001</v>
      </c>
      <c r="Q161" s="156">
        <f t="shared" si="43"/>
        <v>13530.458320000002</v>
      </c>
      <c r="R161" s="156">
        <f t="shared" si="44"/>
        <v>11094.9758224</v>
      </c>
      <c r="S161" s="2"/>
      <c r="T161" s="52">
        <f t="shared" si="48"/>
        <v>1.340000000000001</v>
      </c>
      <c r="U161" s="53">
        <f t="shared" si="45"/>
        <v>12811.354302767824</v>
      </c>
      <c r="V161" s="172">
        <f t="shared" si="46"/>
        <v>11094.9758224</v>
      </c>
      <c r="W161" s="54">
        <f t="shared" si="47"/>
        <v>0.86602677282939478</v>
      </c>
      <c r="X161" s="51"/>
      <c r="Y161" s="55"/>
    </row>
    <row r="162" spans="1:25" ht="16.5" thickTop="1" thickBot="1" x14ac:dyDescent="0.3">
      <c r="A162" s="58"/>
      <c r="B162" s="58"/>
      <c r="D162" s="52">
        <v>1.35</v>
      </c>
      <c r="E162" s="137">
        <f t="shared" si="34"/>
        <v>14.007250107542358</v>
      </c>
      <c r="F162" s="144">
        <f t="shared" si="35"/>
        <v>1.7642757819497297</v>
      </c>
      <c r="G162" s="64">
        <f t="shared" si="36"/>
        <v>15.771525889492088</v>
      </c>
      <c r="H162" s="125">
        <f t="shared" si="37"/>
        <v>15771.525889492088</v>
      </c>
      <c r="I162" s="123">
        <f t="shared" si="38"/>
        <v>12932.651229383511</v>
      </c>
      <c r="J162" s="126">
        <f t="shared" si="39"/>
        <v>15.5056586875</v>
      </c>
      <c r="K162" s="110">
        <f t="shared" si="40"/>
        <v>15505.658687500001</v>
      </c>
      <c r="L162" s="111">
        <f t="shared" si="41"/>
        <v>12714.640123749999</v>
      </c>
      <c r="N162" s="51"/>
      <c r="O162" s="52">
        <v>1.35</v>
      </c>
      <c r="P162" s="161">
        <f t="shared" si="42"/>
        <v>13.655498750000001</v>
      </c>
      <c r="Q162" s="156">
        <f t="shared" si="43"/>
        <v>13655.498750000001</v>
      </c>
      <c r="R162" s="156">
        <f t="shared" si="44"/>
        <v>11197.508975000001</v>
      </c>
      <c r="S162" s="2"/>
      <c r="T162" s="52">
        <f t="shared" si="48"/>
        <v>1.350000000000001</v>
      </c>
      <c r="U162" s="53">
        <f t="shared" si="45"/>
        <v>12932.651229383511</v>
      </c>
      <c r="V162" s="172">
        <f t="shared" si="46"/>
        <v>11197.508975000001</v>
      </c>
      <c r="W162" s="54">
        <f t="shared" si="47"/>
        <v>0.86583244041707419</v>
      </c>
      <c r="X162" s="51"/>
      <c r="Y162" s="55"/>
    </row>
    <row r="163" spans="1:25" ht="16.5" thickTop="1" thickBot="1" x14ac:dyDescent="0.3">
      <c r="A163" s="58"/>
      <c r="B163" s="58"/>
      <c r="D163" s="52">
        <v>1.36</v>
      </c>
      <c r="E163" s="137">
        <f t="shared" si="34"/>
        <v>14.136292073735454</v>
      </c>
      <c r="F163" s="144">
        <f t="shared" si="35"/>
        <v>1.7830495478379484</v>
      </c>
      <c r="G163" s="64">
        <f t="shared" si="36"/>
        <v>15.919341621573402</v>
      </c>
      <c r="H163" s="125">
        <f t="shared" si="37"/>
        <v>15919.341621573401</v>
      </c>
      <c r="I163" s="123">
        <f t="shared" si="38"/>
        <v>13053.860129690189</v>
      </c>
      <c r="J163" s="126">
        <f t="shared" si="39"/>
        <v>15.660201024000003</v>
      </c>
      <c r="K163" s="110">
        <f t="shared" si="40"/>
        <v>15660.201024000002</v>
      </c>
      <c r="L163" s="111">
        <f t="shared" si="41"/>
        <v>12841.36483968</v>
      </c>
      <c r="N163" s="51"/>
      <c r="O163" s="52">
        <v>1.36</v>
      </c>
      <c r="P163" s="161">
        <f t="shared" si="42"/>
        <v>13.780420480000002</v>
      </c>
      <c r="Q163" s="156">
        <f t="shared" si="43"/>
        <v>13780.420480000002</v>
      </c>
      <c r="R163" s="156">
        <f t="shared" si="44"/>
        <v>11299.944793600002</v>
      </c>
      <c r="S163" s="2"/>
      <c r="T163" s="52">
        <f t="shared" si="48"/>
        <v>1.360000000000001</v>
      </c>
      <c r="U163" s="53">
        <f t="shared" si="45"/>
        <v>13053.860129690189</v>
      </c>
      <c r="V163" s="172">
        <f t="shared" si="46"/>
        <v>11299.944793600002</v>
      </c>
      <c r="W163" s="54">
        <f t="shared" si="47"/>
        <v>0.86564010042508299</v>
      </c>
      <c r="X163" s="51"/>
      <c r="Y163" s="55"/>
    </row>
    <row r="164" spans="1:25" ht="16.5" thickTop="1" thickBot="1" x14ac:dyDescent="0.3">
      <c r="A164" s="58"/>
      <c r="B164" s="58"/>
      <c r="D164" s="52">
        <v>1.37</v>
      </c>
      <c r="E164" s="137">
        <f t="shared" si="34"/>
        <v>14.265242515375132</v>
      </c>
      <c r="F164" s="144">
        <f t="shared" si="35"/>
        <v>1.8017966922808977</v>
      </c>
      <c r="G164" s="64">
        <f t="shared" si="36"/>
        <v>16.06703920765603</v>
      </c>
      <c r="H164" s="125">
        <f t="shared" si="37"/>
        <v>16067.039207656031</v>
      </c>
      <c r="I164" s="123">
        <f t="shared" si="38"/>
        <v>13174.972150277945</v>
      </c>
      <c r="J164" s="126">
        <f t="shared" si="39"/>
        <v>15.8144270245</v>
      </c>
      <c r="K164" s="110">
        <f t="shared" si="40"/>
        <v>15814.427024500001</v>
      </c>
      <c r="L164" s="111">
        <f t="shared" si="41"/>
        <v>12967.830160089999</v>
      </c>
      <c r="N164" s="51"/>
      <c r="O164" s="52">
        <v>1.37</v>
      </c>
      <c r="P164" s="161">
        <f t="shared" si="42"/>
        <v>13.905213490000001</v>
      </c>
      <c r="Q164" s="156">
        <f t="shared" si="43"/>
        <v>13905.213490000002</v>
      </c>
      <c r="R164" s="156">
        <f t="shared" si="44"/>
        <v>11402.275061800001</v>
      </c>
      <c r="S164" s="2"/>
      <c r="T164" s="52">
        <f t="shared" si="48"/>
        <v>1.370000000000001</v>
      </c>
      <c r="U164" s="53">
        <f t="shared" si="45"/>
        <v>13174.972150277945</v>
      </c>
      <c r="V164" s="172">
        <f t="shared" si="46"/>
        <v>11402.275061800001</v>
      </c>
      <c r="W164" s="54">
        <f t="shared" si="47"/>
        <v>0.86544965194172752</v>
      </c>
      <c r="X164" s="51"/>
      <c r="Y164" s="55"/>
    </row>
    <row r="165" spans="1:25" ht="16.5" thickTop="1" thickBot="1" x14ac:dyDescent="0.3">
      <c r="A165" s="58"/>
      <c r="B165" s="58"/>
      <c r="D165" s="52">
        <v>1.38</v>
      </c>
      <c r="E165" s="137">
        <f t="shared" si="34"/>
        <v>14.394093037900694</v>
      </c>
      <c r="F165" s="144">
        <f t="shared" si="35"/>
        <v>1.8205147951471887</v>
      </c>
      <c r="G165" s="64">
        <f t="shared" si="36"/>
        <v>16.214607833047882</v>
      </c>
      <c r="H165" s="125">
        <f t="shared" si="37"/>
        <v>16214.607833047883</v>
      </c>
      <c r="I165" s="123">
        <f t="shared" si="38"/>
        <v>13295.978423099263</v>
      </c>
      <c r="J165" s="126">
        <f t="shared" si="39"/>
        <v>15.968317588</v>
      </c>
      <c r="K165" s="110">
        <f t="shared" si="40"/>
        <v>15968.317588</v>
      </c>
      <c r="L165" s="111">
        <f t="shared" si="41"/>
        <v>13094.02042216</v>
      </c>
      <c r="N165" s="51"/>
      <c r="O165" s="52">
        <v>1.38</v>
      </c>
      <c r="P165" s="161">
        <f t="shared" si="42"/>
        <v>14.029867759999998</v>
      </c>
      <c r="Q165" s="156">
        <f t="shared" si="43"/>
        <v>14029.867759999999</v>
      </c>
      <c r="R165" s="156">
        <f t="shared" si="44"/>
        <v>11504.491563199999</v>
      </c>
      <c r="S165" s="2"/>
      <c r="T165" s="52">
        <f t="shared" si="48"/>
        <v>1.380000000000001</v>
      </c>
      <c r="U165" s="53">
        <f t="shared" si="45"/>
        <v>13295.978423099263</v>
      </c>
      <c r="V165" s="172">
        <f t="shared" si="46"/>
        <v>11504.491563199999</v>
      </c>
      <c r="W165" s="54">
        <f t="shared" si="47"/>
        <v>0.86526099825892533</v>
      </c>
      <c r="X165" s="51"/>
      <c r="Y165" s="55"/>
    </row>
    <row r="166" spans="1:25" ht="16.5" thickTop="1" thickBot="1" x14ac:dyDescent="0.3">
      <c r="A166" s="58"/>
      <c r="B166" s="58"/>
      <c r="D166" s="52">
        <v>1.39</v>
      </c>
      <c r="E166" s="137">
        <f t="shared" si="34"/>
        <v>14.52283522720553</v>
      </c>
      <c r="F166" s="144">
        <f t="shared" si="35"/>
        <v>1.8392014363054345</v>
      </c>
      <c r="G166" s="64">
        <f t="shared" si="36"/>
        <v>16.362036663510963</v>
      </c>
      <c r="H166" s="125">
        <f t="shared" si="37"/>
        <v>16362.036663510964</v>
      </c>
      <c r="I166" s="123">
        <f t="shared" si="38"/>
        <v>13416.87006407899</v>
      </c>
      <c r="J166" s="126">
        <f t="shared" si="39"/>
        <v>16.121853613499997</v>
      </c>
      <c r="K166" s="110">
        <f t="shared" si="40"/>
        <v>16121.853613499998</v>
      </c>
      <c r="L166" s="111">
        <f t="shared" si="41"/>
        <v>13219.919963069997</v>
      </c>
      <c r="N166" s="51"/>
      <c r="O166" s="52">
        <v>1.39</v>
      </c>
      <c r="P166" s="161">
        <f t="shared" si="42"/>
        <v>14.154373269999999</v>
      </c>
      <c r="Q166" s="156">
        <f t="shared" si="43"/>
        <v>14154.373269999998</v>
      </c>
      <c r="R166" s="156">
        <f t="shared" si="44"/>
        <v>11606.586081399997</v>
      </c>
      <c r="S166" s="2"/>
      <c r="T166" s="52">
        <f t="shared" si="48"/>
        <v>1.390000000000001</v>
      </c>
      <c r="U166" s="53">
        <f t="shared" si="45"/>
        <v>13416.87006407899</v>
      </c>
      <c r="V166" s="172">
        <f t="shared" si="46"/>
        <v>11606.586081399997</v>
      </c>
      <c r="W166" s="54">
        <f t="shared" si="47"/>
        <v>0.86507404677595634</v>
      </c>
      <c r="X166" s="51"/>
      <c r="Y166" s="55"/>
    </row>
    <row r="167" spans="1:25" ht="16.5" thickTop="1" thickBot="1" x14ac:dyDescent="0.3">
      <c r="A167" s="58"/>
      <c r="B167" s="58"/>
      <c r="D167" s="52">
        <v>1.4</v>
      </c>
      <c r="E167" s="137">
        <f t="shared" si="34"/>
        <v>14.651460647922498</v>
      </c>
      <c r="F167" s="144">
        <f t="shared" si="35"/>
        <v>1.8578541956242467</v>
      </c>
      <c r="G167" s="64">
        <f t="shared" si="36"/>
        <v>16.509314843546743</v>
      </c>
      <c r="H167" s="125">
        <f t="shared" si="37"/>
        <v>16509.314843546745</v>
      </c>
      <c r="I167" s="123">
        <f t="shared" si="38"/>
        <v>13537.63817170833</v>
      </c>
      <c r="J167" s="126">
        <f t="shared" si="39"/>
        <v>16.275015999999997</v>
      </c>
      <c r="K167" s="110">
        <f t="shared" si="40"/>
        <v>16275.015999999998</v>
      </c>
      <c r="L167" s="111">
        <f t="shared" si="41"/>
        <v>13345.513119999998</v>
      </c>
      <c r="N167" s="51"/>
      <c r="O167" s="52">
        <v>1.4</v>
      </c>
      <c r="P167" s="161">
        <f t="shared" si="42"/>
        <v>14.278719999999998</v>
      </c>
      <c r="Q167" s="156">
        <f t="shared" si="43"/>
        <v>14278.719999999998</v>
      </c>
      <c r="R167" s="156">
        <f t="shared" si="44"/>
        <v>11708.550399999996</v>
      </c>
      <c r="S167" s="2"/>
      <c r="T167" s="52">
        <f t="shared" si="48"/>
        <v>1.400000000000001</v>
      </c>
      <c r="U167" s="53">
        <f t="shared" si="45"/>
        <v>13537.63817170833</v>
      </c>
      <c r="V167" s="172">
        <f t="shared" si="46"/>
        <v>11708.550399999996</v>
      </c>
      <c r="W167" s="54">
        <f t="shared" si="47"/>
        <v>0.86488870890855563</v>
      </c>
      <c r="X167" s="51"/>
      <c r="Y167" s="55"/>
    </row>
    <row r="168" spans="1:25" ht="16.5" thickTop="1" thickBot="1" x14ac:dyDescent="0.3">
      <c r="A168" s="58"/>
      <c r="B168" s="58"/>
      <c r="D168" s="52">
        <v>1.41</v>
      </c>
      <c r="E168" s="137">
        <f t="shared" si="34"/>
        <v>14.779960841688217</v>
      </c>
      <c r="F168" s="144">
        <f t="shared" si="35"/>
        <v>1.8764706529722364</v>
      </c>
      <c r="G168" s="64">
        <f t="shared" si="36"/>
        <v>16.656431494660453</v>
      </c>
      <c r="H168" s="125">
        <f t="shared" si="37"/>
        <v>16656.431494660454</v>
      </c>
      <c r="I168" s="123">
        <f t="shared" si="38"/>
        <v>13658.273825621571</v>
      </c>
      <c r="J168" s="126">
        <f t="shared" si="39"/>
        <v>16.427785646499999</v>
      </c>
      <c r="K168" s="110">
        <f t="shared" si="40"/>
        <v>16427.785646499997</v>
      </c>
      <c r="L168" s="111">
        <f t="shared" si="41"/>
        <v>13470.784230129997</v>
      </c>
      <c r="N168" s="51"/>
      <c r="O168" s="52">
        <v>1.41</v>
      </c>
      <c r="P168" s="161">
        <f t="shared" si="42"/>
        <v>14.40289793</v>
      </c>
      <c r="Q168" s="156">
        <f t="shared" si="43"/>
        <v>14402.897929999999</v>
      </c>
      <c r="R168" s="156">
        <f t="shared" si="44"/>
        <v>11810.376302599998</v>
      </c>
      <c r="S168" s="2"/>
      <c r="T168" s="52">
        <f t="shared" si="48"/>
        <v>1.410000000000001</v>
      </c>
      <c r="U168" s="53">
        <f t="shared" si="45"/>
        <v>13658.273825621571</v>
      </c>
      <c r="V168" s="172">
        <f t="shared" si="46"/>
        <v>11810.376302599998</v>
      </c>
      <c r="W168" s="54">
        <f t="shared" si="47"/>
        <v>0.8647049000031688</v>
      </c>
      <c r="X168" s="51"/>
      <c r="Y168" s="55"/>
    </row>
    <row r="169" spans="1:25" ht="16.5" thickTop="1" thickBot="1" x14ac:dyDescent="0.3">
      <c r="A169" s="58"/>
      <c r="B169" s="58"/>
      <c r="D169" s="52">
        <v>1.42</v>
      </c>
      <c r="E169" s="137">
        <f t="shared" si="34"/>
        <v>14.908327325384269</v>
      </c>
      <c r="F169" s="144">
        <f t="shared" si="35"/>
        <v>1.895048388218016</v>
      </c>
      <c r="G169" s="64">
        <f t="shared" si="36"/>
        <v>16.803375713602286</v>
      </c>
      <c r="H169" s="125">
        <f t="shared" si="37"/>
        <v>16803.375713602287</v>
      </c>
      <c r="I169" s="123">
        <f t="shared" si="38"/>
        <v>13778.768085153875</v>
      </c>
      <c r="J169" s="126">
        <f t="shared" si="39"/>
        <v>16.580143452000002</v>
      </c>
      <c r="K169" s="110">
        <f t="shared" si="40"/>
        <v>16580.143452</v>
      </c>
      <c r="L169" s="111">
        <f t="shared" si="41"/>
        <v>13595.71763064</v>
      </c>
      <c r="N169" s="51"/>
      <c r="O169" s="52">
        <v>1.42</v>
      </c>
      <c r="P169" s="161">
        <f t="shared" si="42"/>
        <v>14.52689704</v>
      </c>
      <c r="Q169" s="156">
        <f t="shared" si="43"/>
        <v>14526.89704</v>
      </c>
      <c r="R169" s="156">
        <f t="shared" si="44"/>
        <v>11912.0555728</v>
      </c>
      <c r="S169" s="2"/>
      <c r="T169" s="52">
        <f t="shared" si="48"/>
        <v>1.420000000000001</v>
      </c>
      <c r="U169" s="53">
        <f t="shared" si="45"/>
        <v>13778.768085153875</v>
      </c>
      <c r="V169" s="172">
        <f t="shared" si="46"/>
        <v>11912.0555728</v>
      </c>
      <c r="W169" s="54">
        <f t="shared" si="47"/>
        <v>0.86452253925623501</v>
      </c>
      <c r="X169" s="51"/>
      <c r="Y169" s="55"/>
    </row>
    <row r="170" spans="1:25" ht="16.5" thickTop="1" thickBot="1" x14ac:dyDescent="0.3">
      <c r="A170" s="58"/>
      <c r="B170" s="58"/>
      <c r="D170" s="52">
        <v>1.43</v>
      </c>
      <c r="E170" s="137">
        <f t="shared" si="34"/>
        <v>15.036551589353497</v>
      </c>
      <c r="F170" s="144">
        <f t="shared" si="35"/>
        <v>1.9135849812301977</v>
      </c>
      <c r="G170" s="64">
        <f t="shared" si="36"/>
        <v>16.950136570583695</v>
      </c>
      <c r="H170" s="125">
        <f t="shared" si="37"/>
        <v>16950.136570583694</v>
      </c>
      <c r="I170" s="123">
        <f t="shared" si="38"/>
        <v>13899.111987878628</v>
      </c>
      <c r="J170" s="126">
        <f t="shared" si="39"/>
        <v>16.7320703155</v>
      </c>
      <c r="K170" s="110">
        <f t="shared" si="40"/>
        <v>16732.070315500001</v>
      </c>
      <c r="L170" s="111">
        <f t="shared" si="41"/>
        <v>13720.29765871</v>
      </c>
      <c r="N170" s="51"/>
      <c r="O170" s="52">
        <v>1.43</v>
      </c>
      <c r="P170" s="161">
        <f t="shared" si="42"/>
        <v>14.650707309999998</v>
      </c>
      <c r="Q170" s="156">
        <f t="shared" si="43"/>
        <v>14650.707309999998</v>
      </c>
      <c r="R170" s="156">
        <f t="shared" si="44"/>
        <v>12013.579994199998</v>
      </c>
      <c r="S170" s="2"/>
      <c r="T170" s="52">
        <f t="shared" si="48"/>
        <v>1.430000000000001</v>
      </c>
      <c r="U170" s="53">
        <f t="shared" si="45"/>
        <v>13899.111987878628</v>
      </c>
      <c r="V170" s="172">
        <f t="shared" si="46"/>
        <v>12013.579994199998</v>
      </c>
      <c r="W170" s="54">
        <f t="shared" si="47"/>
        <v>0.86434154963835119</v>
      </c>
      <c r="X170" s="51"/>
      <c r="Y170" s="55"/>
    </row>
    <row r="171" spans="1:25" ht="16.5" thickTop="1" thickBot="1" x14ac:dyDescent="0.3">
      <c r="A171" s="58"/>
      <c r="B171" s="58"/>
      <c r="D171" s="52">
        <v>1.44</v>
      </c>
      <c r="E171" s="137">
        <f t="shared" si="34"/>
        <v>15.164625095589363</v>
      </c>
      <c r="F171" s="144">
        <f t="shared" si="35"/>
        <v>1.9320780118773928</v>
      </c>
      <c r="G171" s="64">
        <f t="shared" si="36"/>
        <v>17.096703107466755</v>
      </c>
      <c r="H171" s="125">
        <f t="shared" si="37"/>
        <v>17096.703107466754</v>
      </c>
      <c r="I171" s="123">
        <f t="shared" si="38"/>
        <v>14019.296548122737</v>
      </c>
      <c r="J171" s="126">
        <f t="shared" si="39"/>
        <v>16.883547135999997</v>
      </c>
      <c r="K171" s="110">
        <f t="shared" si="40"/>
        <v>16883.547135999997</v>
      </c>
      <c r="L171" s="111">
        <f t="shared" si="41"/>
        <v>13844.508651519996</v>
      </c>
      <c r="N171" s="51"/>
      <c r="O171" s="52">
        <v>1.44</v>
      </c>
      <c r="P171" s="161">
        <f t="shared" si="42"/>
        <v>14.774318719999998</v>
      </c>
      <c r="Q171" s="156">
        <f t="shared" si="43"/>
        <v>14774.318719999997</v>
      </c>
      <c r="R171" s="156">
        <f t="shared" si="44"/>
        <v>12114.941350399997</v>
      </c>
      <c r="S171" s="2"/>
      <c r="T171" s="52">
        <f t="shared" si="48"/>
        <v>1.4400000000000011</v>
      </c>
      <c r="U171" s="53">
        <f t="shared" si="45"/>
        <v>14019.296548122737</v>
      </c>
      <c r="V171" s="172">
        <f t="shared" si="46"/>
        <v>12114.941350399997</v>
      </c>
      <c r="W171" s="54">
        <f t="shared" si="47"/>
        <v>0.86416185782319133</v>
      </c>
      <c r="X171" s="51"/>
      <c r="Y171" s="55"/>
    </row>
    <row r="172" spans="1:25" ht="16.5" thickTop="1" thickBot="1" x14ac:dyDescent="0.3">
      <c r="A172" s="58"/>
      <c r="B172" s="58"/>
      <c r="D172" s="52">
        <v>1.45</v>
      </c>
      <c r="E172" s="137">
        <f t="shared" si="34"/>
        <v>15.292539275896337</v>
      </c>
      <c r="F172" s="144">
        <f t="shared" si="35"/>
        <v>1.9505250600282131</v>
      </c>
      <c r="G172" s="64">
        <f t="shared" si="36"/>
        <v>17.243064335924551</v>
      </c>
      <c r="H172" s="125">
        <f t="shared" si="37"/>
        <v>17243.064335924551</v>
      </c>
      <c r="I172" s="123">
        <f t="shared" si="38"/>
        <v>14139.312755458132</v>
      </c>
      <c r="J172" s="126">
        <f t="shared" si="39"/>
        <v>17.034554812500001</v>
      </c>
      <c r="K172" s="110">
        <f t="shared" si="40"/>
        <v>17034.554812500002</v>
      </c>
      <c r="L172" s="111">
        <f t="shared" si="41"/>
        <v>13968.334946250001</v>
      </c>
      <c r="N172" s="51"/>
      <c r="O172" s="52">
        <v>1.45</v>
      </c>
      <c r="P172" s="161">
        <f t="shared" si="42"/>
        <v>14.897721249999998</v>
      </c>
      <c r="Q172" s="156">
        <f t="shared" si="43"/>
        <v>14897.721249999999</v>
      </c>
      <c r="R172" s="156">
        <f t="shared" si="44"/>
        <v>12216.131424999998</v>
      </c>
      <c r="S172" s="2"/>
      <c r="T172" s="52">
        <f t="shared" si="48"/>
        <v>1.4500000000000011</v>
      </c>
      <c r="U172" s="53">
        <f t="shared" si="45"/>
        <v>14139.312755458132</v>
      </c>
      <c r="V172" s="172">
        <f t="shared" si="46"/>
        <v>12216.131424999998</v>
      </c>
      <c r="W172" s="54">
        <f t="shared" si="47"/>
        <v>0.86398339412106595</v>
      </c>
      <c r="X172" s="51"/>
      <c r="Y172" s="55"/>
    </row>
    <row r="173" spans="1:25" ht="16.5" thickTop="1" thickBot="1" x14ac:dyDescent="0.3">
      <c r="A173" s="58"/>
      <c r="B173" s="58"/>
      <c r="D173" s="52">
        <v>1.46</v>
      </c>
      <c r="E173" s="137">
        <f t="shared" si="34"/>
        <v>15.420285530019243</v>
      </c>
      <c r="F173" s="144">
        <f t="shared" si="35"/>
        <v>1.9689237055512709</v>
      </c>
      <c r="G173" s="64">
        <f t="shared" si="36"/>
        <v>17.389209235570512</v>
      </c>
      <c r="H173" s="125">
        <f t="shared" si="37"/>
        <v>17389.20923557051</v>
      </c>
      <c r="I173" s="123">
        <f t="shared" si="38"/>
        <v>14259.151573167817</v>
      </c>
      <c r="J173" s="126">
        <f t="shared" si="39"/>
        <v>17.185074243999999</v>
      </c>
      <c r="K173" s="110">
        <f t="shared" si="40"/>
        <v>17185.074243999999</v>
      </c>
      <c r="L173" s="111">
        <f t="shared" si="41"/>
        <v>14091.760880079999</v>
      </c>
      <c r="N173" s="51"/>
      <c r="O173" s="52">
        <v>1.46</v>
      </c>
      <c r="P173" s="161">
        <f t="shared" si="42"/>
        <v>15.02090488</v>
      </c>
      <c r="Q173" s="156">
        <f t="shared" si="43"/>
        <v>15020.90488</v>
      </c>
      <c r="R173" s="156">
        <f t="shared" si="44"/>
        <v>12317.142001599999</v>
      </c>
      <c r="S173" s="2"/>
      <c r="T173" s="52">
        <f t="shared" si="48"/>
        <v>1.4600000000000011</v>
      </c>
      <c r="U173" s="53">
        <f t="shared" si="45"/>
        <v>14259.151573167817</v>
      </c>
      <c r="V173" s="172">
        <f t="shared" si="46"/>
        <v>12317.142001599999</v>
      </c>
      <c r="W173" s="54">
        <f t="shared" si="47"/>
        <v>0.86380609241701323</v>
      </c>
      <c r="X173" s="51"/>
      <c r="Y173" s="55"/>
    </row>
    <row r="174" spans="1:25" ht="16.5" thickTop="1" thickBot="1" x14ac:dyDescent="0.3">
      <c r="A174" s="58"/>
      <c r="B174" s="58"/>
      <c r="D174" s="52">
        <v>1.47</v>
      </c>
      <c r="E174" s="137">
        <f t="shared" si="34"/>
        <v>15.547855223739326</v>
      </c>
      <c r="F174" s="144">
        <f t="shared" si="35"/>
        <v>1.9872715283151781</v>
      </c>
      <c r="G174" s="64">
        <f t="shared" si="36"/>
        <v>17.535126752054502</v>
      </c>
      <c r="H174" s="125">
        <f t="shared" si="37"/>
        <v>17535.126752054501</v>
      </c>
      <c r="I174" s="123">
        <f t="shared" si="38"/>
        <v>14378.80393668469</v>
      </c>
      <c r="J174" s="126">
        <f t="shared" si="39"/>
        <v>17.335086329499998</v>
      </c>
      <c r="K174" s="110">
        <f t="shared" si="40"/>
        <v>17335.086329499998</v>
      </c>
      <c r="L174" s="111">
        <f t="shared" si="41"/>
        <v>14214.770790189998</v>
      </c>
      <c r="N174" s="51"/>
      <c r="O174" s="52">
        <v>1.47</v>
      </c>
      <c r="P174" s="161">
        <f t="shared" si="42"/>
        <v>15.143859589999998</v>
      </c>
      <c r="Q174" s="156">
        <f t="shared" si="43"/>
        <v>15143.859589999998</v>
      </c>
      <c r="R174" s="156">
        <f t="shared" si="44"/>
        <v>12417.964863799998</v>
      </c>
      <c r="S174" s="2"/>
      <c r="T174" s="52">
        <f t="shared" si="48"/>
        <v>1.4700000000000011</v>
      </c>
      <c r="U174" s="53">
        <f t="shared" si="45"/>
        <v>14378.80393668469</v>
      </c>
      <c r="V174" s="172">
        <f t="shared" si="46"/>
        <v>12417.964863799998</v>
      </c>
      <c r="W174" s="54">
        <f t="shared" si="47"/>
        <v>0.86362989011332181</v>
      </c>
      <c r="X174" s="51"/>
      <c r="Y174" s="55"/>
    </row>
    <row r="175" spans="1:25" ht="16.5" thickTop="1" thickBot="1" x14ac:dyDescent="0.3">
      <c r="A175" s="58"/>
      <c r="B175" s="58"/>
      <c r="D175" s="52">
        <v>1.48</v>
      </c>
      <c r="E175" s="137">
        <f t="shared" si="34"/>
        <v>15.675239686934784</v>
      </c>
      <c r="F175" s="144">
        <f t="shared" si="35"/>
        <v>2.0055661081885461</v>
      </c>
      <c r="G175" s="64">
        <f t="shared" si="36"/>
        <v>17.68080579512333</v>
      </c>
      <c r="H175" s="125">
        <f t="shared" si="37"/>
        <v>17680.805795123331</v>
      </c>
      <c r="I175" s="123">
        <f t="shared" si="38"/>
        <v>14498.260752001132</v>
      </c>
      <c r="J175" s="126">
        <f t="shared" si="39"/>
        <v>17.484571967999997</v>
      </c>
      <c r="K175" s="110">
        <f t="shared" si="40"/>
        <v>17484.571967999997</v>
      </c>
      <c r="L175" s="111">
        <f t="shared" si="41"/>
        <v>14337.349013759997</v>
      </c>
      <c r="N175" s="51"/>
      <c r="O175" s="52">
        <v>1.48</v>
      </c>
      <c r="P175" s="161">
        <f t="shared" si="42"/>
        <v>15.266575359999999</v>
      </c>
      <c r="Q175" s="156">
        <f t="shared" si="43"/>
        <v>15266.575359999999</v>
      </c>
      <c r="R175" s="156">
        <f t="shared" si="44"/>
        <v>12518.591795199998</v>
      </c>
      <c r="S175" s="2"/>
      <c r="T175" s="52">
        <f t="shared" si="48"/>
        <v>1.4800000000000011</v>
      </c>
      <c r="U175" s="53">
        <f t="shared" si="45"/>
        <v>14498.260752001132</v>
      </c>
      <c r="V175" s="172">
        <f t="shared" si="46"/>
        <v>12518.591795199998</v>
      </c>
      <c r="W175" s="54">
        <f t="shared" si="47"/>
        <v>0.86345472807640822</v>
      </c>
      <c r="X175" s="51"/>
      <c r="Y175" s="55"/>
    </row>
    <row r="176" spans="1:25" ht="16.5" thickTop="1" thickBot="1" x14ac:dyDescent="0.3">
      <c r="A176" s="58"/>
      <c r="B176" s="58"/>
      <c r="D176" s="52">
        <v>1.49</v>
      </c>
      <c r="E176" s="137">
        <f t="shared" si="34"/>
        <v>15.802430211603443</v>
      </c>
      <c r="F176" s="144">
        <f t="shared" si="35"/>
        <v>2.0238050250399873</v>
      </c>
      <c r="G176" s="64">
        <f t="shared" si="36"/>
        <v>17.826235236643431</v>
      </c>
      <c r="H176" s="125">
        <f t="shared" si="37"/>
        <v>17826.235236643432</v>
      </c>
      <c r="I176" s="123">
        <f t="shared" si="38"/>
        <v>14617.512894047613</v>
      </c>
      <c r="J176" s="126">
        <f t="shared" si="39"/>
        <v>17.633512058499999</v>
      </c>
      <c r="K176" s="110">
        <f t="shared" si="40"/>
        <v>17633.5120585</v>
      </c>
      <c r="L176" s="111">
        <f t="shared" si="41"/>
        <v>14459.479887969999</v>
      </c>
      <c r="N176" s="51"/>
      <c r="O176" s="52">
        <v>1.49</v>
      </c>
      <c r="P176" s="161">
        <f t="shared" si="42"/>
        <v>15.389042170000002</v>
      </c>
      <c r="Q176" s="156">
        <f t="shared" si="43"/>
        <v>15389.042170000001</v>
      </c>
      <c r="R176" s="156">
        <f t="shared" si="44"/>
        <v>12619.0145794</v>
      </c>
      <c r="S176" s="2"/>
      <c r="T176" s="52">
        <f t="shared" si="48"/>
        <v>1.4900000000000011</v>
      </c>
      <c r="U176" s="53">
        <f t="shared" si="45"/>
        <v>14617.512894047613</v>
      </c>
      <c r="V176" s="172">
        <f t="shared" si="46"/>
        <v>12619.0145794</v>
      </c>
      <c r="W176" s="54">
        <f t="shared" si="47"/>
        <v>0.86328055058795805</v>
      </c>
      <c r="X176" s="51"/>
      <c r="Y176" s="55"/>
    </row>
    <row r="177" spans="1:25" ht="16.5" thickTop="1" thickBot="1" x14ac:dyDescent="0.3">
      <c r="A177" s="58"/>
      <c r="B177" s="58"/>
      <c r="D177" s="52">
        <v>1.5</v>
      </c>
      <c r="E177" s="137">
        <f t="shared" si="34"/>
        <v>15.929418049845042</v>
      </c>
      <c r="F177" s="144">
        <f t="shared" si="35"/>
        <v>2.041985858738113</v>
      </c>
      <c r="G177" s="64">
        <f t="shared" si="36"/>
        <v>17.971403908583156</v>
      </c>
      <c r="H177" s="125">
        <f t="shared" si="37"/>
        <v>17971.403908583157</v>
      </c>
      <c r="I177" s="123">
        <f t="shared" si="38"/>
        <v>14736.551205038188</v>
      </c>
      <c r="J177" s="126">
        <f t="shared" si="39"/>
        <v>17.7818875</v>
      </c>
      <c r="K177" s="110">
        <f t="shared" si="40"/>
        <v>17781.887500000001</v>
      </c>
      <c r="L177" s="111">
        <f t="shared" si="41"/>
        <v>14581.14775</v>
      </c>
      <c r="N177" s="51"/>
      <c r="O177" s="52">
        <v>1.5</v>
      </c>
      <c r="P177" s="161">
        <f t="shared" si="42"/>
        <v>15.51125</v>
      </c>
      <c r="Q177" s="156">
        <f t="shared" si="43"/>
        <v>15511.25</v>
      </c>
      <c r="R177" s="156">
        <f t="shared" si="44"/>
        <v>12719.224999999999</v>
      </c>
      <c r="S177" s="2"/>
      <c r="T177" s="52">
        <f t="shared" si="48"/>
        <v>1.5000000000000011</v>
      </c>
      <c r="U177" s="53">
        <f t="shared" si="45"/>
        <v>14736.551205038188</v>
      </c>
      <c r="V177" s="172">
        <f t="shared" si="46"/>
        <v>12719.224999999999</v>
      </c>
      <c r="W177" s="54">
        <f t="shared" si="47"/>
        <v>0.8631073053002728</v>
      </c>
      <c r="X177" s="51"/>
      <c r="Y177" s="55"/>
    </row>
    <row r="178" spans="1:25" ht="16.5" thickTop="1" thickBot="1" x14ac:dyDescent="0.3">
      <c r="A178" s="58"/>
      <c r="B178" s="58"/>
      <c r="D178" s="52">
        <v>1.51</v>
      </c>
      <c r="E178" s="137">
        <f t="shared" si="34"/>
        <v>16.056194411800647</v>
      </c>
      <c r="F178" s="144">
        <f t="shared" si="35"/>
        <v>2.0601061891515355</v>
      </c>
      <c r="G178" s="64">
        <f t="shared" si="36"/>
        <v>18.116300600952183</v>
      </c>
      <c r="H178" s="125">
        <f t="shared" si="37"/>
        <v>18116.300600952181</v>
      </c>
      <c r="I178" s="123">
        <f t="shared" si="38"/>
        <v>14855.366492780788</v>
      </c>
      <c r="J178" s="126">
        <f t="shared" si="39"/>
        <v>17.9296791915</v>
      </c>
      <c r="K178" s="110">
        <f t="shared" si="40"/>
        <v>17929.679191499999</v>
      </c>
      <c r="L178" s="111">
        <f t="shared" si="41"/>
        <v>14702.336937029999</v>
      </c>
      <c r="N178" s="51"/>
      <c r="O178" s="52">
        <v>1.51</v>
      </c>
      <c r="P178" s="161">
        <f t="shared" si="42"/>
        <v>15.633188830000002</v>
      </c>
      <c r="Q178" s="156">
        <f t="shared" si="43"/>
        <v>15633.188830000001</v>
      </c>
      <c r="R178" s="156">
        <f t="shared" si="44"/>
        <v>12819.2148406</v>
      </c>
      <c r="S178" s="2"/>
      <c r="T178" s="52">
        <f t="shared" si="48"/>
        <v>1.5100000000000011</v>
      </c>
      <c r="U178" s="53">
        <f t="shared" si="45"/>
        <v>14855.366492780788</v>
      </c>
      <c r="V178" s="172">
        <f t="shared" si="46"/>
        <v>12819.2148406</v>
      </c>
      <c r="W178" s="54">
        <f t="shared" si="47"/>
        <v>0.86293494319576092</v>
      </c>
      <c r="X178" s="51"/>
      <c r="Y178" s="55"/>
    </row>
    <row r="179" spans="1:25" ht="16.5" thickTop="1" thickBot="1" x14ac:dyDescent="0.3">
      <c r="A179" s="58"/>
      <c r="B179" s="58"/>
      <c r="D179" s="52">
        <v>1.52</v>
      </c>
      <c r="E179" s="137">
        <f t="shared" si="34"/>
        <v>16.182750463546469</v>
      </c>
      <c r="F179" s="144">
        <f t="shared" si="35"/>
        <v>2.0781635961488667</v>
      </c>
      <c r="G179" s="64">
        <f t="shared" si="36"/>
        <v>18.260914059695335</v>
      </c>
      <c r="H179" s="125">
        <f t="shared" si="37"/>
        <v>18260.914059695333</v>
      </c>
      <c r="I179" s="123">
        <f t="shared" si="38"/>
        <v>14973.949528950172</v>
      </c>
      <c r="J179" s="126">
        <f t="shared" si="39"/>
        <v>18.076868032</v>
      </c>
      <c r="K179" s="110">
        <f t="shared" si="40"/>
        <v>18076.868031999998</v>
      </c>
      <c r="L179" s="111">
        <f t="shared" si="41"/>
        <v>14823.031786239997</v>
      </c>
      <c r="N179" s="51"/>
      <c r="O179" s="52">
        <v>1.52</v>
      </c>
      <c r="P179" s="161">
        <f t="shared" si="42"/>
        <v>15.754848639999999</v>
      </c>
      <c r="Q179" s="156">
        <f t="shared" si="43"/>
        <v>15754.848639999998</v>
      </c>
      <c r="R179" s="156">
        <f t="shared" si="44"/>
        <v>12918.975884799998</v>
      </c>
      <c r="S179" s="2"/>
      <c r="T179" s="52">
        <f t="shared" si="48"/>
        <v>1.5200000000000011</v>
      </c>
      <c r="U179" s="53">
        <f t="shared" si="45"/>
        <v>14973.949528950172</v>
      </c>
      <c r="V179" s="172">
        <f t="shared" si="46"/>
        <v>12918.975884799998</v>
      </c>
      <c r="W179" s="54">
        <f t="shared" si="47"/>
        <v>0.86276341855051997</v>
      </c>
      <c r="X179" s="51"/>
      <c r="Y179" s="55"/>
    </row>
    <row r="180" spans="1:25" ht="16.5" thickTop="1" thickBot="1" x14ac:dyDescent="0.3">
      <c r="A180" s="58"/>
      <c r="B180" s="58"/>
      <c r="D180" s="52">
        <v>1.53</v>
      </c>
      <c r="E180" s="137">
        <f t="shared" si="34"/>
        <v>16.30907732493932</v>
      </c>
      <c r="F180" s="144">
        <f t="shared" si="35"/>
        <v>2.0961556595987174</v>
      </c>
      <c r="G180" s="64">
        <f t="shared" si="36"/>
        <v>18.405232984538038</v>
      </c>
      <c r="H180" s="125">
        <f t="shared" si="37"/>
        <v>18405.232984538037</v>
      </c>
      <c r="I180" s="123">
        <f t="shared" si="38"/>
        <v>15092.29104732119</v>
      </c>
      <c r="J180" s="126">
        <f t="shared" si="39"/>
        <v>18.223434920500001</v>
      </c>
      <c r="K180" s="110">
        <f t="shared" si="40"/>
        <v>18223.4349205</v>
      </c>
      <c r="L180" s="111">
        <f t="shared" si="41"/>
        <v>14943.216634809998</v>
      </c>
      <c r="N180" s="51"/>
      <c r="O180" s="52">
        <v>1.53</v>
      </c>
      <c r="P180" s="161">
        <f t="shared" si="42"/>
        <v>15.876219409999999</v>
      </c>
      <c r="Q180" s="156">
        <f t="shared" si="43"/>
        <v>15876.21941</v>
      </c>
      <c r="R180" s="156">
        <f t="shared" si="44"/>
        <v>13018.499916199999</v>
      </c>
      <c r="S180" s="2"/>
      <c r="T180" s="52">
        <f t="shared" si="48"/>
        <v>1.5300000000000011</v>
      </c>
      <c r="U180" s="53">
        <f t="shared" si="45"/>
        <v>15092.29104732119</v>
      </c>
      <c r="V180" s="172">
        <f t="shared" si="46"/>
        <v>13018.499916199999</v>
      </c>
      <c r="W180" s="54">
        <f t="shared" si="47"/>
        <v>0.8625926889019756</v>
      </c>
      <c r="X180" s="51"/>
      <c r="Y180" s="55"/>
    </row>
    <row r="181" spans="1:25" ht="16.5" thickTop="1" thickBot="1" x14ac:dyDescent="0.3">
      <c r="A181" s="58"/>
      <c r="B181" s="58"/>
      <c r="D181" s="52">
        <v>1.54</v>
      </c>
      <c r="E181" s="137">
        <f t="shared" si="34"/>
        <v>16.435166067410762</v>
      </c>
      <c r="F181" s="144">
        <f t="shared" si="35"/>
        <v>2.1140799593697013</v>
      </c>
      <c r="G181" s="64">
        <f t="shared" si="36"/>
        <v>18.549246026780462</v>
      </c>
      <c r="H181" s="125">
        <f t="shared" si="37"/>
        <v>18549.246026780464</v>
      </c>
      <c r="I181" s="123">
        <f t="shared" si="38"/>
        <v>15210.38174195998</v>
      </c>
      <c r="J181" s="126">
        <f t="shared" si="39"/>
        <v>18.369360755999995</v>
      </c>
      <c r="K181" s="110">
        <f t="shared" si="40"/>
        <v>18369.360755999995</v>
      </c>
      <c r="L181" s="111">
        <f t="shared" si="41"/>
        <v>15062.875819919995</v>
      </c>
      <c r="N181" s="51"/>
      <c r="O181" s="52">
        <v>1.54</v>
      </c>
      <c r="P181" s="161">
        <f t="shared" si="42"/>
        <v>15.997291119999998</v>
      </c>
      <c r="Q181" s="156">
        <f t="shared" si="43"/>
        <v>15997.291119999998</v>
      </c>
      <c r="R181" s="156">
        <f t="shared" si="44"/>
        <v>13117.778718399997</v>
      </c>
      <c r="S181" s="2"/>
      <c r="T181" s="52">
        <f t="shared" si="48"/>
        <v>1.5400000000000011</v>
      </c>
      <c r="U181" s="53">
        <f t="shared" si="45"/>
        <v>15210.38174195998</v>
      </c>
      <c r="V181" s="172">
        <f t="shared" si="46"/>
        <v>13117.778718399997</v>
      </c>
      <c r="W181" s="54">
        <f t="shared" si="47"/>
        <v>0.86242271502054135</v>
      </c>
      <c r="X181" s="51"/>
      <c r="Y181" s="55"/>
    </row>
    <row r="182" spans="1:25" ht="16.5" thickTop="1" thickBot="1" x14ac:dyDescent="0.3">
      <c r="A182" s="58"/>
      <c r="B182" s="58"/>
      <c r="D182" s="52">
        <v>1.55</v>
      </c>
      <c r="E182" s="137">
        <f t="shared" si="34"/>
        <v>16.561007711706907</v>
      </c>
      <c r="F182" s="144">
        <f t="shared" si="35"/>
        <v>2.1319340753304292</v>
      </c>
      <c r="G182" s="64">
        <f t="shared" si="36"/>
        <v>18.692941787037334</v>
      </c>
      <c r="H182" s="125">
        <f t="shared" si="37"/>
        <v>18692.941787037333</v>
      </c>
      <c r="I182" s="123">
        <f t="shared" si="38"/>
        <v>15328.212265370612</v>
      </c>
      <c r="J182" s="126">
        <f t="shared" si="39"/>
        <v>18.514626437499999</v>
      </c>
      <c r="K182" s="110">
        <f t="shared" si="40"/>
        <v>18514.626437499999</v>
      </c>
      <c r="L182" s="111">
        <f t="shared" si="41"/>
        <v>15181.993678749999</v>
      </c>
      <c r="N182" s="51"/>
      <c r="O182" s="52">
        <v>1.55</v>
      </c>
      <c r="P182" s="161">
        <f t="shared" si="42"/>
        <v>16.118053749999998</v>
      </c>
      <c r="Q182" s="156">
        <f t="shared" si="43"/>
        <v>16118.053749999997</v>
      </c>
      <c r="R182" s="156">
        <f t="shared" si="44"/>
        <v>13216.804074999996</v>
      </c>
      <c r="S182" s="2"/>
      <c r="T182" s="52">
        <f t="shared" si="48"/>
        <v>1.5500000000000012</v>
      </c>
      <c r="U182" s="53">
        <f t="shared" si="45"/>
        <v>15328.212265370612</v>
      </c>
      <c r="V182" s="172">
        <f t="shared" si="46"/>
        <v>13216.804074999996</v>
      </c>
      <c r="W182" s="54">
        <f t="shared" si="47"/>
        <v>0.86225346088527921</v>
      </c>
      <c r="X182" s="51"/>
      <c r="Y182" s="55"/>
    </row>
    <row r="183" spans="1:25" ht="16.5" thickTop="1" thickBot="1" x14ac:dyDescent="0.3">
      <c r="A183" s="58"/>
      <c r="B183" s="58"/>
      <c r="D183" s="52">
        <v>1.56</v>
      </c>
      <c r="E183" s="137">
        <f t="shared" si="34"/>
        <v>16.686593225570618</v>
      </c>
      <c r="F183" s="144">
        <f t="shared" si="35"/>
        <v>2.1497155873495126</v>
      </c>
      <c r="G183" s="64">
        <f t="shared" si="36"/>
        <v>18.83630881292013</v>
      </c>
      <c r="H183" s="125">
        <f t="shared" si="37"/>
        <v>18836.308812920131</v>
      </c>
      <c r="I183" s="123">
        <f t="shared" si="38"/>
        <v>15445.773226594507</v>
      </c>
      <c r="J183" s="126">
        <f t="shared" si="39"/>
        <v>18.659212864000001</v>
      </c>
      <c r="K183" s="110">
        <f t="shared" si="40"/>
        <v>18659.212864000001</v>
      </c>
      <c r="L183" s="111">
        <f t="shared" si="41"/>
        <v>15300.55454848</v>
      </c>
      <c r="N183" s="51"/>
      <c r="O183" s="52">
        <v>1.56</v>
      </c>
      <c r="P183" s="161">
        <f t="shared" si="42"/>
        <v>16.238497280000001</v>
      </c>
      <c r="Q183" s="156">
        <f t="shared" si="43"/>
        <v>16238.497280000001</v>
      </c>
      <c r="R183" s="156">
        <f t="shared" si="44"/>
        <v>13315.5677696</v>
      </c>
      <c r="S183" s="2"/>
      <c r="T183" s="52">
        <f t="shared" si="48"/>
        <v>1.5600000000000012</v>
      </c>
      <c r="U183" s="53">
        <f t="shared" si="45"/>
        <v>15445.773226594507</v>
      </c>
      <c r="V183" s="172">
        <f t="shared" si="46"/>
        <v>13315.5677696</v>
      </c>
      <c r="W183" s="54">
        <f t="shared" si="47"/>
        <v>0.8620848936635479</v>
      </c>
      <c r="X183" s="51"/>
      <c r="Y183" s="55"/>
    </row>
    <row r="184" spans="1:25" ht="16.5" thickTop="1" thickBot="1" x14ac:dyDescent="0.3">
      <c r="A184" s="58"/>
      <c r="B184" s="58"/>
      <c r="D184" s="52">
        <v>1.57</v>
      </c>
      <c r="E184" s="137">
        <f t="shared" si="34"/>
        <v>16.811913521362836</v>
      </c>
      <c r="F184" s="144">
        <f t="shared" si="35"/>
        <v>2.1674220752955637</v>
      </c>
      <c r="G184" s="64">
        <f t="shared" si="36"/>
        <v>18.979335596658402</v>
      </c>
      <c r="H184" s="125">
        <f t="shared" si="37"/>
        <v>18979.335596658402</v>
      </c>
      <c r="I184" s="123">
        <f t="shared" si="38"/>
        <v>15563.055189259889</v>
      </c>
      <c r="J184" s="126">
        <f t="shared" si="39"/>
        <v>18.803100934499998</v>
      </c>
      <c r="K184" s="110">
        <f t="shared" si="40"/>
        <v>18803.100934499998</v>
      </c>
      <c r="L184" s="111">
        <f t="shared" si="41"/>
        <v>15418.542766289998</v>
      </c>
      <c r="N184" s="51"/>
      <c r="O184" s="52">
        <v>1.57</v>
      </c>
      <c r="P184" s="161">
        <f t="shared" si="42"/>
        <v>16.35861169</v>
      </c>
      <c r="Q184" s="156">
        <f t="shared" si="43"/>
        <v>16358.61169</v>
      </c>
      <c r="R184" s="156">
        <f t="shared" si="44"/>
        <v>13414.061585799998</v>
      </c>
      <c r="S184" s="2"/>
      <c r="T184" s="52">
        <f t="shared" si="48"/>
        <v>1.5700000000000012</v>
      </c>
      <c r="U184" s="53">
        <f t="shared" si="45"/>
        <v>15563.055189259889</v>
      </c>
      <c r="V184" s="172">
        <f t="shared" si="46"/>
        <v>13414.061585799998</v>
      </c>
      <c r="W184" s="54">
        <f t="shared" si="47"/>
        <v>0.86191698369463354</v>
      </c>
      <c r="X184" s="51"/>
      <c r="Y184" s="55"/>
    </row>
    <row r="185" spans="1:25" ht="16.5" thickTop="1" thickBot="1" x14ac:dyDescent="0.3">
      <c r="A185" s="58"/>
      <c r="B185" s="58"/>
      <c r="D185" s="52">
        <v>1.58</v>
      </c>
      <c r="E185" s="137">
        <f t="shared" si="34"/>
        <v>16.936959453619284</v>
      </c>
      <c r="F185" s="144">
        <f t="shared" si="35"/>
        <v>2.1850511190371957</v>
      </c>
      <c r="G185" s="64">
        <f t="shared" si="36"/>
        <v>19.122010572656478</v>
      </c>
      <c r="H185" s="125">
        <f t="shared" si="37"/>
        <v>19122.01057265648</v>
      </c>
      <c r="I185" s="123">
        <f t="shared" si="38"/>
        <v>15680.048669578313</v>
      </c>
      <c r="J185" s="126">
        <f t="shared" si="39"/>
        <v>18.946271547999999</v>
      </c>
      <c r="K185" s="110">
        <f t="shared" si="40"/>
        <v>18946.271547999997</v>
      </c>
      <c r="L185" s="111">
        <f t="shared" si="41"/>
        <v>15535.942669359996</v>
      </c>
      <c r="N185" s="51"/>
      <c r="O185" s="52">
        <v>1.58</v>
      </c>
      <c r="P185" s="161">
        <f t="shared" si="42"/>
        <v>16.478386959999998</v>
      </c>
      <c r="Q185" s="156">
        <f t="shared" si="43"/>
        <v>16478.38696</v>
      </c>
      <c r="R185" s="156">
        <f t="shared" si="44"/>
        <v>13512.277307199998</v>
      </c>
      <c r="S185" s="2"/>
      <c r="T185" s="52">
        <f t="shared" si="48"/>
        <v>1.5800000000000012</v>
      </c>
      <c r="U185" s="53">
        <f t="shared" si="45"/>
        <v>15680.048669578313</v>
      </c>
      <c r="V185" s="172">
        <f t="shared" si="46"/>
        <v>13512.277307199998</v>
      </c>
      <c r="W185" s="54">
        <f t="shared" si="47"/>
        <v>0.86174970447737687</v>
      </c>
      <c r="X185" s="51"/>
      <c r="Y185" s="55"/>
    </row>
    <row r="186" spans="1:25" ht="16.5" thickTop="1" thickBot="1" x14ac:dyDescent="0.3">
      <c r="A186" s="58"/>
      <c r="B186" s="58"/>
      <c r="D186" s="52">
        <v>1.59</v>
      </c>
      <c r="E186" s="137">
        <f t="shared" si="34"/>
        <v>17.061721816539084</v>
      </c>
      <c r="F186" s="144">
        <f t="shared" si="35"/>
        <v>2.2026002984430182</v>
      </c>
      <c r="G186" s="64">
        <f t="shared" si="36"/>
        <v>19.2643221149821</v>
      </c>
      <c r="H186" s="125">
        <f t="shared" si="37"/>
        <v>19264.3221149821</v>
      </c>
      <c r="I186" s="123">
        <f t="shared" si="38"/>
        <v>15796.744134285322</v>
      </c>
      <c r="J186" s="126">
        <f t="shared" si="39"/>
        <v>19.088705603500003</v>
      </c>
      <c r="K186" s="110">
        <f t="shared" si="40"/>
        <v>19088.705603500002</v>
      </c>
      <c r="L186" s="111">
        <f t="shared" si="41"/>
        <v>15652.738594870001</v>
      </c>
      <c r="N186" s="51"/>
      <c r="O186" s="52">
        <v>1.59</v>
      </c>
      <c r="P186" s="161">
        <f t="shared" si="42"/>
        <v>16.597813069999997</v>
      </c>
      <c r="Q186" s="156">
        <f t="shared" si="43"/>
        <v>16597.813069999997</v>
      </c>
      <c r="R186" s="156">
        <f t="shared" si="44"/>
        <v>13610.206717399997</v>
      </c>
      <c r="S186" s="2"/>
      <c r="T186" s="52">
        <f t="shared" si="48"/>
        <v>1.5900000000000012</v>
      </c>
      <c r="U186" s="53">
        <f t="shared" si="45"/>
        <v>15796.744134285322</v>
      </c>
      <c r="V186" s="172">
        <f t="shared" si="46"/>
        <v>13610.206717399997</v>
      </c>
      <c r="W186" s="54">
        <f t="shared" si="47"/>
        <v>0.86158303266179681</v>
      </c>
      <c r="X186" s="51"/>
      <c r="Y186" s="55"/>
    </row>
    <row r="187" spans="1:25" ht="16.5" thickTop="1" thickBot="1" x14ac:dyDescent="0.3">
      <c r="A187" s="58"/>
      <c r="B187" s="58"/>
      <c r="D187" s="52">
        <v>1.6</v>
      </c>
      <c r="E187" s="137">
        <f t="shared" si="34"/>
        <v>17.186191341401095</v>
      </c>
      <c r="F187" s="144">
        <f t="shared" si="35"/>
        <v>2.2200671933816447</v>
      </c>
      <c r="G187" s="64">
        <f t="shared" si="36"/>
        <v>19.40625853478274</v>
      </c>
      <c r="H187" s="125">
        <f t="shared" si="37"/>
        <v>19406.258534782741</v>
      </c>
      <c r="I187" s="123">
        <f t="shared" si="38"/>
        <v>15913.131998521847</v>
      </c>
      <c r="J187" s="126">
        <f t="shared" si="39"/>
        <v>19.230384000000001</v>
      </c>
      <c r="K187" s="110">
        <f t="shared" si="40"/>
        <v>19230.384000000002</v>
      </c>
      <c r="L187" s="111">
        <f t="shared" si="41"/>
        <v>15768.91488</v>
      </c>
      <c r="N187" s="51"/>
      <c r="O187" s="52">
        <v>1.6</v>
      </c>
      <c r="P187" s="161">
        <f t="shared" si="42"/>
        <v>16.71688</v>
      </c>
      <c r="Q187" s="156">
        <f t="shared" si="43"/>
        <v>16716.88</v>
      </c>
      <c r="R187" s="156">
        <f t="shared" si="44"/>
        <v>13707.8416</v>
      </c>
      <c r="S187" s="2"/>
      <c r="T187" s="52">
        <f t="shared" si="48"/>
        <v>1.6000000000000012</v>
      </c>
      <c r="U187" s="53">
        <f t="shared" si="45"/>
        <v>15913.131998521847</v>
      </c>
      <c r="V187" s="172">
        <f t="shared" si="46"/>
        <v>13707.8416</v>
      </c>
      <c r="W187" s="54">
        <f t="shared" si="47"/>
        <v>0.86141694804475355</v>
      </c>
      <c r="X187" s="51"/>
      <c r="Y187" s="55"/>
    </row>
    <row r="188" spans="1:25" ht="16.5" thickTop="1" thickBot="1" x14ac:dyDescent="0.3">
      <c r="A188" s="58"/>
      <c r="B188" s="58"/>
      <c r="D188" s="52">
        <v>1.61</v>
      </c>
      <c r="E188" s="137">
        <f t="shared" si="34"/>
        <v>17.310358693903989</v>
      </c>
      <c r="F188" s="144">
        <f t="shared" si="35"/>
        <v>2.2374493837216862</v>
      </c>
      <c r="G188" s="64">
        <f t="shared" si="36"/>
        <v>19.547808077625675</v>
      </c>
      <c r="H188" s="125">
        <f t="shared" si="37"/>
        <v>19547.808077625676</v>
      </c>
      <c r="I188" s="123">
        <f t="shared" si="38"/>
        <v>16029.202623653053</v>
      </c>
      <c r="J188" s="126">
        <f t="shared" si="39"/>
        <v>19.371287636499996</v>
      </c>
      <c r="K188" s="110">
        <f t="shared" si="40"/>
        <v>19371.287636499997</v>
      </c>
      <c r="L188" s="111">
        <f t="shared" si="41"/>
        <v>15884.455861929997</v>
      </c>
      <c r="N188" s="51"/>
      <c r="O188" s="52">
        <v>1.61</v>
      </c>
      <c r="P188" s="161">
        <f t="shared" si="42"/>
        <v>16.835577729999997</v>
      </c>
      <c r="Q188" s="156">
        <f t="shared" si="43"/>
        <v>16835.577729999997</v>
      </c>
      <c r="R188" s="156">
        <f t="shared" si="44"/>
        <v>13805.173738599997</v>
      </c>
      <c r="S188" s="2"/>
      <c r="T188" s="52">
        <f t="shared" si="48"/>
        <v>1.6100000000000012</v>
      </c>
      <c r="U188" s="53">
        <f t="shared" si="45"/>
        <v>16029.202623653053</v>
      </c>
      <c r="V188" s="172">
        <f t="shared" si="46"/>
        <v>13805.173738599997</v>
      </c>
      <c r="W188" s="54">
        <f t="shared" si="47"/>
        <v>0.8612514335696756</v>
      </c>
      <c r="X188" s="51"/>
      <c r="Y188" s="55"/>
    </row>
    <row r="189" spans="1:25" ht="16.5" thickTop="1" thickBot="1" x14ac:dyDescent="0.3">
      <c r="A189" s="58"/>
      <c r="B189" s="58"/>
      <c r="D189" s="52">
        <v>1.62</v>
      </c>
      <c r="E189" s="137">
        <f t="shared" si="34"/>
        <v>17.434214471425577</v>
      </c>
      <c r="F189" s="144">
        <f t="shared" si="35"/>
        <v>2.254744449331755</v>
      </c>
      <c r="G189" s="64">
        <f t="shared" si="36"/>
        <v>19.688958920757333</v>
      </c>
      <c r="H189" s="125">
        <f t="shared" si="37"/>
        <v>19688.958920757334</v>
      </c>
      <c r="I189" s="123">
        <f t="shared" si="38"/>
        <v>16144.946315021012</v>
      </c>
      <c r="J189" s="126">
        <f t="shared" si="39"/>
        <v>19.511397412000001</v>
      </c>
      <c r="K189" s="110">
        <f t="shared" si="40"/>
        <v>19511.397412000002</v>
      </c>
      <c r="L189" s="111">
        <f t="shared" si="41"/>
        <v>15999.34587784</v>
      </c>
      <c r="N189" s="51"/>
      <c r="O189" s="52">
        <v>1.62</v>
      </c>
      <c r="P189" s="161">
        <f t="shared" si="42"/>
        <v>16.953896239999999</v>
      </c>
      <c r="Q189" s="156">
        <f t="shared" si="43"/>
        <v>16953.896239999998</v>
      </c>
      <c r="R189" s="156">
        <f t="shared" si="44"/>
        <v>13902.194916799997</v>
      </c>
      <c r="S189" s="2"/>
      <c r="T189" s="52">
        <f t="shared" si="48"/>
        <v>1.6200000000000012</v>
      </c>
      <c r="U189" s="53">
        <f t="shared" si="45"/>
        <v>16144.946315021012</v>
      </c>
      <c r="V189" s="172">
        <f t="shared" si="46"/>
        <v>13902.194916799997</v>
      </c>
      <c r="W189" s="54">
        <f t="shared" si="47"/>
        <v>0.8610864753304015</v>
      </c>
      <c r="X189" s="51"/>
      <c r="Y189" s="55"/>
    </row>
    <row r="190" spans="1:25" ht="16.5" thickTop="1" thickBot="1" x14ac:dyDescent="0.3">
      <c r="A190" s="58"/>
      <c r="B190" s="58"/>
      <c r="D190" s="52">
        <v>1.63</v>
      </c>
      <c r="E190" s="137">
        <f t="shared" si="34"/>
        <v>17.557749200196845</v>
      </c>
      <c r="F190" s="144">
        <f t="shared" si="35"/>
        <v>2.271949970080462</v>
      </c>
      <c r="G190" s="64">
        <f t="shared" si="36"/>
        <v>19.829699170277308</v>
      </c>
      <c r="H190" s="125">
        <f t="shared" si="37"/>
        <v>19829.699170277308</v>
      </c>
      <c r="I190" s="123">
        <f t="shared" si="38"/>
        <v>16260.353319627391</v>
      </c>
      <c r="J190" s="126">
        <f t="shared" si="39"/>
        <v>19.650694225499997</v>
      </c>
      <c r="K190" s="110">
        <f t="shared" si="40"/>
        <v>19650.694225499996</v>
      </c>
      <c r="L190" s="111">
        <f t="shared" si="41"/>
        <v>16113.569264909996</v>
      </c>
      <c r="N190" s="51"/>
      <c r="O190" s="52">
        <v>1.63</v>
      </c>
      <c r="P190" s="161">
        <f t="shared" si="42"/>
        <v>17.071825509999996</v>
      </c>
      <c r="Q190" s="156">
        <f t="shared" si="43"/>
        <v>17071.825509999995</v>
      </c>
      <c r="R190" s="156">
        <f t="shared" si="44"/>
        <v>13998.896918199995</v>
      </c>
      <c r="S190" s="2"/>
      <c r="T190" s="52">
        <f t="shared" si="48"/>
        <v>1.6300000000000012</v>
      </c>
      <c r="U190" s="53">
        <f t="shared" si="45"/>
        <v>16260.353319627391</v>
      </c>
      <c r="V190" s="172">
        <f t="shared" si="46"/>
        <v>13998.896918199995</v>
      </c>
      <c r="W190" s="54">
        <f t="shared" si="47"/>
        <v>0.86092206257919013</v>
      </c>
      <c r="X190" s="51"/>
      <c r="Y190" s="55"/>
    </row>
    <row r="191" spans="1:25" ht="16.5" thickTop="1" thickBot="1" x14ac:dyDescent="0.3">
      <c r="A191" s="58"/>
      <c r="B191" s="58"/>
      <c r="D191" s="52">
        <v>1.64</v>
      </c>
      <c r="E191" s="137">
        <f t="shared" si="34"/>
        <v>17.680953332385695</v>
      </c>
      <c r="F191" s="144">
        <f t="shared" si="35"/>
        <v>2.2890635258364207</v>
      </c>
      <c r="G191" s="64">
        <f t="shared" si="36"/>
        <v>19.970016858222117</v>
      </c>
      <c r="H191" s="125">
        <f t="shared" si="37"/>
        <v>19970.016858222116</v>
      </c>
      <c r="I191" s="123">
        <f t="shared" si="38"/>
        <v>16375.413823742134</v>
      </c>
      <c r="J191" s="126">
        <f t="shared" si="39"/>
        <v>19.789158975999996</v>
      </c>
      <c r="K191" s="110">
        <f t="shared" si="40"/>
        <v>19789.158975999995</v>
      </c>
      <c r="L191" s="111">
        <f t="shared" si="41"/>
        <v>16227.110360319995</v>
      </c>
      <c r="N191" s="51"/>
      <c r="O191" s="52">
        <v>1.64</v>
      </c>
      <c r="P191" s="161">
        <f t="shared" si="42"/>
        <v>17.189355519999996</v>
      </c>
      <c r="Q191" s="156">
        <f t="shared" si="43"/>
        <v>17189.355519999997</v>
      </c>
      <c r="R191" s="156">
        <f t="shared" si="44"/>
        <v>14095.271526399996</v>
      </c>
      <c r="S191" s="2"/>
      <c r="T191" s="52">
        <f t="shared" si="48"/>
        <v>1.6400000000000012</v>
      </c>
      <c r="U191" s="53">
        <f t="shared" si="45"/>
        <v>16375.413823742134</v>
      </c>
      <c r="V191" s="172">
        <f t="shared" si="46"/>
        <v>14095.271526399996</v>
      </c>
      <c r="W191" s="54">
        <f t="shared" si="47"/>
        <v>0.86075818773897239</v>
      </c>
      <c r="X191" s="51"/>
      <c r="Y191" s="55"/>
    </row>
    <row r="192" spans="1:25" ht="16.5" thickTop="1" thickBot="1" x14ac:dyDescent="0.3">
      <c r="A192" s="58"/>
      <c r="B192" s="58"/>
      <c r="D192" s="52">
        <v>1.65</v>
      </c>
      <c r="E192" s="137">
        <f t="shared" si="34"/>
        <v>17.803817243085263</v>
      </c>
      <c r="F192" s="144">
        <f t="shared" si="35"/>
        <v>2.3060826964682422</v>
      </c>
      <c r="G192" s="64">
        <f t="shared" si="36"/>
        <v>20.109899939553504</v>
      </c>
      <c r="H192" s="125">
        <f t="shared" si="37"/>
        <v>20109.899939553503</v>
      </c>
      <c r="I192" s="123">
        <f t="shared" si="38"/>
        <v>16490.117950433872</v>
      </c>
      <c r="J192" s="126">
        <f t="shared" si="39"/>
        <v>19.926772562499998</v>
      </c>
      <c r="K192" s="110">
        <f t="shared" si="40"/>
        <v>19926.772562499998</v>
      </c>
      <c r="L192" s="111">
        <f t="shared" si="41"/>
        <v>16339.953501249998</v>
      </c>
      <c r="N192" s="51"/>
      <c r="O192" s="52">
        <v>1.65</v>
      </c>
      <c r="P192" s="161">
        <f t="shared" si="42"/>
        <v>17.306476249999999</v>
      </c>
      <c r="Q192" s="156">
        <f t="shared" si="43"/>
        <v>17306.47625</v>
      </c>
      <c r="R192" s="156">
        <f t="shared" si="44"/>
        <v>14191.310524999999</v>
      </c>
      <c r="S192" s="2"/>
      <c r="T192" s="52">
        <f t="shared" si="48"/>
        <v>1.6500000000000012</v>
      </c>
      <c r="U192" s="53">
        <f t="shared" si="45"/>
        <v>16490.117950433872</v>
      </c>
      <c r="V192" s="172">
        <f t="shared" si="46"/>
        <v>14191.310524999999</v>
      </c>
      <c r="W192" s="54">
        <f t="shared" si="47"/>
        <v>0.86059484641991968</v>
      </c>
      <c r="X192" s="51"/>
      <c r="Y192" s="55"/>
    </row>
    <row r="193" spans="1:25" ht="16.5" thickTop="1" thickBot="1" x14ac:dyDescent="0.3">
      <c r="A193" s="58"/>
      <c r="B193" s="58"/>
      <c r="D193" s="52">
        <v>1.66</v>
      </c>
      <c r="E193" s="137">
        <f t="shared" si="34"/>
        <v>17.926331227201242</v>
      </c>
      <c r="F193" s="144">
        <f t="shared" si="35"/>
        <v>2.3230050618445386</v>
      </c>
      <c r="G193" s="64">
        <f t="shared" si="36"/>
        <v>20.249336289045779</v>
      </c>
      <c r="H193" s="125">
        <f t="shared" si="37"/>
        <v>20249.336289045779</v>
      </c>
      <c r="I193" s="123">
        <f t="shared" si="38"/>
        <v>16604.455757017538</v>
      </c>
      <c r="J193" s="126">
        <f t="shared" si="39"/>
        <v>20.063515884000001</v>
      </c>
      <c r="K193" s="110">
        <f t="shared" si="40"/>
        <v>20063.515884</v>
      </c>
      <c r="L193" s="111">
        <f t="shared" si="41"/>
        <v>16452.083024879998</v>
      </c>
      <c r="N193" s="51"/>
      <c r="O193" s="52">
        <v>1.66</v>
      </c>
      <c r="P193" s="161">
        <f t="shared" si="42"/>
        <v>17.423177679999998</v>
      </c>
      <c r="Q193" s="156">
        <f t="shared" si="43"/>
        <v>17423.177679999997</v>
      </c>
      <c r="R193" s="156">
        <f t="shared" si="44"/>
        <v>14287.005697599996</v>
      </c>
      <c r="S193" s="2"/>
      <c r="T193" s="52">
        <f t="shared" si="48"/>
        <v>1.6600000000000013</v>
      </c>
      <c r="U193" s="53">
        <f t="shared" si="45"/>
        <v>16604.455757017538</v>
      </c>
      <c r="V193" s="172">
        <f t="shared" si="46"/>
        <v>14287.005697599996</v>
      </c>
      <c r="W193" s="54">
        <f t="shared" si="47"/>
        <v>0.86043203744042507</v>
      </c>
      <c r="X193" s="51"/>
      <c r="Y193" s="55"/>
    </row>
    <row r="194" spans="1:25" ht="16.5" thickTop="1" thickBot="1" x14ac:dyDescent="0.3">
      <c r="A194" s="58"/>
      <c r="B194" s="58"/>
      <c r="D194" s="52">
        <v>1.67</v>
      </c>
      <c r="E194" s="137">
        <f t="shared" si="34"/>
        <v>18.048485496232455</v>
      </c>
      <c r="F194" s="144">
        <f t="shared" si="35"/>
        <v>2.3398282018339209</v>
      </c>
      <c r="G194" s="64">
        <f t="shared" si="36"/>
        <v>20.388313698066376</v>
      </c>
      <c r="H194" s="125">
        <f t="shared" si="37"/>
        <v>20388.313698066377</v>
      </c>
      <c r="I194" s="123">
        <f t="shared" si="38"/>
        <v>16718.417232414427</v>
      </c>
      <c r="J194" s="126">
        <f t="shared" si="39"/>
        <v>20.199369839499994</v>
      </c>
      <c r="K194" s="110">
        <f t="shared" si="40"/>
        <v>20199.369839499996</v>
      </c>
      <c r="L194" s="111">
        <f t="shared" si="41"/>
        <v>16563.483268389995</v>
      </c>
      <c r="N194" s="51"/>
      <c r="O194" s="52">
        <v>1.67</v>
      </c>
      <c r="P194" s="161">
        <f t="shared" si="42"/>
        <v>17.539449789999995</v>
      </c>
      <c r="Q194" s="156">
        <f t="shared" si="43"/>
        <v>17539.449789999995</v>
      </c>
      <c r="R194" s="156">
        <f t="shared" si="44"/>
        <v>14382.348827799995</v>
      </c>
      <c r="S194" s="2"/>
      <c r="T194" s="52">
        <f t="shared" si="48"/>
        <v>1.6700000000000013</v>
      </c>
      <c r="U194" s="53">
        <f t="shared" si="45"/>
        <v>16718.417232414427</v>
      </c>
      <c r="V194" s="172">
        <f t="shared" si="46"/>
        <v>14382.348827799995</v>
      </c>
      <c r="W194" s="54">
        <f t="shared" si="47"/>
        <v>0.86026976285260082</v>
      </c>
      <c r="X194" s="51"/>
      <c r="Y194" s="55"/>
    </row>
    <row r="195" spans="1:25" ht="16.5" thickTop="1" thickBot="1" x14ac:dyDescent="0.3">
      <c r="A195" s="58"/>
      <c r="B195" s="58"/>
      <c r="D195" s="52">
        <v>1.68</v>
      </c>
      <c r="E195" s="137">
        <f t="shared" si="34"/>
        <v>18.170270174938359</v>
      </c>
      <c r="F195" s="144">
        <f t="shared" si="35"/>
        <v>2.3565496963050019</v>
      </c>
      <c r="G195" s="64">
        <f t="shared" si="36"/>
        <v>20.526819871243362</v>
      </c>
      <c r="H195" s="125">
        <f t="shared" si="37"/>
        <v>20526.819871243362</v>
      </c>
      <c r="I195" s="123">
        <f t="shared" si="38"/>
        <v>16831.992294419557</v>
      </c>
      <c r="J195" s="126">
        <f t="shared" si="39"/>
        <v>20.334315327999995</v>
      </c>
      <c r="K195" s="110">
        <f t="shared" si="40"/>
        <v>20334.315327999997</v>
      </c>
      <c r="L195" s="111">
        <f t="shared" si="41"/>
        <v>16674.138568959996</v>
      </c>
      <c r="N195" s="51"/>
      <c r="O195" s="52">
        <v>1.68</v>
      </c>
      <c r="P195" s="161">
        <f t="shared" si="42"/>
        <v>17.65528256</v>
      </c>
      <c r="Q195" s="156">
        <f t="shared" si="43"/>
        <v>17655.28256</v>
      </c>
      <c r="R195" s="156">
        <f t="shared" si="44"/>
        <v>14477.331699199998</v>
      </c>
      <c r="S195" s="2"/>
      <c r="T195" s="52">
        <f t="shared" si="48"/>
        <v>1.6800000000000013</v>
      </c>
      <c r="U195" s="53">
        <f t="shared" si="45"/>
        <v>16831.992294419557</v>
      </c>
      <c r="V195" s="172">
        <f t="shared" si="46"/>
        <v>14477.331699199998</v>
      </c>
      <c r="W195" s="54">
        <f t="shared" si="47"/>
        <v>0.86010802797240959</v>
      </c>
      <c r="X195" s="51"/>
      <c r="Y195" s="55"/>
    </row>
    <row r="196" spans="1:25" ht="16.5" thickTop="1" thickBot="1" x14ac:dyDescent="0.3">
      <c r="A196" s="58"/>
      <c r="B196" s="58"/>
      <c r="D196" s="52">
        <v>1.69</v>
      </c>
      <c r="E196" s="137">
        <f t="shared" si="34"/>
        <v>18.291675297886933</v>
      </c>
      <c r="F196" s="144">
        <f t="shared" si="35"/>
        <v>2.3731671251263928</v>
      </c>
      <c r="G196" s="64">
        <f t="shared" si="36"/>
        <v>20.664842423013326</v>
      </c>
      <c r="H196" s="125">
        <f t="shared" si="37"/>
        <v>20664.842423013324</v>
      </c>
      <c r="I196" s="123">
        <f t="shared" si="38"/>
        <v>16945.170786870924</v>
      </c>
      <c r="J196" s="126">
        <f t="shared" si="39"/>
        <v>20.468333248499995</v>
      </c>
      <c r="K196" s="110">
        <f t="shared" si="40"/>
        <v>20468.333248499996</v>
      </c>
      <c r="L196" s="111">
        <f t="shared" si="41"/>
        <v>16784.033263769994</v>
      </c>
      <c r="N196" s="51"/>
      <c r="O196" s="52">
        <v>1.69</v>
      </c>
      <c r="P196" s="161">
        <f t="shared" si="42"/>
        <v>17.77066597</v>
      </c>
      <c r="Q196" s="156">
        <f t="shared" si="43"/>
        <v>17770.665969999998</v>
      </c>
      <c r="R196" s="156">
        <f t="shared" si="44"/>
        <v>14571.946095399997</v>
      </c>
      <c r="S196" s="2"/>
      <c r="T196" s="52">
        <f t="shared" si="48"/>
        <v>1.6900000000000013</v>
      </c>
      <c r="U196" s="53">
        <f t="shared" si="45"/>
        <v>16945.170786870924</v>
      </c>
      <c r="V196" s="172">
        <f t="shared" si="46"/>
        <v>14571.946095399997</v>
      </c>
      <c r="W196" s="54">
        <f t="shared" si="47"/>
        <v>0.85994684141456423</v>
      </c>
      <c r="X196" s="51"/>
      <c r="Y196" s="55"/>
    </row>
    <row r="197" spans="1:25" ht="16.5" thickTop="1" thickBot="1" x14ac:dyDescent="0.3">
      <c r="A197" s="58"/>
      <c r="B197" s="58"/>
      <c r="D197" s="52">
        <v>1.7</v>
      </c>
      <c r="E197" s="137">
        <f t="shared" si="34"/>
        <v>18.412690805875876</v>
      </c>
      <c r="F197" s="144">
        <f t="shared" si="35"/>
        <v>2.389678068166706</v>
      </c>
      <c r="G197" s="64">
        <f t="shared" si="36"/>
        <v>20.802368874042582</v>
      </c>
      <c r="H197" s="125">
        <f t="shared" si="37"/>
        <v>20802.368874042582</v>
      </c>
      <c r="I197" s="123">
        <f t="shared" si="38"/>
        <v>17057.942476714918</v>
      </c>
      <c r="J197" s="126">
        <f t="shared" si="39"/>
        <v>20.601404499999997</v>
      </c>
      <c r="K197" s="110">
        <f t="shared" si="40"/>
        <v>20601.404499999997</v>
      </c>
      <c r="L197" s="111">
        <f t="shared" si="41"/>
        <v>16893.151689999995</v>
      </c>
      <c r="N197" s="51"/>
      <c r="O197" s="52">
        <v>1.7</v>
      </c>
      <c r="P197" s="161">
        <f t="shared" si="42"/>
        <v>17.885589999999997</v>
      </c>
      <c r="Q197" s="156">
        <f t="shared" si="43"/>
        <v>17885.589999999997</v>
      </c>
      <c r="R197" s="156">
        <f t="shared" si="44"/>
        <v>14666.183799999997</v>
      </c>
      <c r="S197" s="2"/>
      <c r="T197" s="52">
        <f t="shared" si="48"/>
        <v>1.7000000000000013</v>
      </c>
      <c r="U197" s="53">
        <f t="shared" si="45"/>
        <v>17057.942476714918</v>
      </c>
      <c r="V197" s="172">
        <f t="shared" si="46"/>
        <v>14666.183799999997</v>
      </c>
      <c r="W197" s="54">
        <f t="shared" si="47"/>
        <v>0.8597862151323461</v>
      </c>
      <c r="X197" s="51"/>
      <c r="Y197" s="55"/>
    </row>
    <row r="198" spans="1:25" ht="16.5" thickTop="1" thickBot="1" x14ac:dyDescent="0.3">
      <c r="A198" s="58"/>
      <c r="B198" s="58"/>
      <c r="D198" s="52">
        <v>1.71</v>
      </c>
      <c r="E198" s="137">
        <f t="shared" si="34"/>
        <v>18.533306542219663</v>
      </c>
      <c r="F198" s="144">
        <f t="shared" si="35"/>
        <v>2.4060801052945533</v>
      </c>
      <c r="G198" s="64">
        <f t="shared" si="36"/>
        <v>20.939386647514215</v>
      </c>
      <c r="H198" s="125">
        <f t="shared" si="37"/>
        <v>20939.386647514217</v>
      </c>
      <c r="I198" s="123">
        <f t="shared" si="38"/>
        <v>17170.297050961657</v>
      </c>
      <c r="J198" s="126">
        <f t="shared" si="39"/>
        <v>20.733509981499999</v>
      </c>
      <c r="K198" s="110">
        <f t="shared" si="40"/>
        <v>20733.509981499999</v>
      </c>
      <c r="L198" s="111">
        <f t="shared" si="41"/>
        <v>17001.478184829997</v>
      </c>
      <c r="N198" s="51"/>
      <c r="O198" s="52">
        <v>1.71</v>
      </c>
      <c r="P198" s="161">
        <f t="shared" si="42"/>
        <v>18.000044630000001</v>
      </c>
      <c r="Q198" s="156">
        <f t="shared" si="43"/>
        <v>18000.04463</v>
      </c>
      <c r="R198" s="156">
        <f t="shared" si="44"/>
        <v>14760.036596599999</v>
      </c>
      <c r="S198" s="2"/>
      <c r="T198" s="52">
        <f t="shared" si="48"/>
        <v>1.7100000000000013</v>
      </c>
      <c r="U198" s="53">
        <f t="shared" si="45"/>
        <v>17170.297050961657</v>
      </c>
      <c r="V198" s="172">
        <f t="shared" si="46"/>
        <v>14760.036596599999</v>
      </c>
      <c r="W198" s="54">
        <f t="shared" si="47"/>
        <v>0.85962616446250317</v>
      </c>
      <c r="X198" s="51"/>
      <c r="Y198" s="55"/>
    </row>
    <row r="199" spans="1:25" ht="16.5" thickTop="1" thickBot="1" x14ac:dyDescent="0.3">
      <c r="A199" s="58"/>
      <c r="B199" s="58"/>
      <c r="D199" s="52">
        <v>1.72</v>
      </c>
      <c r="E199" s="137">
        <f t="shared" si="34"/>
        <v>18.653512248894405</v>
      </c>
      <c r="F199" s="144">
        <f t="shared" si="35"/>
        <v>2.4223708163785465</v>
      </c>
      <c r="G199" s="64">
        <f t="shared" si="36"/>
        <v>21.075883065272951</v>
      </c>
      <c r="H199" s="125">
        <f t="shared" si="37"/>
        <v>21075.883065272952</v>
      </c>
      <c r="I199" s="123">
        <f t="shared" si="38"/>
        <v>17282.224113523818</v>
      </c>
      <c r="J199" s="126">
        <f t="shared" si="39"/>
        <v>20.864630591999994</v>
      </c>
      <c r="K199" s="110">
        <f t="shared" si="40"/>
        <v>20864.630591999994</v>
      </c>
      <c r="L199" s="111">
        <f t="shared" si="41"/>
        <v>17108.997085439994</v>
      </c>
      <c r="N199" s="51"/>
      <c r="O199" s="52">
        <v>1.72</v>
      </c>
      <c r="P199" s="161">
        <f t="shared" si="42"/>
        <v>18.114019839999994</v>
      </c>
      <c r="Q199" s="156">
        <f t="shared" si="43"/>
        <v>18114.019839999994</v>
      </c>
      <c r="R199" s="156">
        <f t="shared" si="44"/>
        <v>14853.496268799994</v>
      </c>
      <c r="S199" s="2"/>
      <c r="T199" s="52">
        <f t="shared" si="48"/>
        <v>1.7200000000000013</v>
      </c>
      <c r="U199" s="53">
        <f t="shared" si="45"/>
        <v>17282.224113523818</v>
      </c>
      <c r="V199" s="172">
        <f t="shared" si="46"/>
        <v>14853.496268799994</v>
      </c>
      <c r="W199" s="54">
        <f t="shared" si="47"/>
        <v>0.85946670817540916</v>
      </c>
      <c r="X199" s="51"/>
      <c r="Y199" s="55"/>
    </row>
    <row r="200" spans="1:25" ht="16.5" thickTop="1" thickBot="1" x14ac:dyDescent="0.3">
      <c r="A200" s="58"/>
      <c r="B200" s="58"/>
      <c r="D200" s="52">
        <v>1.73</v>
      </c>
      <c r="E200" s="137">
        <f t="shared" si="34"/>
        <v>18.773297562532019</v>
      </c>
      <c r="F200" s="144">
        <f t="shared" si="35"/>
        <v>2.4385477812872973</v>
      </c>
      <c r="G200" s="64">
        <f t="shared" si="36"/>
        <v>21.211845343819316</v>
      </c>
      <c r="H200" s="125">
        <f t="shared" si="37"/>
        <v>21211.845343819317</v>
      </c>
      <c r="I200" s="123">
        <f t="shared" si="38"/>
        <v>17393.713181931838</v>
      </c>
      <c r="J200" s="126">
        <f t="shared" si="39"/>
        <v>20.9947472305</v>
      </c>
      <c r="K200" s="110">
        <f t="shared" si="40"/>
        <v>20994.747230500001</v>
      </c>
      <c r="L200" s="111">
        <f t="shared" si="41"/>
        <v>17215.692729009999</v>
      </c>
      <c r="N200" s="51"/>
      <c r="O200" s="52">
        <v>1.73</v>
      </c>
      <c r="P200" s="161">
        <f t="shared" si="42"/>
        <v>18.227505609999998</v>
      </c>
      <c r="Q200" s="156">
        <f t="shared" si="43"/>
        <v>18227.505609999997</v>
      </c>
      <c r="R200" s="156">
        <f t="shared" si="44"/>
        <v>14946.554600199996</v>
      </c>
      <c r="S200" s="2"/>
      <c r="T200" s="52">
        <f t="shared" si="48"/>
        <v>1.7300000000000013</v>
      </c>
      <c r="U200" s="53">
        <f t="shared" si="45"/>
        <v>17393.713181931838</v>
      </c>
      <c r="V200" s="172">
        <f t="shared" si="46"/>
        <v>14946.554600199996</v>
      </c>
      <c r="W200" s="54">
        <f t="shared" si="47"/>
        <v>0.85930786853068897</v>
      </c>
      <c r="X200" s="51"/>
      <c r="Y200" s="55"/>
    </row>
    <row r="201" spans="1:25" ht="16.5" thickTop="1" thickBot="1" x14ac:dyDescent="0.3">
      <c r="A201" s="58"/>
      <c r="B201" s="58"/>
      <c r="D201" s="52">
        <v>1.74</v>
      </c>
      <c r="E201" s="137">
        <f t="shared" si="34"/>
        <v>18.89265201025454</v>
      </c>
      <c r="F201" s="144">
        <f t="shared" si="35"/>
        <v>2.4546085798894177</v>
      </c>
      <c r="G201" s="64">
        <f t="shared" si="36"/>
        <v>21.347260590143957</v>
      </c>
      <c r="H201" s="125">
        <f t="shared" si="37"/>
        <v>21347.260590143957</v>
      </c>
      <c r="I201" s="123">
        <f t="shared" si="38"/>
        <v>17504.753683918043</v>
      </c>
      <c r="J201" s="126">
        <f t="shared" si="39"/>
        <v>21.123840795999996</v>
      </c>
      <c r="K201" s="110">
        <f t="shared" si="40"/>
        <v>21123.840795999997</v>
      </c>
      <c r="L201" s="111">
        <f t="shared" si="41"/>
        <v>17321.549452719995</v>
      </c>
      <c r="N201" s="51"/>
      <c r="O201" s="52">
        <v>1.74</v>
      </c>
      <c r="P201" s="161">
        <f t="shared" si="42"/>
        <v>18.340491920000002</v>
      </c>
      <c r="Q201" s="156">
        <f t="shared" si="43"/>
        <v>18340.49192</v>
      </c>
      <c r="R201" s="156">
        <f t="shared" si="44"/>
        <v>15039.2033744</v>
      </c>
      <c r="S201" s="2"/>
      <c r="T201" s="52">
        <f t="shared" si="48"/>
        <v>1.7400000000000013</v>
      </c>
      <c r="U201" s="53">
        <f t="shared" si="45"/>
        <v>17504.753683918043</v>
      </c>
      <c r="V201" s="172">
        <f t="shared" si="46"/>
        <v>15039.2033744</v>
      </c>
      <c r="W201" s="54">
        <f t="shared" si="47"/>
        <v>0.85914967133852382</v>
      </c>
      <c r="X201" s="51"/>
      <c r="Y201" s="55"/>
    </row>
    <row r="202" spans="1:25" ht="16.5" thickTop="1" thickBot="1" x14ac:dyDescent="0.3">
      <c r="A202" s="58"/>
      <c r="B202" s="58"/>
      <c r="D202" s="52">
        <v>1.75</v>
      </c>
      <c r="E202" s="137">
        <f t="shared" si="34"/>
        <v>19.011565005338827</v>
      </c>
      <c r="F202" s="144">
        <f t="shared" si="35"/>
        <v>2.4705507920535199</v>
      </c>
      <c r="G202" s="64">
        <f t="shared" si="36"/>
        <v>21.482115797392346</v>
      </c>
      <c r="H202" s="125">
        <f t="shared" si="37"/>
        <v>21482.115797392347</v>
      </c>
      <c r="I202" s="123">
        <f t="shared" si="38"/>
        <v>17615.334953861722</v>
      </c>
      <c r="J202" s="126">
        <f t="shared" si="39"/>
        <v>21.251892187499998</v>
      </c>
      <c r="K202" s="110">
        <f t="shared" si="40"/>
        <v>21251.892187499998</v>
      </c>
      <c r="L202" s="111">
        <f t="shared" si="41"/>
        <v>17426.551593749999</v>
      </c>
      <c r="N202" s="51"/>
      <c r="O202" s="52">
        <v>1.75</v>
      </c>
      <c r="P202" s="161">
        <f t="shared" si="42"/>
        <v>18.45296875</v>
      </c>
      <c r="Q202" s="156">
        <f t="shared" si="43"/>
        <v>18452.96875</v>
      </c>
      <c r="R202" s="156">
        <f t="shared" si="44"/>
        <v>15131.434374999999</v>
      </c>
      <c r="S202" s="2"/>
      <c r="T202" s="52">
        <f t="shared" si="48"/>
        <v>1.7500000000000013</v>
      </c>
      <c r="U202" s="53">
        <f t="shared" si="45"/>
        <v>17615.334953861722</v>
      </c>
      <c r="V202" s="172">
        <f t="shared" si="46"/>
        <v>15131.434374999999</v>
      </c>
      <c r="W202" s="54">
        <f t="shared" si="47"/>
        <v>0.85899214602688034</v>
      </c>
      <c r="X202" s="51"/>
      <c r="Y202" s="55"/>
    </row>
    <row r="203" spans="1:25" ht="16.5" thickTop="1" thickBot="1" x14ac:dyDescent="0.3">
      <c r="A203" s="58"/>
      <c r="B203" s="58"/>
      <c r="D203" s="52">
        <v>1.76</v>
      </c>
      <c r="E203" s="137">
        <f t="shared" si="34"/>
        <v>19.130025842701208</v>
      </c>
      <c r="F203" s="144">
        <f t="shared" si="35"/>
        <v>2.4863719976482144</v>
      </c>
      <c r="G203" s="64">
        <f t="shared" si="36"/>
        <v>21.616397840349421</v>
      </c>
      <c r="H203" s="125">
        <f t="shared" si="37"/>
        <v>21616.397840349422</v>
      </c>
      <c r="I203" s="123">
        <f t="shared" si="38"/>
        <v>17725.446229086527</v>
      </c>
      <c r="J203" s="126">
        <f t="shared" si="39"/>
        <v>21.378882304000001</v>
      </c>
      <c r="K203" s="110">
        <f t="shared" si="40"/>
        <v>21378.882304000002</v>
      </c>
      <c r="L203" s="111">
        <f t="shared" si="41"/>
        <v>17530.68348928</v>
      </c>
      <c r="N203" s="51"/>
      <c r="O203" s="52">
        <v>1.76</v>
      </c>
      <c r="P203" s="161">
        <f t="shared" si="42"/>
        <v>18.564926079999999</v>
      </c>
      <c r="Q203" s="156">
        <f t="shared" si="43"/>
        <v>18564.926080000001</v>
      </c>
      <c r="R203" s="156">
        <f t="shared" si="44"/>
        <v>15223.2393856</v>
      </c>
      <c r="S203" s="2"/>
      <c r="T203" s="52">
        <f t="shared" si="48"/>
        <v>1.7600000000000013</v>
      </c>
      <c r="U203" s="53">
        <f t="shared" si="45"/>
        <v>17725.446229086527</v>
      </c>
      <c r="V203" s="172">
        <f t="shared" si="46"/>
        <v>15223.2393856</v>
      </c>
      <c r="W203" s="54">
        <f t="shared" si="47"/>
        <v>0.85883532571492971</v>
      </c>
      <c r="X203" s="51"/>
      <c r="Y203" s="55"/>
    </row>
    <row r="204" spans="1:25" ht="16.5" thickTop="1" thickBot="1" x14ac:dyDescent="0.3">
      <c r="A204" s="58"/>
      <c r="B204" s="58"/>
      <c r="D204" s="52">
        <v>1.77</v>
      </c>
      <c r="E204" s="137">
        <f t="shared" si="34"/>
        <v>19.248023694190813</v>
      </c>
      <c r="F204" s="144">
        <f t="shared" si="35"/>
        <v>2.5020697765421152</v>
      </c>
      <c r="G204" s="64">
        <f t="shared" si="36"/>
        <v>21.750093470732928</v>
      </c>
      <c r="H204" s="125">
        <f t="shared" si="37"/>
        <v>21750.093470732929</v>
      </c>
      <c r="I204" s="123">
        <f t="shared" si="38"/>
        <v>17835.076646001002</v>
      </c>
      <c r="J204" s="126">
        <f t="shared" si="39"/>
        <v>21.5047920445</v>
      </c>
      <c r="K204" s="110">
        <f t="shared" si="40"/>
        <v>21504.792044500002</v>
      </c>
      <c r="L204" s="111">
        <f t="shared" si="41"/>
        <v>17633.929476490001</v>
      </c>
      <c r="N204" s="51"/>
      <c r="O204" s="52">
        <v>1.77</v>
      </c>
      <c r="P204" s="161">
        <f t="shared" si="42"/>
        <v>18.676353889999998</v>
      </c>
      <c r="Q204" s="156">
        <f t="shared" si="43"/>
        <v>18676.353889999999</v>
      </c>
      <c r="R204" s="156">
        <f t="shared" si="44"/>
        <v>15314.610189799998</v>
      </c>
      <c r="S204" s="2"/>
      <c r="T204" s="52">
        <f t="shared" si="48"/>
        <v>1.7700000000000014</v>
      </c>
      <c r="U204" s="53">
        <f t="shared" si="45"/>
        <v>17835.076646001002</v>
      </c>
      <c r="V204" s="172">
        <f t="shared" si="46"/>
        <v>15314.610189799998</v>
      </c>
      <c r="W204" s="54">
        <f t="shared" si="47"/>
        <v>0.85867924729293799</v>
      </c>
      <c r="X204" s="51"/>
      <c r="Y204" s="55"/>
    </row>
    <row r="205" spans="1:25" ht="16.5" thickTop="1" thickBot="1" x14ac:dyDescent="0.3">
      <c r="A205" s="58"/>
      <c r="B205" s="58"/>
      <c r="D205" s="52">
        <v>1.78</v>
      </c>
      <c r="E205" s="137">
        <f t="shared" si="34"/>
        <v>19.365547603679619</v>
      </c>
      <c r="F205" s="144">
        <f t="shared" si="35"/>
        <v>2.5176417086038323</v>
      </c>
      <c r="G205" s="64">
        <f t="shared" si="36"/>
        <v>21.883189312283452</v>
      </c>
      <c r="H205" s="125">
        <f t="shared" si="37"/>
        <v>21883.189312283452</v>
      </c>
      <c r="I205" s="123">
        <f t="shared" si="38"/>
        <v>17944.215236072429</v>
      </c>
      <c r="J205" s="126">
        <f t="shared" si="39"/>
        <v>21.629602307999996</v>
      </c>
      <c r="K205" s="110">
        <f t="shared" si="40"/>
        <v>21629.602307999994</v>
      </c>
      <c r="L205" s="111">
        <f t="shared" si="41"/>
        <v>17736.273892559995</v>
      </c>
      <c r="N205" s="51"/>
      <c r="O205" s="52">
        <v>1.78</v>
      </c>
      <c r="P205" s="161">
        <f t="shared" si="42"/>
        <v>18.787242159999998</v>
      </c>
      <c r="Q205" s="156">
        <f t="shared" si="43"/>
        <v>18787.242159999998</v>
      </c>
      <c r="R205" s="156">
        <f t="shared" si="44"/>
        <v>15405.538571199997</v>
      </c>
      <c r="S205" s="2"/>
      <c r="T205" s="52">
        <f t="shared" si="48"/>
        <v>1.7800000000000014</v>
      </c>
      <c r="U205" s="53">
        <f t="shared" si="45"/>
        <v>17944.215236072429</v>
      </c>
      <c r="V205" s="172">
        <f t="shared" si="46"/>
        <v>15405.538571199997</v>
      </c>
      <c r="W205" s="54">
        <f t="shared" si="47"/>
        <v>0.85852395150894945</v>
      </c>
      <c r="X205" s="51"/>
      <c r="Y205" s="55"/>
    </row>
    <row r="206" spans="1:25" ht="16.5" thickTop="1" thickBot="1" x14ac:dyDescent="0.3">
      <c r="A206" s="58"/>
      <c r="B206" s="58"/>
      <c r="D206" s="52">
        <v>1.79</v>
      </c>
      <c r="E206" s="137">
        <f t="shared" si="34"/>
        <v>19.482586481936202</v>
      </c>
      <c r="F206" s="144">
        <f t="shared" si="35"/>
        <v>2.5330853737019776</v>
      </c>
      <c r="G206" s="64">
        <f t="shared" si="36"/>
        <v>22.015671855638182</v>
      </c>
      <c r="H206" s="125">
        <f t="shared" si="37"/>
        <v>22015.671855638182</v>
      </c>
      <c r="I206" s="123">
        <f t="shared" si="38"/>
        <v>18052.850921623307</v>
      </c>
      <c r="J206" s="126">
        <f t="shared" si="39"/>
        <v>21.753293993500002</v>
      </c>
      <c r="K206" s="110">
        <f t="shared" si="40"/>
        <v>21753.293993500003</v>
      </c>
      <c r="L206" s="111">
        <f t="shared" si="41"/>
        <v>17837.70107467</v>
      </c>
      <c r="N206" s="51"/>
      <c r="O206" s="52">
        <v>1.79</v>
      </c>
      <c r="P206" s="161">
        <f t="shared" si="42"/>
        <v>18.897580869999995</v>
      </c>
      <c r="Q206" s="156">
        <f t="shared" si="43"/>
        <v>18897.580869999994</v>
      </c>
      <c r="R206" s="156">
        <f t="shared" si="44"/>
        <v>15496.016313399994</v>
      </c>
      <c r="S206" s="2"/>
      <c r="T206" s="52">
        <f t="shared" si="48"/>
        <v>1.7900000000000014</v>
      </c>
      <c r="U206" s="53">
        <f t="shared" si="45"/>
        <v>18052.850921623307</v>
      </c>
      <c r="V206" s="172">
        <f t="shared" si="46"/>
        <v>15496.016313399994</v>
      </c>
      <c r="W206" s="54">
        <f t="shared" si="47"/>
        <v>0.85836948306260075</v>
      </c>
      <c r="X206" s="51"/>
      <c r="Y206" s="55"/>
    </row>
    <row r="207" spans="1:25" ht="16.5" thickTop="1" thickBot="1" x14ac:dyDescent="0.3">
      <c r="A207" s="58"/>
      <c r="B207" s="58"/>
      <c r="D207" s="52">
        <v>1.8</v>
      </c>
      <c r="E207" s="137">
        <f t="shared" si="34"/>
        <v>19.599129101269327</v>
      </c>
      <c r="F207" s="144">
        <f t="shared" si="35"/>
        <v>2.5483983517051652</v>
      </c>
      <c r="G207" s="64">
        <f t="shared" si="36"/>
        <v>22.147527452974494</v>
      </c>
      <c r="H207" s="125">
        <f t="shared" si="37"/>
        <v>22147.527452974493</v>
      </c>
      <c r="I207" s="123">
        <f t="shared" si="38"/>
        <v>18160.972511439082</v>
      </c>
      <c r="J207" s="126">
        <f t="shared" si="39"/>
        <v>21.875847999999998</v>
      </c>
      <c r="K207" s="110">
        <f t="shared" si="40"/>
        <v>21875.847999999998</v>
      </c>
      <c r="L207" s="111">
        <f t="shared" si="41"/>
        <v>17938.195359999998</v>
      </c>
      <c r="N207" s="51"/>
      <c r="O207" s="52">
        <v>1.8</v>
      </c>
      <c r="P207" s="161">
        <f t="shared" si="42"/>
        <v>19.007359999999998</v>
      </c>
      <c r="Q207" s="156">
        <f t="shared" si="43"/>
        <v>19007.359999999997</v>
      </c>
      <c r="R207" s="156">
        <f t="shared" si="44"/>
        <v>15586.035199999997</v>
      </c>
      <c r="S207" s="2"/>
      <c r="T207" s="52">
        <f t="shared" si="48"/>
        <v>1.8000000000000014</v>
      </c>
      <c r="U207" s="53">
        <f t="shared" si="45"/>
        <v>18160.972511439082</v>
      </c>
      <c r="V207" s="172">
        <f t="shared" si="46"/>
        <v>15586.035199999997</v>
      </c>
      <c r="W207" s="54">
        <f t="shared" si="47"/>
        <v>0.85821589070644733</v>
      </c>
      <c r="X207" s="51"/>
      <c r="Y207" s="55"/>
    </row>
    <row r="208" spans="1:25" ht="16.5" thickTop="1" thickBot="1" x14ac:dyDescent="0.3">
      <c r="A208" s="58"/>
      <c r="B208" s="58"/>
      <c r="D208" s="52">
        <v>1.81</v>
      </c>
      <c r="E208" s="137">
        <f t="shared" si="34"/>
        <v>19.715164089926386</v>
      </c>
      <c r="F208" s="144">
        <f t="shared" si="35"/>
        <v>2.563578222482005</v>
      </c>
      <c r="G208" s="64">
        <f t="shared" si="36"/>
        <v>22.27874231240839</v>
      </c>
      <c r="H208" s="125">
        <f t="shared" si="37"/>
        <v>22278.742312408391</v>
      </c>
      <c r="I208" s="123">
        <f t="shared" si="38"/>
        <v>18268.56869617488</v>
      </c>
      <c r="J208" s="126">
        <f t="shared" si="39"/>
        <v>21.997245226499999</v>
      </c>
      <c r="K208" s="110">
        <f t="shared" si="40"/>
        <v>21997.245226499999</v>
      </c>
      <c r="L208" s="111">
        <f t="shared" si="41"/>
        <v>18037.741085729998</v>
      </c>
      <c r="N208" s="51"/>
      <c r="O208" s="52">
        <v>1.81</v>
      </c>
      <c r="P208" s="161">
        <f t="shared" si="42"/>
        <v>19.116569529999996</v>
      </c>
      <c r="Q208" s="156">
        <f t="shared" si="43"/>
        <v>19116.569529999997</v>
      </c>
      <c r="R208" s="156">
        <f t="shared" si="44"/>
        <v>15675.587014599996</v>
      </c>
      <c r="S208" s="2"/>
      <c r="T208" s="52">
        <f t="shared" si="48"/>
        <v>1.8100000000000014</v>
      </c>
      <c r="U208" s="53">
        <f t="shared" si="45"/>
        <v>18268.56869617488</v>
      </c>
      <c r="V208" s="172">
        <f t="shared" si="46"/>
        <v>15675.587014599996</v>
      </c>
      <c r="W208" s="54">
        <f t="shared" si="47"/>
        <v>0.85806322735520002</v>
      </c>
      <c r="X208" s="51"/>
      <c r="Y208" s="55"/>
    </row>
    <row r="209" spans="1:25" ht="16.5" thickTop="1" thickBot="1" x14ac:dyDescent="0.3">
      <c r="A209" s="58"/>
      <c r="B209" s="58"/>
      <c r="D209" s="52">
        <v>1.82</v>
      </c>
      <c r="E209" s="137">
        <f t="shared" si="34"/>
        <v>19.830679926230545</v>
      </c>
      <c r="F209" s="144">
        <f t="shared" si="35"/>
        <v>2.5786225659011084</v>
      </c>
      <c r="G209" s="64">
        <f t="shared" si="36"/>
        <v>22.409302492131651</v>
      </c>
      <c r="H209" s="125">
        <f t="shared" si="37"/>
        <v>22409.30249213165</v>
      </c>
      <c r="I209" s="123">
        <f t="shared" si="38"/>
        <v>18375.628043547953</v>
      </c>
      <c r="J209" s="126">
        <f t="shared" si="39"/>
        <v>22.117466571999998</v>
      </c>
      <c r="K209" s="110">
        <f t="shared" si="40"/>
        <v>22117.466571999998</v>
      </c>
      <c r="L209" s="111">
        <f t="shared" si="41"/>
        <v>18136.322589039995</v>
      </c>
      <c r="N209" s="51"/>
      <c r="O209" s="52">
        <v>1.82</v>
      </c>
      <c r="P209" s="161">
        <f t="shared" si="42"/>
        <v>19.225199439999997</v>
      </c>
      <c r="Q209" s="156">
        <f t="shared" si="43"/>
        <v>19225.199439999997</v>
      </c>
      <c r="R209" s="156">
        <f t="shared" si="44"/>
        <v>15764.663540799997</v>
      </c>
      <c r="S209" s="2"/>
      <c r="T209" s="52">
        <f t="shared" si="48"/>
        <v>1.8200000000000014</v>
      </c>
      <c r="U209" s="53">
        <f t="shared" si="45"/>
        <v>18375.628043547953</v>
      </c>
      <c r="V209" s="172">
        <f t="shared" si="46"/>
        <v>15764.663540799997</v>
      </c>
      <c r="W209" s="54">
        <f t="shared" si="47"/>
        <v>0.85791155020332932</v>
      </c>
      <c r="X209" s="51"/>
      <c r="Y209" s="55"/>
    </row>
    <row r="210" spans="1:25" ht="16.5" thickTop="1" thickBot="1" x14ac:dyDescent="0.3">
      <c r="A210" s="58"/>
      <c r="B210" s="58"/>
      <c r="D210" s="52">
        <v>1.83</v>
      </c>
      <c r="E210" s="137">
        <f t="shared" si="34"/>
        <v>19.945664932439144</v>
      </c>
      <c r="F210" s="144">
        <f t="shared" si="35"/>
        <v>2.5935289618310895</v>
      </c>
      <c r="G210" s="64">
        <f t="shared" si="36"/>
        <v>22.539193894270234</v>
      </c>
      <c r="H210" s="125">
        <f t="shared" si="37"/>
        <v>22539.193894270233</v>
      </c>
      <c r="I210" s="123">
        <f t="shared" si="38"/>
        <v>18482.138993301589</v>
      </c>
      <c r="J210" s="126">
        <f t="shared" si="39"/>
        <v>22.236492935499999</v>
      </c>
      <c r="K210" s="110">
        <f t="shared" si="40"/>
        <v>22236.492935499999</v>
      </c>
      <c r="L210" s="111">
        <f t="shared" si="41"/>
        <v>18233.924207109998</v>
      </c>
      <c r="N210" s="51"/>
      <c r="O210" s="52">
        <v>1.83</v>
      </c>
      <c r="P210" s="161">
        <f t="shared" si="42"/>
        <v>19.333239710000004</v>
      </c>
      <c r="Q210" s="156">
        <f t="shared" si="43"/>
        <v>19333.239710000005</v>
      </c>
      <c r="R210" s="156">
        <f t="shared" si="44"/>
        <v>15853.256562200004</v>
      </c>
      <c r="S210" s="2"/>
      <c r="T210" s="52">
        <f t="shared" si="48"/>
        <v>1.8300000000000014</v>
      </c>
      <c r="U210" s="53">
        <f t="shared" si="45"/>
        <v>18482.138993301589</v>
      </c>
      <c r="V210" s="172">
        <f t="shared" si="46"/>
        <v>15853.256562200004</v>
      </c>
      <c r="W210" s="54">
        <f t="shared" si="47"/>
        <v>0.85776092085151179</v>
      </c>
      <c r="X210" s="51"/>
      <c r="Y210" s="55"/>
    </row>
    <row r="211" spans="1:25" ht="16.5" thickTop="1" thickBot="1" x14ac:dyDescent="0.3">
      <c r="A211" s="58"/>
      <c r="B211" s="58"/>
      <c r="D211" s="52">
        <v>1.84</v>
      </c>
      <c r="E211" s="137">
        <f t="shared" si="34"/>
        <v>20.060107268304559</v>
      </c>
      <c r="F211" s="144">
        <f t="shared" si="35"/>
        <v>2.6082949901405579</v>
      </c>
      <c r="G211" s="64">
        <f t="shared" si="36"/>
        <v>22.668402258445116</v>
      </c>
      <c r="H211" s="125">
        <f t="shared" si="37"/>
        <v>22668.402258445116</v>
      </c>
      <c r="I211" s="123">
        <f t="shared" si="38"/>
        <v>18588.089851924993</v>
      </c>
      <c r="J211" s="126">
        <f t="shared" si="39"/>
        <v>22.354305216000004</v>
      </c>
      <c r="K211" s="110">
        <f t="shared" si="40"/>
        <v>22354.305216000004</v>
      </c>
      <c r="L211" s="111">
        <f t="shared" si="41"/>
        <v>18330.530277120004</v>
      </c>
      <c r="N211" s="51"/>
      <c r="O211" s="52">
        <v>1.84</v>
      </c>
      <c r="P211" s="161">
        <f t="shared" si="42"/>
        <v>19.440680319999998</v>
      </c>
      <c r="Q211" s="156">
        <f t="shared" si="43"/>
        <v>19440.680319999999</v>
      </c>
      <c r="R211" s="156">
        <f t="shared" si="44"/>
        <v>15941.357862399998</v>
      </c>
      <c r="S211" s="2"/>
      <c r="T211" s="52">
        <f t="shared" si="48"/>
        <v>1.8400000000000014</v>
      </c>
      <c r="U211" s="53">
        <f t="shared" si="45"/>
        <v>18588.089851924993</v>
      </c>
      <c r="V211" s="172">
        <f t="shared" si="46"/>
        <v>15941.357862399998</v>
      </c>
      <c r="W211" s="54">
        <f t="shared" si="47"/>
        <v>0.8576114054424534</v>
      </c>
      <c r="X211" s="51"/>
      <c r="Y211" s="55"/>
    </row>
    <row r="212" spans="1:25" ht="16.5" thickTop="1" thickBot="1" x14ac:dyDescent="0.3">
      <c r="A212" s="58"/>
      <c r="B212" s="58"/>
      <c r="D212" s="52">
        <v>1.85</v>
      </c>
      <c r="E212" s="137">
        <f t="shared" si="34"/>
        <v>20.173994924317117</v>
      </c>
      <c r="F212" s="144">
        <f t="shared" si="35"/>
        <v>2.6229182306981262</v>
      </c>
      <c r="G212" s="64">
        <f t="shared" si="36"/>
        <v>22.796913155015243</v>
      </c>
      <c r="H212" s="125">
        <f t="shared" si="37"/>
        <v>22796.913155015242</v>
      </c>
      <c r="I212" s="123">
        <f t="shared" si="38"/>
        <v>18693.468787112495</v>
      </c>
      <c r="J212" s="126">
        <f t="shared" si="39"/>
        <v>22.470884312500001</v>
      </c>
      <c r="K212" s="110">
        <f t="shared" si="40"/>
        <v>22470.884312500002</v>
      </c>
      <c r="L212" s="111">
        <f t="shared" si="41"/>
        <v>18426.125136250001</v>
      </c>
      <c r="N212" s="51"/>
      <c r="O212" s="52">
        <v>1.85</v>
      </c>
      <c r="P212" s="161">
        <f t="shared" si="42"/>
        <v>19.547511249999999</v>
      </c>
      <c r="Q212" s="156">
        <f t="shared" si="43"/>
        <v>19547.51125</v>
      </c>
      <c r="R212" s="156">
        <f t="shared" si="44"/>
        <v>16028.959224999999</v>
      </c>
      <c r="S212" s="2"/>
      <c r="T212" s="52">
        <f t="shared" si="48"/>
        <v>1.8500000000000014</v>
      </c>
      <c r="U212" s="53">
        <f t="shared" si="45"/>
        <v>18693.468787112495</v>
      </c>
      <c r="V212" s="172">
        <f t="shared" si="46"/>
        <v>16028.959224999999</v>
      </c>
      <c r="W212" s="54">
        <f t="shared" si="47"/>
        <v>0.85746307480667039</v>
      </c>
      <c r="X212" s="51"/>
      <c r="Y212" s="55"/>
    </row>
    <row r="213" spans="1:25" ht="16.5" thickTop="1" thickBot="1" x14ac:dyDescent="0.3">
      <c r="A213" s="58"/>
      <c r="B213" s="58"/>
      <c r="D213" s="52">
        <v>1.86</v>
      </c>
      <c r="E213" s="137">
        <f t="shared" si="34"/>
        <v>20.287315714608045</v>
      </c>
      <c r="F213" s="144">
        <f t="shared" si="35"/>
        <v>2.6373962633724073</v>
      </c>
      <c r="G213" s="64">
        <f t="shared" si="36"/>
        <v>22.924711977980451</v>
      </c>
      <c r="H213" s="125">
        <f t="shared" si="37"/>
        <v>22924.711977980449</v>
      </c>
      <c r="I213" s="123">
        <f t="shared" si="38"/>
        <v>18798.263821943969</v>
      </c>
      <c r="J213" s="126">
        <f t="shared" si="39"/>
        <v>22.586211124000002</v>
      </c>
      <c r="K213" s="110">
        <f t="shared" si="40"/>
        <v>22586.211124000001</v>
      </c>
      <c r="L213" s="111">
        <f t="shared" si="41"/>
        <v>18520.69312168</v>
      </c>
      <c r="N213" s="51"/>
      <c r="O213" s="52">
        <v>1.86</v>
      </c>
      <c r="P213" s="161">
        <f t="shared" si="42"/>
        <v>19.653722479999999</v>
      </c>
      <c r="Q213" s="156">
        <f t="shared" si="43"/>
        <v>19653.72248</v>
      </c>
      <c r="R213" s="156">
        <f t="shared" si="44"/>
        <v>16116.0524336</v>
      </c>
      <c r="S213" s="2"/>
      <c r="T213" s="52">
        <f t="shared" si="48"/>
        <v>1.8600000000000014</v>
      </c>
      <c r="U213" s="53">
        <f t="shared" si="45"/>
        <v>18798.263821943969</v>
      </c>
      <c r="V213" s="172">
        <f t="shared" si="46"/>
        <v>16116.0524336</v>
      </c>
      <c r="W213" s="54">
        <f t="shared" si="47"/>
        <v>0.85731600461884594</v>
      </c>
      <c r="X213" s="51"/>
      <c r="Y213" s="55"/>
    </row>
    <row r="214" spans="1:25" ht="16.5" thickTop="1" thickBot="1" x14ac:dyDescent="0.3">
      <c r="A214" s="58"/>
      <c r="B214" s="58"/>
      <c r="D214" s="52">
        <v>1.87</v>
      </c>
      <c r="E214" s="137">
        <f t="shared" si="34"/>
        <v>20.400057269488482</v>
      </c>
      <c r="F214" s="144">
        <f t="shared" si="35"/>
        <v>2.6517266680320115</v>
      </c>
      <c r="G214" s="64">
        <f t="shared" si="36"/>
        <v>23.051783937520494</v>
      </c>
      <c r="H214" s="125">
        <f t="shared" si="37"/>
        <v>23051.783937520493</v>
      </c>
      <c r="I214" s="123">
        <f t="shared" si="38"/>
        <v>18902.462828766802</v>
      </c>
      <c r="J214" s="126">
        <f t="shared" si="39"/>
        <v>22.700266549499997</v>
      </c>
      <c r="K214" s="110">
        <f t="shared" si="40"/>
        <v>22700.266549499996</v>
      </c>
      <c r="L214" s="111">
        <f t="shared" si="41"/>
        <v>18614.218570589997</v>
      </c>
      <c r="N214" s="51"/>
      <c r="O214" s="52">
        <v>1.87</v>
      </c>
      <c r="P214" s="161">
        <f t="shared" si="42"/>
        <v>19.759303990000003</v>
      </c>
      <c r="Q214" s="156">
        <f t="shared" si="43"/>
        <v>19759.303990000004</v>
      </c>
      <c r="R214" s="156">
        <f t="shared" si="44"/>
        <v>16202.629271800002</v>
      </c>
      <c r="S214" s="2"/>
      <c r="T214" s="52">
        <f t="shared" si="48"/>
        <v>1.8700000000000014</v>
      </c>
      <c r="U214" s="53">
        <f t="shared" si="45"/>
        <v>18902.462828766802</v>
      </c>
      <c r="V214" s="172">
        <f t="shared" si="46"/>
        <v>16202.629271800002</v>
      </c>
      <c r="W214" s="54">
        <f t="shared" si="47"/>
        <v>0.85717027556546521</v>
      </c>
      <c r="X214" s="51"/>
      <c r="Y214" s="55"/>
    </row>
    <row r="215" spans="1:25" ht="16.5" thickTop="1" thickBot="1" x14ac:dyDescent="0.3">
      <c r="A215" s="58"/>
      <c r="B215" s="58"/>
      <c r="D215" s="52">
        <v>1.88</v>
      </c>
      <c r="E215" s="137">
        <f t="shared" si="34"/>
        <v>20.512207027598578</v>
      </c>
      <c r="F215" s="144">
        <f t="shared" si="35"/>
        <v>2.6659070245455521</v>
      </c>
      <c r="G215" s="64">
        <f t="shared" si="36"/>
        <v>23.178114052144132</v>
      </c>
      <c r="H215" s="125">
        <f t="shared" si="37"/>
        <v>23178.11405214413</v>
      </c>
      <c r="I215" s="123">
        <f t="shared" si="38"/>
        <v>19006.053522758186</v>
      </c>
      <c r="J215" s="126">
        <f t="shared" si="39"/>
        <v>22.813031488</v>
      </c>
      <c r="K215" s="110">
        <f t="shared" si="40"/>
        <v>22813.031488000001</v>
      </c>
      <c r="L215" s="111">
        <f t="shared" si="41"/>
        <v>18706.685820160001</v>
      </c>
      <c r="N215" s="51"/>
      <c r="O215" s="52">
        <v>1.88</v>
      </c>
      <c r="P215" s="161">
        <f t="shared" si="42"/>
        <v>19.864245759999999</v>
      </c>
      <c r="Q215" s="156">
        <f t="shared" si="43"/>
        <v>19864.245759999998</v>
      </c>
      <c r="R215" s="156">
        <f t="shared" si="44"/>
        <v>16288.681523199997</v>
      </c>
      <c r="S215" s="2"/>
      <c r="T215" s="52">
        <f t="shared" si="48"/>
        <v>1.8800000000000014</v>
      </c>
      <c r="U215" s="53">
        <f t="shared" si="45"/>
        <v>19006.053522758186</v>
      </c>
      <c r="V215" s="172">
        <f t="shared" si="46"/>
        <v>16288.681523199997</v>
      </c>
      <c r="W215" s="54">
        <f t="shared" si="47"/>
        <v>0.85702597352446896</v>
      </c>
      <c r="X215" s="51"/>
      <c r="Y215" s="55"/>
    </row>
    <row r="216" spans="1:25" ht="16.5" thickTop="1" thickBot="1" x14ac:dyDescent="0.3">
      <c r="A216" s="58"/>
      <c r="B216" s="58"/>
      <c r="D216" s="52">
        <v>1.89</v>
      </c>
      <c r="E216" s="137">
        <f t="shared" si="34"/>
        <v>20.623752227638498</v>
      </c>
      <c r="F216" s="144">
        <f t="shared" si="35"/>
        <v>2.679934912781639</v>
      </c>
      <c r="G216" s="64">
        <f t="shared" si="36"/>
        <v>23.303687140420138</v>
      </c>
      <c r="H216" s="125">
        <f t="shared" si="37"/>
        <v>23303.687140420137</v>
      </c>
      <c r="I216" s="123">
        <f t="shared" si="38"/>
        <v>19109.02345514451</v>
      </c>
      <c r="J216" s="126">
        <f t="shared" si="39"/>
        <v>22.924486838499998</v>
      </c>
      <c r="K216" s="110">
        <f t="shared" si="40"/>
        <v>22924.486838499997</v>
      </c>
      <c r="L216" s="111">
        <f t="shared" si="41"/>
        <v>18798.079207569997</v>
      </c>
      <c r="N216" s="51"/>
      <c r="O216" s="52">
        <v>1.89</v>
      </c>
      <c r="P216" s="161">
        <f t="shared" si="42"/>
        <v>19.968537769999994</v>
      </c>
      <c r="Q216" s="156">
        <f t="shared" si="43"/>
        <v>19968.537769999995</v>
      </c>
      <c r="R216" s="156">
        <f t="shared" si="44"/>
        <v>16374.200971399996</v>
      </c>
      <c r="S216" s="2"/>
      <c r="T216" s="52">
        <f t="shared" si="48"/>
        <v>1.8900000000000015</v>
      </c>
      <c r="U216" s="53">
        <f t="shared" si="45"/>
        <v>19109.02345514451</v>
      </c>
      <c r="V216" s="172">
        <f t="shared" si="46"/>
        <v>16374.200971399996</v>
      </c>
      <c r="W216" s="54">
        <f t="shared" si="47"/>
        <v>0.85688318975775557</v>
      </c>
      <c r="X216" s="51"/>
      <c r="Y216" s="55"/>
    </row>
    <row r="217" spans="1:25" ht="16.5" thickTop="1" thickBot="1" x14ac:dyDescent="0.3">
      <c r="A217" s="58"/>
      <c r="B217" s="58"/>
      <c r="D217" s="52">
        <v>1.9</v>
      </c>
      <c r="E217" s="137">
        <f t="shared" si="34"/>
        <v>20.734679899650434</v>
      </c>
      <c r="F217" s="144">
        <f t="shared" si="35"/>
        <v>2.6938079126088867</v>
      </c>
      <c r="G217" s="64">
        <f t="shared" si="36"/>
        <v>23.42848781225932</v>
      </c>
      <c r="H217" s="125">
        <f t="shared" si="37"/>
        <v>23428.487812259318</v>
      </c>
      <c r="I217" s="123">
        <f t="shared" si="38"/>
        <v>19211.360006052641</v>
      </c>
      <c r="J217" s="126">
        <f t="shared" si="39"/>
        <v>23.034613499999995</v>
      </c>
      <c r="K217" s="110">
        <f t="shared" si="40"/>
        <v>23034.613499999996</v>
      </c>
      <c r="L217" s="111">
        <f t="shared" si="41"/>
        <v>18888.383069999996</v>
      </c>
      <c r="N217" s="51"/>
      <c r="O217" s="52">
        <v>1.9</v>
      </c>
      <c r="P217" s="161">
        <f t="shared" si="42"/>
        <v>20.072169999999996</v>
      </c>
      <c r="Q217" s="156">
        <f t="shared" si="43"/>
        <v>20072.169999999995</v>
      </c>
      <c r="R217" s="156">
        <f t="shared" si="44"/>
        <v>16459.179399999994</v>
      </c>
      <c r="S217" s="2"/>
      <c r="T217" s="52">
        <f t="shared" si="48"/>
        <v>1.9000000000000015</v>
      </c>
      <c r="U217" s="53">
        <f t="shared" si="45"/>
        <v>19211.360006052641</v>
      </c>
      <c r="V217" s="172">
        <f t="shared" si="46"/>
        <v>16459.179399999994</v>
      </c>
      <c r="W217" s="54">
        <f t="shared" si="47"/>
        <v>0.85674202111742437</v>
      </c>
      <c r="X217" s="51"/>
      <c r="Y217" s="55"/>
    </row>
    <row r="218" spans="1:25" ht="16.5" thickTop="1" thickBot="1" x14ac:dyDescent="0.3">
      <c r="A218" s="58"/>
      <c r="B218" s="58"/>
      <c r="D218" s="52">
        <v>1.91</v>
      </c>
      <c r="E218" s="137">
        <f t="shared" si="34"/>
        <v>20.844976855818235</v>
      </c>
      <c r="F218" s="144">
        <f t="shared" si="35"/>
        <v>2.707523603895905</v>
      </c>
      <c r="G218" s="64">
        <f t="shared" si="36"/>
        <v>23.552500459714139</v>
      </c>
      <c r="H218" s="125">
        <f t="shared" si="37"/>
        <v>23552.500459714138</v>
      </c>
      <c r="I218" s="123">
        <f t="shared" si="38"/>
        <v>19313.050376965592</v>
      </c>
      <c r="J218" s="126">
        <f t="shared" si="39"/>
        <v>23.143392371499999</v>
      </c>
      <c r="K218" s="110">
        <f t="shared" si="40"/>
        <v>23143.392371499998</v>
      </c>
      <c r="L218" s="111">
        <f t="shared" si="41"/>
        <v>18977.581744629999</v>
      </c>
      <c r="N218" s="51"/>
      <c r="O218" s="52">
        <v>1.91</v>
      </c>
      <c r="P218" s="161">
        <f t="shared" si="42"/>
        <v>20.175132429999998</v>
      </c>
      <c r="Q218" s="156">
        <f t="shared" si="43"/>
        <v>20175.132429999998</v>
      </c>
      <c r="R218" s="156">
        <f t="shared" si="44"/>
        <v>16543.608592599998</v>
      </c>
      <c r="S218" s="2"/>
      <c r="T218" s="52">
        <f t="shared" si="48"/>
        <v>1.9100000000000015</v>
      </c>
      <c r="U218" s="53">
        <f t="shared" si="45"/>
        <v>19313.050376965592</v>
      </c>
      <c r="V218" s="172">
        <f t="shared" si="46"/>
        <v>16543.608592599998</v>
      </c>
      <c r="W218" s="54">
        <f t="shared" si="47"/>
        <v>0.85660257026675246</v>
      </c>
      <c r="X218" s="51"/>
      <c r="Y218" s="55"/>
    </row>
    <row r="219" spans="1:25" ht="16.5" thickTop="1" thickBot="1" x14ac:dyDescent="0.3">
      <c r="A219" s="58"/>
      <c r="B219" s="58"/>
      <c r="D219" s="52">
        <v>1.92</v>
      </c>
      <c r="E219" s="137">
        <f t="shared" si="34"/>
        <v>20.954629680747953</v>
      </c>
      <c r="F219" s="144">
        <f t="shared" si="35"/>
        <v>2.7210795665113063</v>
      </c>
      <c r="G219" s="64">
        <f t="shared" si="36"/>
        <v>23.67570924725926</v>
      </c>
      <c r="H219" s="125">
        <f t="shared" si="37"/>
        <v>23675.709247259259</v>
      </c>
      <c r="I219" s="123">
        <f t="shared" si="38"/>
        <v>19414.081582752591</v>
      </c>
      <c r="J219" s="126">
        <f t="shared" si="39"/>
        <v>23.250804351999996</v>
      </c>
      <c r="K219" s="110">
        <f t="shared" si="40"/>
        <v>23250.804351999996</v>
      </c>
      <c r="L219" s="111">
        <f t="shared" si="41"/>
        <v>19065.659568639996</v>
      </c>
      <c r="N219" s="51"/>
      <c r="O219" s="52">
        <v>1.92</v>
      </c>
      <c r="P219" s="161">
        <f t="shared" si="42"/>
        <v>20.277415039999998</v>
      </c>
      <c r="Q219" s="156">
        <f t="shared" si="43"/>
        <v>20277.415039999996</v>
      </c>
      <c r="R219" s="156">
        <f t="shared" si="44"/>
        <v>16627.480332799994</v>
      </c>
      <c r="S219" s="2"/>
      <c r="T219" s="52">
        <f t="shared" si="48"/>
        <v>1.9200000000000015</v>
      </c>
      <c r="U219" s="53">
        <f t="shared" si="45"/>
        <v>19414.081582752591</v>
      </c>
      <c r="V219" s="172">
        <f t="shared" si="46"/>
        <v>16627.480332799994</v>
      </c>
      <c r="W219" s="54">
        <f t="shared" si="47"/>
        <v>0.85646494591697786</v>
      </c>
      <c r="X219" s="51"/>
      <c r="Y219" s="55"/>
    </row>
    <row r="220" spans="1:25" ht="16.5" thickTop="1" thickBot="1" x14ac:dyDescent="0.3">
      <c r="A220" s="58"/>
      <c r="B220" s="58"/>
      <c r="D220" s="74">
        <v>1.93</v>
      </c>
      <c r="E220" s="137">
        <f t="shared" ref="E220:E277" si="49" xml:space="preserve"> E$11*(E$9/2)^2*(ACOS(1-D220/(E$9/2)) - (1-D220/(E$9/2))*SIN(ACOS(1-D220/(E$9/2))))</f>
        <v>21.063624721189218</v>
      </c>
      <c r="F220" s="144">
        <f t="shared" ref="F220:F277" si="50">(PI()*E$12*D220^2*(1-(D220/(1.5*E$9))))</f>
        <v>2.7344733803237031</v>
      </c>
      <c r="G220" s="64">
        <f t="shared" ref="G220:G277" si="51">F220+E220</f>
        <v>23.79809810151292</v>
      </c>
      <c r="H220" s="125">
        <f t="shared" ref="H220:H277" si="52">G220*1000</f>
        <v>23798.098101512922</v>
      </c>
      <c r="I220" s="123">
        <f t="shared" ref="I220:I277" si="53">H220*$D$17</f>
        <v>19514.440443240594</v>
      </c>
      <c r="J220" s="126">
        <f t="shared" ref="J220:J277" si="54">-3.1835*(D220)^3+11.407*(D220)^2+2.0763*(D220)-0.254</f>
        <v>23.3568303405</v>
      </c>
      <c r="K220" s="110">
        <f t="shared" ref="K220:K277" si="55">J220*1000</f>
        <v>23356.830340500001</v>
      </c>
      <c r="L220" s="111">
        <f t="shared" ref="L220:L277" si="56">K220*$D$17</f>
        <v>19152.60087921</v>
      </c>
      <c r="N220" s="51"/>
      <c r="O220" s="52">
        <v>1.93</v>
      </c>
      <c r="P220" s="161">
        <f t="shared" ref="P220:P277" si="57">-1.67*(O220)^3+6.17*(O220)^2+4.97*(O220)-0.19</f>
        <v>20.379007810000001</v>
      </c>
      <c r="Q220" s="156">
        <f t="shared" ref="Q220:Q277" si="58">P220*1000</f>
        <v>20379.007809999999</v>
      </c>
      <c r="R220" s="156">
        <f t="shared" ref="R220:R277" si="59">Q220*$D$17</f>
        <v>16710.7864042</v>
      </c>
      <c r="S220" s="2"/>
      <c r="T220" s="52">
        <f t="shared" si="48"/>
        <v>1.9300000000000015</v>
      </c>
      <c r="U220" s="53">
        <f t="shared" ref="U220:U277" si="60">I220</f>
        <v>19514.440443240594</v>
      </c>
      <c r="V220" s="172">
        <f t="shared" ref="V220:V277" si="61">R220</f>
        <v>16710.7864042</v>
      </c>
      <c r="W220" s="54">
        <f t="shared" ref="W220:W277" si="62">V220/U220</f>
        <v>0.85632926308108814</v>
      </c>
      <c r="X220" s="51"/>
      <c r="Y220" s="55"/>
    </row>
    <row r="221" spans="1:25" ht="16.5" thickTop="1" thickBot="1" x14ac:dyDescent="0.3">
      <c r="A221" s="58"/>
      <c r="B221" s="58"/>
      <c r="D221" s="74">
        <v>1.94</v>
      </c>
      <c r="E221" s="137">
        <f t="shared" si="49"/>
        <v>21.171948075153729</v>
      </c>
      <c r="F221" s="144">
        <f t="shared" si="50"/>
        <v>2.7477026252017067</v>
      </c>
      <c r="G221" s="64">
        <f t="shared" si="51"/>
        <v>23.919650700355437</v>
      </c>
      <c r="H221" s="125">
        <f t="shared" si="52"/>
        <v>23919.650700355436</v>
      </c>
      <c r="I221" s="123">
        <f t="shared" si="53"/>
        <v>19614.113574291456</v>
      </c>
      <c r="J221" s="126">
        <f t="shared" si="54"/>
        <v>23.461451236000002</v>
      </c>
      <c r="K221" s="110">
        <f t="shared" si="55"/>
        <v>23461.451236000001</v>
      </c>
      <c r="L221" s="111">
        <f t="shared" si="56"/>
        <v>19238.390013519998</v>
      </c>
      <c r="N221" s="51"/>
      <c r="O221" s="52">
        <v>1.94</v>
      </c>
      <c r="P221" s="161">
        <f t="shared" si="57"/>
        <v>20.479900719999996</v>
      </c>
      <c r="Q221" s="156">
        <f t="shared" si="58"/>
        <v>20479.900719999998</v>
      </c>
      <c r="R221" s="156">
        <f t="shared" si="59"/>
        <v>16793.518590399995</v>
      </c>
      <c r="S221" s="6"/>
      <c r="T221" s="52">
        <f t="shared" ref="T221:T277" si="63">T220+0.01</f>
        <v>1.9400000000000015</v>
      </c>
      <c r="U221" s="53">
        <f t="shared" si="60"/>
        <v>19614.113574291456</v>
      </c>
      <c r="V221" s="172">
        <f t="shared" si="61"/>
        <v>16793.518590399995</v>
      </c>
      <c r="W221" s="54">
        <f t="shared" si="62"/>
        <v>0.85619564334589859</v>
      </c>
      <c r="X221" s="51"/>
      <c r="Y221" s="55"/>
    </row>
    <row r="222" spans="1:25" ht="16.5" thickTop="1" thickBot="1" x14ac:dyDescent="0.3">
      <c r="A222" s="58"/>
      <c r="B222" s="58"/>
      <c r="D222" s="74">
        <v>1.95</v>
      </c>
      <c r="E222" s="137">
        <f t="shared" si="49"/>
        <v>21.279585580382598</v>
      </c>
      <c r="F222" s="144">
        <f t="shared" si="50"/>
        <v>2.7607648810139285</v>
      </c>
      <c r="G222" s="64">
        <f t="shared" si="51"/>
        <v>24.040350461396528</v>
      </c>
      <c r="H222" s="125">
        <f t="shared" si="52"/>
        <v>24040.350461396527</v>
      </c>
      <c r="I222" s="123">
        <f t="shared" si="53"/>
        <v>19713.08737834515</v>
      </c>
      <c r="J222" s="126">
        <f t="shared" si="54"/>
        <v>23.564647937499995</v>
      </c>
      <c r="K222" s="110">
        <f t="shared" si="55"/>
        <v>23564.647937499994</v>
      </c>
      <c r="L222" s="111">
        <f t="shared" si="56"/>
        <v>19323.011308749996</v>
      </c>
      <c r="N222" s="51"/>
      <c r="O222" s="52">
        <v>1.95</v>
      </c>
      <c r="P222" s="161">
        <f t="shared" si="57"/>
        <v>20.580083749999996</v>
      </c>
      <c r="Q222" s="156">
        <f t="shared" si="58"/>
        <v>20580.083749999998</v>
      </c>
      <c r="R222" s="156">
        <f t="shared" si="59"/>
        <v>16875.668674999997</v>
      </c>
      <c r="S222" s="6"/>
      <c r="T222" s="52">
        <f t="shared" si="63"/>
        <v>1.9500000000000015</v>
      </c>
      <c r="U222" s="53">
        <f t="shared" si="60"/>
        <v>19713.08737834515</v>
      </c>
      <c r="V222" s="172">
        <f t="shared" si="61"/>
        <v>16875.668674999997</v>
      </c>
      <c r="W222" s="54">
        <f t="shared" si="62"/>
        <v>0.85606421516387832</v>
      </c>
      <c r="X222" s="51"/>
      <c r="Y222" s="55"/>
    </row>
    <row r="223" spans="1:25" ht="16.5" thickTop="1" thickBot="1" x14ac:dyDescent="0.3">
      <c r="A223" s="58"/>
      <c r="B223" s="58"/>
      <c r="D223" s="74">
        <v>1.96</v>
      </c>
      <c r="E223" s="137">
        <f t="shared" si="49"/>
        <v>21.386522802109763</v>
      </c>
      <c r="F223" s="144">
        <f t="shared" si="50"/>
        <v>2.773657727628982</v>
      </c>
      <c r="G223" s="64">
        <f t="shared" si="51"/>
        <v>24.160180529738746</v>
      </c>
      <c r="H223" s="125">
        <f t="shared" si="52"/>
        <v>24160.180529738747</v>
      </c>
      <c r="I223" s="123">
        <f t="shared" si="53"/>
        <v>19811.34803438577</v>
      </c>
      <c r="J223" s="126">
        <f t="shared" si="54"/>
        <v>23.666401343999997</v>
      </c>
      <c r="K223" s="110">
        <f t="shared" si="55"/>
        <v>23666.401343999998</v>
      </c>
      <c r="L223" s="111">
        <f t="shared" si="56"/>
        <v>19406.449102079998</v>
      </c>
      <c r="N223" s="51"/>
      <c r="O223" s="52">
        <v>1.96</v>
      </c>
      <c r="P223" s="161">
        <f t="shared" si="57"/>
        <v>20.679546879999993</v>
      </c>
      <c r="Q223" s="156">
        <f t="shared" si="58"/>
        <v>20679.546879999994</v>
      </c>
      <c r="R223" s="156">
        <f t="shared" si="59"/>
        <v>16957.228441599993</v>
      </c>
      <c r="S223" s="6"/>
      <c r="T223" s="52">
        <f t="shared" si="63"/>
        <v>1.9600000000000015</v>
      </c>
      <c r="U223" s="53">
        <f t="shared" si="60"/>
        <v>19811.34803438577</v>
      </c>
      <c r="V223" s="172">
        <f t="shared" si="61"/>
        <v>16957.228441599993</v>
      </c>
      <c r="W223" s="54">
        <f t="shared" si="62"/>
        <v>0.8559351141662852</v>
      </c>
      <c r="X223" s="51"/>
      <c r="Y223" s="55"/>
    </row>
    <row r="224" spans="1:25" ht="16.5" thickTop="1" thickBot="1" x14ac:dyDescent="0.3">
      <c r="A224" s="58"/>
      <c r="B224" s="58"/>
      <c r="D224" s="74">
        <v>1.97</v>
      </c>
      <c r="E224" s="137">
        <f t="shared" si="49"/>
        <v>21.492745020063278</v>
      </c>
      <c r="F224" s="144">
        <f t="shared" si="50"/>
        <v>2.7863787449154773</v>
      </c>
      <c r="G224" s="64">
        <f t="shared" si="51"/>
        <v>24.279123764978756</v>
      </c>
      <c r="H224" s="125">
        <f t="shared" si="52"/>
        <v>24279.123764978754</v>
      </c>
      <c r="I224" s="123">
        <f t="shared" si="53"/>
        <v>19908.881487282579</v>
      </c>
      <c r="J224" s="126">
        <f t="shared" si="54"/>
        <v>23.766692354499998</v>
      </c>
      <c r="K224" s="110">
        <f t="shared" si="55"/>
        <v>23766.692354499999</v>
      </c>
      <c r="L224" s="111">
        <f t="shared" si="56"/>
        <v>19488.687730689999</v>
      </c>
      <c r="N224" s="51"/>
      <c r="O224" s="52">
        <v>1.97</v>
      </c>
      <c r="P224" s="161">
        <f t="shared" si="57"/>
        <v>20.778280089999999</v>
      </c>
      <c r="Q224" s="156">
        <f t="shared" si="58"/>
        <v>20778.28009</v>
      </c>
      <c r="R224" s="156">
        <f t="shared" si="59"/>
        <v>17038.1896738</v>
      </c>
      <c r="S224" s="6"/>
      <c r="T224" s="52">
        <f t="shared" si="63"/>
        <v>1.9700000000000015</v>
      </c>
      <c r="U224" s="53">
        <f t="shared" si="60"/>
        <v>19908.881487282579</v>
      </c>
      <c r="V224" s="172">
        <f t="shared" si="61"/>
        <v>17038.1896738</v>
      </c>
      <c r="W224" s="54">
        <f t="shared" si="62"/>
        <v>0.85580848349937066</v>
      </c>
      <c r="X224" s="51"/>
      <c r="Y224" s="55"/>
    </row>
    <row r="225" spans="1:25" ht="16.5" thickTop="1" thickBot="1" x14ac:dyDescent="0.3">
      <c r="A225" s="58"/>
      <c r="B225" s="58"/>
      <c r="D225" s="74">
        <v>1.98</v>
      </c>
      <c r="E225" s="137">
        <f t="shared" si="49"/>
        <v>21.598237214640356</v>
      </c>
      <c r="F225" s="144">
        <f t="shared" si="50"/>
        <v>2.7989255127420263</v>
      </c>
      <c r="G225" s="64">
        <f t="shared" si="51"/>
        <v>24.397162727382383</v>
      </c>
      <c r="H225" s="125">
        <f t="shared" si="52"/>
        <v>24397.162727382383</v>
      </c>
      <c r="I225" s="123">
        <f t="shared" si="53"/>
        <v>20005.673436453551</v>
      </c>
      <c r="J225" s="126">
        <f t="shared" si="54"/>
        <v>23.865501867999996</v>
      </c>
      <c r="K225" s="110">
        <f t="shared" si="55"/>
        <v>23865.501867999996</v>
      </c>
      <c r="L225" s="111">
        <f t="shared" si="56"/>
        <v>19569.711531759996</v>
      </c>
      <c r="N225" s="51"/>
      <c r="O225" s="52">
        <v>1.98</v>
      </c>
      <c r="P225" s="161">
        <f t="shared" si="57"/>
        <v>20.876273360000003</v>
      </c>
      <c r="Q225" s="156">
        <f t="shared" si="58"/>
        <v>20876.273360000003</v>
      </c>
      <c r="R225" s="156">
        <f t="shared" si="59"/>
        <v>17118.544155200001</v>
      </c>
      <c r="S225" s="6"/>
      <c r="T225" s="52">
        <f t="shared" si="63"/>
        <v>1.9800000000000015</v>
      </c>
      <c r="U225" s="53">
        <f t="shared" si="60"/>
        <v>20005.673436453551</v>
      </c>
      <c r="V225" s="172">
        <f t="shared" si="61"/>
        <v>17118.544155200001</v>
      </c>
      <c r="W225" s="54">
        <f t="shared" si="62"/>
        <v>0.85568447418557092</v>
      </c>
      <c r="X225" s="51"/>
      <c r="Y225" s="55"/>
    </row>
    <row r="226" spans="1:25" ht="16.5" thickTop="1" thickBot="1" x14ac:dyDescent="0.3">
      <c r="A226" s="58"/>
      <c r="B226" s="58"/>
      <c r="D226" s="74">
        <v>1.99</v>
      </c>
      <c r="E226" s="137">
        <f t="shared" si="49"/>
        <v>21.702984052185283</v>
      </c>
      <c r="F226" s="144">
        <f t="shared" si="50"/>
        <v>2.8112956109772429</v>
      </c>
      <c r="G226" s="64">
        <f t="shared" si="51"/>
        <v>24.514279663162526</v>
      </c>
      <c r="H226" s="125">
        <f t="shared" si="52"/>
        <v>24514.279663162524</v>
      </c>
      <c r="I226" s="123">
        <f t="shared" si="53"/>
        <v>20101.709323793268</v>
      </c>
      <c r="J226" s="126">
        <f t="shared" si="54"/>
        <v>23.9628107835</v>
      </c>
      <c r="K226" s="110">
        <f t="shared" si="55"/>
        <v>23962.810783500001</v>
      </c>
      <c r="L226" s="111">
        <f t="shared" si="56"/>
        <v>19649.50484247</v>
      </c>
      <c r="N226" s="51"/>
      <c r="O226" s="52">
        <v>1.99</v>
      </c>
      <c r="P226" s="161">
        <f t="shared" si="57"/>
        <v>20.973516669999999</v>
      </c>
      <c r="Q226" s="156">
        <f t="shared" si="58"/>
        <v>20973.516669999997</v>
      </c>
      <c r="R226" s="156">
        <f t="shared" si="59"/>
        <v>17198.283669399996</v>
      </c>
      <c r="S226" s="6"/>
      <c r="T226" s="52">
        <f t="shared" si="63"/>
        <v>1.9900000000000015</v>
      </c>
      <c r="U226" s="53">
        <f t="shared" si="60"/>
        <v>20101.709323793268</v>
      </c>
      <c r="V226" s="172">
        <f t="shared" si="61"/>
        <v>17198.283669399996</v>
      </c>
      <c r="W226" s="54">
        <f t="shared" si="62"/>
        <v>0.85556324551183072</v>
      </c>
      <c r="X226" s="51"/>
      <c r="Y226" s="55"/>
    </row>
    <row r="227" spans="1:25" ht="16.5" thickTop="1" thickBot="1" x14ac:dyDescent="0.3">
      <c r="A227" s="58"/>
      <c r="B227" s="58"/>
      <c r="D227" s="74">
        <v>2</v>
      </c>
      <c r="E227" s="137">
        <f t="shared" si="49"/>
        <v>21.806969869291837</v>
      </c>
      <c r="F227" s="144">
        <f t="shared" si="50"/>
        <v>2.8234866194897368</v>
      </c>
      <c r="G227" s="64">
        <f t="shared" si="51"/>
        <v>24.630456488781576</v>
      </c>
      <c r="H227" s="125">
        <f t="shared" si="52"/>
        <v>24630.456488781576</v>
      </c>
      <c r="I227" s="123">
        <f t="shared" si="53"/>
        <v>20196.974320800891</v>
      </c>
      <c r="J227" s="126">
        <f t="shared" si="54"/>
        <v>24.058599999999998</v>
      </c>
      <c r="K227" s="110">
        <f t="shared" si="55"/>
        <v>24058.6</v>
      </c>
      <c r="L227" s="111">
        <f t="shared" si="56"/>
        <v>19728.051999999996</v>
      </c>
      <c r="N227" s="51"/>
      <c r="O227" s="52">
        <v>2</v>
      </c>
      <c r="P227" s="161">
        <f t="shared" si="57"/>
        <v>21.069999999999997</v>
      </c>
      <c r="Q227" s="156">
        <f t="shared" si="58"/>
        <v>21069.999999999996</v>
      </c>
      <c r="R227" s="156">
        <f t="shared" si="59"/>
        <v>17277.399999999994</v>
      </c>
      <c r="S227" s="6"/>
      <c r="T227" s="52">
        <f t="shared" si="63"/>
        <v>2.0000000000000013</v>
      </c>
      <c r="U227" s="53">
        <f t="shared" si="60"/>
        <v>20196.974320800891</v>
      </c>
      <c r="V227" s="172">
        <f t="shared" si="61"/>
        <v>17277.399999999994</v>
      </c>
      <c r="W227" s="54">
        <f t="shared" si="62"/>
        <v>0.85544496544742232</v>
      </c>
      <c r="X227" s="51"/>
      <c r="Y227" s="55"/>
    </row>
    <row r="228" spans="1:25" ht="16.5" thickTop="1" thickBot="1" x14ac:dyDescent="0.3">
      <c r="A228" s="58"/>
      <c r="B228" s="58"/>
      <c r="D228" s="74">
        <v>2.0099999999999998</v>
      </c>
      <c r="E228" s="137">
        <f t="shared" si="49"/>
        <v>21.910178656043325</v>
      </c>
      <c r="F228" s="144">
        <f t="shared" si="50"/>
        <v>2.8354961181481202</v>
      </c>
      <c r="G228" s="64">
        <f t="shared" si="51"/>
        <v>24.745674774191446</v>
      </c>
      <c r="H228" s="125">
        <f t="shared" si="52"/>
        <v>24745.674774191448</v>
      </c>
      <c r="I228" s="123">
        <f t="shared" si="53"/>
        <v>20291.453314836985</v>
      </c>
      <c r="J228" s="126">
        <f t="shared" si="54"/>
        <v>24.152850416499991</v>
      </c>
      <c r="K228" s="110">
        <f t="shared" si="55"/>
        <v>24152.85041649999</v>
      </c>
      <c r="L228" s="111">
        <f t="shared" si="56"/>
        <v>19805.33734152999</v>
      </c>
      <c r="N228" s="51"/>
      <c r="O228" s="52">
        <v>2.0099999999999998</v>
      </c>
      <c r="P228" s="161">
        <f t="shared" si="57"/>
        <v>21.165713329999992</v>
      </c>
      <c r="Q228" s="156">
        <f t="shared" si="58"/>
        <v>21165.713329999991</v>
      </c>
      <c r="R228" s="156">
        <f t="shared" si="59"/>
        <v>17355.88493059999</v>
      </c>
      <c r="S228" s="6"/>
      <c r="T228" s="52">
        <f t="shared" si="63"/>
        <v>2.0100000000000011</v>
      </c>
      <c r="U228" s="53">
        <f t="shared" si="60"/>
        <v>20291.453314836985</v>
      </c>
      <c r="V228" s="172">
        <f t="shared" si="61"/>
        <v>17355.88493059999</v>
      </c>
      <c r="W228" s="54">
        <f t="shared" si="62"/>
        <v>0.85532981109388917</v>
      </c>
      <c r="X228" s="51"/>
      <c r="Y228" s="55"/>
    </row>
    <row r="229" spans="1:25" ht="16.5" thickTop="1" thickBot="1" x14ac:dyDescent="0.3">
      <c r="A229" s="58"/>
      <c r="B229" s="58"/>
      <c r="D229" s="74">
        <v>2.02</v>
      </c>
      <c r="E229" s="137">
        <f t="shared" si="49"/>
        <v>22.012594038093567</v>
      </c>
      <c r="F229" s="144">
        <f t="shared" si="50"/>
        <v>2.8473216868210063</v>
      </c>
      <c r="G229" s="64">
        <f t="shared" si="51"/>
        <v>24.859915724914572</v>
      </c>
      <c r="H229" s="125">
        <f t="shared" si="52"/>
        <v>24859.915724914572</v>
      </c>
      <c r="I229" s="123">
        <f t="shared" si="53"/>
        <v>20385.130894429949</v>
      </c>
      <c r="J229" s="126">
        <f t="shared" si="54"/>
        <v>24.245542932000003</v>
      </c>
      <c r="K229" s="110">
        <f t="shared" si="55"/>
        <v>24245.542932000004</v>
      </c>
      <c r="L229" s="111">
        <f t="shared" si="56"/>
        <v>19881.345204240002</v>
      </c>
      <c r="N229" s="51"/>
      <c r="O229" s="52">
        <v>2.02</v>
      </c>
      <c r="P229" s="161">
        <f t="shared" si="57"/>
        <v>21.260646640000001</v>
      </c>
      <c r="Q229" s="156">
        <f t="shared" si="58"/>
        <v>21260.646640000003</v>
      </c>
      <c r="R229" s="156">
        <f t="shared" si="59"/>
        <v>17433.730244800001</v>
      </c>
      <c r="S229" s="6"/>
      <c r="T229" s="52">
        <f t="shared" si="63"/>
        <v>2.0200000000000009</v>
      </c>
      <c r="U229" s="53">
        <f t="shared" si="60"/>
        <v>20385.130894429949</v>
      </c>
      <c r="V229" s="172">
        <f t="shared" si="61"/>
        <v>17433.730244800001</v>
      </c>
      <c r="W229" s="54">
        <f t="shared" si="62"/>
        <v>0.85521796917004878</v>
      </c>
      <c r="X229" s="51"/>
      <c r="Y229" s="55"/>
    </row>
    <row r="230" spans="1:25" ht="16.5" thickTop="1" thickBot="1" x14ac:dyDescent="0.3">
      <c r="A230" s="58"/>
      <c r="B230" s="58"/>
      <c r="D230" s="74">
        <v>2.0299999999999998</v>
      </c>
      <c r="E230" s="137">
        <f t="shared" si="49"/>
        <v>22.114199257481456</v>
      </c>
      <c r="F230" s="144">
        <f t="shared" si="50"/>
        <v>2.8589609053770046</v>
      </c>
      <c r="G230" s="64">
        <f t="shared" si="51"/>
        <v>24.973160162858459</v>
      </c>
      <c r="H230" s="125">
        <f t="shared" si="52"/>
        <v>24973.160162858458</v>
      </c>
      <c r="I230" s="123">
        <f t="shared" si="53"/>
        <v>20477.991333543934</v>
      </c>
      <c r="J230" s="126">
        <f t="shared" si="54"/>
        <v>24.336658445499999</v>
      </c>
      <c r="K230" s="110">
        <f t="shared" si="55"/>
        <v>24336.658445500001</v>
      </c>
      <c r="L230" s="111">
        <f t="shared" si="56"/>
        <v>19956.059925310001</v>
      </c>
      <c r="N230" s="51"/>
      <c r="O230" s="52">
        <v>2.0299999999999998</v>
      </c>
      <c r="P230" s="161">
        <f t="shared" si="57"/>
        <v>21.354789909999997</v>
      </c>
      <c r="Q230" s="156">
        <f t="shared" si="58"/>
        <v>21354.789909999996</v>
      </c>
      <c r="R230" s="156">
        <f t="shared" si="59"/>
        <v>17510.927726199996</v>
      </c>
      <c r="S230" s="6"/>
      <c r="T230" s="52">
        <f t="shared" si="63"/>
        <v>2.0300000000000007</v>
      </c>
      <c r="U230" s="53">
        <f t="shared" si="60"/>
        <v>20477.991333543934</v>
      </c>
      <c r="V230" s="172">
        <f t="shared" si="61"/>
        <v>17510.927726199996</v>
      </c>
      <c r="W230" s="54">
        <f t="shared" si="62"/>
        <v>0.85510963653531069</v>
      </c>
      <c r="X230" s="51"/>
      <c r="Y230" s="55"/>
    </row>
    <row r="231" spans="1:25" ht="16.5" thickTop="1" thickBot="1" x14ac:dyDescent="0.3">
      <c r="A231" s="58"/>
      <c r="B231" s="58"/>
      <c r="D231" s="74">
        <v>2.04</v>
      </c>
      <c r="E231" s="137">
        <f t="shared" si="49"/>
        <v>22.214977152059102</v>
      </c>
      <c r="F231" s="144">
        <f t="shared" si="50"/>
        <v>2.8704113536847302</v>
      </c>
      <c r="G231" s="64">
        <f t="shared" si="51"/>
        <v>25.085388505743833</v>
      </c>
      <c r="H231" s="125">
        <f t="shared" si="52"/>
        <v>25085.388505743831</v>
      </c>
      <c r="I231" s="123">
        <f t="shared" si="53"/>
        <v>20570.018574709939</v>
      </c>
      <c r="J231" s="126">
        <f t="shared" si="54"/>
        <v>24.426177855999999</v>
      </c>
      <c r="K231" s="110">
        <f t="shared" si="55"/>
        <v>24426.177855999998</v>
      </c>
      <c r="L231" s="111">
        <f t="shared" si="56"/>
        <v>20029.465841919999</v>
      </c>
      <c r="N231" s="51"/>
      <c r="O231" s="52">
        <v>2.04</v>
      </c>
      <c r="P231" s="161">
        <f t="shared" si="57"/>
        <v>21.448133119999998</v>
      </c>
      <c r="Q231" s="156">
        <f t="shared" si="58"/>
        <v>21448.133119999999</v>
      </c>
      <c r="R231" s="156">
        <f t="shared" si="59"/>
        <v>17587.469158399999</v>
      </c>
      <c r="S231" s="6"/>
      <c r="T231" s="52">
        <f t="shared" si="63"/>
        <v>2.0400000000000005</v>
      </c>
      <c r="U231" s="53">
        <f t="shared" si="60"/>
        <v>20570.018574709939</v>
      </c>
      <c r="V231" s="172">
        <f t="shared" si="61"/>
        <v>17587.469158399999</v>
      </c>
      <c r="W231" s="54">
        <f t="shared" si="62"/>
        <v>0.85500502075497042</v>
      </c>
      <c r="X231" s="51"/>
      <c r="Y231" s="55"/>
    </row>
    <row r="232" spans="1:25" ht="16.5" thickTop="1" thickBot="1" x14ac:dyDescent="0.3">
      <c r="A232" s="58"/>
      <c r="B232" s="58"/>
      <c r="D232" s="74">
        <v>2.0499999999999998</v>
      </c>
      <c r="E232" s="137">
        <f t="shared" si="49"/>
        <v>22.31491013339939</v>
      </c>
      <c r="F232" s="144">
        <f t="shared" si="50"/>
        <v>2.881670611612793</v>
      </c>
      <c r="G232" s="64">
        <f t="shared" si="51"/>
        <v>25.196580745012184</v>
      </c>
      <c r="H232" s="125">
        <f t="shared" si="52"/>
        <v>25196.580745012183</v>
      </c>
      <c r="I232" s="123">
        <f t="shared" si="53"/>
        <v>20661.196210909988</v>
      </c>
      <c r="J232" s="126">
        <f t="shared" si="54"/>
        <v>24.514082062499998</v>
      </c>
      <c r="K232" s="110">
        <f t="shared" si="55"/>
        <v>24514.082062499998</v>
      </c>
      <c r="L232" s="111">
        <f t="shared" si="56"/>
        <v>20101.547291249997</v>
      </c>
      <c r="N232" s="51"/>
      <c r="O232" s="52">
        <v>2.0499999999999998</v>
      </c>
      <c r="P232" s="161">
        <f t="shared" si="57"/>
        <v>21.540666249999997</v>
      </c>
      <c r="Q232" s="156">
        <f t="shared" si="58"/>
        <v>21540.666249999998</v>
      </c>
      <c r="R232" s="156">
        <f t="shared" si="59"/>
        <v>17663.346324999999</v>
      </c>
      <c r="S232" s="6"/>
      <c r="T232" s="52">
        <f t="shared" si="63"/>
        <v>2.0500000000000003</v>
      </c>
      <c r="U232" s="53">
        <f t="shared" si="60"/>
        <v>20661.196210909988</v>
      </c>
      <c r="V232" s="172">
        <f t="shared" si="61"/>
        <v>17663.346324999999</v>
      </c>
      <c r="W232" s="54">
        <f t="shared" si="62"/>
        <v>0.85490434071155097</v>
      </c>
      <c r="X232" s="51"/>
      <c r="Y232" s="55"/>
    </row>
    <row r="233" spans="1:25" ht="16.5" thickTop="1" thickBot="1" x14ac:dyDescent="0.3">
      <c r="A233" s="58"/>
      <c r="B233" s="58"/>
      <c r="D233" s="74">
        <v>2.06</v>
      </c>
      <c r="E233" s="137">
        <f t="shared" si="49"/>
        <v>22.413980163032704</v>
      </c>
      <c r="F233" s="144">
        <f t="shared" si="50"/>
        <v>2.8927362590298045</v>
      </c>
      <c r="G233" s="64">
        <f t="shared" si="51"/>
        <v>25.306716422062507</v>
      </c>
      <c r="H233" s="125">
        <f t="shared" si="52"/>
        <v>25306.716422062509</v>
      </c>
      <c r="I233" s="123">
        <f t="shared" si="53"/>
        <v>20751.507466091258</v>
      </c>
      <c r="J233" s="126">
        <f t="shared" si="54"/>
        <v>24.600351963999994</v>
      </c>
      <c r="K233" s="110">
        <f t="shared" si="55"/>
        <v>24600.351963999994</v>
      </c>
      <c r="L233" s="111">
        <f t="shared" si="56"/>
        <v>20172.288610479995</v>
      </c>
      <c r="N233" s="51"/>
      <c r="O233" s="52">
        <v>2.06</v>
      </c>
      <c r="P233" s="161">
        <f t="shared" si="57"/>
        <v>21.632379279999999</v>
      </c>
      <c r="Q233" s="156">
        <f t="shared" si="58"/>
        <v>21632.379279999997</v>
      </c>
      <c r="R233" s="156">
        <f t="shared" si="59"/>
        <v>17738.551009599996</v>
      </c>
      <c r="S233" s="6"/>
      <c r="T233" s="52">
        <f t="shared" si="63"/>
        <v>2.06</v>
      </c>
      <c r="U233" s="53">
        <f t="shared" si="60"/>
        <v>20751.507466091258</v>
      </c>
      <c r="V233" s="172">
        <f t="shared" si="61"/>
        <v>17738.551009599996</v>
      </c>
      <c r="W233" s="54">
        <f t="shared" si="62"/>
        <v>0.85480782726678795</v>
      </c>
      <c r="X233" s="51"/>
      <c r="Y233" s="55"/>
    </row>
    <row r="234" spans="1:25" ht="16.5" thickTop="1" thickBot="1" x14ac:dyDescent="0.3">
      <c r="A234" s="58"/>
      <c r="B234" s="58"/>
      <c r="D234" s="74">
        <v>2.0699999999999998</v>
      </c>
      <c r="E234" s="137">
        <f t="shared" si="49"/>
        <v>22.512168726843832</v>
      </c>
      <c r="F234" s="144">
        <f t="shared" si="50"/>
        <v>2.9036058758043777</v>
      </c>
      <c r="G234" s="64">
        <f t="shared" si="51"/>
        <v>25.415774602648209</v>
      </c>
      <c r="H234" s="125">
        <f t="shared" si="52"/>
        <v>25415.774602648209</v>
      </c>
      <c r="I234" s="123">
        <f t="shared" si="53"/>
        <v>20840.935174171529</v>
      </c>
      <c r="J234" s="126">
        <f t="shared" si="54"/>
        <v>24.684968459499999</v>
      </c>
      <c r="K234" s="110">
        <f t="shared" si="55"/>
        <v>24684.9684595</v>
      </c>
      <c r="L234" s="111">
        <f t="shared" si="56"/>
        <v>20241.674136789999</v>
      </c>
      <c r="N234" s="51"/>
      <c r="O234" s="52">
        <v>2.0699999999999998</v>
      </c>
      <c r="P234" s="161">
        <f t="shared" si="57"/>
        <v>21.72326219</v>
      </c>
      <c r="Q234" s="156">
        <f t="shared" si="58"/>
        <v>21723.262190000001</v>
      </c>
      <c r="R234" s="156">
        <f t="shared" si="59"/>
        <v>17813.074995800001</v>
      </c>
      <c r="S234" s="6"/>
      <c r="T234" s="52">
        <f t="shared" si="63"/>
        <v>2.0699999999999998</v>
      </c>
      <c r="U234" s="53">
        <f t="shared" si="60"/>
        <v>20840.935174171529</v>
      </c>
      <c r="V234" s="172">
        <f t="shared" si="61"/>
        <v>17813.074995800001</v>
      </c>
      <c r="W234" s="54">
        <f t="shared" si="62"/>
        <v>0.85471572397941153</v>
      </c>
      <c r="X234" s="51"/>
      <c r="Y234" s="55"/>
    </row>
    <row r="235" spans="1:25" ht="16.5" thickTop="1" thickBot="1" x14ac:dyDescent="0.3">
      <c r="A235" s="58"/>
      <c r="B235" s="58"/>
      <c r="D235" s="74">
        <v>2.08</v>
      </c>
      <c r="E235" s="137">
        <f t="shared" si="49"/>
        <v>22.609456807438814</v>
      </c>
      <c r="F235" s="144">
        <f t="shared" si="50"/>
        <v>2.9142770418051236</v>
      </c>
      <c r="G235" s="64">
        <f t="shared" si="51"/>
        <v>25.523733849243939</v>
      </c>
      <c r="H235" s="125">
        <f t="shared" si="52"/>
        <v>25523.733849243938</v>
      </c>
      <c r="I235" s="123">
        <f t="shared" si="53"/>
        <v>20929.461756380028</v>
      </c>
      <c r="J235" s="126">
        <f t="shared" si="54"/>
        <v>24.767912448000001</v>
      </c>
      <c r="K235" s="110">
        <f t="shared" si="55"/>
        <v>24767.912447999999</v>
      </c>
      <c r="L235" s="111">
        <f t="shared" si="56"/>
        <v>20309.688207359999</v>
      </c>
      <c r="N235" s="51"/>
      <c r="O235" s="52">
        <v>2.08</v>
      </c>
      <c r="P235" s="161">
        <f t="shared" si="57"/>
        <v>21.81330496</v>
      </c>
      <c r="Q235" s="156">
        <f t="shared" si="58"/>
        <v>21813.304960000001</v>
      </c>
      <c r="R235" s="156">
        <f t="shared" si="59"/>
        <v>17886.910067199999</v>
      </c>
      <c r="S235" s="6"/>
      <c r="T235" s="52">
        <f t="shared" si="63"/>
        <v>2.0799999999999996</v>
      </c>
      <c r="U235" s="53">
        <f t="shared" si="60"/>
        <v>20929.461756380028</v>
      </c>
      <c r="V235" s="172">
        <f t="shared" si="61"/>
        <v>17886.910067199999</v>
      </c>
      <c r="W235" s="54">
        <f t="shared" si="62"/>
        <v>0.85462828788453893</v>
      </c>
      <c r="X235" s="51"/>
      <c r="Y235" s="55"/>
    </row>
    <row r="236" spans="1:25" ht="16.5" thickTop="1" thickBot="1" x14ac:dyDescent="0.3">
      <c r="A236" s="58"/>
      <c r="B236" s="58"/>
      <c r="D236" s="74">
        <v>2.09</v>
      </c>
      <c r="E236" s="137">
        <f t="shared" si="49"/>
        <v>22.70582485426673</v>
      </c>
      <c r="F236" s="144">
        <f t="shared" si="50"/>
        <v>2.9247473369006531</v>
      </c>
      <c r="G236" s="64">
        <f t="shared" si="51"/>
        <v>25.630572191167381</v>
      </c>
      <c r="H236" s="125">
        <f t="shared" si="52"/>
        <v>25630.572191167383</v>
      </c>
      <c r="I236" s="123">
        <f t="shared" si="53"/>
        <v>21017.069196757253</v>
      </c>
      <c r="J236" s="126">
        <f t="shared" si="54"/>
        <v>24.849164828499994</v>
      </c>
      <c r="K236" s="110">
        <f t="shared" si="55"/>
        <v>24849.164828499994</v>
      </c>
      <c r="L236" s="111">
        <f t="shared" si="56"/>
        <v>20376.315159369995</v>
      </c>
      <c r="N236" s="51"/>
      <c r="O236" s="52">
        <v>2.09</v>
      </c>
      <c r="P236" s="161">
        <f t="shared" si="57"/>
        <v>21.902497569999994</v>
      </c>
      <c r="Q236" s="156">
        <f t="shared" si="58"/>
        <v>21902.497569999996</v>
      </c>
      <c r="R236" s="156">
        <f t="shared" si="59"/>
        <v>17960.048007399997</v>
      </c>
      <c r="S236" s="6"/>
      <c r="T236" s="52">
        <f t="shared" si="63"/>
        <v>2.0899999999999994</v>
      </c>
      <c r="U236" s="53">
        <f t="shared" si="60"/>
        <v>21017.069196757253</v>
      </c>
      <c r="V236" s="172">
        <f t="shared" si="61"/>
        <v>17960.048007399997</v>
      </c>
      <c r="W236" s="54">
        <f t="shared" si="62"/>
        <v>0.85454579034126565</v>
      </c>
      <c r="X236" s="51"/>
      <c r="Y236" s="55"/>
    </row>
    <row r="237" spans="1:25" ht="16.5" thickTop="1" thickBot="1" x14ac:dyDescent="0.3">
      <c r="A237" s="58"/>
      <c r="B237" s="58"/>
      <c r="D237" s="74">
        <v>2.1</v>
      </c>
      <c r="E237" s="137">
        <f t="shared" si="49"/>
        <v>22.801252751253042</v>
      </c>
      <c r="F237" s="144">
        <f t="shared" si="50"/>
        <v>2.9350143409595808</v>
      </c>
      <c r="G237" s="64">
        <f t="shared" si="51"/>
        <v>25.736267092212621</v>
      </c>
      <c r="H237" s="125">
        <f t="shared" si="52"/>
        <v>25736.26709221262</v>
      </c>
      <c r="I237" s="123">
        <f t="shared" si="53"/>
        <v>21103.739015614348</v>
      </c>
      <c r="J237" s="126">
        <f t="shared" si="54"/>
        <v>24.928706499999993</v>
      </c>
      <c r="K237" s="110">
        <f t="shared" si="55"/>
        <v>24928.706499999993</v>
      </c>
      <c r="L237" s="111">
        <f t="shared" si="56"/>
        <v>20441.539329999992</v>
      </c>
      <c r="N237" s="51"/>
      <c r="O237" s="52">
        <v>2.1</v>
      </c>
      <c r="P237" s="161">
        <f t="shared" si="57"/>
        <v>21.990829999999999</v>
      </c>
      <c r="Q237" s="156">
        <f t="shared" si="58"/>
        <v>21990.829999999998</v>
      </c>
      <c r="R237" s="156">
        <f t="shared" si="59"/>
        <v>18032.480599999999</v>
      </c>
      <c r="S237" s="6"/>
      <c r="T237" s="52">
        <f t="shared" si="63"/>
        <v>2.0999999999999992</v>
      </c>
      <c r="U237" s="53">
        <f t="shared" si="60"/>
        <v>21103.739015614348</v>
      </c>
      <c r="V237" s="172">
        <f t="shared" si="61"/>
        <v>18032.480599999999</v>
      </c>
      <c r="W237" s="54">
        <f t="shared" si="62"/>
        <v>0.8544685179558954</v>
      </c>
      <c r="X237" s="51"/>
      <c r="Y237" s="55"/>
    </row>
    <row r="238" spans="1:25" ht="16.5" thickTop="1" thickBot="1" x14ac:dyDescent="0.3">
      <c r="A238" s="58"/>
      <c r="B238" s="58"/>
      <c r="D238" s="74">
        <v>2.11</v>
      </c>
      <c r="E238" s="137">
        <f t="shared" si="49"/>
        <v>22.895719781667825</v>
      </c>
      <c r="F238" s="144">
        <f t="shared" si="50"/>
        <v>2.9450756338505171</v>
      </c>
      <c r="G238" s="64">
        <f t="shared" si="51"/>
        <v>25.840795415518343</v>
      </c>
      <c r="H238" s="125">
        <f t="shared" si="52"/>
        <v>25840.795415518343</v>
      </c>
      <c r="I238" s="123">
        <f t="shared" si="53"/>
        <v>21189.452240725041</v>
      </c>
      <c r="J238" s="126">
        <f t="shared" si="54"/>
        <v>25.006518361500003</v>
      </c>
      <c r="K238" s="110">
        <f t="shared" si="55"/>
        <v>25006.518361500002</v>
      </c>
      <c r="L238" s="111">
        <f t="shared" si="56"/>
        <v>20505.34505643</v>
      </c>
      <c r="N238" s="51"/>
      <c r="O238" s="52">
        <v>2.11</v>
      </c>
      <c r="P238" s="161">
        <f t="shared" si="57"/>
        <v>22.078292229999999</v>
      </c>
      <c r="Q238" s="156">
        <f t="shared" si="58"/>
        <v>22078.292229999999</v>
      </c>
      <c r="R238" s="156">
        <f t="shared" si="59"/>
        <v>18104.199628599999</v>
      </c>
      <c r="S238" s="6"/>
      <c r="T238" s="52">
        <f t="shared" si="63"/>
        <v>2.109999999999999</v>
      </c>
      <c r="U238" s="53">
        <f t="shared" si="60"/>
        <v>21189.452240725041</v>
      </c>
      <c r="V238" s="172">
        <f t="shared" si="61"/>
        <v>18104.199628599999</v>
      </c>
      <c r="W238" s="54">
        <f t="shared" si="62"/>
        <v>0.85439677358929822</v>
      </c>
      <c r="X238" s="51"/>
      <c r="Y238" s="55"/>
    </row>
    <row r="239" spans="1:25" ht="16.5" thickTop="1" thickBot="1" x14ac:dyDescent="0.3">
      <c r="A239" s="58"/>
      <c r="B239" s="58"/>
      <c r="D239" s="74">
        <v>2.12</v>
      </c>
      <c r="E239" s="137">
        <f t="shared" si="49"/>
        <v>22.989204589913857</v>
      </c>
      <c r="F239" s="144">
        <f t="shared" si="50"/>
        <v>2.9549287954420738</v>
      </c>
      <c r="G239" s="64">
        <f t="shared" si="51"/>
        <v>25.944133385355933</v>
      </c>
      <c r="H239" s="125">
        <f t="shared" si="52"/>
        <v>25944.133385355934</v>
      </c>
      <c r="I239" s="123">
        <f t="shared" si="53"/>
        <v>21274.189375991864</v>
      </c>
      <c r="J239" s="126">
        <f t="shared" si="54"/>
        <v>25.082581311999999</v>
      </c>
      <c r="K239" s="110">
        <f t="shared" si="55"/>
        <v>25082.581311999998</v>
      </c>
      <c r="L239" s="111">
        <f t="shared" si="56"/>
        <v>20567.716675839998</v>
      </c>
      <c r="N239" s="51"/>
      <c r="O239" s="52">
        <v>2.12</v>
      </c>
      <c r="P239" s="161">
        <f t="shared" si="57"/>
        <v>22.16487424</v>
      </c>
      <c r="Q239" s="156">
        <f t="shared" si="58"/>
        <v>22164.874240000001</v>
      </c>
      <c r="R239" s="156">
        <f t="shared" si="59"/>
        <v>18175.196876800001</v>
      </c>
      <c r="S239" s="6"/>
      <c r="T239" s="52">
        <f t="shared" si="63"/>
        <v>2.1199999999999988</v>
      </c>
      <c r="U239" s="53">
        <f t="shared" si="60"/>
        <v>21274.189375991864</v>
      </c>
      <c r="V239" s="172">
        <f t="shared" si="61"/>
        <v>18175.196876800001</v>
      </c>
      <c r="W239" s="54">
        <f t="shared" si="62"/>
        <v>0.85433087745805691</v>
      </c>
      <c r="X239" s="51"/>
      <c r="Y239" s="55"/>
    </row>
    <row r="240" spans="1:25" ht="16.5" thickTop="1" thickBot="1" x14ac:dyDescent="0.3">
      <c r="A240" s="58"/>
      <c r="B240" s="58"/>
      <c r="D240" s="74">
        <v>2.13</v>
      </c>
      <c r="E240" s="137">
        <f t="shared" si="49"/>
        <v>23.081685139874082</v>
      </c>
      <c r="F240" s="144">
        <f t="shared" si="50"/>
        <v>2.9645714056028623</v>
      </c>
      <c r="G240" s="64">
        <f t="shared" si="51"/>
        <v>26.046256545476943</v>
      </c>
      <c r="H240" s="125">
        <f t="shared" si="52"/>
        <v>26046.256545476943</v>
      </c>
      <c r="I240" s="123">
        <f t="shared" si="53"/>
        <v>21357.93036729109</v>
      </c>
      <c r="J240" s="126">
        <f t="shared" si="54"/>
        <v>25.156876250500002</v>
      </c>
      <c r="K240" s="110">
        <f t="shared" si="55"/>
        <v>25156.876250500001</v>
      </c>
      <c r="L240" s="111">
        <f t="shared" si="56"/>
        <v>20628.638525409999</v>
      </c>
      <c r="N240" s="51"/>
      <c r="O240" s="52">
        <v>2.13</v>
      </c>
      <c r="P240" s="161">
        <f t="shared" si="57"/>
        <v>22.250566009999996</v>
      </c>
      <c r="Q240" s="156">
        <f t="shared" si="58"/>
        <v>22250.566009999995</v>
      </c>
      <c r="R240" s="156">
        <f t="shared" si="59"/>
        <v>18245.464128199994</v>
      </c>
      <c r="S240" s="6"/>
      <c r="T240" s="52">
        <f t="shared" si="63"/>
        <v>2.1299999999999986</v>
      </c>
      <c r="U240" s="53">
        <f t="shared" si="60"/>
        <v>21357.93036729109</v>
      </c>
      <c r="V240" s="172">
        <f t="shared" si="61"/>
        <v>18245.464128199994</v>
      </c>
      <c r="W240" s="54">
        <f t="shared" si="62"/>
        <v>0.85427116834046213</v>
      </c>
      <c r="X240" s="51"/>
      <c r="Y240" s="55"/>
    </row>
    <row r="241" spans="1:25" ht="16.5" thickTop="1" thickBot="1" x14ac:dyDescent="0.3">
      <c r="A241" s="58"/>
      <c r="B241" s="58"/>
      <c r="D241" s="74">
        <v>2.14</v>
      </c>
      <c r="E241" s="137">
        <f t="shared" si="49"/>
        <v>23.173138669405386</v>
      </c>
      <c r="F241" s="144">
        <f t="shared" si="50"/>
        <v>2.9740010442014952</v>
      </c>
      <c r="G241" s="64">
        <f t="shared" si="51"/>
        <v>26.147139713606883</v>
      </c>
      <c r="H241" s="125">
        <f t="shared" si="52"/>
        <v>26147.139713606884</v>
      </c>
      <c r="I241" s="123">
        <f t="shared" si="53"/>
        <v>21440.654565157645</v>
      </c>
      <c r="J241" s="126">
        <f t="shared" si="54"/>
        <v>25.229384075999999</v>
      </c>
      <c r="K241" s="110">
        <f t="shared" si="55"/>
        <v>25229.384075999998</v>
      </c>
      <c r="L241" s="111">
        <f t="shared" si="56"/>
        <v>20688.094942319996</v>
      </c>
      <c r="N241" s="51"/>
      <c r="O241" s="52">
        <v>2.14</v>
      </c>
      <c r="P241" s="161">
        <f t="shared" si="57"/>
        <v>22.335357519999999</v>
      </c>
      <c r="Q241" s="156">
        <f t="shared" si="58"/>
        <v>22335.357519999998</v>
      </c>
      <c r="R241" s="156">
        <f t="shared" si="59"/>
        <v>18314.993166399996</v>
      </c>
      <c r="S241" s="6"/>
      <c r="T241" s="52">
        <f t="shared" si="63"/>
        <v>2.1399999999999983</v>
      </c>
      <c r="U241" s="53">
        <f t="shared" si="60"/>
        <v>21440.654565157645</v>
      </c>
      <c r="V241" s="172">
        <f t="shared" si="61"/>
        <v>18314.993166399996</v>
      </c>
      <c r="W241" s="54">
        <f t="shared" si="62"/>
        <v>0.85421800490004451</v>
      </c>
      <c r="X241" s="51"/>
      <c r="Y241" s="55"/>
    </row>
    <row r="242" spans="1:25" ht="16.5" thickTop="1" thickBot="1" x14ac:dyDescent="0.3">
      <c r="A242" s="58"/>
      <c r="B242" s="58"/>
      <c r="D242" s="74">
        <v>2.15</v>
      </c>
      <c r="E242" s="137">
        <f t="shared" si="49"/>
        <v>23.263541640502805</v>
      </c>
      <c r="F242" s="144">
        <f t="shared" si="50"/>
        <v>2.9832152911065841</v>
      </c>
      <c r="G242" s="64">
        <f t="shared" si="51"/>
        <v>26.24675693160939</v>
      </c>
      <c r="H242" s="125">
        <f t="shared" si="52"/>
        <v>26246.75693160939</v>
      </c>
      <c r="I242" s="123">
        <f t="shared" si="53"/>
        <v>21522.340683919698</v>
      </c>
      <c r="J242" s="126">
        <f t="shared" si="54"/>
        <v>25.300085687499998</v>
      </c>
      <c r="K242" s="110">
        <f t="shared" si="55"/>
        <v>25300.085687499999</v>
      </c>
      <c r="L242" s="111">
        <f t="shared" si="56"/>
        <v>20746.070263749996</v>
      </c>
      <c r="N242" s="51"/>
      <c r="O242" s="52">
        <v>2.15</v>
      </c>
      <c r="P242" s="161">
        <f t="shared" si="57"/>
        <v>22.419238750000002</v>
      </c>
      <c r="Q242" s="156">
        <f t="shared" si="58"/>
        <v>22419.23875</v>
      </c>
      <c r="R242" s="156">
        <f t="shared" si="59"/>
        <v>18383.775774999998</v>
      </c>
      <c r="S242" s="6"/>
      <c r="T242" s="52">
        <f t="shared" si="63"/>
        <v>2.1499999999999981</v>
      </c>
      <c r="U242" s="53">
        <f t="shared" si="60"/>
        <v>21522.340683919698</v>
      </c>
      <c r="V242" s="172">
        <f t="shared" si="61"/>
        <v>18383.775774999998</v>
      </c>
      <c r="W242" s="54">
        <f t="shared" si="62"/>
        <v>0.85417176714126353</v>
      </c>
      <c r="X242" s="51"/>
      <c r="Y242" s="55"/>
    </row>
    <row r="243" spans="1:25" ht="16.5" thickTop="1" thickBot="1" x14ac:dyDescent="0.3">
      <c r="A243" s="58"/>
      <c r="B243" s="58"/>
      <c r="D243" s="74">
        <v>2.16</v>
      </c>
      <c r="E243" s="137">
        <f t="shared" si="49"/>
        <v>23.352869684584572</v>
      </c>
      <c r="F243" s="144">
        <f t="shared" si="50"/>
        <v>2.9922117261867416</v>
      </c>
      <c r="G243" s="64">
        <f t="shared" si="51"/>
        <v>26.345081410771314</v>
      </c>
      <c r="H243" s="125">
        <f t="shared" si="52"/>
        <v>26345.081410771316</v>
      </c>
      <c r="I243" s="123">
        <f t="shared" si="53"/>
        <v>21602.966756832477</v>
      </c>
      <c r="J243" s="126">
        <f t="shared" si="54"/>
        <v>25.368961983999998</v>
      </c>
      <c r="K243" s="110">
        <f t="shared" si="55"/>
        <v>25368.961983999998</v>
      </c>
      <c r="L243" s="111">
        <f t="shared" si="56"/>
        <v>20802.548826879996</v>
      </c>
      <c r="N243" s="51"/>
      <c r="O243" s="52">
        <v>2.16</v>
      </c>
      <c r="P243" s="161">
        <f t="shared" si="57"/>
        <v>22.50219968</v>
      </c>
      <c r="Q243" s="156">
        <f t="shared" si="58"/>
        <v>22502.199680000002</v>
      </c>
      <c r="R243" s="156">
        <f t="shared" si="59"/>
        <v>18451.803737599999</v>
      </c>
      <c r="S243" s="6"/>
      <c r="T243" s="52">
        <f t="shared" si="63"/>
        <v>2.1599999999999979</v>
      </c>
      <c r="U243" s="53">
        <f t="shared" si="60"/>
        <v>21602.966756832477</v>
      </c>
      <c r="V243" s="172">
        <f t="shared" si="61"/>
        <v>18451.803737599999</v>
      </c>
      <c r="W243" s="54">
        <f t="shared" si="62"/>
        <v>0.85413285801424277</v>
      </c>
      <c r="X243" s="51"/>
      <c r="Y243" s="55"/>
    </row>
    <row r="244" spans="1:25" ht="16.5" thickTop="1" thickBot="1" x14ac:dyDescent="0.3">
      <c r="A244" s="58"/>
      <c r="B244" s="58"/>
      <c r="D244" s="74">
        <v>2.17</v>
      </c>
      <c r="E244" s="137">
        <f t="shared" si="49"/>
        <v>23.441097542260248</v>
      </c>
      <c r="F244" s="144">
        <f t="shared" si="50"/>
        <v>3.0009879293105781</v>
      </c>
      <c r="G244" s="64">
        <f t="shared" si="51"/>
        <v>26.442085471570827</v>
      </c>
      <c r="H244" s="125">
        <f t="shared" si="52"/>
        <v>26442.085471570826</v>
      </c>
      <c r="I244" s="123">
        <f t="shared" si="53"/>
        <v>21682.510086688075</v>
      </c>
      <c r="J244" s="126">
        <f t="shared" si="54"/>
        <v>25.435993864499991</v>
      </c>
      <c r="K244" s="110">
        <f t="shared" si="55"/>
        <v>25435.993864499993</v>
      </c>
      <c r="L244" s="111">
        <f t="shared" si="56"/>
        <v>20857.514968889995</v>
      </c>
      <c r="N244" s="51"/>
      <c r="O244" s="52">
        <v>2.17</v>
      </c>
      <c r="P244" s="161">
        <f t="shared" si="57"/>
        <v>22.584230289999997</v>
      </c>
      <c r="Q244" s="156">
        <f t="shared" si="58"/>
        <v>22584.230289999996</v>
      </c>
      <c r="R244" s="156">
        <f t="shared" si="59"/>
        <v>18519.068837799994</v>
      </c>
      <c r="S244" s="6"/>
      <c r="T244" s="52">
        <f t="shared" si="63"/>
        <v>2.1699999999999977</v>
      </c>
      <c r="U244" s="53">
        <f t="shared" si="60"/>
        <v>21682.510086688075</v>
      </c>
      <c r="V244" s="172">
        <f t="shared" si="61"/>
        <v>18519.068837799994</v>
      </c>
      <c r="W244" s="54">
        <f t="shared" si="62"/>
        <v>0.85410170518817063</v>
      </c>
      <c r="X244" s="51"/>
      <c r="Y244" s="55"/>
    </row>
    <row r="245" spans="1:25" ht="16.5" thickTop="1" thickBot="1" x14ac:dyDescent="0.3">
      <c r="A245" s="58"/>
      <c r="B245" s="58"/>
      <c r="D245" s="74">
        <v>2.1800000000000002</v>
      </c>
      <c r="E245" s="137">
        <f t="shared" si="49"/>
        <v>23.528198996839347</v>
      </c>
      <c r="F245" s="144">
        <f t="shared" si="50"/>
        <v>3.0095414803467073</v>
      </c>
      <c r="G245" s="64">
        <f t="shared" si="51"/>
        <v>26.537740477186055</v>
      </c>
      <c r="H245" s="125">
        <f t="shared" si="52"/>
        <v>26537.740477186057</v>
      </c>
      <c r="I245" s="123">
        <f t="shared" si="53"/>
        <v>21760.947191292566</v>
      </c>
      <c r="J245" s="126">
        <f t="shared" si="54"/>
        <v>25.501162228000002</v>
      </c>
      <c r="K245" s="110">
        <f t="shared" si="55"/>
        <v>25501.162228000001</v>
      </c>
      <c r="L245" s="111">
        <f t="shared" si="56"/>
        <v>20910.95302696</v>
      </c>
      <c r="N245" s="51"/>
      <c r="O245" s="52">
        <v>2.1800000000000002</v>
      </c>
      <c r="P245" s="161">
        <f t="shared" si="57"/>
        <v>22.665320560000001</v>
      </c>
      <c r="Q245" s="156">
        <f t="shared" si="58"/>
        <v>22665.32056</v>
      </c>
      <c r="R245" s="156">
        <f t="shared" si="59"/>
        <v>18585.562859199999</v>
      </c>
      <c r="S245" s="6"/>
      <c r="T245" s="52">
        <f t="shared" si="63"/>
        <v>2.1799999999999975</v>
      </c>
      <c r="U245" s="53">
        <f t="shared" si="60"/>
        <v>21760.947191292566</v>
      </c>
      <c r="V245" s="172">
        <f t="shared" si="61"/>
        <v>18585.562859199999</v>
      </c>
      <c r="W245" s="54">
        <f t="shared" si="62"/>
        <v>0.85407876301619967</v>
      </c>
      <c r="X245" s="51"/>
      <c r="Y245" s="55"/>
    </row>
    <row r="246" spans="1:25" ht="16.5" thickTop="1" thickBot="1" x14ac:dyDescent="0.3">
      <c r="A246" s="58"/>
      <c r="B246" s="58"/>
      <c r="D246" s="74">
        <v>2.19</v>
      </c>
      <c r="E246" s="137">
        <f t="shared" si="49"/>
        <v>23.614146800711193</v>
      </c>
      <c r="F246" s="144">
        <f t="shared" si="50"/>
        <v>3.0178699591637392</v>
      </c>
      <c r="G246" s="64">
        <f t="shared" si="51"/>
        <v>26.632016759874933</v>
      </c>
      <c r="H246" s="125">
        <f t="shared" si="52"/>
        <v>26632.016759874932</v>
      </c>
      <c r="I246" s="123">
        <f t="shared" si="53"/>
        <v>21838.253743097444</v>
      </c>
      <c r="J246" s="126">
        <f t="shared" si="54"/>
        <v>25.564447973499998</v>
      </c>
      <c r="K246" s="110">
        <f t="shared" si="55"/>
        <v>25564.447973499999</v>
      </c>
      <c r="L246" s="111">
        <f t="shared" si="56"/>
        <v>20962.847338269996</v>
      </c>
      <c r="N246" s="51"/>
      <c r="O246" s="52">
        <v>2.19</v>
      </c>
      <c r="P246" s="161">
        <f t="shared" si="57"/>
        <v>22.745460470000001</v>
      </c>
      <c r="Q246" s="156">
        <f t="shared" si="58"/>
        <v>22745.460470000002</v>
      </c>
      <c r="R246" s="156">
        <f t="shared" si="59"/>
        <v>18651.277585399999</v>
      </c>
      <c r="S246" s="6"/>
      <c r="T246" s="52">
        <f t="shared" si="63"/>
        <v>2.1899999999999973</v>
      </c>
      <c r="U246" s="53">
        <f t="shared" si="60"/>
        <v>21838.253743097444</v>
      </c>
      <c r="V246" s="172">
        <f t="shared" si="61"/>
        <v>18651.277585399999</v>
      </c>
      <c r="W246" s="54">
        <f t="shared" si="62"/>
        <v>0.85406451471859224</v>
      </c>
      <c r="X246" s="51"/>
      <c r="Y246" s="55"/>
    </row>
    <row r="247" spans="1:25" ht="16.5" thickTop="1" thickBot="1" x14ac:dyDescent="0.3">
      <c r="A247" s="58"/>
      <c r="B247" s="58"/>
      <c r="D247" s="52">
        <v>2.2000000000000002</v>
      </c>
      <c r="E247" s="137">
        <f t="shared" si="49"/>
        <v>23.69891259357469</v>
      </c>
      <c r="F247" s="144">
        <f t="shared" si="50"/>
        <v>3.025970945630287</v>
      </c>
      <c r="G247" s="64">
        <f t="shared" si="51"/>
        <v>26.724883539204978</v>
      </c>
      <c r="H247" s="125">
        <f t="shared" si="52"/>
        <v>26724.883539204977</v>
      </c>
      <c r="I247" s="123">
        <f t="shared" si="53"/>
        <v>21914.404502148082</v>
      </c>
      <c r="J247" s="126">
        <f t="shared" si="54"/>
        <v>25.625831999999996</v>
      </c>
      <c r="K247" s="110">
        <f t="shared" si="55"/>
        <v>25625.831999999995</v>
      </c>
      <c r="L247" s="111">
        <f t="shared" si="56"/>
        <v>21013.182239999995</v>
      </c>
      <c r="N247" s="51"/>
      <c r="O247" s="52">
        <v>2.2000000000000002</v>
      </c>
      <c r="P247" s="161">
        <f t="shared" si="57"/>
        <v>22.824639999999999</v>
      </c>
      <c r="Q247" s="156">
        <f t="shared" si="58"/>
        <v>22824.639999999999</v>
      </c>
      <c r="R247" s="156">
        <f t="shared" si="59"/>
        <v>18716.2048</v>
      </c>
      <c r="S247" s="6"/>
      <c r="T247" s="52">
        <f t="shared" si="63"/>
        <v>2.1999999999999971</v>
      </c>
      <c r="U247" s="53">
        <f t="shared" si="60"/>
        <v>21914.404502148082</v>
      </c>
      <c r="V247" s="172">
        <f t="shared" si="61"/>
        <v>18716.2048</v>
      </c>
      <c r="W247" s="54">
        <f t="shared" si="62"/>
        <v>0.85405947481554478</v>
      </c>
      <c r="X247" s="51"/>
      <c r="Y247" s="55"/>
    </row>
    <row r="248" spans="1:25" ht="16.5" thickTop="1" thickBot="1" x14ac:dyDescent="0.3">
      <c r="A248" s="58"/>
      <c r="B248" s="58"/>
      <c r="D248" s="52">
        <v>2.21</v>
      </c>
      <c r="E248" s="137">
        <f t="shared" si="49"/>
        <v>23.782466811311007</v>
      </c>
      <c r="F248" s="144">
        <f t="shared" si="50"/>
        <v>3.0338420196149607</v>
      </c>
      <c r="G248" s="64">
        <f t="shared" si="51"/>
        <v>26.816308830925969</v>
      </c>
      <c r="H248" s="125">
        <f t="shared" si="52"/>
        <v>26816.308830925969</v>
      </c>
      <c r="I248" s="123">
        <f t="shared" si="53"/>
        <v>21989.373241359295</v>
      </c>
      <c r="J248" s="126">
        <f t="shared" si="54"/>
        <v>25.685295206499998</v>
      </c>
      <c r="K248" s="110">
        <f t="shared" si="55"/>
        <v>25685.295206499999</v>
      </c>
      <c r="L248" s="111">
        <f t="shared" si="56"/>
        <v>21061.942069329998</v>
      </c>
      <c r="N248" s="51"/>
      <c r="O248" s="52">
        <v>2.21</v>
      </c>
      <c r="P248" s="161">
        <f t="shared" si="57"/>
        <v>22.902849129999996</v>
      </c>
      <c r="Q248" s="156">
        <f t="shared" si="58"/>
        <v>22902.849129999995</v>
      </c>
      <c r="R248" s="156">
        <f t="shared" si="59"/>
        <v>18780.336286599995</v>
      </c>
      <c r="S248" s="2"/>
      <c r="T248" s="52">
        <f t="shared" si="63"/>
        <v>2.2099999999999969</v>
      </c>
      <c r="U248" s="53">
        <f t="shared" si="60"/>
        <v>21989.373241359295</v>
      </c>
      <c r="V248" s="172">
        <f t="shared" si="61"/>
        <v>18780.336286599995</v>
      </c>
      <c r="W248" s="54">
        <f t="shared" si="62"/>
        <v>0.85406419184683724</v>
      </c>
      <c r="X248" s="51"/>
      <c r="Y248" s="55"/>
    </row>
    <row r="249" spans="1:25" ht="16.5" thickTop="1" thickBot="1" x14ac:dyDescent="0.3">
      <c r="A249" s="58"/>
      <c r="B249" s="58"/>
      <c r="D249" s="52">
        <v>2.2200000000000002</v>
      </c>
      <c r="E249" s="137">
        <f t="shared" si="49"/>
        <v>23.864778584066318</v>
      </c>
      <c r="F249" s="144">
        <f t="shared" si="50"/>
        <v>3.0414807609863748</v>
      </c>
      <c r="G249" s="64">
        <f t="shared" si="51"/>
        <v>26.906259345052693</v>
      </c>
      <c r="H249" s="125">
        <f t="shared" si="52"/>
        <v>26906.259345052691</v>
      </c>
      <c r="I249" s="123">
        <f t="shared" si="53"/>
        <v>22063.132662943204</v>
      </c>
      <c r="J249" s="126">
        <f t="shared" si="54"/>
        <v>25.742818492000001</v>
      </c>
      <c r="K249" s="110">
        <f t="shared" si="55"/>
        <v>25742.818492000002</v>
      </c>
      <c r="L249" s="111">
        <f t="shared" si="56"/>
        <v>21109.11116344</v>
      </c>
      <c r="N249" s="51"/>
      <c r="O249" s="52">
        <v>2.2200000000000002</v>
      </c>
      <c r="P249" s="161">
        <f t="shared" si="57"/>
        <v>22.98007784</v>
      </c>
      <c r="Q249" s="156">
        <f t="shared" si="58"/>
        <v>22980.077839999998</v>
      </c>
      <c r="R249" s="156">
        <f t="shared" si="59"/>
        <v>18843.663828799996</v>
      </c>
      <c r="S249" s="2"/>
      <c r="T249" s="52">
        <f t="shared" si="63"/>
        <v>2.2199999999999966</v>
      </c>
      <c r="U249" s="53">
        <f t="shared" si="60"/>
        <v>22063.132662943204</v>
      </c>
      <c r="V249" s="172">
        <f t="shared" si="61"/>
        <v>18843.663828799996</v>
      </c>
      <c r="W249" s="54">
        <f t="shared" si="62"/>
        <v>0.85407925142241636</v>
      </c>
      <c r="X249" s="51"/>
      <c r="Y249" s="55"/>
    </row>
    <row r="250" spans="1:25" ht="16.5" thickTop="1" thickBot="1" x14ac:dyDescent="0.3">
      <c r="A250" s="58"/>
      <c r="B250" s="58"/>
      <c r="D250" s="52">
        <v>2.23</v>
      </c>
      <c r="E250" s="137">
        <f t="shared" si="49"/>
        <v>23.945815621832899</v>
      </c>
      <c r="F250" s="144">
        <f t="shared" si="50"/>
        <v>3.0488847496131397</v>
      </c>
      <c r="G250" s="64">
        <f t="shared" si="51"/>
        <v>26.99470037144604</v>
      </c>
      <c r="H250" s="125">
        <f t="shared" si="52"/>
        <v>26994.700371446041</v>
      </c>
      <c r="I250" s="123">
        <f t="shared" si="53"/>
        <v>22135.654304585751</v>
      </c>
      <c r="J250" s="126">
        <f t="shared" si="54"/>
        <v>25.7983827555</v>
      </c>
      <c r="K250" s="110">
        <f t="shared" si="55"/>
        <v>25798.382755499999</v>
      </c>
      <c r="L250" s="111">
        <f t="shared" si="56"/>
        <v>21154.67385951</v>
      </c>
      <c r="N250" s="51"/>
      <c r="O250" s="52">
        <v>2.23</v>
      </c>
      <c r="P250" s="161">
        <f t="shared" si="57"/>
        <v>23.056316110000001</v>
      </c>
      <c r="Q250" s="156">
        <f t="shared" si="58"/>
        <v>23056.31611</v>
      </c>
      <c r="R250" s="156">
        <f t="shared" si="59"/>
        <v>18906.1792102</v>
      </c>
      <c r="S250" s="2"/>
      <c r="T250" s="52">
        <f t="shared" si="63"/>
        <v>2.2299999999999964</v>
      </c>
      <c r="U250" s="53">
        <f t="shared" si="60"/>
        <v>22135.654304585751</v>
      </c>
      <c r="V250" s="172">
        <f t="shared" si="61"/>
        <v>18906.1792102</v>
      </c>
      <c r="W250" s="54">
        <f t="shared" si="62"/>
        <v>0.85410527965659844</v>
      </c>
      <c r="X250" s="51"/>
      <c r="Y250" s="55"/>
    </row>
    <row r="251" spans="1:25" ht="16.5" thickTop="1" thickBot="1" x14ac:dyDescent="0.3">
      <c r="A251" s="58"/>
      <c r="B251" s="58"/>
      <c r="D251" s="52">
        <v>2.2400000000000002</v>
      </c>
      <c r="E251" s="137">
        <f t="shared" si="49"/>
        <v>24.025544085472671</v>
      </c>
      <c r="F251" s="144">
        <f t="shared" si="50"/>
        <v>3.0560515653638674</v>
      </c>
      <c r="G251" s="64">
        <f t="shared" si="51"/>
        <v>27.081595650836537</v>
      </c>
      <c r="H251" s="125">
        <f t="shared" si="52"/>
        <v>27081.595650836538</v>
      </c>
      <c r="I251" s="123">
        <f t="shared" si="53"/>
        <v>22206.90843368596</v>
      </c>
      <c r="J251" s="126">
        <f t="shared" si="54"/>
        <v>25.851968895999992</v>
      </c>
      <c r="K251" s="110">
        <f t="shared" si="55"/>
        <v>25851.968895999991</v>
      </c>
      <c r="L251" s="111">
        <f t="shared" si="56"/>
        <v>21198.61449471999</v>
      </c>
      <c r="N251" s="51"/>
      <c r="O251" s="52">
        <v>2.2400000000000002</v>
      </c>
      <c r="P251" s="161">
        <f t="shared" si="57"/>
        <v>23.131553919999998</v>
      </c>
      <c r="Q251" s="156">
        <f t="shared" si="58"/>
        <v>23131.553919999998</v>
      </c>
      <c r="R251" s="156">
        <f t="shared" si="59"/>
        <v>18967.874214399999</v>
      </c>
      <c r="S251" s="2"/>
      <c r="T251" s="52">
        <f t="shared" si="63"/>
        <v>2.2399999999999962</v>
      </c>
      <c r="U251" s="53">
        <f t="shared" si="60"/>
        <v>22206.90843368596</v>
      </c>
      <c r="V251" s="172">
        <f t="shared" si="61"/>
        <v>18967.874214399999</v>
      </c>
      <c r="W251" s="54">
        <f t="shared" si="62"/>
        <v>0.85414294704918825</v>
      </c>
      <c r="X251" s="51"/>
      <c r="Y251" s="55"/>
    </row>
    <row r="252" spans="1:25" ht="16.5" thickTop="1" thickBot="1" x14ac:dyDescent="0.3">
      <c r="A252" s="58"/>
      <c r="B252" s="58"/>
      <c r="D252" s="52">
        <v>2.25</v>
      </c>
      <c r="E252" s="137">
        <f t="shared" si="49"/>
        <v>24.103928440696745</v>
      </c>
      <c r="F252" s="144">
        <f t="shared" si="50"/>
        <v>3.0629787881071699</v>
      </c>
      <c r="G252" s="64">
        <f t="shared" si="51"/>
        <v>27.166907228803915</v>
      </c>
      <c r="H252" s="125">
        <f t="shared" si="52"/>
        <v>27166.907228803913</v>
      </c>
      <c r="I252" s="123">
        <f t="shared" si="53"/>
        <v>22276.863927619208</v>
      </c>
      <c r="J252" s="126">
        <f t="shared" si="54"/>
        <v>25.903557812500001</v>
      </c>
      <c r="K252" s="110">
        <f t="shared" si="55"/>
        <v>25903.557812499999</v>
      </c>
      <c r="L252" s="111">
        <f t="shared" si="56"/>
        <v>21240.917406249999</v>
      </c>
      <c r="N252" s="51"/>
      <c r="O252" s="52">
        <v>2.25</v>
      </c>
      <c r="P252" s="161">
        <f t="shared" si="57"/>
        <v>23.205781249999998</v>
      </c>
      <c r="Q252" s="156">
        <f t="shared" si="58"/>
        <v>23205.781249999996</v>
      </c>
      <c r="R252" s="156">
        <f t="shared" si="59"/>
        <v>19028.740624999995</v>
      </c>
      <c r="S252" s="2"/>
      <c r="T252" s="52">
        <f t="shared" si="63"/>
        <v>2.249999999999996</v>
      </c>
      <c r="U252" s="53">
        <f t="shared" si="60"/>
        <v>22276.863927619208</v>
      </c>
      <c r="V252" s="172">
        <f t="shared" si="61"/>
        <v>19028.740624999995</v>
      </c>
      <c r="W252" s="54">
        <f t="shared" si="62"/>
        <v>0.85419297289004226</v>
      </c>
      <c r="X252" s="51"/>
      <c r="Y252" s="55"/>
    </row>
    <row r="253" spans="1:25" ht="16.5" thickTop="1" thickBot="1" x14ac:dyDescent="0.3">
      <c r="A253" s="58"/>
      <c r="B253" s="58"/>
      <c r="D253" s="52">
        <v>2.2599999999999998</v>
      </c>
      <c r="E253" s="137">
        <f t="shared" si="49"/>
        <v>24.18093129197441</v>
      </c>
      <c r="F253" s="144">
        <f t="shared" si="50"/>
        <v>3.0696639977116584</v>
      </c>
      <c r="G253" s="64">
        <f t="shared" si="51"/>
        <v>27.250595289686068</v>
      </c>
      <c r="H253" s="125">
        <f t="shared" si="52"/>
        <v>27250.595289686069</v>
      </c>
      <c r="I253" s="123">
        <f t="shared" si="53"/>
        <v>22345.488137542576</v>
      </c>
      <c r="J253" s="126">
        <f t="shared" si="54"/>
        <v>25.953130403999999</v>
      </c>
      <c r="K253" s="110">
        <f t="shared" si="55"/>
        <v>25953.130404</v>
      </c>
      <c r="L253" s="111">
        <f t="shared" si="56"/>
        <v>21281.566931279998</v>
      </c>
      <c r="N253" s="51"/>
      <c r="O253" s="52">
        <v>2.2599999999999998</v>
      </c>
      <c r="P253" s="161">
        <f t="shared" si="57"/>
        <v>23.278988079999998</v>
      </c>
      <c r="Q253" s="156">
        <f t="shared" si="58"/>
        <v>23278.988079999999</v>
      </c>
      <c r="R253" s="156">
        <f t="shared" si="59"/>
        <v>19088.770225599998</v>
      </c>
      <c r="S253" s="2"/>
      <c r="T253" s="52">
        <f t="shared" si="63"/>
        <v>2.2599999999999958</v>
      </c>
      <c r="U253" s="53">
        <f t="shared" si="60"/>
        <v>22345.488137542576</v>
      </c>
      <c r="V253" s="172">
        <f t="shared" si="61"/>
        <v>19088.770225599998</v>
      </c>
      <c r="W253" s="54">
        <f t="shared" si="62"/>
        <v>0.85425613028023417</v>
      </c>
      <c r="X253" s="51"/>
      <c r="Y253" s="55"/>
    </row>
    <row r="254" spans="1:25" ht="16.5" thickTop="1" thickBot="1" x14ac:dyDescent="0.3">
      <c r="A254" s="58"/>
      <c r="B254" s="58"/>
      <c r="D254" s="52">
        <v>2.27</v>
      </c>
      <c r="E254" s="137">
        <f t="shared" si="49"/>
        <v>24.256513192659011</v>
      </c>
      <c r="F254" s="144">
        <f t="shared" si="50"/>
        <v>3.0761047740459455</v>
      </c>
      <c r="G254" s="64">
        <f t="shared" si="51"/>
        <v>27.332617966704955</v>
      </c>
      <c r="H254" s="125">
        <f t="shared" si="52"/>
        <v>27332.617966704955</v>
      </c>
      <c r="I254" s="123">
        <f t="shared" si="53"/>
        <v>22412.746732698062</v>
      </c>
      <c r="J254" s="126">
        <f t="shared" si="54"/>
        <v>26.000667569499999</v>
      </c>
      <c r="K254" s="110">
        <f t="shared" si="55"/>
        <v>26000.667569499998</v>
      </c>
      <c r="L254" s="111">
        <f t="shared" si="56"/>
        <v>21320.547406989997</v>
      </c>
      <c r="N254" s="51"/>
      <c r="O254" s="52">
        <v>2.27</v>
      </c>
      <c r="P254" s="161">
        <f t="shared" si="57"/>
        <v>23.351164390000001</v>
      </c>
      <c r="Q254" s="156">
        <f t="shared" si="58"/>
        <v>23351.164390000002</v>
      </c>
      <c r="R254" s="156">
        <f t="shared" si="59"/>
        <v>19147.954799800002</v>
      </c>
      <c r="S254" s="2"/>
      <c r="T254" s="75">
        <f t="shared" si="63"/>
        <v>2.2699999999999956</v>
      </c>
      <c r="U254" s="53">
        <f t="shared" si="60"/>
        <v>22412.746732698062</v>
      </c>
      <c r="V254" s="172">
        <f t="shared" si="61"/>
        <v>19147.954799800002</v>
      </c>
      <c r="W254" s="54">
        <f t="shared" si="62"/>
        <v>0.85433325188407006</v>
      </c>
      <c r="X254" s="51"/>
      <c r="Y254" s="76"/>
    </row>
    <row r="255" spans="1:25" ht="16.5" thickTop="1" thickBot="1" x14ac:dyDescent="0.3">
      <c r="A255" s="58"/>
      <c r="B255" s="58"/>
      <c r="D255" s="52">
        <v>2.2799999999999998</v>
      </c>
      <c r="E255" s="137">
        <f t="shared" si="49"/>
        <v>24.330632426741122</v>
      </c>
      <c r="F255" s="144">
        <f t="shared" si="50"/>
        <v>3.0822986969786434</v>
      </c>
      <c r="G255" s="64">
        <f t="shared" si="51"/>
        <v>27.412931123719765</v>
      </c>
      <c r="H255" s="125">
        <f t="shared" si="52"/>
        <v>27412.931123719765</v>
      </c>
      <c r="I255" s="123">
        <f t="shared" si="53"/>
        <v>22478.603521450204</v>
      </c>
      <c r="J255" s="126">
        <f t="shared" si="54"/>
        <v>26.046150207999997</v>
      </c>
      <c r="K255" s="110">
        <f t="shared" si="55"/>
        <v>26046.150207999995</v>
      </c>
      <c r="L255" s="111">
        <f t="shared" si="56"/>
        <v>21357.843170559994</v>
      </c>
      <c r="N255" s="51"/>
      <c r="O255" s="52">
        <v>2.2799999999999998</v>
      </c>
      <c r="P255" s="161">
        <f t="shared" si="57"/>
        <v>23.422300159999995</v>
      </c>
      <c r="Q255" s="156">
        <f t="shared" si="58"/>
        <v>23422.300159999995</v>
      </c>
      <c r="R255" s="156">
        <f t="shared" si="59"/>
        <v>19206.286131199995</v>
      </c>
      <c r="S255" s="2"/>
      <c r="T255" s="52">
        <f t="shared" si="63"/>
        <v>2.2799999999999954</v>
      </c>
      <c r="U255" s="53">
        <f t="shared" si="60"/>
        <v>22478.603521450204</v>
      </c>
      <c r="V255" s="172">
        <f t="shared" si="61"/>
        <v>19206.286131199995</v>
      </c>
      <c r="W255" s="54">
        <f t="shared" si="62"/>
        <v>0.85442523655316927</v>
      </c>
      <c r="X255" s="51"/>
      <c r="Y255" s="55"/>
    </row>
    <row r="256" spans="1:25" ht="16.5" thickTop="1" thickBot="1" x14ac:dyDescent="0.3">
      <c r="A256" s="58"/>
      <c r="B256" s="58"/>
      <c r="D256" s="52">
        <v>2.29</v>
      </c>
      <c r="E256" s="137">
        <f t="shared" si="49"/>
        <v>24.403244756505782</v>
      </c>
      <c r="F256" s="144">
        <f t="shared" si="50"/>
        <v>3.0882433463783641</v>
      </c>
      <c r="G256" s="64">
        <f t="shared" si="51"/>
        <v>27.491488102884144</v>
      </c>
      <c r="H256" s="125">
        <f t="shared" si="52"/>
        <v>27491.488102884145</v>
      </c>
      <c r="I256" s="123">
        <f t="shared" si="53"/>
        <v>22543.020244364998</v>
      </c>
      <c r="J256" s="126">
        <f t="shared" si="54"/>
        <v>26.089559218499993</v>
      </c>
      <c r="K256" s="110">
        <f t="shared" si="55"/>
        <v>26089.559218499991</v>
      </c>
      <c r="L256" s="111">
        <f t="shared" si="56"/>
        <v>21393.43855916999</v>
      </c>
      <c r="N256" s="51"/>
      <c r="O256" s="52">
        <v>2.29</v>
      </c>
      <c r="P256" s="161">
        <f t="shared" si="57"/>
        <v>23.492385370000001</v>
      </c>
      <c r="Q256" s="156">
        <f t="shared" si="58"/>
        <v>23492.38537</v>
      </c>
      <c r="R256" s="156">
        <f t="shared" si="59"/>
        <v>19263.756003399998</v>
      </c>
      <c r="S256" s="2"/>
      <c r="T256" s="52">
        <f t="shared" si="63"/>
        <v>2.2899999999999952</v>
      </c>
      <c r="U256" s="53">
        <f t="shared" si="60"/>
        <v>22543.020244364998</v>
      </c>
      <c r="V256" s="172">
        <f t="shared" si="61"/>
        <v>19263.756003399998</v>
      </c>
      <c r="W256" s="54">
        <f t="shared" si="62"/>
        <v>0.85453305699866433</v>
      </c>
      <c r="X256" s="51"/>
      <c r="Y256" s="55"/>
    </row>
    <row r="257" spans="1:25" ht="16.5" thickTop="1" thickBot="1" x14ac:dyDescent="0.3">
      <c r="A257" s="58"/>
      <c r="B257" s="58"/>
      <c r="D257" s="52">
        <v>2.2999999999999998</v>
      </c>
      <c r="E257" s="137">
        <f t="shared" si="49"/>
        <v>24.474303128889783</v>
      </c>
      <c r="F257" s="144">
        <f t="shared" si="50"/>
        <v>3.0939363021137174</v>
      </c>
      <c r="G257" s="64">
        <f t="shared" si="51"/>
        <v>27.568239431003501</v>
      </c>
      <c r="H257" s="125">
        <f t="shared" si="52"/>
        <v>27568.239431003502</v>
      </c>
      <c r="I257" s="123">
        <f t="shared" si="53"/>
        <v>22605.95633342287</v>
      </c>
      <c r="J257" s="126">
        <f t="shared" si="54"/>
        <v>26.130875499999998</v>
      </c>
      <c r="K257" s="110">
        <f t="shared" si="55"/>
        <v>26130.875499999998</v>
      </c>
      <c r="L257" s="111">
        <f t="shared" si="56"/>
        <v>21427.317909999998</v>
      </c>
      <c r="N257" s="51"/>
      <c r="O257" s="52">
        <v>2.2999999999999998</v>
      </c>
      <c r="P257" s="161">
        <f t="shared" si="57"/>
        <v>23.561409999999999</v>
      </c>
      <c r="Q257" s="160">
        <f t="shared" si="58"/>
        <v>23561.41</v>
      </c>
      <c r="R257" s="156">
        <f t="shared" si="59"/>
        <v>19320.356199999998</v>
      </c>
      <c r="S257" s="2"/>
      <c r="T257" s="62">
        <f t="shared" si="63"/>
        <v>2.2999999999999949</v>
      </c>
      <c r="U257" s="53">
        <f t="shared" si="60"/>
        <v>22605.95633342287</v>
      </c>
      <c r="V257" s="171">
        <f t="shared" si="61"/>
        <v>19320.356199999998</v>
      </c>
      <c r="W257" s="54">
        <f t="shared" si="62"/>
        <v>0.8546577687330521</v>
      </c>
      <c r="X257" s="51"/>
      <c r="Y257" s="55"/>
    </row>
    <row r="258" spans="1:25" ht="16.5" thickTop="1" thickBot="1" x14ac:dyDescent="0.3">
      <c r="A258" s="58"/>
      <c r="B258" s="58"/>
      <c r="D258" s="52">
        <v>2.31</v>
      </c>
      <c r="E258" s="137">
        <f t="shared" si="49"/>
        <v>24.543757331378632</v>
      </c>
      <c r="F258" s="144">
        <f t="shared" si="50"/>
        <v>3.0993751440533175</v>
      </c>
      <c r="G258" s="64">
        <f t="shared" si="51"/>
        <v>27.643132475431951</v>
      </c>
      <c r="H258" s="125">
        <f t="shared" si="52"/>
        <v>27643.13247543195</v>
      </c>
      <c r="I258" s="123">
        <f t="shared" si="53"/>
        <v>22667.368629854198</v>
      </c>
      <c r="J258" s="126">
        <f t="shared" si="54"/>
        <v>26.170079951499996</v>
      </c>
      <c r="K258" s="110">
        <f t="shared" si="55"/>
        <v>26170.079951499996</v>
      </c>
      <c r="L258" s="111">
        <f t="shared" si="56"/>
        <v>21459.465560229997</v>
      </c>
      <c r="N258" s="51"/>
      <c r="O258" s="52">
        <v>2.31</v>
      </c>
      <c r="P258" s="161">
        <f t="shared" si="57"/>
        <v>23.629364030000001</v>
      </c>
      <c r="Q258" s="156">
        <f t="shared" si="58"/>
        <v>23629.364030000001</v>
      </c>
      <c r="R258" s="156">
        <f t="shared" si="59"/>
        <v>19376.078504599998</v>
      </c>
      <c r="S258" s="2"/>
      <c r="T258" s="52">
        <f t="shared" si="63"/>
        <v>2.3099999999999947</v>
      </c>
      <c r="U258" s="53">
        <f t="shared" si="60"/>
        <v>22667.368629854198</v>
      </c>
      <c r="V258" s="172">
        <f t="shared" si="61"/>
        <v>19376.078504599998</v>
      </c>
      <c r="W258" s="54">
        <f t="shared" si="62"/>
        <v>0.85480052056331823</v>
      </c>
      <c r="X258" s="51"/>
      <c r="Y258" s="55"/>
    </row>
    <row r="259" spans="1:25" ht="16.5" thickTop="1" thickBot="1" x14ac:dyDescent="0.3">
      <c r="A259" s="58"/>
      <c r="B259" s="58"/>
      <c r="D259" s="52">
        <v>2.3199999999999998</v>
      </c>
      <c r="E259" s="137">
        <f t="shared" si="49"/>
        <v>24.611553585664502</v>
      </c>
      <c r="F259" s="144">
        <f t="shared" si="50"/>
        <v>3.1045574520657757</v>
      </c>
      <c r="G259" s="64">
        <f t="shared" si="51"/>
        <v>27.716111037730279</v>
      </c>
      <c r="H259" s="125">
        <f t="shared" si="52"/>
        <v>27716.111037730279</v>
      </c>
      <c r="I259" s="123">
        <f t="shared" si="53"/>
        <v>22727.211050938829</v>
      </c>
      <c r="J259" s="126">
        <f t="shared" si="54"/>
        <v>26.207153471999995</v>
      </c>
      <c r="K259" s="110">
        <f t="shared" si="55"/>
        <v>26207.153471999995</v>
      </c>
      <c r="L259" s="111">
        <f t="shared" si="56"/>
        <v>21489.865847039993</v>
      </c>
      <c r="N259" s="51"/>
      <c r="O259" s="52">
        <v>2.3199999999999998</v>
      </c>
      <c r="P259" s="161">
        <f t="shared" si="57"/>
        <v>23.696237439999994</v>
      </c>
      <c r="Q259" s="160">
        <f t="shared" si="58"/>
        <v>23696.237439999994</v>
      </c>
      <c r="R259" s="156">
        <f t="shared" si="59"/>
        <v>19430.914700799993</v>
      </c>
      <c r="S259" s="2"/>
      <c r="T259" s="62">
        <f t="shared" si="63"/>
        <v>2.3199999999999945</v>
      </c>
      <c r="U259" s="53">
        <f t="shared" si="60"/>
        <v>22727.211050938829</v>
      </c>
      <c r="V259" s="171">
        <f t="shared" si="61"/>
        <v>19430.914700799993</v>
      </c>
      <c r="W259" s="54">
        <f t="shared" si="62"/>
        <v>0.85496256699729678</v>
      </c>
      <c r="X259" s="51"/>
      <c r="Y259" s="55"/>
    </row>
    <row r="260" spans="1:25" ht="16.5" thickTop="1" thickBot="1" x14ac:dyDescent="0.3">
      <c r="A260" s="2"/>
      <c r="B260" s="2"/>
      <c r="D260" s="52">
        <v>2.33</v>
      </c>
      <c r="E260" s="137">
        <f t="shared" si="49"/>
        <v>24.677634063734178</v>
      </c>
      <c r="F260" s="144">
        <f t="shared" si="50"/>
        <v>3.1094808060197026</v>
      </c>
      <c r="G260" s="64">
        <f t="shared" si="51"/>
        <v>27.787114869753882</v>
      </c>
      <c r="H260" s="125">
        <f t="shared" si="52"/>
        <v>27787.114869753881</v>
      </c>
      <c r="I260" s="123">
        <f t="shared" si="53"/>
        <v>22785.43419319818</v>
      </c>
      <c r="J260" s="126">
        <f t="shared" si="54"/>
        <v>26.242076960500004</v>
      </c>
      <c r="K260" s="110">
        <f t="shared" si="55"/>
        <v>26242.076960500002</v>
      </c>
      <c r="L260" s="111">
        <f t="shared" si="56"/>
        <v>21518.503107610002</v>
      </c>
      <c r="N260" s="2"/>
      <c r="O260" s="52">
        <v>2.33</v>
      </c>
      <c r="P260" s="161">
        <f t="shared" si="57"/>
        <v>23.762020209999999</v>
      </c>
      <c r="Q260" s="160">
        <f t="shared" si="58"/>
        <v>23762.020209999999</v>
      </c>
      <c r="R260" s="156">
        <f t="shared" si="59"/>
        <v>19484.856572199998</v>
      </c>
      <c r="S260" s="2"/>
      <c r="T260" s="62">
        <f t="shared" si="63"/>
        <v>2.3299999999999943</v>
      </c>
      <c r="U260" s="53">
        <f t="shared" si="60"/>
        <v>22785.43419319818</v>
      </c>
      <c r="V260" s="171">
        <f t="shared" si="61"/>
        <v>19484.856572199998</v>
      </c>
      <c r="W260" s="54">
        <f t="shared" si="62"/>
        <v>0.85514528303421766</v>
      </c>
      <c r="X260" s="2"/>
      <c r="Y260" s="6"/>
    </row>
    <row r="261" spans="1:25" ht="16.5" thickTop="1" thickBot="1" x14ac:dyDescent="0.3">
      <c r="A261" s="1"/>
      <c r="B261" s="1"/>
      <c r="D261" s="52">
        <v>2.34</v>
      </c>
      <c r="E261" s="137">
        <f t="shared" si="49"/>
        <v>24.741936306161158</v>
      </c>
      <c r="F261" s="144">
        <f t="shared" si="50"/>
        <v>3.1141427857837112</v>
      </c>
      <c r="G261" s="64">
        <f t="shared" si="51"/>
        <v>27.856079091944871</v>
      </c>
      <c r="H261" s="125">
        <f t="shared" si="52"/>
        <v>27856.07909194487</v>
      </c>
      <c r="I261" s="123">
        <f t="shared" si="53"/>
        <v>22841.984855394792</v>
      </c>
      <c r="J261" s="126">
        <f t="shared" si="54"/>
        <v>26.274831315999993</v>
      </c>
      <c r="K261" s="110">
        <f t="shared" si="55"/>
        <v>26274.831315999993</v>
      </c>
      <c r="L261" s="111">
        <f t="shared" si="56"/>
        <v>21545.361679119993</v>
      </c>
      <c r="N261" s="1"/>
      <c r="O261" s="52">
        <v>2.34</v>
      </c>
      <c r="P261" s="161">
        <f t="shared" si="57"/>
        <v>23.826702319999999</v>
      </c>
      <c r="Q261" s="160">
        <f t="shared" si="58"/>
        <v>23826.70232</v>
      </c>
      <c r="R261" s="156">
        <f t="shared" si="59"/>
        <v>19537.8959024</v>
      </c>
      <c r="S261" s="1"/>
      <c r="T261" s="62">
        <f t="shared" si="63"/>
        <v>2.3399999999999941</v>
      </c>
      <c r="U261" s="53">
        <f t="shared" si="60"/>
        <v>22841.984855394792</v>
      </c>
      <c r="V261" s="171">
        <f t="shared" si="61"/>
        <v>19537.8959024</v>
      </c>
      <c r="W261" s="54">
        <f t="shared" si="62"/>
        <v>0.85535018196045964</v>
      </c>
      <c r="X261" s="1"/>
      <c r="Y261" s="3"/>
    </row>
    <row r="262" spans="1:25" ht="16.5" thickTop="1" thickBot="1" x14ac:dyDescent="0.3">
      <c r="A262" s="1"/>
      <c r="B262" s="1"/>
      <c r="D262" s="52">
        <v>2.35</v>
      </c>
      <c r="E262" s="137">
        <f t="shared" si="49"/>
        <v>24.804392515517868</v>
      </c>
      <c r="F262" s="144">
        <f t="shared" si="50"/>
        <v>3.1185409712264138</v>
      </c>
      <c r="G262" s="64">
        <f t="shared" si="51"/>
        <v>27.922933486744281</v>
      </c>
      <c r="H262" s="125">
        <f t="shared" si="52"/>
        <v>27922.933486744281</v>
      </c>
      <c r="I262" s="123">
        <f t="shared" si="53"/>
        <v>22896.805459130308</v>
      </c>
      <c r="J262" s="126">
        <f t="shared" si="54"/>
        <v>26.305397437499998</v>
      </c>
      <c r="K262" s="110">
        <f t="shared" si="55"/>
        <v>26305.3974375</v>
      </c>
      <c r="L262" s="111">
        <f t="shared" si="56"/>
        <v>21570.42589875</v>
      </c>
      <c r="N262" s="1"/>
      <c r="O262" s="52">
        <v>2.35</v>
      </c>
      <c r="P262" s="161">
        <f t="shared" si="57"/>
        <v>23.890273750000002</v>
      </c>
      <c r="Q262" s="160">
        <f t="shared" si="58"/>
        <v>23890.273750000004</v>
      </c>
      <c r="R262" s="156">
        <f t="shared" si="59"/>
        <v>19590.024475000002</v>
      </c>
      <c r="S262" s="1"/>
      <c r="T262" s="62">
        <f t="shared" si="63"/>
        <v>2.3499999999999939</v>
      </c>
      <c r="U262" s="53">
        <f t="shared" si="60"/>
        <v>22896.805459130308</v>
      </c>
      <c r="V262" s="171">
        <f t="shared" si="61"/>
        <v>19590.024475000002</v>
      </c>
      <c r="W262" s="54">
        <f t="shared" si="62"/>
        <v>0.85557893698172216</v>
      </c>
      <c r="X262" s="1"/>
      <c r="Y262" s="3"/>
    </row>
    <row r="263" spans="1:25" ht="16.5" thickTop="1" thickBot="1" x14ac:dyDescent="0.3">
      <c r="A263" s="1"/>
      <c r="B263" s="1"/>
      <c r="D263" s="52">
        <v>2.36</v>
      </c>
      <c r="E263" s="137">
        <f t="shared" si="49"/>
        <v>24.864928688030432</v>
      </c>
      <c r="F263" s="144">
        <f t="shared" si="50"/>
        <v>3.1226729422164214</v>
      </c>
      <c r="G263" s="64">
        <f t="shared" si="51"/>
        <v>27.987601630246854</v>
      </c>
      <c r="H263" s="125">
        <f t="shared" si="52"/>
        <v>27987.601630246852</v>
      </c>
      <c r="I263" s="123">
        <f t="shared" si="53"/>
        <v>22949.833336802418</v>
      </c>
      <c r="J263" s="126">
        <f t="shared" si="54"/>
        <v>26.333756223999995</v>
      </c>
      <c r="K263" s="110">
        <f t="shared" si="55"/>
        <v>26333.756223999993</v>
      </c>
      <c r="L263" s="111">
        <f t="shared" si="56"/>
        <v>21593.680103679992</v>
      </c>
      <c r="N263" s="1"/>
      <c r="O263" s="52">
        <v>2.36</v>
      </c>
      <c r="P263" s="161">
        <f t="shared" si="57"/>
        <v>23.952724479999993</v>
      </c>
      <c r="Q263" s="160">
        <f t="shared" si="58"/>
        <v>23952.724479999993</v>
      </c>
      <c r="R263" s="156">
        <f t="shared" si="59"/>
        <v>19641.234073599993</v>
      </c>
      <c r="S263" s="1"/>
      <c r="T263" s="62">
        <f t="shared" si="63"/>
        <v>2.3599999999999937</v>
      </c>
      <c r="U263" s="53">
        <f t="shared" si="60"/>
        <v>22949.833336802418</v>
      </c>
      <c r="V263" s="171">
        <f t="shared" si="61"/>
        <v>19641.234073599993</v>
      </c>
      <c r="W263" s="54">
        <f t="shared" si="62"/>
        <v>0.85583340782275985</v>
      </c>
      <c r="X263" s="1"/>
      <c r="Y263" s="3"/>
    </row>
    <row r="264" spans="1:25" ht="16.5" thickTop="1" thickBot="1" x14ac:dyDescent="0.3">
      <c r="A264" s="1"/>
      <c r="B264" s="1"/>
      <c r="D264" s="52">
        <v>2.37</v>
      </c>
      <c r="E264" s="137">
        <f t="shared" si="49"/>
        <v>24.923463532317673</v>
      </c>
      <c r="F264" s="144">
        <f t="shared" si="50"/>
        <v>3.1265362786223463</v>
      </c>
      <c r="G264" s="64">
        <f t="shared" si="51"/>
        <v>28.049999810940019</v>
      </c>
      <c r="H264" s="125">
        <f t="shared" si="52"/>
        <v>28049.999810940019</v>
      </c>
      <c r="I264" s="123">
        <f t="shared" si="53"/>
        <v>23000.999844970815</v>
      </c>
      <c r="J264" s="126">
        <f t="shared" si="54"/>
        <v>26.359888574499994</v>
      </c>
      <c r="K264" s="110">
        <f t="shared" si="55"/>
        <v>26359.888574499993</v>
      </c>
      <c r="L264" s="111">
        <f t="shared" si="56"/>
        <v>21615.108631089992</v>
      </c>
      <c r="N264" s="1"/>
      <c r="O264" s="52">
        <v>2.37</v>
      </c>
      <c r="P264" s="161">
        <f t="shared" si="57"/>
        <v>24.014044489999996</v>
      </c>
      <c r="Q264" s="160">
        <f t="shared" si="58"/>
        <v>24014.044489999997</v>
      </c>
      <c r="R264" s="156">
        <f t="shared" si="59"/>
        <v>19691.516481799998</v>
      </c>
      <c r="S264" s="1"/>
      <c r="T264" s="62">
        <f t="shared" si="63"/>
        <v>2.3699999999999934</v>
      </c>
      <c r="U264" s="53">
        <f t="shared" si="60"/>
        <v>23000.999844970815</v>
      </c>
      <c r="V264" s="171">
        <f t="shared" si="61"/>
        <v>19691.516481799998</v>
      </c>
      <c r="W264" s="54">
        <f t="shared" si="62"/>
        <v>0.85611567386300214</v>
      </c>
      <c r="X264" s="1"/>
      <c r="Y264" s="3"/>
    </row>
    <row r="265" spans="1:25" ht="16.5" thickTop="1" thickBot="1" x14ac:dyDescent="0.3">
      <c r="A265" s="1"/>
      <c r="B265" s="1"/>
      <c r="D265" s="52">
        <v>2.38</v>
      </c>
      <c r="E265" s="137">
        <f t="shared" si="49"/>
        <v>24.979907102728859</v>
      </c>
      <c r="F265" s="144">
        <f t="shared" si="50"/>
        <v>3.1301285603128002</v>
      </c>
      <c r="G265" s="64">
        <f t="shared" si="51"/>
        <v>28.110035663041661</v>
      </c>
      <c r="H265" s="125">
        <f t="shared" si="52"/>
        <v>28110.035663041661</v>
      </c>
      <c r="I265" s="123">
        <f t="shared" si="53"/>
        <v>23050.229243694161</v>
      </c>
      <c r="J265" s="126">
        <f t="shared" si="54"/>
        <v>26.383775387999997</v>
      </c>
      <c r="K265" s="110">
        <f t="shared" si="55"/>
        <v>26383.775387999998</v>
      </c>
      <c r="L265" s="111">
        <f t="shared" si="56"/>
        <v>21634.695818159998</v>
      </c>
      <c r="N265" s="1"/>
      <c r="O265" s="52">
        <v>2.38</v>
      </c>
      <c r="P265" s="161">
        <f t="shared" si="57"/>
        <v>24.074223759999999</v>
      </c>
      <c r="Q265" s="160">
        <f t="shared" si="58"/>
        <v>24074.223759999997</v>
      </c>
      <c r="R265" s="156">
        <f t="shared" si="59"/>
        <v>19740.863483199995</v>
      </c>
      <c r="S265" s="1"/>
      <c r="T265" s="62">
        <f t="shared" si="63"/>
        <v>2.3799999999999932</v>
      </c>
      <c r="U265" s="53">
        <f t="shared" si="60"/>
        <v>23050.229243694161</v>
      </c>
      <c r="V265" s="171">
        <f t="shared" si="61"/>
        <v>19740.863483199995</v>
      </c>
      <c r="W265" s="54">
        <f t="shared" si="62"/>
        <v>0.85642807602880966</v>
      </c>
      <c r="X265" s="1"/>
      <c r="Y265" s="3"/>
    </row>
    <row r="266" spans="1:25" ht="16.5" thickTop="1" thickBot="1" x14ac:dyDescent="0.3">
      <c r="A266" s="1"/>
      <c r="B266" s="1"/>
      <c r="D266" s="52">
        <v>2.39</v>
      </c>
      <c r="E266" s="137">
        <f t="shared" si="49"/>
        <v>25.034159042073604</v>
      </c>
      <c r="F266" s="144">
        <f t="shared" si="50"/>
        <v>3.133447367156394</v>
      </c>
      <c r="G266" s="64">
        <f t="shared" si="51"/>
        <v>28.167606409229997</v>
      </c>
      <c r="H266" s="125">
        <f t="shared" si="52"/>
        <v>28167.606409229997</v>
      </c>
      <c r="I266" s="123">
        <f t="shared" si="53"/>
        <v>23097.437255568595</v>
      </c>
      <c r="J266" s="126">
        <f t="shared" si="54"/>
        <v>26.405397563500003</v>
      </c>
      <c r="K266" s="110">
        <f t="shared" si="55"/>
        <v>26405.397563500002</v>
      </c>
      <c r="L266" s="111">
        <f t="shared" si="56"/>
        <v>21652.426002070002</v>
      </c>
      <c r="N266" s="1"/>
      <c r="O266" s="52">
        <v>2.39</v>
      </c>
      <c r="P266" s="161">
        <f t="shared" si="57"/>
        <v>24.133252269999996</v>
      </c>
      <c r="Q266" s="160">
        <f t="shared" si="58"/>
        <v>24133.252269999997</v>
      </c>
      <c r="R266" s="156">
        <f t="shared" si="59"/>
        <v>19789.266861399996</v>
      </c>
      <c r="S266" s="1"/>
      <c r="T266" s="62">
        <f t="shared" si="63"/>
        <v>2.389999999999993</v>
      </c>
      <c r="U266" s="53">
        <f t="shared" si="60"/>
        <v>23097.437255568595</v>
      </c>
      <c r="V266" s="171">
        <f t="shared" si="61"/>
        <v>19789.266861399996</v>
      </c>
      <c r="W266" s="54">
        <f t="shared" si="62"/>
        <v>0.85677327066356557</v>
      </c>
      <c r="X266" s="1"/>
      <c r="Y266" s="3"/>
    </row>
    <row r="267" spans="1:25" ht="16.5" thickTop="1" thickBot="1" x14ac:dyDescent="0.3">
      <c r="A267" s="1"/>
      <c r="B267" s="1"/>
      <c r="D267" s="52">
        <v>2.4</v>
      </c>
      <c r="E267" s="137">
        <f t="shared" si="49"/>
        <v>25.086106276750787</v>
      </c>
      <c r="F267" s="144">
        <f t="shared" si="50"/>
        <v>3.1364902790217415</v>
      </c>
      <c r="G267" s="64">
        <f t="shared" si="51"/>
        <v>28.22259655577253</v>
      </c>
      <c r="H267" s="125">
        <f t="shared" si="52"/>
        <v>28222.596555772529</v>
      </c>
      <c r="I267" s="123">
        <f t="shared" si="53"/>
        <v>23142.529175733471</v>
      </c>
      <c r="J267" s="126">
        <f t="shared" si="54"/>
        <v>26.424735999999992</v>
      </c>
      <c r="K267" s="110">
        <f t="shared" si="55"/>
        <v>26424.735999999994</v>
      </c>
      <c r="L267" s="111">
        <f t="shared" si="56"/>
        <v>21668.283519999994</v>
      </c>
      <c r="N267" s="1"/>
      <c r="O267" s="52">
        <v>2.4</v>
      </c>
      <c r="P267" s="161">
        <f t="shared" si="57"/>
        <v>24.191120000000002</v>
      </c>
      <c r="Q267" s="160">
        <f t="shared" si="58"/>
        <v>24191.120000000003</v>
      </c>
      <c r="R267" s="156">
        <f t="shared" si="59"/>
        <v>19836.718400000002</v>
      </c>
      <c r="S267" s="1"/>
      <c r="T267" s="62">
        <f t="shared" si="63"/>
        <v>2.3999999999999928</v>
      </c>
      <c r="U267" s="53">
        <f t="shared" si="60"/>
        <v>23142.529175733471</v>
      </c>
      <c r="V267" s="171">
        <f t="shared" si="61"/>
        <v>19836.718400000002</v>
      </c>
      <c r="W267" s="54">
        <f t="shared" si="62"/>
        <v>0.85715430017909022</v>
      </c>
      <c r="X267" s="1"/>
      <c r="Y267" s="3"/>
    </row>
    <row r="268" spans="1:25" ht="16.5" thickTop="1" thickBot="1" x14ac:dyDescent="0.3">
      <c r="A268" s="1"/>
      <c r="B268" s="1"/>
      <c r="D268" s="52">
        <v>2.41</v>
      </c>
      <c r="E268" s="137">
        <f t="shared" si="49"/>
        <v>25.135619922317634</v>
      </c>
      <c r="F268" s="144">
        <f t="shared" si="50"/>
        <v>3.139254875777453</v>
      </c>
      <c r="G268" s="64">
        <f t="shared" si="51"/>
        <v>28.274874798095087</v>
      </c>
      <c r="H268" s="125">
        <f t="shared" si="52"/>
        <v>28274.874798095087</v>
      </c>
      <c r="I268" s="123">
        <f t="shared" si="53"/>
        <v>23185.39733443797</v>
      </c>
      <c r="J268" s="126">
        <f t="shared" si="54"/>
        <v>26.441771596500001</v>
      </c>
      <c r="K268" s="110">
        <f t="shared" si="55"/>
        <v>26441.771596499999</v>
      </c>
      <c r="L268" s="111">
        <f t="shared" si="56"/>
        <v>21682.252709129996</v>
      </c>
      <c r="N268" s="1"/>
      <c r="O268" s="52">
        <v>2.41</v>
      </c>
      <c r="P268" s="161">
        <f t="shared" si="57"/>
        <v>24.247816929999995</v>
      </c>
      <c r="Q268" s="160">
        <f t="shared" si="58"/>
        <v>24247.816929999997</v>
      </c>
      <c r="R268" s="156">
        <f t="shared" si="59"/>
        <v>19883.209882599996</v>
      </c>
      <c r="S268" s="1"/>
      <c r="T268" s="62">
        <f t="shared" si="63"/>
        <v>2.4099999999999926</v>
      </c>
      <c r="U268" s="53">
        <f t="shared" si="60"/>
        <v>23185.39733443797</v>
      </c>
      <c r="V268" s="171">
        <f t="shared" si="61"/>
        <v>19883.209882599996</v>
      </c>
      <c r="W268" s="54">
        <f t="shared" si="62"/>
        <v>0.85757468788627855</v>
      </c>
      <c r="X268" s="1"/>
      <c r="Y268" s="3"/>
    </row>
    <row r="269" spans="1:25" ht="16.5" thickTop="1" thickBot="1" x14ac:dyDescent="0.3">
      <c r="A269" s="1"/>
      <c r="B269" s="1"/>
      <c r="D269" s="52">
        <v>2.42</v>
      </c>
      <c r="E269" s="137">
        <f t="shared" si="49"/>
        <v>25.182551012101648</v>
      </c>
      <c r="F269" s="144">
        <f t="shared" si="50"/>
        <v>3.1417387372921417</v>
      </c>
      <c r="G269" s="64">
        <f t="shared" si="51"/>
        <v>28.324289749393788</v>
      </c>
      <c r="H269" s="125">
        <f t="shared" si="52"/>
        <v>28324.289749393789</v>
      </c>
      <c r="I269" s="123">
        <f t="shared" si="53"/>
        <v>23225.917594502906</v>
      </c>
      <c r="J269" s="126">
        <f t="shared" si="54"/>
        <v>26.456485252</v>
      </c>
      <c r="K269" s="110">
        <f t="shared" si="55"/>
        <v>26456.485251999999</v>
      </c>
      <c r="L269" s="111">
        <f t="shared" si="56"/>
        <v>21694.317906639997</v>
      </c>
      <c r="N269" s="1"/>
      <c r="O269" s="52">
        <v>2.42</v>
      </c>
      <c r="P269" s="161">
        <f t="shared" si="57"/>
        <v>24.303333039999995</v>
      </c>
      <c r="Q269" s="160">
        <f t="shared" si="58"/>
        <v>24303.333039999994</v>
      </c>
      <c r="R269" s="156">
        <f t="shared" si="59"/>
        <v>19928.733092799994</v>
      </c>
      <c r="S269" s="1"/>
      <c r="T269" s="62">
        <f t="shared" si="63"/>
        <v>2.4199999999999924</v>
      </c>
      <c r="U269" s="53">
        <f t="shared" si="60"/>
        <v>23225.917594502906</v>
      </c>
      <c r="V269" s="171">
        <f t="shared" si="61"/>
        <v>19928.733092799994</v>
      </c>
      <c r="W269" s="54">
        <f t="shared" si="62"/>
        <v>0.8580385688407296</v>
      </c>
      <c r="X269" s="1"/>
      <c r="Y269" s="3"/>
    </row>
    <row r="270" spans="1:25" ht="16.5" thickTop="1" thickBot="1" x14ac:dyDescent="0.3">
      <c r="A270" s="1"/>
      <c r="B270" s="1"/>
      <c r="D270" s="52">
        <v>2.4300000000000002</v>
      </c>
      <c r="E270" s="137">
        <f t="shared" si="49"/>
        <v>25.226724399578718</v>
      </c>
      <c r="F270" s="144">
        <f t="shared" si="50"/>
        <v>3.1439394434344181</v>
      </c>
      <c r="G270" s="64">
        <f t="shared" si="51"/>
        <v>28.370663843013137</v>
      </c>
      <c r="H270" s="125">
        <f t="shared" si="52"/>
        <v>28370.663843013139</v>
      </c>
      <c r="I270" s="123">
        <f t="shared" si="53"/>
        <v>23263.944351270773</v>
      </c>
      <c r="J270" s="126">
        <f t="shared" si="54"/>
        <v>26.468857865499995</v>
      </c>
      <c r="K270" s="110">
        <f t="shared" si="55"/>
        <v>26468.857865499995</v>
      </c>
      <c r="L270" s="111">
        <f t="shared" si="56"/>
        <v>21704.463449709994</v>
      </c>
      <c r="N270" s="1"/>
      <c r="O270" s="52">
        <v>2.4300000000000002</v>
      </c>
      <c r="P270" s="161">
        <f t="shared" si="57"/>
        <v>24.357658309999994</v>
      </c>
      <c r="Q270" s="160">
        <f t="shared" si="58"/>
        <v>24357.658309999995</v>
      </c>
      <c r="R270" s="156">
        <f t="shared" si="59"/>
        <v>19973.279814199996</v>
      </c>
      <c r="S270" s="1"/>
      <c r="T270" s="62">
        <f t="shared" si="63"/>
        <v>2.4299999999999922</v>
      </c>
      <c r="U270" s="53">
        <f t="shared" si="60"/>
        <v>23263.944351270773</v>
      </c>
      <c r="V270" s="171">
        <f t="shared" si="61"/>
        <v>19973.279814199996</v>
      </c>
      <c r="W270" s="54">
        <f t="shared" si="62"/>
        <v>0.85855087652446915</v>
      </c>
      <c r="X270" s="1"/>
      <c r="Y270" s="3"/>
    </row>
    <row r="271" spans="1:25" ht="16.5" thickTop="1" thickBot="1" x14ac:dyDescent="0.3">
      <c r="A271" s="1"/>
      <c r="B271" s="1"/>
      <c r="D271" s="52">
        <v>2.44</v>
      </c>
      <c r="E271" s="137">
        <f t="shared" si="49"/>
        <v>25.267929683680304</v>
      </c>
      <c r="F271" s="144">
        <f t="shared" si="50"/>
        <v>3.1458545740728954</v>
      </c>
      <c r="G271" s="64">
        <f t="shared" si="51"/>
        <v>28.4137842577532</v>
      </c>
      <c r="H271" s="125">
        <f t="shared" si="52"/>
        <v>28413.784257753199</v>
      </c>
      <c r="I271" s="123">
        <f t="shared" si="53"/>
        <v>23299.303091357622</v>
      </c>
      <c r="J271" s="126">
        <f t="shared" si="54"/>
        <v>26.478870335999993</v>
      </c>
      <c r="K271" s="110">
        <f t="shared" si="55"/>
        <v>26478.870335999993</v>
      </c>
      <c r="L271" s="111">
        <f t="shared" si="56"/>
        <v>21712.673675519993</v>
      </c>
      <c r="N271" s="1"/>
      <c r="O271" s="52">
        <v>2.44</v>
      </c>
      <c r="P271" s="161">
        <f t="shared" si="57"/>
        <v>24.410782719999997</v>
      </c>
      <c r="Q271" s="160">
        <f t="shared" si="58"/>
        <v>24410.782719999996</v>
      </c>
      <c r="R271" s="156">
        <f t="shared" si="59"/>
        <v>20016.841830399997</v>
      </c>
      <c r="S271" s="1"/>
      <c r="T271" s="62">
        <f t="shared" si="63"/>
        <v>2.439999999999992</v>
      </c>
      <c r="U271" s="53">
        <f t="shared" si="60"/>
        <v>23299.303091357622</v>
      </c>
      <c r="V271" s="171">
        <f t="shared" si="61"/>
        <v>20016.841830399997</v>
      </c>
      <c r="W271" s="54">
        <f t="shared" si="62"/>
        <v>0.859117620467576</v>
      </c>
      <c r="X271" s="1"/>
      <c r="Y271" s="3"/>
    </row>
    <row r="272" spans="1:25" ht="16.5" thickTop="1" thickBot="1" x14ac:dyDescent="0.3">
      <c r="A272" s="1"/>
      <c r="B272" s="1"/>
      <c r="D272" s="52">
        <v>2.4500000000000002</v>
      </c>
      <c r="E272" s="137">
        <f t="shared" si="49"/>
        <v>25.305906968587486</v>
      </c>
      <c r="F272" s="144">
        <f t="shared" si="50"/>
        <v>3.1474817090761835</v>
      </c>
      <c r="G272" s="64">
        <f t="shared" si="51"/>
        <v>28.453388677663668</v>
      </c>
      <c r="H272" s="125">
        <f t="shared" si="52"/>
        <v>28453.388677663668</v>
      </c>
      <c r="I272" s="123">
        <f t="shared" si="53"/>
        <v>23331.778715684206</v>
      </c>
      <c r="J272" s="126">
        <f t="shared" si="54"/>
        <v>26.486503562500005</v>
      </c>
      <c r="K272" s="110">
        <f t="shared" si="55"/>
        <v>26486.503562500006</v>
      </c>
      <c r="L272" s="111">
        <f t="shared" si="56"/>
        <v>21718.932921250002</v>
      </c>
      <c r="N272" s="1"/>
      <c r="O272" s="52">
        <v>2.4500000000000002</v>
      </c>
      <c r="P272" s="161">
        <f t="shared" si="57"/>
        <v>24.462696250000004</v>
      </c>
      <c r="Q272" s="160">
        <f t="shared" si="58"/>
        <v>24462.696250000005</v>
      </c>
      <c r="R272" s="156">
        <f t="shared" si="59"/>
        <v>20059.410925000004</v>
      </c>
      <c r="S272" s="1"/>
      <c r="T272" s="62">
        <f t="shared" si="63"/>
        <v>2.4499999999999917</v>
      </c>
      <c r="U272" s="53">
        <f t="shared" si="60"/>
        <v>23331.778715684206</v>
      </c>
      <c r="V272" s="171">
        <f t="shared" si="61"/>
        <v>20059.410925000004</v>
      </c>
      <c r="W272" s="54">
        <f t="shared" si="62"/>
        <v>0.85974632150593666</v>
      </c>
      <c r="X272" s="1"/>
      <c r="Y272" s="3"/>
    </row>
    <row r="273" spans="1:25" ht="16.5" thickTop="1" thickBot="1" x14ac:dyDescent="0.3">
      <c r="A273" s="1"/>
      <c r="B273" s="1"/>
      <c r="D273" s="52">
        <v>2.46</v>
      </c>
      <c r="E273" s="137">
        <f t="shared" si="49"/>
        <v>25.340322898123762</v>
      </c>
      <c r="F273" s="144">
        <f t="shared" si="50"/>
        <v>3.1488184283128962</v>
      </c>
      <c r="G273" s="64">
        <f t="shared" si="51"/>
        <v>28.489141326436659</v>
      </c>
      <c r="H273" s="125">
        <f t="shared" si="52"/>
        <v>28489.14132643666</v>
      </c>
      <c r="I273" s="123">
        <f t="shared" si="53"/>
        <v>23361.095887678061</v>
      </c>
      <c r="J273" s="126">
        <f t="shared" si="54"/>
        <v>26.491738443999996</v>
      </c>
      <c r="K273" s="110">
        <f t="shared" si="55"/>
        <v>26491.738443999995</v>
      </c>
      <c r="L273" s="111">
        <f t="shared" si="56"/>
        <v>21723.225524079993</v>
      </c>
      <c r="N273" s="1"/>
      <c r="O273" s="52">
        <v>2.46</v>
      </c>
      <c r="P273" s="161">
        <f t="shared" si="57"/>
        <v>24.513388880000001</v>
      </c>
      <c r="Q273" s="160">
        <f t="shared" si="58"/>
        <v>24513.388880000002</v>
      </c>
      <c r="R273" s="156">
        <f t="shared" si="59"/>
        <v>20100.9788816</v>
      </c>
      <c r="S273" s="1"/>
      <c r="T273" s="62">
        <f t="shared" si="63"/>
        <v>2.4599999999999915</v>
      </c>
      <c r="U273" s="53">
        <f t="shared" si="60"/>
        <v>23361.095887678061</v>
      </c>
      <c r="V273" s="171">
        <f t="shared" si="61"/>
        <v>20100.9788816</v>
      </c>
      <c r="W273" s="54">
        <f t="shared" si="62"/>
        <v>0.86044674351952699</v>
      </c>
      <c r="X273" s="1"/>
      <c r="Y273" s="3"/>
    </row>
    <row r="274" spans="1:25" ht="16.5" thickTop="1" thickBot="1" x14ac:dyDescent="0.3">
      <c r="A274" s="1"/>
      <c r="B274" s="1"/>
      <c r="D274" s="52">
        <v>2.4700000000000002</v>
      </c>
      <c r="E274" s="137">
        <f t="shared" si="49"/>
        <v>25.370726201435183</v>
      </c>
      <c r="F274" s="144">
        <f t="shared" si="50"/>
        <v>3.1498623116516451</v>
      </c>
      <c r="G274" s="64">
        <f t="shared" si="51"/>
        <v>28.520588513086828</v>
      </c>
      <c r="H274" s="125">
        <f t="shared" si="52"/>
        <v>28520.588513086826</v>
      </c>
      <c r="I274" s="123">
        <f t="shared" si="53"/>
        <v>23386.882580731195</v>
      </c>
      <c r="J274" s="126">
        <f t="shared" si="54"/>
        <v>26.494555879500002</v>
      </c>
      <c r="K274" s="110">
        <f t="shared" si="55"/>
        <v>26494.555879500003</v>
      </c>
      <c r="L274" s="111">
        <f t="shared" si="56"/>
        <v>21725.535821190002</v>
      </c>
      <c r="N274" s="1"/>
      <c r="O274" s="52">
        <v>2.4700000000000002</v>
      </c>
      <c r="P274" s="161">
        <f t="shared" si="57"/>
        <v>24.56285059</v>
      </c>
      <c r="Q274" s="160">
        <f t="shared" si="58"/>
        <v>24562.850590000002</v>
      </c>
      <c r="R274" s="156">
        <f t="shared" si="59"/>
        <v>20141.537483799999</v>
      </c>
      <c r="S274" s="1"/>
      <c r="T274" s="62">
        <f t="shared" si="63"/>
        <v>2.4699999999999913</v>
      </c>
      <c r="U274" s="53">
        <f t="shared" si="60"/>
        <v>23386.882580731195</v>
      </c>
      <c r="V274" s="171">
        <f t="shared" si="61"/>
        <v>20141.537483799999</v>
      </c>
      <c r="W274" s="54">
        <f t="shared" si="62"/>
        <v>0.86123224907260254</v>
      </c>
      <c r="X274" s="1"/>
      <c r="Y274" s="3"/>
    </row>
    <row r="275" spans="1:25" ht="16.5" thickTop="1" thickBot="1" x14ac:dyDescent="0.3">
      <c r="A275" s="1"/>
      <c r="B275" s="1"/>
      <c r="D275" s="52">
        <v>2.48</v>
      </c>
      <c r="E275" s="137">
        <f t="shared" si="49"/>
        <v>25.396452224019786</v>
      </c>
      <c r="F275" s="144">
        <f t="shared" si="50"/>
        <v>3.1506109389610413</v>
      </c>
      <c r="G275" s="64">
        <f t="shared" si="51"/>
        <v>28.547063162980827</v>
      </c>
      <c r="H275" s="125">
        <f t="shared" si="52"/>
        <v>28547.063162980827</v>
      </c>
      <c r="I275" s="123">
        <f t="shared" si="53"/>
        <v>23408.591793644275</v>
      </c>
      <c r="J275" s="126">
        <f t="shared" si="54"/>
        <v>26.494936768000009</v>
      </c>
      <c r="K275" s="110">
        <f t="shared" si="55"/>
        <v>26494.93676800001</v>
      </c>
      <c r="L275" s="111">
        <f t="shared" si="56"/>
        <v>21725.848149760008</v>
      </c>
      <c r="N275" s="1"/>
      <c r="O275" s="52">
        <v>2.48</v>
      </c>
      <c r="P275" s="161">
        <f t="shared" si="57"/>
        <v>24.61107136</v>
      </c>
      <c r="Q275" s="160">
        <f t="shared" si="58"/>
        <v>24611.071360000002</v>
      </c>
      <c r="R275" s="156">
        <f t="shared" si="59"/>
        <v>20181.078515199999</v>
      </c>
      <c r="S275" s="1"/>
      <c r="T275" s="62">
        <f t="shared" si="63"/>
        <v>2.4799999999999911</v>
      </c>
      <c r="U275" s="53">
        <f t="shared" si="60"/>
        <v>23408.591793644275</v>
      </c>
      <c r="V275" s="171">
        <f t="shared" si="61"/>
        <v>20181.078515199999</v>
      </c>
      <c r="W275" s="54">
        <f t="shared" si="62"/>
        <v>0.86212270661575696</v>
      </c>
      <c r="X275" s="1"/>
      <c r="Y275" s="3"/>
    </row>
    <row r="276" spans="1:25" ht="16.5" thickTop="1" thickBot="1" x14ac:dyDescent="0.3">
      <c r="A276" s="1"/>
      <c r="B276" s="1"/>
      <c r="D276" s="52">
        <v>2.4900000000000002</v>
      </c>
      <c r="E276" s="137">
        <f t="shared" si="49"/>
        <v>25.416358254992829</v>
      </c>
      <c r="F276" s="144">
        <f t="shared" si="50"/>
        <v>3.151061890109697</v>
      </c>
      <c r="G276" s="64">
        <f t="shared" si="51"/>
        <v>28.567420145102528</v>
      </c>
      <c r="H276" s="125">
        <f t="shared" si="52"/>
        <v>28567.420145102529</v>
      </c>
      <c r="I276" s="123">
        <f t="shared" si="53"/>
        <v>23425.284518984074</v>
      </c>
      <c r="J276" s="126">
        <f t="shared" si="54"/>
        <v>26.492862008499994</v>
      </c>
      <c r="K276" s="110">
        <f t="shared" si="55"/>
        <v>26492.862008499993</v>
      </c>
      <c r="L276" s="111">
        <f t="shared" si="56"/>
        <v>21724.146846969994</v>
      </c>
      <c r="N276" s="1"/>
      <c r="O276" s="52">
        <v>2.4900000000000002</v>
      </c>
      <c r="P276" s="161">
        <f t="shared" si="57"/>
        <v>24.658041170000001</v>
      </c>
      <c r="Q276" s="160">
        <f t="shared" si="58"/>
        <v>24658.04117</v>
      </c>
      <c r="R276" s="156">
        <f t="shared" si="59"/>
        <v>20219.593759399999</v>
      </c>
      <c r="S276" s="1"/>
      <c r="T276" s="62">
        <f t="shared" si="63"/>
        <v>2.4899999999999909</v>
      </c>
      <c r="U276" s="53">
        <f t="shared" si="60"/>
        <v>23425.284518984074</v>
      </c>
      <c r="V276" s="171">
        <f t="shared" si="61"/>
        <v>20219.593759399999</v>
      </c>
      <c r="W276" s="54">
        <f t="shared" si="62"/>
        <v>0.86315253686732585</v>
      </c>
      <c r="X276" s="1"/>
      <c r="Y276" s="3"/>
    </row>
    <row r="277" spans="1:25" ht="16.5" thickTop="1" thickBot="1" x14ac:dyDescent="0.3">
      <c r="A277" s="1"/>
      <c r="B277" s="1"/>
      <c r="D277" s="52">
        <v>2.5</v>
      </c>
      <c r="E277" s="137">
        <f t="shared" si="49"/>
        <v>25.427265539992387</v>
      </c>
      <c r="F277" s="144">
        <f t="shared" si="50"/>
        <v>3.1512127449662239</v>
      </c>
      <c r="G277" s="64">
        <f t="shared" si="51"/>
        <v>28.57847828495861</v>
      </c>
      <c r="H277" s="125">
        <f t="shared" si="52"/>
        <v>28578.478284958612</v>
      </c>
      <c r="I277" s="123">
        <f t="shared" si="53"/>
        <v>23434.352193666062</v>
      </c>
      <c r="J277" s="127">
        <f t="shared" si="54"/>
        <v>26.488312500000003</v>
      </c>
      <c r="K277" s="112">
        <f t="shared" si="55"/>
        <v>26488.312500000004</v>
      </c>
      <c r="L277" s="111">
        <f t="shared" si="56"/>
        <v>21720.416250000002</v>
      </c>
      <c r="N277" s="1"/>
      <c r="O277" s="52">
        <v>2.5</v>
      </c>
      <c r="P277" s="161">
        <f t="shared" si="57"/>
        <v>24.703749999999996</v>
      </c>
      <c r="Q277" s="160">
        <f t="shared" si="58"/>
        <v>24703.749999999996</v>
      </c>
      <c r="R277" s="156">
        <f t="shared" si="59"/>
        <v>20257.074999999997</v>
      </c>
      <c r="S277" s="1"/>
      <c r="T277" s="62">
        <f t="shared" si="63"/>
        <v>2.4999999999999907</v>
      </c>
      <c r="U277" s="53">
        <f t="shared" si="60"/>
        <v>23434.352193666062</v>
      </c>
      <c r="V277" s="171">
        <f t="shared" si="61"/>
        <v>20257.074999999997</v>
      </c>
      <c r="W277" s="54">
        <f t="shared" si="62"/>
        <v>0.86441796353454003</v>
      </c>
      <c r="X277" s="1"/>
      <c r="Y277" s="3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3"/>
      <c r="T278" s="3"/>
      <c r="U278" s="3"/>
      <c r="V278" s="3"/>
      <c r="W278" s="3"/>
      <c r="X278" s="3"/>
      <c r="Y278" s="3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3"/>
      <c r="T279" s="3"/>
      <c r="U279" s="3"/>
      <c r="V279" s="3"/>
      <c r="W279" s="3"/>
      <c r="X279" s="3"/>
      <c r="Y279" s="3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3"/>
      <c r="T280" s="3"/>
      <c r="U280" s="3"/>
      <c r="V280" s="3"/>
      <c r="W280" s="3"/>
      <c r="X280" s="3"/>
      <c r="Y280" s="3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3"/>
      <c r="T281" s="3"/>
      <c r="U281" s="3"/>
      <c r="V281" s="3"/>
      <c r="W281" s="3"/>
      <c r="X281" s="3"/>
      <c r="Y281" s="3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3"/>
      <c r="T282" s="3"/>
      <c r="U282" s="3"/>
      <c r="V282" s="3"/>
      <c r="W282" s="3"/>
      <c r="X282" s="3"/>
      <c r="Y282" s="3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3"/>
      <c r="T283" s="3"/>
      <c r="U283" s="3"/>
      <c r="V283" s="3"/>
      <c r="W283" s="3"/>
      <c r="X283" s="3"/>
      <c r="Y283" s="3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3"/>
      <c r="T284" s="3"/>
      <c r="U284" s="3"/>
      <c r="V284" s="3"/>
      <c r="W284" s="3"/>
      <c r="X284" s="3"/>
      <c r="Y284" s="3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3"/>
      <c r="T285" s="3"/>
      <c r="U285" s="3"/>
      <c r="V285" s="3"/>
      <c r="W285" s="3"/>
      <c r="X285" s="3"/>
      <c r="Y285" s="3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3"/>
      <c r="T286" s="3"/>
      <c r="U286" s="3"/>
      <c r="V286" s="3"/>
      <c r="W286" s="3"/>
      <c r="X286" s="3"/>
      <c r="Y286" s="3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3"/>
      <c r="T287" s="3"/>
      <c r="U287" s="3"/>
      <c r="V287" s="3"/>
      <c r="W287" s="3"/>
      <c r="X287" s="3"/>
      <c r="Y287" s="3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3"/>
      <c r="T288" s="3"/>
      <c r="U288" s="3"/>
      <c r="V288" s="3"/>
      <c r="W288" s="3"/>
      <c r="X288" s="3"/>
      <c r="Y288" s="3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3"/>
      <c r="T289" s="3"/>
      <c r="U289" s="3"/>
      <c r="V289" s="3"/>
      <c r="W289" s="3"/>
      <c r="X289" s="3"/>
      <c r="Y289" s="3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3"/>
      <c r="T290" s="3"/>
      <c r="U290" s="3"/>
      <c r="V290" s="3"/>
      <c r="W290" s="3"/>
      <c r="X290" s="3"/>
      <c r="Y290" s="3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3"/>
      <c r="T291" s="3"/>
      <c r="U291" s="3"/>
      <c r="V291" s="3"/>
      <c r="W291" s="3"/>
      <c r="X291" s="3"/>
      <c r="Y291" s="3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3"/>
      <c r="T292" s="3"/>
      <c r="U292" s="3"/>
      <c r="V292" s="3"/>
      <c r="W292" s="3"/>
      <c r="X292" s="3"/>
      <c r="Y292" s="3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3"/>
      <c r="T293" s="3"/>
      <c r="U293" s="3"/>
      <c r="V293" s="3"/>
      <c r="W293" s="3"/>
      <c r="X293" s="3"/>
      <c r="Y293" s="3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3"/>
      <c r="T294" s="3"/>
      <c r="U294" s="3"/>
      <c r="V294" s="3"/>
      <c r="W294" s="3"/>
      <c r="X294" s="3"/>
      <c r="Y294" s="3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3"/>
      <c r="T295" s="3"/>
      <c r="U295" s="3"/>
      <c r="V295" s="3"/>
      <c r="W295" s="3"/>
      <c r="X295" s="3"/>
      <c r="Y295" s="3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3"/>
      <c r="T296" s="3"/>
      <c r="U296" s="3"/>
      <c r="V296" s="3"/>
      <c r="W296" s="3"/>
      <c r="X296" s="3"/>
      <c r="Y296" s="3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3"/>
      <c r="T297" s="3"/>
      <c r="U297" s="3"/>
      <c r="V297" s="3"/>
      <c r="W297" s="3"/>
      <c r="X297" s="3"/>
      <c r="Y297" s="3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3"/>
      <c r="T298" s="3"/>
      <c r="U298" s="3"/>
      <c r="V298" s="3"/>
      <c r="W298" s="3"/>
      <c r="X298" s="3"/>
      <c r="Y298" s="3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3"/>
      <c r="T299" s="3"/>
      <c r="U299" s="3"/>
      <c r="V299" s="3"/>
      <c r="W299" s="3"/>
      <c r="X299" s="3"/>
      <c r="Y299" s="3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3"/>
      <c r="T300" s="3"/>
      <c r="U300" s="3"/>
      <c r="V300" s="3"/>
      <c r="W300" s="3"/>
      <c r="X300" s="3"/>
      <c r="Y300" s="3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3"/>
      <c r="T301" s="3"/>
      <c r="U301" s="3"/>
      <c r="V301" s="3"/>
      <c r="W301" s="3"/>
      <c r="X301" s="3"/>
      <c r="Y301" s="3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3"/>
      <c r="T302" s="3"/>
      <c r="U302" s="3"/>
      <c r="V302" s="3"/>
      <c r="W302" s="3"/>
      <c r="X302" s="3"/>
      <c r="Y302" s="3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3"/>
      <c r="T303" s="3"/>
      <c r="U303" s="3"/>
      <c r="V303" s="3"/>
      <c r="W303" s="3"/>
      <c r="X303" s="3"/>
      <c r="Y303" s="3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3"/>
      <c r="T304" s="3"/>
      <c r="U304" s="3"/>
      <c r="V304" s="3"/>
      <c r="W304" s="3"/>
      <c r="X304" s="3"/>
      <c r="Y304" s="3"/>
    </row>
    <row r="305" spans="1:25" s="77" customFormat="1" x14ac:dyDescent="0.25">
      <c r="A305" s="85"/>
      <c r="B305" s="85"/>
      <c r="C305" s="85"/>
      <c r="D305" s="85"/>
      <c r="E305" s="85"/>
      <c r="F305" s="8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</sheetData>
  <mergeCells count="16">
    <mergeCell ref="E26:I26"/>
    <mergeCell ref="J26:L26"/>
    <mergeCell ref="G17:I17"/>
    <mergeCell ref="O18:R18"/>
    <mergeCell ref="O25:R25"/>
    <mergeCell ref="AB2:AH2"/>
    <mergeCell ref="I3:J3"/>
    <mergeCell ref="AB3:AB4"/>
    <mergeCell ref="AC3:AE3"/>
    <mergeCell ref="AF3:AF4"/>
    <mergeCell ref="I5:J5"/>
    <mergeCell ref="G9:I9"/>
    <mergeCell ref="D25:L25"/>
    <mergeCell ref="A1:Y1"/>
    <mergeCell ref="G2:J2"/>
    <mergeCell ref="C4:E4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opLeftCell="A239" zoomScaleNormal="100" workbookViewId="0">
      <selection activeCell="J288" sqref="J288"/>
    </sheetView>
  </sheetViews>
  <sheetFormatPr baseColWidth="10" defaultRowHeight="15" x14ac:dyDescent="0.25"/>
  <cols>
    <col min="3" max="3" width="27.28515625" bestFit="1" customWidth="1"/>
    <col min="4" max="4" width="7" customWidth="1"/>
    <col min="5" max="5" width="22.42578125" bestFit="1" customWidth="1"/>
    <col min="6" max="6" width="29" bestFit="1" customWidth="1"/>
    <col min="7" max="7" width="27.7109375" bestFit="1" customWidth="1"/>
    <col min="8" max="8" width="46.5703125" bestFit="1" customWidth="1"/>
    <col min="9" max="9" width="12" bestFit="1" customWidth="1"/>
    <col min="10" max="10" width="12.7109375" bestFit="1" customWidth="1"/>
    <col min="11" max="11" width="13.7109375" bestFit="1" customWidth="1"/>
    <col min="13" max="20" width="11.42578125" customWidth="1"/>
    <col min="21" max="21" width="12" bestFit="1" customWidth="1"/>
    <col min="22" max="25" width="11.42578125" customWidth="1"/>
    <col min="28" max="28" width="26.7109375" bestFit="1" customWidth="1"/>
    <col min="29" max="29" width="33.28515625" bestFit="1" customWidth="1"/>
    <col min="30" max="31" width="32.7109375" bestFit="1" customWidth="1"/>
    <col min="32" max="33" width="34.42578125" bestFit="1" customWidth="1"/>
    <col min="34" max="34" width="31.85546875" customWidth="1"/>
  </cols>
  <sheetData>
    <row r="1" spans="1:37" x14ac:dyDescent="0.25">
      <c r="A1" s="192" t="s">
        <v>86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4"/>
    </row>
    <row r="2" spans="1:37" x14ac:dyDescent="0.25">
      <c r="A2" s="181"/>
      <c r="B2" s="181"/>
      <c r="C2" s="181"/>
      <c r="D2" s="1"/>
      <c r="G2" s="195" t="s">
        <v>62</v>
      </c>
      <c r="H2" s="195"/>
      <c r="I2" s="195"/>
      <c r="J2" s="195"/>
      <c r="K2" s="1"/>
      <c r="L2" s="1"/>
      <c r="M2" s="1"/>
      <c r="N2" s="1"/>
      <c r="O2" s="1"/>
      <c r="P2" s="1"/>
      <c r="Q2" s="1"/>
      <c r="R2" s="1"/>
      <c r="S2" s="1"/>
      <c r="T2" s="3"/>
      <c r="Y2" s="4"/>
      <c r="AB2" s="196"/>
      <c r="AC2" s="196"/>
      <c r="AD2" s="196"/>
      <c r="AE2" s="196"/>
      <c r="AF2" s="196"/>
      <c r="AG2" s="196"/>
      <c r="AH2" s="196"/>
    </row>
    <row r="3" spans="1:37" x14ac:dyDescent="0.25">
      <c r="B3" s="181"/>
      <c r="C3" s="181"/>
      <c r="D3" s="3"/>
      <c r="G3" s="180" t="s">
        <v>0</v>
      </c>
      <c r="H3" s="180" t="s">
        <v>1</v>
      </c>
      <c r="I3" s="197" t="s">
        <v>63</v>
      </c>
      <c r="J3" s="197"/>
      <c r="K3" s="1"/>
      <c r="L3" s="1"/>
      <c r="M3" s="1"/>
      <c r="N3" s="1"/>
      <c r="P3" s="1"/>
      <c r="Q3" s="1"/>
      <c r="R3" s="1"/>
      <c r="S3" s="1"/>
      <c r="T3" s="3"/>
      <c r="Y3" s="4"/>
      <c r="AB3" s="198"/>
      <c r="AC3" s="196"/>
      <c r="AD3" s="196"/>
      <c r="AE3" s="196"/>
      <c r="AF3" s="199"/>
      <c r="AG3" s="179"/>
      <c r="AH3" s="179"/>
    </row>
    <row r="4" spans="1:37" x14ac:dyDescent="0.25">
      <c r="C4" s="200" t="s">
        <v>2</v>
      </c>
      <c r="D4" s="201"/>
      <c r="E4" s="202"/>
      <c r="F4" s="1"/>
      <c r="G4" s="7" t="s">
        <v>3</v>
      </c>
      <c r="H4" s="8" t="s">
        <v>53</v>
      </c>
      <c r="I4" s="88">
        <f>PI()*E9^2/4 * E8</f>
        <v>23.848301072298153</v>
      </c>
      <c r="J4" s="176">
        <f>PI()*(E9/2)^2*E8</f>
        <v>23.848301072298153</v>
      </c>
      <c r="K4" s="3"/>
      <c r="L4" s="1"/>
      <c r="M4" s="1"/>
      <c r="N4" s="1"/>
      <c r="P4" s="1"/>
      <c r="Q4" s="1"/>
      <c r="R4" s="1"/>
      <c r="S4" s="1"/>
      <c r="T4" s="3"/>
      <c r="Y4" s="4"/>
      <c r="AB4" s="198"/>
      <c r="AC4" s="177"/>
      <c r="AD4" s="177"/>
      <c r="AE4" s="177"/>
      <c r="AF4" s="199"/>
      <c r="AG4" s="177"/>
      <c r="AH4" s="177"/>
    </row>
    <row r="5" spans="1:37" x14ac:dyDescent="0.25">
      <c r="C5" s="11"/>
      <c r="D5" s="12" t="s">
        <v>4</v>
      </c>
      <c r="E5" s="12" t="s">
        <v>5</v>
      </c>
      <c r="F5" s="1"/>
      <c r="G5" s="13" t="s">
        <v>6</v>
      </c>
      <c r="H5" s="14" t="s">
        <v>7</v>
      </c>
      <c r="I5" s="185">
        <f>4/3* PI()*(E9/2)^2*E12</f>
        <v>2.4525025638153748</v>
      </c>
      <c r="J5" s="185"/>
      <c r="K5" s="1"/>
      <c r="L5" s="1"/>
      <c r="M5" s="1"/>
      <c r="N5" s="1"/>
      <c r="O5" s="1"/>
      <c r="P5" s="1"/>
      <c r="Q5" s="1"/>
      <c r="R5" s="1"/>
      <c r="S5" s="1"/>
      <c r="T5" s="3"/>
      <c r="Y5" s="4"/>
      <c r="AB5" s="177"/>
      <c r="AC5" s="177"/>
      <c r="AD5" s="177"/>
      <c r="AE5" s="177"/>
      <c r="AF5" s="177"/>
      <c r="AG5" s="177"/>
      <c r="AH5" s="177"/>
    </row>
    <row r="6" spans="1:37" x14ac:dyDescent="0.25">
      <c r="C6" s="11" t="s">
        <v>57</v>
      </c>
      <c r="D6" s="147">
        <v>450</v>
      </c>
      <c r="E6" s="15">
        <f t="shared" ref="E6:E11" si="0">D6/1000</f>
        <v>0.45</v>
      </c>
      <c r="F6" s="1"/>
      <c r="G6" s="13" t="s">
        <v>64</v>
      </c>
      <c r="H6" s="14" t="s">
        <v>8</v>
      </c>
      <c r="I6" s="89">
        <f>I4+I5</f>
        <v>26.300803636113528</v>
      </c>
      <c r="J6" s="16">
        <f>J4+I5</f>
        <v>26.300803636113528</v>
      </c>
      <c r="K6" s="1"/>
      <c r="L6" s="1"/>
      <c r="M6" s="1"/>
      <c r="N6" s="1"/>
      <c r="O6" s="1"/>
      <c r="P6" s="1"/>
      <c r="Q6" s="1"/>
      <c r="R6" s="1"/>
      <c r="S6" s="1"/>
      <c r="T6" s="3"/>
      <c r="Y6" s="4"/>
      <c r="AB6" s="177"/>
      <c r="AC6" s="177"/>
      <c r="AD6" s="177"/>
      <c r="AE6" s="177"/>
      <c r="AF6" s="177"/>
      <c r="AG6" s="177"/>
      <c r="AH6" s="177"/>
    </row>
    <row r="7" spans="1:37" x14ac:dyDescent="0.25">
      <c r="C7" s="11" t="s">
        <v>58</v>
      </c>
      <c r="D7" s="147">
        <f>6640</f>
        <v>6640</v>
      </c>
      <c r="E7" s="15">
        <f t="shared" si="0"/>
        <v>6.64</v>
      </c>
      <c r="F7" s="17"/>
      <c r="K7" s="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4"/>
      <c r="Z7" s="182"/>
      <c r="AA7" s="182"/>
      <c r="AB7" s="182"/>
      <c r="AC7" s="182"/>
      <c r="AD7" s="177"/>
      <c r="AE7" s="177"/>
      <c r="AF7" s="177"/>
      <c r="AG7" s="177"/>
      <c r="AH7" s="177"/>
    </row>
    <row r="8" spans="1:37" x14ac:dyDescent="0.25">
      <c r="C8" s="11" t="s">
        <v>59</v>
      </c>
      <c r="D8" s="148">
        <v>5740</v>
      </c>
      <c r="E8" s="15">
        <f t="shared" si="0"/>
        <v>5.74</v>
      </c>
      <c r="F8" s="1"/>
      <c r="G8" s="19" t="s">
        <v>9</v>
      </c>
      <c r="H8" s="178" t="s">
        <v>61</v>
      </c>
      <c r="I8" s="132">
        <v>2.2999999999999998</v>
      </c>
      <c r="K8" s="17"/>
      <c r="L8" s="1"/>
      <c r="M8" s="1"/>
      <c r="N8" s="1"/>
      <c r="O8" s="1"/>
      <c r="P8" s="1"/>
      <c r="Q8" s="1"/>
      <c r="R8" s="1"/>
      <c r="S8" s="1"/>
      <c r="T8" s="3"/>
      <c r="Y8" s="4"/>
      <c r="AB8" s="177"/>
      <c r="AC8" s="177"/>
      <c r="AE8" s="177"/>
      <c r="AF8" s="177"/>
      <c r="AG8" s="177"/>
      <c r="AH8" s="177"/>
    </row>
    <row r="9" spans="1:37" x14ac:dyDescent="0.25">
      <c r="B9" s="1"/>
      <c r="C9" s="21" t="s">
        <v>65</v>
      </c>
      <c r="D9" s="22">
        <v>2300</v>
      </c>
      <c r="E9" s="15">
        <f t="shared" si="0"/>
        <v>2.2999999999999998</v>
      </c>
      <c r="G9" s="186" t="s">
        <v>11</v>
      </c>
      <c r="H9" s="187"/>
      <c r="I9" s="188"/>
      <c r="K9" s="17"/>
      <c r="L9" s="1"/>
      <c r="M9" s="1"/>
      <c r="N9" s="1"/>
      <c r="Y9" s="4"/>
      <c r="AB9" s="177"/>
      <c r="AC9" s="177"/>
      <c r="AD9" s="177"/>
      <c r="AE9" s="177"/>
      <c r="AF9" s="177"/>
      <c r="AG9" s="177"/>
      <c r="AH9" s="177"/>
    </row>
    <row r="10" spans="1:37" x14ac:dyDescent="0.25">
      <c r="C10" s="23" t="s">
        <v>66</v>
      </c>
      <c r="D10" s="24">
        <v>6</v>
      </c>
      <c r="E10" s="15">
        <f t="shared" si="0"/>
        <v>6.0000000000000001E-3</v>
      </c>
      <c r="F10" s="17"/>
      <c r="G10" s="180" t="s">
        <v>0</v>
      </c>
      <c r="H10" s="180" t="s">
        <v>1</v>
      </c>
      <c r="I10" s="180" t="s">
        <v>12</v>
      </c>
      <c r="K10" s="1"/>
      <c r="L10" s="1"/>
      <c r="M10" s="1"/>
      <c r="N10" s="181"/>
      <c r="Y10" s="4"/>
      <c r="AA10" s="3"/>
      <c r="AB10" s="177"/>
      <c r="AC10" s="177"/>
      <c r="AD10" s="177"/>
      <c r="AE10" s="177"/>
      <c r="AF10" s="177"/>
      <c r="AG10" s="177"/>
      <c r="AH10" s="177"/>
      <c r="AI10" s="3"/>
      <c r="AJ10" s="3"/>
      <c r="AK10" s="3"/>
    </row>
    <row r="11" spans="1:37" x14ac:dyDescent="0.25">
      <c r="B11" s="3"/>
      <c r="C11" s="25" t="s">
        <v>67</v>
      </c>
      <c r="D11" s="149">
        <f>D8+2*(1000*J24)</f>
        <v>5740</v>
      </c>
      <c r="E11" s="15">
        <f t="shared" si="0"/>
        <v>5.74</v>
      </c>
      <c r="G11" s="133" t="s">
        <v>13</v>
      </c>
      <c r="H11" s="134" t="s">
        <v>14</v>
      </c>
      <c r="I11" s="135">
        <f xml:space="preserve"> E$11*(E9/2)^2*(ACOS(1-I8/(E9/2)) - (1-I8/(E9/2))*SIN(ACOS(1-I8/(E9/2))))</f>
        <v>23.848301072298156</v>
      </c>
      <c r="J11" s="128"/>
      <c r="K11" s="129"/>
      <c r="L11" s="1"/>
      <c r="M11" s="1"/>
      <c r="N11" s="26"/>
      <c r="Y11" s="4"/>
      <c r="AA11" s="3"/>
      <c r="AB11" s="177"/>
      <c r="AC11" s="177"/>
      <c r="AD11" s="177"/>
      <c r="AE11" s="177"/>
      <c r="AF11" s="177"/>
      <c r="AG11" s="177"/>
      <c r="AH11" s="177"/>
      <c r="AI11" s="3"/>
      <c r="AJ11" s="3"/>
      <c r="AK11" s="3"/>
    </row>
    <row r="12" spans="1:37" x14ac:dyDescent="0.25">
      <c r="C12" s="21" t="s">
        <v>68</v>
      </c>
      <c r="E12" s="150">
        <f>I21</f>
        <v>0.44271596141031777</v>
      </c>
      <c r="F12" s="3"/>
      <c r="G12" s="138" t="s">
        <v>15</v>
      </c>
      <c r="H12" s="138" t="s">
        <v>16</v>
      </c>
      <c r="I12" s="139">
        <f>(PI()*I$21*I8^2*(1-(I8/(1.5*E9))))</f>
        <v>2.4525025638153752</v>
      </c>
      <c r="J12" s="128"/>
      <c r="K12" s="129" t="s">
        <v>33</v>
      </c>
      <c r="L12" s="1"/>
      <c r="M12" s="1"/>
      <c r="N12" s="181"/>
      <c r="S12" s="1"/>
      <c r="T12" s="3"/>
      <c r="Y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C13" s="146" t="s">
        <v>55</v>
      </c>
      <c r="F13" s="3"/>
      <c r="G13" s="28" t="s">
        <v>69</v>
      </c>
      <c r="H13" s="28" t="s">
        <v>17</v>
      </c>
      <c r="I13" s="130">
        <f>I11+I12</f>
        <v>26.300803636113532</v>
      </c>
      <c r="J13" s="128"/>
      <c r="K13" s="129">
        <f>-3.1835*(I8)^3+11.407*(I8)^2+2.0763*(I8)-0.254</f>
        <v>26.130875499999998</v>
      </c>
      <c r="L13" s="1"/>
      <c r="M13" s="1"/>
      <c r="N13" s="1"/>
      <c r="P13" s="161">
        <f>-2*(I8)^3+6.82*(I8)^2+5*(I8)-0.18</f>
        <v>23.063800000000004</v>
      </c>
      <c r="Q13" s="1"/>
      <c r="R13" s="78"/>
      <c r="S13" s="78"/>
      <c r="T13" s="78"/>
      <c r="Y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C14" s="183" t="s">
        <v>70</v>
      </c>
      <c r="F14" s="3"/>
      <c r="G14" s="180" t="s">
        <v>71</v>
      </c>
      <c r="H14" s="180" t="s">
        <v>19</v>
      </c>
      <c r="I14" s="131">
        <f>I13*1000</f>
        <v>26300.803636113531</v>
      </c>
      <c r="J14" s="128"/>
      <c r="K14" s="129">
        <f>K13*1000</f>
        <v>26130.875499999998</v>
      </c>
      <c r="L14" s="1"/>
      <c r="P14" s="156">
        <f>P13*1000</f>
        <v>23063.800000000003</v>
      </c>
      <c r="Q14" s="1"/>
      <c r="R14" s="78"/>
      <c r="S14" s="78"/>
      <c r="T14" s="78"/>
      <c r="Y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C15" s="30" t="s">
        <v>20</v>
      </c>
      <c r="F15" s="3"/>
      <c r="G15" s="180" t="s">
        <v>72</v>
      </c>
      <c r="H15" s="180" t="s">
        <v>21</v>
      </c>
      <c r="I15" s="131">
        <f>I14*D17</f>
        <v>23407.715236141044</v>
      </c>
      <c r="J15" s="128"/>
      <c r="K15" s="129">
        <f>K14*$D$17</f>
        <v>23256.479195</v>
      </c>
      <c r="L15" s="1"/>
      <c r="P15" s="156">
        <f>P14*$D$17</f>
        <v>20526.782000000003</v>
      </c>
      <c r="Q15" s="1"/>
      <c r="R15" s="78"/>
      <c r="S15" s="78"/>
      <c r="T15" s="78"/>
      <c r="Y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F16" s="32"/>
      <c r="L16" s="1"/>
      <c r="M16" s="1"/>
      <c r="S16" s="33"/>
      <c r="T16" s="181"/>
      <c r="Y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C17" s="36" t="s">
        <v>22</v>
      </c>
      <c r="D17" s="35">
        <v>0.89</v>
      </c>
      <c r="F17" s="37"/>
      <c r="G17" s="195" t="s">
        <v>23</v>
      </c>
      <c r="H17" s="195"/>
      <c r="I17" s="195"/>
      <c r="L17" s="1"/>
      <c r="M17" s="1"/>
      <c r="N17" s="1"/>
      <c r="O17" s="33"/>
      <c r="R17" s="33"/>
      <c r="S17" s="33"/>
      <c r="T17" s="181"/>
      <c r="Y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5.75" customHeight="1" x14ac:dyDescent="0.25">
      <c r="D18" s="37"/>
      <c r="G18" s="180" t="s">
        <v>0</v>
      </c>
      <c r="H18" s="180" t="s">
        <v>1</v>
      </c>
      <c r="I18" s="180" t="s">
        <v>63</v>
      </c>
      <c r="K18" s="1"/>
      <c r="L18" s="1"/>
      <c r="M18" s="1"/>
      <c r="N18" s="1"/>
      <c r="O18" s="209"/>
      <c r="P18" s="209"/>
      <c r="Q18" s="209"/>
      <c r="R18" s="209"/>
      <c r="T18" s="181"/>
      <c r="Y18" s="4"/>
      <c r="AA18" s="3"/>
      <c r="AB18" s="17"/>
      <c r="AC18" s="80"/>
      <c r="AD18" s="80"/>
      <c r="AE18" s="3"/>
      <c r="AF18" s="3"/>
      <c r="AG18" s="3"/>
      <c r="AH18" s="3"/>
      <c r="AI18" s="3"/>
      <c r="AJ18" s="3"/>
      <c r="AK18" s="3"/>
    </row>
    <row r="19" spans="1:37" ht="16.5" x14ac:dyDescent="0.25">
      <c r="A19" s="31"/>
      <c r="B19" s="31"/>
      <c r="C19" s="31" t="s">
        <v>89</v>
      </c>
      <c r="D19" s="37"/>
      <c r="G19" s="180" t="s">
        <v>24</v>
      </c>
      <c r="H19" s="180" t="s">
        <v>25</v>
      </c>
      <c r="I19" s="38">
        <f>E9</f>
        <v>2.2999999999999998</v>
      </c>
      <c r="K19" s="1"/>
      <c r="L19" s="1"/>
      <c r="M19" s="1"/>
      <c r="N19" s="1"/>
      <c r="S19" s="39"/>
      <c r="T19" s="181"/>
      <c r="Y19" s="4"/>
      <c r="AA19" s="3"/>
      <c r="AB19" s="81"/>
      <c r="AC19" s="80"/>
      <c r="AD19" s="80"/>
      <c r="AE19" s="3"/>
      <c r="AF19" s="3"/>
      <c r="AG19" s="3"/>
      <c r="AH19" s="3"/>
      <c r="AI19" s="3"/>
      <c r="AJ19" s="3"/>
      <c r="AK19" s="3"/>
    </row>
    <row r="20" spans="1:37" ht="15.75" thickBot="1" x14ac:dyDescent="0.3">
      <c r="A20" s="34"/>
      <c r="B20" s="34"/>
      <c r="D20" s="37"/>
      <c r="G20" s="180" t="s">
        <v>26</v>
      </c>
      <c r="H20" s="180" t="s">
        <v>27</v>
      </c>
      <c r="I20" s="38">
        <f>0.1*I19</f>
        <v>0.22999999999999998</v>
      </c>
      <c r="L20" s="1"/>
      <c r="M20" s="1"/>
      <c r="N20" s="1"/>
      <c r="T20" s="181"/>
      <c r="Y20" s="4"/>
      <c r="AA20" s="3"/>
      <c r="AB20" s="3"/>
      <c r="AC20" s="3"/>
      <c r="AD20" s="3"/>
      <c r="AE20" s="3"/>
      <c r="AF20" s="3"/>
      <c r="AG20" s="3"/>
      <c r="AH20" s="65"/>
      <c r="AI20" s="65"/>
      <c r="AJ20" s="3"/>
      <c r="AK20" s="3"/>
    </row>
    <row r="21" spans="1:37" ht="16.5" thickTop="1" thickBot="1" x14ac:dyDescent="0.3">
      <c r="A21" s="34"/>
      <c r="B21" s="34"/>
      <c r="D21" s="37"/>
      <c r="E21" s="40" t="s">
        <v>56</v>
      </c>
      <c r="G21" s="180" t="s">
        <v>73</v>
      </c>
      <c r="H21" s="180" t="s">
        <v>28</v>
      </c>
      <c r="I21" s="38">
        <f>I19-(SQRT(ABS(((I19-I20)^2)-((I22-I20)^2))))</f>
        <v>0.44271596141031777</v>
      </c>
      <c r="L21" s="1"/>
      <c r="M21" s="41"/>
      <c r="N21" s="1"/>
      <c r="P21" s="42"/>
      <c r="T21" s="43"/>
      <c r="Y21" s="4"/>
      <c r="AA21" s="3"/>
      <c r="AB21" s="81"/>
      <c r="AC21" s="81"/>
      <c r="AD21" s="81"/>
      <c r="AE21" s="81"/>
      <c r="AF21" s="81"/>
      <c r="AG21" s="81"/>
      <c r="AH21" s="65"/>
      <c r="AI21" s="65"/>
      <c r="AJ21" s="3"/>
      <c r="AK21" s="3"/>
    </row>
    <row r="22" spans="1:37" ht="15.75" thickTop="1" x14ac:dyDescent="0.25">
      <c r="D22" s="37"/>
      <c r="G22" s="180" t="s">
        <v>29</v>
      </c>
      <c r="H22" s="180" t="s">
        <v>30</v>
      </c>
      <c r="I22" s="38">
        <f>(I19-2*E10)/2</f>
        <v>1.1439999999999999</v>
      </c>
      <c r="M22" s="1"/>
      <c r="N22" s="1"/>
      <c r="O22" s="181"/>
      <c r="P22" s="181"/>
      <c r="Q22" s="181"/>
      <c r="R22" s="43"/>
      <c r="S22" s="43"/>
      <c r="T22" s="43"/>
      <c r="Y22" s="4"/>
      <c r="AA22" s="3"/>
      <c r="AB22" s="179"/>
      <c r="AC22" s="179"/>
      <c r="AD22" s="68"/>
      <c r="AE22" s="68"/>
      <c r="AF22" s="179"/>
      <c r="AG22" s="68"/>
      <c r="AH22" s="68"/>
      <c r="AI22" s="68"/>
      <c r="AJ22" s="3"/>
      <c r="AK22" s="3"/>
    </row>
    <row r="23" spans="1:37" x14ac:dyDescent="0.25">
      <c r="D23" s="37"/>
      <c r="G23" s="180" t="s">
        <v>31</v>
      </c>
      <c r="H23" s="180" t="s">
        <v>32</v>
      </c>
      <c r="I23" s="38">
        <f>IF(E10=0.008,50,40)/1000</f>
        <v>0.04</v>
      </c>
      <c r="M23" s="1"/>
      <c r="N23" s="1"/>
      <c r="O23" s="1"/>
      <c r="P23" s="1"/>
      <c r="Q23" s="1"/>
      <c r="R23" s="1"/>
      <c r="S23" s="1"/>
      <c r="T23" s="1"/>
      <c r="Y23" s="4"/>
      <c r="AA23" s="3"/>
      <c r="AB23" s="82"/>
      <c r="AC23" s="82"/>
      <c r="AD23" s="179"/>
      <c r="AE23" s="179"/>
      <c r="AF23" s="82"/>
      <c r="AG23" s="68"/>
      <c r="AH23" s="68"/>
      <c r="AI23" s="68"/>
      <c r="AJ23" s="3"/>
      <c r="AK23" s="3"/>
    </row>
    <row r="24" spans="1:37" x14ac:dyDescent="0.25">
      <c r="D24" s="37"/>
      <c r="E24" s="44"/>
      <c r="F24" s="44"/>
      <c r="G24" s="181"/>
      <c r="M24" s="1"/>
      <c r="N24" s="1"/>
      <c r="P24" s="45"/>
      <c r="Q24" s="1"/>
      <c r="R24" s="1"/>
      <c r="S24" s="1"/>
      <c r="T24" s="3"/>
      <c r="U24" s="3"/>
      <c r="V24" s="3"/>
      <c r="W24" s="1"/>
      <c r="X24" s="1"/>
      <c r="Y24" s="4"/>
      <c r="AA24" s="3"/>
      <c r="AB24" s="66"/>
      <c r="AC24" s="179"/>
      <c r="AD24" s="179"/>
      <c r="AE24" s="179"/>
      <c r="AF24" s="179"/>
      <c r="AG24" s="69"/>
      <c r="AH24" s="69"/>
      <c r="AI24" s="69"/>
      <c r="AJ24" s="3"/>
      <c r="AK24" s="3"/>
    </row>
    <row r="25" spans="1:37" ht="20.25" x14ac:dyDescent="0.3">
      <c r="D25" s="189" t="s">
        <v>52</v>
      </c>
      <c r="E25" s="190"/>
      <c r="F25" s="190"/>
      <c r="G25" s="190"/>
      <c r="H25" s="190"/>
      <c r="I25" s="190"/>
      <c r="J25" s="190"/>
      <c r="K25" s="190"/>
      <c r="L25" s="191"/>
      <c r="M25" s="1"/>
      <c r="O25" s="210" t="s">
        <v>34</v>
      </c>
      <c r="P25" s="210"/>
      <c r="Q25" s="210"/>
      <c r="R25" s="210"/>
      <c r="S25" s="1"/>
      <c r="T25" s="3"/>
      <c r="U25" s="3"/>
      <c r="V25" s="3"/>
      <c r="W25" s="1"/>
      <c r="X25" s="1"/>
      <c r="Y25" s="4"/>
      <c r="AA25" s="3"/>
      <c r="AB25" s="66"/>
      <c r="AC25" s="83"/>
      <c r="AD25" s="83"/>
      <c r="AE25" s="83"/>
      <c r="AF25" s="83"/>
      <c r="AG25" s="73"/>
      <c r="AH25" s="73"/>
      <c r="AI25" s="73"/>
      <c r="AJ25" s="3"/>
      <c r="AK25" s="3"/>
    </row>
    <row r="26" spans="1:37" ht="15.75" thickBot="1" x14ac:dyDescent="0.3">
      <c r="D26" s="37"/>
      <c r="E26" s="203" t="s">
        <v>74</v>
      </c>
      <c r="F26" s="204"/>
      <c r="G26" s="204"/>
      <c r="H26" s="204"/>
      <c r="I26" s="205"/>
      <c r="J26" s="206" t="s">
        <v>33</v>
      </c>
      <c r="K26" s="207"/>
      <c r="L26" s="208"/>
      <c r="M26" s="1"/>
      <c r="O26" s="3"/>
      <c r="P26" s="1"/>
      <c r="Q26" s="1"/>
      <c r="R26" s="1"/>
      <c r="S26" s="1"/>
      <c r="T26" s="3"/>
      <c r="U26" s="152" t="s">
        <v>54</v>
      </c>
      <c r="V26" s="166" t="s">
        <v>34</v>
      </c>
      <c r="W26" s="17" t="s">
        <v>35</v>
      </c>
      <c r="Y26" s="4"/>
      <c r="AA26" s="3"/>
      <c r="AB26" s="84"/>
      <c r="AC26" s="84"/>
      <c r="AD26" s="84"/>
      <c r="AE26" s="3"/>
      <c r="AF26" s="3"/>
      <c r="AG26" s="3"/>
      <c r="AH26" s="3"/>
      <c r="AI26" s="3"/>
      <c r="AJ26" s="3"/>
      <c r="AK26" s="3"/>
    </row>
    <row r="27" spans="1:37" ht="15.75" thickBot="1" x14ac:dyDescent="0.3">
      <c r="D27" s="37" t="s">
        <v>36</v>
      </c>
      <c r="E27" s="136" t="s">
        <v>13</v>
      </c>
      <c r="F27" s="140" t="s">
        <v>15</v>
      </c>
      <c r="G27" s="151" t="s">
        <v>39</v>
      </c>
      <c r="H27" s="46" t="s">
        <v>75</v>
      </c>
      <c r="I27" s="46" t="s">
        <v>38</v>
      </c>
      <c r="J27" s="47" t="s">
        <v>40</v>
      </c>
      <c r="K27" s="46" t="s">
        <v>75</v>
      </c>
      <c r="L27" s="46" t="s">
        <v>41</v>
      </c>
      <c r="M27" s="1"/>
      <c r="O27" s="90" t="s">
        <v>42</v>
      </c>
      <c r="P27" s="162" t="s">
        <v>40</v>
      </c>
      <c r="Q27" s="91" t="s">
        <v>43</v>
      </c>
      <c r="R27" s="91" t="s">
        <v>44</v>
      </c>
      <c r="S27" s="1"/>
      <c r="T27" s="48" t="s">
        <v>45</v>
      </c>
      <c r="U27" s="153" t="s">
        <v>46</v>
      </c>
      <c r="V27" s="167" t="s">
        <v>38</v>
      </c>
      <c r="W27" s="1"/>
      <c r="Y27" s="4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6.5" thickTop="1" thickBot="1" x14ac:dyDescent="0.3">
      <c r="D28" s="49">
        <v>0.01</v>
      </c>
      <c r="E28" s="137">
        <f t="shared" ref="E28:E91" si="1" xml:space="preserve"> E$11*(E$9/2)^2*(ACOS(1-D28/(E$9/2)) - (1-D28/(E$9/2))*SIN(ACOS(1-D28/(E$9/2))))</f>
        <v>1.1591703529933382E-2</v>
      </c>
      <c r="F28" s="141">
        <f t="shared" ref="F28:F91" si="2">(PI()*E$12*D28^2*(1-(D28/(1.5*E$9))))</f>
        <v>1.3868018113791225E-4</v>
      </c>
      <c r="G28" s="50">
        <f t="shared" ref="G28:G91" si="3">F28+E28</f>
        <v>1.1730383711071294E-2</v>
      </c>
      <c r="H28" s="113">
        <f t="shared" ref="H28:H91" si="4">G28*1000</f>
        <v>11.730383711071294</v>
      </c>
      <c r="I28" s="114">
        <f t="shared" ref="I28:I91" si="5">H28*$D$17</f>
        <v>10.440041502853452</v>
      </c>
      <c r="J28" s="115">
        <f t="shared" ref="J28:J91" si="6">-2.5472*(D28)^3+8.7832*(D28)^2+4.8702*(D28)-0.191</f>
        <v>-0.1414222272</v>
      </c>
      <c r="K28" s="102">
        <f t="shared" ref="K28:K91" si="7">J28*1000</f>
        <v>-141.42222720000001</v>
      </c>
      <c r="L28" s="103">
        <f t="shared" ref="L28:L91" si="8">K28*$D$17</f>
        <v>-125.86578220800001</v>
      </c>
      <c r="M28" s="1"/>
      <c r="N28" s="175"/>
      <c r="O28" s="49">
        <v>0.01</v>
      </c>
      <c r="P28" s="163">
        <f>-2*(O28)^3+6.83*(O28)^2+5.03*(O28)-0.18</f>
        <v>-0.12901899999999999</v>
      </c>
      <c r="Q28" s="154">
        <f t="shared" ref="Q28:Q91" si="9">P28*1000</f>
        <v>-129.01900000000001</v>
      </c>
      <c r="R28" s="155">
        <f t="shared" ref="R28:R91" si="10">Q28*$D$17</f>
        <v>-114.82691000000001</v>
      </c>
      <c r="S28" s="181"/>
      <c r="T28" s="49">
        <v>0.01</v>
      </c>
      <c r="U28" s="93">
        <f t="shared" ref="U28:U91" si="11">I28</f>
        <v>10.440041502853452</v>
      </c>
      <c r="V28" s="168">
        <f t="shared" ref="V28:V91" si="12">R28</f>
        <v>-114.82691000000001</v>
      </c>
      <c r="W28" s="54">
        <f t="shared" ref="W28:W91" si="13">V28/U28</f>
        <v>-10.998702444680488</v>
      </c>
      <c r="X28" s="175"/>
      <c r="Y28" s="55"/>
      <c r="AA28" s="3"/>
      <c r="AB28" s="17"/>
      <c r="AC28" s="80"/>
      <c r="AD28" s="80"/>
      <c r="AE28" s="3"/>
      <c r="AF28" s="3"/>
      <c r="AG28" s="3"/>
      <c r="AH28" s="3"/>
      <c r="AI28" s="3"/>
      <c r="AJ28" s="3"/>
      <c r="AK28" s="3"/>
    </row>
    <row r="29" spans="1:37" ht="16.5" thickTop="1" thickBot="1" x14ac:dyDescent="0.3">
      <c r="D29" s="56">
        <v>0.02</v>
      </c>
      <c r="E29" s="137">
        <f t="shared" si="1"/>
        <v>3.274336793244103E-2</v>
      </c>
      <c r="F29" s="142">
        <f t="shared" si="2"/>
        <v>5.5310816430585935E-4</v>
      </c>
      <c r="G29" s="57">
        <f t="shared" si="3"/>
        <v>3.3296476096746887E-2</v>
      </c>
      <c r="H29" s="116">
        <f t="shared" si="4"/>
        <v>33.296476096746886</v>
      </c>
      <c r="I29" s="117">
        <f t="shared" si="5"/>
        <v>29.633863726104728</v>
      </c>
      <c r="J29" s="118">
        <f t="shared" si="6"/>
        <v>-9.0103097600000015E-2</v>
      </c>
      <c r="K29" s="104">
        <f t="shared" si="7"/>
        <v>-90.103097600000012</v>
      </c>
      <c r="L29" s="105">
        <f t="shared" si="8"/>
        <v>-80.191756864000013</v>
      </c>
      <c r="N29" s="175"/>
      <c r="O29" s="56">
        <v>0.02</v>
      </c>
      <c r="P29" s="161">
        <f t="shared" ref="P29:P92" si="14">-2*(O29)^3+6.83*(O29)^2+5.03*(O29)-0.18</f>
        <v>-7.6683999999999988E-2</v>
      </c>
      <c r="Q29" s="156">
        <f t="shared" si="9"/>
        <v>-76.683999999999983</v>
      </c>
      <c r="R29" s="157">
        <f t="shared" si="10"/>
        <v>-68.24875999999999</v>
      </c>
      <c r="S29" s="181"/>
      <c r="T29" s="56">
        <f t="shared" ref="T29:T92" si="15">T28+0.01</f>
        <v>0.02</v>
      </c>
      <c r="U29" s="53">
        <f t="shared" si="11"/>
        <v>29.633863726104728</v>
      </c>
      <c r="V29" s="169">
        <f t="shared" si="12"/>
        <v>-68.24875999999999</v>
      </c>
      <c r="W29" s="54">
        <f t="shared" si="13"/>
        <v>-2.3030665400502284</v>
      </c>
      <c r="X29" s="175"/>
      <c r="Y29" s="55"/>
      <c r="AA29" s="3"/>
      <c r="AB29" s="81"/>
      <c r="AC29" s="80"/>
      <c r="AD29" s="80"/>
      <c r="AE29" s="3"/>
      <c r="AF29" s="3"/>
      <c r="AG29" s="3"/>
      <c r="AH29" s="3"/>
      <c r="AI29" s="3"/>
      <c r="AJ29" s="3"/>
      <c r="AK29" s="3"/>
    </row>
    <row r="30" spans="1:37" ht="16.5" thickTop="1" thickBot="1" x14ac:dyDescent="0.3">
      <c r="D30" s="56">
        <v>0.03</v>
      </c>
      <c r="E30" s="137">
        <f t="shared" si="1"/>
        <v>6.0074434057897599E-2</v>
      </c>
      <c r="F30" s="142">
        <f t="shared" si="2"/>
        <v>1.2408651091351567E-3</v>
      </c>
      <c r="G30" s="57">
        <f t="shared" si="3"/>
        <v>6.1315299167032759E-2</v>
      </c>
      <c r="H30" s="116">
        <f t="shared" si="4"/>
        <v>61.315299167032762</v>
      </c>
      <c r="I30" s="117">
        <f t="shared" si="5"/>
        <v>54.570616258659157</v>
      </c>
      <c r="J30" s="118">
        <f t="shared" si="6"/>
        <v>-3.7057894400000013E-2</v>
      </c>
      <c r="K30" s="104">
        <f t="shared" si="7"/>
        <v>-37.057894400000016</v>
      </c>
      <c r="L30" s="105">
        <f t="shared" si="8"/>
        <v>-32.981526016000018</v>
      </c>
      <c r="N30" s="175"/>
      <c r="O30" s="56">
        <v>0.03</v>
      </c>
      <c r="P30" s="161">
        <f t="shared" si="14"/>
        <v>-2.3007E-2</v>
      </c>
      <c r="Q30" s="156">
        <f t="shared" si="9"/>
        <v>-23.006999999999998</v>
      </c>
      <c r="R30" s="157">
        <f t="shared" si="10"/>
        <v>-20.476229999999997</v>
      </c>
      <c r="S30" s="181"/>
      <c r="T30" s="56">
        <f t="shared" si="15"/>
        <v>0.03</v>
      </c>
      <c r="U30" s="53">
        <f t="shared" si="11"/>
        <v>54.570616258659157</v>
      </c>
      <c r="V30" s="169">
        <f t="shared" si="12"/>
        <v>-20.476229999999997</v>
      </c>
      <c r="W30" s="54">
        <f t="shared" si="13"/>
        <v>-0.37522445967890034</v>
      </c>
      <c r="X30" s="175"/>
      <c r="Y30" s="55"/>
      <c r="AA30" s="3"/>
      <c r="AB30" s="3"/>
      <c r="AC30" s="3"/>
      <c r="AD30" s="3"/>
      <c r="AE30" s="3"/>
      <c r="AF30" s="3"/>
      <c r="AG30" s="3"/>
      <c r="AH30" s="65"/>
      <c r="AI30" s="65"/>
      <c r="AJ30" s="3"/>
      <c r="AK30" s="3"/>
    </row>
    <row r="31" spans="1:37" ht="16.5" thickTop="1" thickBot="1" x14ac:dyDescent="0.3">
      <c r="D31" s="56">
        <v>0.04</v>
      </c>
      <c r="E31" s="137">
        <f t="shared" si="1"/>
        <v>9.2368862614886957E-2</v>
      </c>
      <c r="F31" s="142">
        <f t="shared" si="2"/>
        <v>2.1995321752571197E-3</v>
      </c>
      <c r="G31" s="57">
        <f t="shared" si="3"/>
        <v>9.4568394790144075E-2</v>
      </c>
      <c r="H31" s="116">
        <f t="shared" si="4"/>
        <v>94.568394790144069</v>
      </c>
      <c r="I31" s="117">
        <f t="shared" si="5"/>
        <v>84.16587136322822</v>
      </c>
      <c r="J31" s="118">
        <f t="shared" si="6"/>
        <v>1.7698099199999984E-2</v>
      </c>
      <c r="K31" s="104">
        <f t="shared" si="7"/>
        <v>17.698099199999984</v>
      </c>
      <c r="L31" s="105">
        <f t="shared" si="8"/>
        <v>15.751308287999986</v>
      </c>
      <c r="N31" s="175"/>
      <c r="O31" s="56">
        <v>0.04</v>
      </c>
      <c r="P31" s="161">
        <f t="shared" si="14"/>
        <v>3.2000000000000028E-2</v>
      </c>
      <c r="Q31" s="156">
        <f t="shared" si="9"/>
        <v>32.000000000000028</v>
      </c>
      <c r="R31" s="157">
        <f t="shared" si="10"/>
        <v>28.480000000000025</v>
      </c>
      <c r="S31" s="181"/>
      <c r="T31" s="56">
        <f t="shared" si="15"/>
        <v>0.04</v>
      </c>
      <c r="U31" s="53">
        <f t="shared" si="11"/>
        <v>84.16587136322822</v>
      </c>
      <c r="V31" s="169">
        <f t="shared" si="12"/>
        <v>28.480000000000025</v>
      </c>
      <c r="W31" s="54">
        <f t="shared" si="13"/>
        <v>0.33837943502172119</v>
      </c>
      <c r="X31" s="175"/>
      <c r="Y31" s="55"/>
      <c r="AA31" s="3"/>
      <c r="AB31" s="81"/>
      <c r="AC31" s="81"/>
      <c r="AD31" s="81"/>
      <c r="AE31" s="81"/>
      <c r="AF31" s="81"/>
      <c r="AG31" s="81"/>
      <c r="AH31" s="65"/>
      <c r="AI31" s="65"/>
      <c r="AJ31" s="3"/>
      <c r="AK31" s="3"/>
    </row>
    <row r="32" spans="1:37" ht="16.5" thickTop="1" thickBot="1" x14ac:dyDescent="0.3">
      <c r="D32" s="56">
        <v>0.05</v>
      </c>
      <c r="E32" s="137">
        <f t="shared" si="1"/>
        <v>0.12891895003620785</v>
      </c>
      <c r="F32" s="142">
        <f t="shared" si="2"/>
        <v>3.426690522303065E-3</v>
      </c>
      <c r="G32" s="57">
        <f t="shared" si="3"/>
        <v>0.13234564055851092</v>
      </c>
      <c r="H32" s="116">
        <f t="shared" si="4"/>
        <v>132.34564055851092</v>
      </c>
      <c r="I32" s="117">
        <f t="shared" si="5"/>
        <v>117.78762009707472</v>
      </c>
      <c r="J32" s="118">
        <f t="shared" si="6"/>
        <v>7.4149599999999982E-2</v>
      </c>
      <c r="K32" s="104">
        <f t="shared" si="7"/>
        <v>74.149599999999978</v>
      </c>
      <c r="L32" s="105">
        <f t="shared" si="8"/>
        <v>65.993143999999987</v>
      </c>
      <c r="N32" s="175"/>
      <c r="O32" s="56">
        <v>0.05</v>
      </c>
      <c r="P32" s="161">
        <f t="shared" si="14"/>
        <v>8.8324999999999987E-2</v>
      </c>
      <c r="Q32" s="156">
        <f t="shared" si="9"/>
        <v>88.324999999999989</v>
      </c>
      <c r="R32" s="157">
        <f t="shared" si="10"/>
        <v>78.609249999999989</v>
      </c>
      <c r="S32" s="181"/>
      <c r="T32" s="56">
        <f t="shared" si="15"/>
        <v>0.05</v>
      </c>
      <c r="U32" s="53">
        <f t="shared" si="11"/>
        <v>117.78762009707472</v>
      </c>
      <c r="V32" s="169">
        <f t="shared" si="12"/>
        <v>78.609249999999989</v>
      </c>
      <c r="W32" s="54">
        <f t="shared" si="13"/>
        <v>0.66738125734448273</v>
      </c>
      <c r="X32" s="175"/>
      <c r="Y32" s="55"/>
      <c r="AA32" s="3"/>
      <c r="AB32" s="179"/>
      <c r="AC32" s="68"/>
      <c r="AD32" s="68"/>
      <c r="AE32" s="68"/>
      <c r="AF32" s="68"/>
      <c r="AG32" s="68"/>
      <c r="AH32" s="68"/>
      <c r="AI32" s="68"/>
      <c r="AJ32" s="3"/>
      <c r="AK32" s="3"/>
    </row>
    <row r="33" spans="1:37" ht="16.5" thickTop="1" thickBot="1" x14ac:dyDescent="0.3">
      <c r="D33" s="56">
        <v>0.06</v>
      </c>
      <c r="E33" s="137">
        <f t="shared" si="1"/>
        <v>0.16924393110892166</v>
      </c>
      <c r="F33" s="142">
        <f t="shared" si="2"/>
        <v>4.9199213099043052E-3</v>
      </c>
      <c r="G33" s="57">
        <f t="shared" si="3"/>
        <v>0.17416385241882598</v>
      </c>
      <c r="H33" s="116">
        <f t="shared" si="4"/>
        <v>174.16385241882597</v>
      </c>
      <c r="I33" s="117">
        <f t="shared" si="5"/>
        <v>155.00582865275513</v>
      </c>
      <c r="J33" s="118">
        <f t="shared" si="6"/>
        <v>0.13228132479999999</v>
      </c>
      <c r="K33" s="104">
        <f t="shared" si="7"/>
        <v>132.28132479999999</v>
      </c>
      <c r="L33" s="105">
        <f t="shared" si="8"/>
        <v>117.73037907199999</v>
      </c>
      <c r="N33" s="175"/>
      <c r="O33" s="56">
        <v>0.06</v>
      </c>
      <c r="P33" s="161">
        <f t="shared" si="14"/>
        <v>0.14595600000000003</v>
      </c>
      <c r="Q33" s="156">
        <f t="shared" si="9"/>
        <v>145.95600000000002</v>
      </c>
      <c r="R33" s="157">
        <f t="shared" si="10"/>
        <v>129.90084000000002</v>
      </c>
      <c r="S33" s="181"/>
      <c r="T33" s="56">
        <f t="shared" si="15"/>
        <v>6.0000000000000005E-2</v>
      </c>
      <c r="U33" s="53">
        <f t="shared" si="11"/>
        <v>155.00582865275513</v>
      </c>
      <c r="V33" s="169">
        <f t="shared" si="12"/>
        <v>129.90084000000002</v>
      </c>
      <c r="W33" s="54">
        <f t="shared" si="13"/>
        <v>0.83803842170996401</v>
      </c>
      <c r="X33" s="175"/>
      <c r="Y33" s="55"/>
      <c r="AA33" s="3"/>
      <c r="AB33" s="82"/>
      <c r="AC33" s="179"/>
      <c r="AD33" s="179"/>
      <c r="AE33" s="179"/>
      <c r="AF33" s="179"/>
      <c r="AG33" s="68"/>
      <c r="AH33" s="68"/>
      <c r="AI33" s="68"/>
      <c r="AJ33" s="3"/>
      <c r="AK33" s="3"/>
    </row>
    <row r="34" spans="1:37" ht="16.5" thickTop="1" thickBot="1" x14ac:dyDescent="0.3">
      <c r="D34" s="56">
        <v>7.0000000000000007E-2</v>
      </c>
      <c r="E34" s="137">
        <f t="shared" si="1"/>
        <v>0.21298846569706859</v>
      </c>
      <c r="F34" s="142">
        <f t="shared" si="2"/>
        <v>6.6768056976921602E-3</v>
      </c>
      <c r="G34" s="57">
        <f t="shared" si="3"/>
        <v>0.21966527139476075</v>
      </c>
      <c r="H34" s="116">
        <f t="shared" si="4"/>
        <v>219.66527139476074</v>
      </c>
      <c r="I34" s="117">
        <f t="shared" si="5"/>
        <v>195.50209154133705</v>
      </c>
      <c r="J34" s="118">
        <f t="shared" si="6"/>
        <v>0.19207799040000001</v>
      </c>
      <c r="K34" s="104">
        <f t="shared" si="7"/>
        <v>192.0779904</v>
      </c>
      <c r="L34" s="105">
        <f t="shared" si="8"/>
        <v>170.94941145600001</v>
      </c>
      <c r="N34" s="175"/>
      <c r="O34" s="56">
        <v>7.0000000000000007E-2</v>
      </c>
      <c r="P34" s="161">
        <f t="shared" si="14"/>
        <v>0.20488100000000004</v>
      </c>
      <c r="Q34" s="156">
        <f t="shared" si="9"/>
        <v>204.88100000000003</v>
      </c>
      <c r="R34" s="157">
        <f t="shared" si="10"/>
        <v>182.34409000000002</v>
      </c>
      <c r="S34" s="181"/>
      <c r="T34" s="56">
        <f t="shared" si="15"/>
        <v>7.0000000000000007E-2</v>
      </c>
      <c r="U34" s="53">
        <f t="shared" si="11"/>
        <v>195.50209154133705</v>
      </c>
      <c r="V34" s="169">
        <f t="shared" si="12"/>
        <v>182.34409000000002</v>
      </c>
      <c r="W34" s="54">
        <f t="shared" si="13"/>
        <v>0.93269636433247627</v>
      </c>
      <c r="X34" s="175"/>
      <c r="Y34" s="55"/>
      <c r="AA34" s="3"/>
      <c r="AB34" s="66"/>
      <c r="AC34" s="179"/>
      <c r="AD34" s="179"/>
      <c r="AE34" s="179"/>
      <c r="AF34" s="179"/>
      <c r="AG34" s="69"/>
      <c r="AH34" s="69"/>
      <c r="AI34" s="69"/>
      <c r="AJ34" s="3"/>
      <c r="AK34" s="3"/>
    </row>
    <row r="35" spans="1:37" ht="16.5" thickTop="1" thickBot="1" x14ac:dyDescent="0.3">
      <c r="D35" s="56">
        <v>0.08</v>
      </c>
      <c r="E35" s="137">
        <f t="shared" si="1"/>
        <v>0.25987536485072699</v>
      </c>
      <c r="F35" s="142">
        <f t="shared" si="2"/>
        <v>8.6949248452979407E-3</v>
      </c>
      <c r="G35" s="57">
        <f t="shared" si="3"/>
        <v>0.26857028969602492</v>
      </c>
      <c r="H35" s="116">
        <f t="shared" si="4"/>
        <v>268.57028969602493</v>
      </c>
      <c r="I35" s="117">
        <f t="shared" si="5"/>
        <v>239.02755782946218</v>
      </c>
      <c r="J35" s="118">
        <f t="shared" si="6"/>
        <v>0.2535243136</v>
      </c>
      <c r="K35" s="104">
        <f t="shared" si="7"/>
        <v>253.5243136</v>
      </c>
      <c r="L35" s="105">
        <f t="shared" si="8"/>
        <v>225.63663910400001</v>
      </c>
      <c r="N35" s="175"/>
      <c r="O35" s="56">
        <v>0.08</v>
      </c>
      <c r="P35" s="161">
        <f t="shared" si="14"/>
        <v>0.26508800000000005</v>
      </c>
      <c r="Q35" s="156">
        <f t="shared" si="9"/>
        <v>265.08800000000002</v>
      </c>
      <c r="R35" s="157">
        <f t="shared" si="10"/>
        <v>235.92832000000001</v>
      </c>
      <c r="S35" s="181"/>
      <c r="T35" s="56">
        <f t="shared" si="15"/>
        <v>0.08</v>
      </c>
      <c r="U35" s="53">
        <f t="shared" si="11"/>
        <v>239.02755782946218</v>
      </c>
      <c r="V35" s="169">
        <f t="shared" si="12"/>
        <v>235.92832000000001</v>
      </c>
      <c r="W35" s="54">
        <f t="shared" si="13"/>
        <v>0.98703397274521221</v>
      </c>
      <c r="X35" s="175"/>
      <c r="Y35" s="55"/>
      <c r="AA35" s="3"/>
      <c r="AB35" s="66"/>
      <c r="AC35" s="83"/>
      <c r="AD35" s="83"/>
      <c r="AE35" s="83"/>
      <c r="AF35" s="83"/>
      <c r="AG35" s="73"/>
      <c r="AH35" s="73"/>
      <c r="AI35" s="73"/>
      <c r="AJ35" s="3"/>
      <c r="AK35" s="3"/>
    </row>
    <row r="36" spans="1:37" ht="16.5" thickTop="1" thickBot="1" x14ac:dyDescent="0.3">
      <c r="A36" s="58"/>
      <c r="B36" s="58"/>
      <c r="D36" s="56">
        <v>0.09</v>
      </c>
      <c r="E36" s="137">
        <f t="shared" si="1"/>
        <v>0.30968010248864875</v>
      </c>
      <c r="F36" s="142">
        <f t="shared" si="2"/>
        <v>1.0971859912352964E-2</v>
      </c>
      <c r="G36" s="57">
        <f t="shared" si="3"/>
        <v>0.32065196240100169</v>
      </c>
      <c r="H36" s="116">
        <f t="shared" si="4"/>
        <v>320.6519624010017</v>
      </c>
      <c r="I36" s="117">
        <f t="shared" si="5"/>
        <v>285.38024653689149</v>
      </c>
      <c r="J36" s="118">
        <f t="shared" si="6"/>
        <v>0.3166050111999999</v>
      </c>
      <c r="K36" s="104">
        <f t="shared" si="7"/>
        <v>316.60501119999992</v>
      </c>
      <c r="L36" s="105">
        <f t="shared" si="8"/>
        <v>281.77845996799994</v>
      </c>
      <c r="N36" s="175"/>
      <c r="O36" s="56">
        <v>0.09</v>
      </c>
      <c r="P36" s="161">
        <f t="shared" si="14"/>
        <v>0.32656499999999994</v>
      </c>
      <c r="Q36" s="156">
        <f t="shared" si="9"/>
        <v>326.56499999999994</v>
      </c>
      <c r="R36" s="157">
        <f t="shared" si="10"/>
        <v>290.64284999999995</v>
      </c>
      <c r="S36" s="181"/>
      <c r="T36" s="56">
        <f t="shared" si="15"/>
        <v>0.09</v>
      </c>
      <c r="U36" s="53">
        <f t="shared" si="11"/>
        <v>285.38024653689149</v>
      </c>
      <c r="V36" s="169">
        <f t="shared" si="12"/>
        <v>290.64284999999995</v>
      </c>
      <c r="W36" s="54">
        <f t="shared" si="13"/>
        <v>1.0184406717948089</v>
      </c>
      <c r="X36" s="175"/>
      <c r="Y36" s="55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6.5" thickTop="1" thickBot="1" x14ac:dyDescent="0.3">
      <c r="A37" s="58"/>
      <c r="B37" s="58"/>
      <c r="D37" s="56">
        <v>0.1</v>
      </c>
      <c r="E37" s="137">
        <f t="shared" si="1"/>
        <v>0.36221566885568884</v>
      </c>
      <c r="F37" s="142">
        <f t="shared" si="2"/>
        <v>1.350519205848855E-2</v>
      </c>
      <c r="G37" s="57">
        <f t="shared" si="3"/>
        <v>0.37572086091417739</v>
      </c>
      <c r="H37" s="116">
        <f t="shared" si="4"/>
        <v>375.72086091417736</v>
      </c>
      <c r="I37" s="117">
        <f t="shared" si="5"/>
        <v>334.39156621361786</v>
      </c>
      <c r="J37" s="118">
        <f t="shared" si="6"/>
        <v>0.38130480000000005</v>
      </c>
      <c r="K37" s="104">
        <f t="shared" si="7"/>
        <v>381.30480000000006</v>
      </c>
      <c r="L37" s="105">
        <f t="shared" si="8"/>
        <v>339.36127200000004</v>
      </c>
      <c r="N37" s="175"/>
      <c r="O37" s="56">
        <v>0.1</v>
      </c>
      <c r="P37" s="161">
        <f t="shared" si="14"/>
        <v>0.38930000000000003</v>
      </c>
      <c r="Q37" s="156">
        <f t="shared" si="9"/>
        <v>389.3</v>
      </c>
      <c r="R37" s="157">
        <f t="shared" si="10"/>
        <v>346.47700000000003</v>
      </c>
      <c r="S37" s="181"/>
      <c r="T37" s="56">
        <f t="shared" si="15"/>
        <v>9.9999999999999992E-2</v>
      </c>
      <c r="U37" s="53">
        <f t="shared" si="11"/>
        <v>334.39156621361786</v>
      </c>
      <c r="V37" s="169">
        <f t="shared" si="12"/>
        <v>346.47700000000003</v>
      </c>
      <c r="W37" s="54">
        <f t="shared" si="13"/>
        <v>1.0361415627888824</v>
      </c>
      <c r="X37" s="175"/>
      <c r="Y37" s="55"/>
      <c r="AA37" s="3"/>
      <c r="AB37" s="3"/>
      <c r="AD37" s="3"/>
      <c r="AE37" s="3"/>
      <c r="AF37" s="3"/>
      <c r="AG37" s="3"/>
      <c r="AH37" s="3"/>
      <c r="AI37" s="3"/>
      <c r="AJ37" s="3"/>
      <c r="AK37" s="3"/>
    </row>
    <row r="38" spans="1:37" ht="16.5" thickTop="1" thickBot="1" x14ac:dyDescent="0.3">
      <c r="A38" s="58"/>
      <c r="B38" s="58"/>
      <c r="D38" s="56">
        <v>0.11</v>
      </c>
      <c r="E38" s="137">
        <f t="shared" si="1"/>
        <v>0.41732291728226673</v>
      </c>
      <c r="F38" s="142">
        <f t="shared" si="2"/>
        <v>1.6292502443336004E-2</v>
      </c>
      <c r="G38" s="57">
        <f t="shared" si="3"/>
        <v>0.43361541972560275</v>
      </c>
      <c r="H38" s="116">
        <f t="shared" si="4"/>
        <v>433.61541972560275</v>
      </c>
      <c r="I38" s="117">
        <f t="shared" si="5"/>
        <v>385.91772355578644</v>
      </c>
      <c r="J38" s="118">
        <f t="shared" si="6"/>
        <v>0.44760839679999992</v>
      </c>
      <c r="K38" s="104">
        <f t="shared" si="7"/>
        <v>447.60839679999992</v>
      </c>
      <c r="L38" s="105">
        <f t="shared" si="8"/>
        <v>398.37147315199996</v>
      </c>
      <c r="N38" s="175"/>
      <c r="O38" s="56">
        <v>0.11</v>
      </c>
      <c r="P38" s="161">
        <f t="shared" si="14"/>
        <v>0.45328099999999999</v>
      </c>
      <c r="Q38" s="156">
        <f t="shared" si="9"/>
        <v>453.28100000000001</v>
      </c>
      <c r="R38" s="157">
        <f t="shared" si="10"/>
        <v>403.42009000000002</v>
      </c>
      <c r="S38" s="181"/>
      <c r="T38" s="56">
        <f t="shared" si="15"/>
        <v>0.10999999999999999</v>
      </c>
      <c r="U38" s="53">
        <f t="shared" si="11"/>
        <v>385.91772355578644</v>
      </c>
      <c r="V38" s="169">
        <f t="shared" si="12"/>
        <v>403.42009000000002</v>
      </c>
      <c r="W38" s="54">
        <f t="shared" si="13"/>
        <v>1.0453525852167387</v>
      </c>
      <c r="X38" s="175"/>
      <c r="Y38" s="55"/>
      <c r="AA38" s="3"/>
      <c r="AB38" s="3"/>
      <c r="AD38" s="3"/>
      <c r="AE38" s="3"/>
      <c r="AF38" s="3"/>
      <c r="AG38" s="3"/>
      <c r="AH38" s="3"/>
      <c r="AI38" s="3"/>
      <c r="AJ38" s="3"/>
      <c r="AK38" s="3"/>
    </row>
    <row r="39" spans="1:37" ht="16.5" thickTop="1" thickBot="1" x14ac:dyDescent="0.3">
      <c r="A39" s="58"/>
      <c r="B39" s="58"/>
      <c r="D39" s="56">
        <v>0.12</v>
      </c>
      <c r="E39" s="137">
        <f t="shared" si="1"/>
        <v>0.47486407716394535</v>
      </c>
      <c r="F39" s="142">
        <f t="shared" si="2"/>
        <v>1.9331372226526651E-2</v>
      </c>
      <c r="G39" s="57">
        <f t="shared" si="3"/>
        <v>0.494195449390472</v>
      </c>
      <c r="H39" s="116">
        <f t="shared" si="4"/>
        <v>494.19544939047199</v>
      </c>
      <c r="I39" s="117">
        <f t="shared" si="5"/>
        <v>439.83394995752008</v>
      </c>
      <c r="J39" s="118">
        <f t="shared" si="6"/>
        <v>0.51550051839999989</v>
      </c>
      <c r="K39" s="104">
        <f t="shared" si="7"/>
        <v>515.50051839999992</v>
      </c>
      <c r="L39" s="105">
        <f t="shared" si="8"/>
        <v>458.79546137599993</v>
      </c>
      <c r="N39" s="175"/>
      <c r="O39" s="56">
        <v>0.12</v>
      </c>
      <c r="P39" s="161">
        <f t="shared" si="14"/>
        <v>0.51849600000000007</v>
      </c>
      <c r="Q39" s="156">
        <f t="shared" si="9"/>
        <v>518.49600000000009</v>
      </c>
      <c r="R39" s="157">
        <f t="shared" si="10"/>
        <v>461.4614400000001</v>
      </c>
      <c r="S39" s="181"/>
      <c r="T39" s="56">
        <f t="shared" si="15"/>
        <v>0.11999999999999998</v>
      </c>
      <c r="U39" s="53">
        <f t="shared" si="11"/>
        <v>439.83394995752008</v>
      </c>
      <c r="V39" s="169">
        <f t="shared" si="12"/>
        <v>461.4614400000001</v>
      </c>
      <c r="W39" s="54">
        <f t="shared" si="13"/>
        <v>1.0491719432857987</v>
      </c>
      <c r="X39" s="175"/>
      <c r="Y39" s="55"/>
      <c r="AA39" s="3"/>
      <c r="AB39" s="17"/>
      <c r="AC39" s="80"/>
      <c r="AD39" s="80"/>
      <c r="AE39" s="3"/>
      <c r="AF39" s="3"/>
      <c r="AG39" s="3"/>
      <c r="AH39" s="3"/>
      <c r="AI39" s="3"/>
      <c r="AJ39" s="3"/>
      <c r="AK39" s="3"/>
    </row>
    <row r="40" spans="1:37" ht="16.5" thickTop="1" thickBot="1" x14ac:dyDescent="0.3">
      <c r="A40" s="58"/>
      <c r="B40" s="58"/>
      <c r="D40" s="56">
        <v>0.13</v>
      </c>
      <c r="E40" s="137">
        <f t="shared" si="1"/>
        <v>0.53471820934604963</v>
      </c>
      <c r="F40" s="142">
        <f t="shared" si="2"/>
        <v>2.2619382567691807E-2</v>
      </c>
      <c r="G40" s="57">
        <f t="shared" si="3"/>
        <v>0.55733759191374144</v>
      </c>
      <c r="H40" s="116">
        <f t="shared" si="4"/>
        <v>557.33759191374145</v>
      </c>
      <c r="I40" s="117">
        <f t="shared" si="5"/>
        <v>496.03045680322992</v>
      </c>
      <c r="J40" s="118">
        <f t="shared" si="6"/>
        <v>0.58496588160000007</v>
      </c>
      <c r="K40" s="104">
        <f t="shared" si="7"/>
        <v>584.9658816000001</v>
      </c>
      <c r="L40" s="105">
        <f t="shared" si="8"/>
        <v>520.61963462400013</v>
      </c>
      <c r="N40" s="175"/>
      <c r="O40" s="56">
        <v>0.13</v>
      </c>
      <c r="P40" s="161">
        <f t="shared" si="14"/>
        <v>0.58493300000000015</v>
      </c>
      <c r="Q40" s="156">
        <f t="shared" si="9"/>
        <v>584.93300000000011</v>
      </c>
      <c r="R40" s="157">
        <f t="shared" si="10"/>
        <v>520.59037000000012</v>
      </c>
      <c r="S40" s="181"/>
      <c r="T40" s="56">
        <f t="shared" si="15"/>
        <v>0.12999999999999998</v>
      </c>
      <c r="U40" s="53">
        <f t="shared" si="11"/>
        <v>496.03045680322992</v>
      </c>
      <c r="V40" s="169">
        <f t="shared" si="12"/>
        <v>520.59037000000012</v>
      </c>
      <c r="W40" s="54">
        <f t="shared" si="13"/>
        <v>1.0495129136929446</v>
      </c>
      <c r="X40" s="175"/>
      <c r="Y40" s="55"/>
      <c r="AA40" s="3"/>
      <c r="AB40" s="81"/>
      <c r="AC40" s="80"/>
      <c r="AD40" s="80"/>
      <c r="AE40" s="3"/>
      <c r="AF40" s="3"/>
      <c r="AG40" s="3"/>
      <c r="AH40" s="3"/>
      <c r="AI40" s="3"/>
      <c r="AJ40" s="3"/>
      <c r="AK40" s="3"/>
    </row>
    <row r="41" spans="1:37" ht="16.5" thickTop="1" thickBot="1" x14ac:dyDescent="0.3">
      <c r="A41" s="58"/>
      <c r="B41" s="58"/>
      <c r="D41" s="56">
        <v>0.14000000000000001</v>
      </c>
      <c r="E41" s="137">
        <f t="shared" si="1"/>
        <v>0.59677791342420583</v>
      </c>
      <c r="F41" s="142">
        <f t="shared" si="2"/>
        <v>2.615411462646278E-2</v>
      </c>
      <c r="G41" s="57">
        <f t="shared" si="3"/>
        <v>0.62293202805066861</v>
      </c>
      <c r="H41" s="116">
        <f t="shared" si="4"/>
        <v>622.93202805066858</v>
      </c>
      <c r="I41" s="117">
        <f t="shared" si="5"/>
        <v>554.40950496509504</v>
      </c>
      <c r="J41" s="118">
        <f t="shared" si="6"/>
        <v>0.65598920320000009</v>
      </c>
      <c r="K41" s="104">
        <f t="shared" si="7"/>
        <v>655.98920320000013</v>
      </c>
      <c r="L41" s="105">
        <f t="shared" si="8"/>
        <v>583.83039084800009</v>
      </c>
      <c r="N41" s="175"/>
      <c r="O41" s="56">
        <v>0.14000000000000001</v>
      </c>
      <c r="P41" s="161">
        <f t="shared" si="14"/>
        <v>0.65258000000000016</v>
      </c>
      <c r="Q41" s="156">
        <f t="shared" si="9"/>
        <v>652.58000000000015</v>
      </c>
      <c r="R41" s="157">
        <f t="shared" si="10"/>
        <v>580.79620000000011</v>
      </c>
      <c r="S41" s="181"/>
      <c r="T41" s="56">
        <f t="shared" si="15"/>
        <v>0.13999999999999999</v>
      </c>
      <c r="U41" s="53">
        <f t="shared" si="11"/>
        <v>554.40950496509504</v>
      </c>
      <c r="V41" s="169">
        <f t="shared" si="12"/>
        <v>580.79620000000011</v>
      </c>
      <c r="W41" s="54">
        <f t="shared" si="13"/>
        <v>1.0475942327802739</v>
      </c>
      <c r="X41" s="175"/>
      <c r="Y41" s="55"/>
      <c r="AA41" s="3"/>
      <c r="AB41" s="3"/>
      <c r="AC41" s="3"/>
      <c r="AD41" s="3"/>
      <c r="AE41" s="3"/>
      <c r="AF41" s="3"/>
      <c r="AG41" s="3"/>
      <c r="AH41" s="65"/>
      <c r="AI41" s="65"/>
      <c r="AJ41" s="3"/>
      <c r="AK41" s="3"/>
    </row>
    <row r="42" spans="1:37" ht="16.5" thickTop="1" thickBot="1" x14ac:dyDescent="0.3">
      <c r="A42" s="58"/>
      <c r="B42" s="58"/>
      <c r="D42" s="56">
        <v>0.15</v>
      </c>
      <c r="E42" s="137">
        <f t="shared" si="1"/>
        <v>0.66094687495040405</v>
      </c>
      <c r="F42" s="142">
        <f t="shared" si="2"/>
        <v>2.9933149562470885E-2</v>
      </c>
      <c r="G42" s="57">
        <f t="shared" si="3"/>
        <v>0.69088002451287489</v>
      </c>
      <c r="H42" s="116">
        <f t="shared" si="4"/>
        <v>690.88002451287491</v>
      </c>
      <c r="I42" s="117">
        <f t="shared" si="5"/>
        <v>614.88322181645867</v>
      </c>
      <c r="J42" s="118">
        <f t="shared" si="6"/>
        <v>0.72855519999999996</v>
      </c>
      <c r="K42" s="104">
        <f t="shared" si="7"/>
        <v>728.55520000000001</v>
      </c>
      <c r="L42" s="105">
        <f t="shared" si="8"/>
        <v>648.41412800000001</v>
      </c>
      <c r="N42" s="175"/>
      <c r="O42" s="56">
        <v>0.15</v>
      </c>
      <c r="P42" s="161">
        <f t="shared" si="14"/>
        <v>0.72142499999999998</v>
      </c>
      <c r="Q42" s="156">
        <f t="shared" si="9"/>
        <v>721.42499999999995</v>
      </c>
      <c r="R42" s="157">
        <f t="shared" si="10"/>
        <v>642.06824999999992</v>
      </c>
      <c r="S42" s="181"/>
      <c r="T42" s="56">
        <f t="shared" si="15"/>
        <v>0.15</v>
      </c>
      <c r="U42" s="53">
        <f t="shared" si="11"/>
        <v>614.88322181645867</v>
      </c>
      <c r="V42" s="169">
        <f t="shared" si="12"/>
        <v>642.06824999999992</v>
      </c>
      <c r="W42" s="54">
        <f t="shared" si="13"/>
        <v>1.0442116929182625</v>
      </c>
      <c r="X42" s="175"/>
      <c r="Y42" s="55"/>
      <c r="AA42" s="3"/>
      <c r="AB42" s="81"/>
      <c r="AC42" s="81"/>
      <c r="AD42" s="81"/>
      <c r="AE42" s="81"/>
      <c r="AF42" s="81"/>
      <c r="AG42" s="81"/>
      <c r="AH42" s="65"/>
      <c r="AI42" s="65"/>
      <c r="AJ42" s="3"/>
      <c r="AK42" s="3"/>
    </row>
    <row r="43" spans="1:37" ht="16.5" thickTop="1" thickBot="1" x14ac:dyDescent="0.3">
      <c r="A43" s="58"/>
      <c r="B43" s="58"/>
      <c r="D43" s="56">
        <v>0.16</v>
      </c>
      <c r="E43" s="137">
        <f t="shared" si="1"/>
        <v>0.72713799519818934</v>
      </c>
      <c r="F43" s="142">
        <f t="shared" si="2"/>
        <v>3.3954068535347444E-2</v>
      </c>
      <c r="G43" s="57">
        <f t="shared" si="3"/>
        <v>0.76109206373353677</v>
      </c>
      <c r="H43" s="116">
        <f t="shared" si="4"/>
        <v>761.09206373353675</v>
      </c>
      <c r="I43" s="117">
        <f t="shared" si="5"/>
        <v>677.37193672284775</v>
      </c>
      <c r="J43" s="118">
        <f t="shared" si="6"/>
        <v>0.8026485887999999</v>
      </c>
      <c r="K43" s="104">
        <f t="shared" si="7"/>
        <v>802.64858879999986</v>
      </c>
      <c r="L43" s="105">
        <f t="shared" si="8"/>
        <v>714.35724403199993</v>
      </c>
      <c r="N43" s="175"/>
      <c r="O43" s="56">
        <v>0.16</v>
      </c>
      <c r="P43" s="161">
        <f t="shared" si="14"/>
        <v>0.79145600000000016</v>
      </c>
      <c r="Q43" s="156">
        <f t="shared" si="9"/>
        <v>791.45600000000013</v>
      </c>
      <c r="R43" s="157">
        <f t="shared" si="10"/>
        <v>704.39584000000013</v>
      </c>
      <c r="S43" s="181"/>
      <c r="T43" s="56">
        <f t="shared" si="15"/>
        <v>0.16</v>
      </c>
      <c r="U43" s="53">
        <f t="shared" si="11"/>
        <v>677.37193672284775</v>
      </c>
      <c r="V43" s="169">
        <f t="shared" si="12"/>
        <v>704.39584000000013</v>
      </c>
      <c r="W43" s="54">
        <f t="shared" si="13"/>
        <v>1.0398952212397448</v>
      </c>
      <c r="X43" s="175"/>
      <c r="Y43" s="55"/>
      <c r="AA43" s="3"/>
      <c r="AB43" s="179"/>
      <c r="AC43" s="68"/>
      <c r="AD43" s="68"/>
      <c r="AE43" s="68"/>
      <c r="AF43" s="68"/>
      <c r="AG43" s="68"/>
      <c r="AH43" s="68"/>
      <c r="AI43" s="68"/>
      <c r="AJ43" s="3"/>
      <c r="AK43" s="3"/>
    </row>
    <row r="44" spans="1:37" ht="16.5" thickTop="1" thickBot="1" x14ac:dyDescent="0.3">
      <c r="A44" s="58"/>
      <c r="B44" s="58"/>
      <c r="D44" s="56">
        <v>0.17</v>
      </c>
      <c r="E44" s="137">
        <f t="shared" si="1"/>
        <v>0.79527193650065409</v>
      </c>
      <c r="F44" s="142">
        <f t="shared" si="2"/>
        <v>3.8214452704723782E-2</v>
      </c>
      <c r="G44" s="57">
        <f t="shared" si="3"/>
        <v>0.83348638920537788</v>
      </c>
      <c r="H44" s="116">
        <f t="shared" si="4"/>
        <v>833.48638920537792</v>
      </c>
      <c r="I44" s="117">
        <f t="shared" si="5"/>
        <v>741.80288639278638</v>
      </c>
      <c r="J44" s="118">
        <f t="shared" si="6"/>
        <v>0.87825408639999991</v>
      </c>
      <c r="K44" s="104">
        <f t="shared" si="7"/>
        <v>878.25408639999989</v>
      </c>
      <c r="L44" s="105">
        <f t="shared" si="8"/>
        <v>781.64613689599992</v>
      </c>
      <c r="N44" s="175"/>
      <c r="O44" s="56">
        <v>0.17</v>
      </c>
      <c r="P44" s="161">
        <f t="shared" si="14"/>
        <v>0.86266100000000012</v>
      </c>
      <c r="Q44" s="156">
        <f t="shared" si="9"/>
        <v>862.66100000000017</v>
      </c>
      <c r="R44" s="157">
        <f t="shared" si="10"/>
        <v>767.76829000000021</v>
      </c>
      <c r="S44" s="181"/>
      <c r="T44" s="56">
        <f t="shared" si="15"/>
        <v>0.17</v>
      </c>
      <c r="U44" s="53">
        <f t="shared" si="11"/>
        <v>741.80288639278638</v>
      </c>
      <c r="V44" s="169">
        <f t="shared" si="12"/>
        <v>767.76829000000021</v>
      </c>
      <c r="W44" s="54">
        <f t="shared" si="13"/>
        <v>1.0350031040368115</v>
      </c>
      <c r="X44" s="175"/>
      <c r="Y44" s="55"/>
      <c r="AA44" s="3"/>
      <c r="AB44" s="179"/>
      <c r="AC44" s="68"/>
      <c r="AD44" s="68"/>
      <c r="AE44" s="68"/>
      <c r="AF44" s="68"/>
      <c r="AG44" s="68"/>
      <c r="AH44" s="68"/>
      <c r="AI44" s="68"/>
      <c r="AJ44" s="3"/>
      <c r="AK44" s="3"/>
    </row>
    <row r="45" spans="1:37" ht="16.5" thickTop="1" thickBot="1" x14ac:dyDescent="0.3">
      <c r="A45" s="58"/>
      <c r="B45" s="58"/>
      <c r="D45" s="56">
        <v>0.18</v>
      </c>
      <c r="E45" s="137">
        <f t="shared" si="1"/>
        <v>0.86527597125136146</v>
      </c>
      <c r="F45" s="142">
        <f t="shared" si="2"/>
        <v>4.271188323023118E-2</v>
      </c>
      <c r="G45" s="57">
        <f t="shared" si="3"/>
        <v>0.90798785448159269</v>
      </c>
      <c r="H45" s="116">
        <f t="shared" si="4"/>
        <v>907.98785448159265</v>
      </c>
      <c r="I45" s="117">
        <f t="shared" si="5"/>
        <v>808.10919048861751</v>
      </c>
      <c r="J45" s="118">
        <f t="shared" si="6"/>
        <v>0.95535640959999979</v>
      </c>
      <c r="K45" s="104">
        <f t="shared" si="7"/>
        <v>955.35640959999978</v>
      </c>
      <c r="L45" s="105">
        <f t="shared" si="8"/>
        <v>850.26720454399981</v>
      </c>
      <c r="N45" s="175"/>
      <c r="O45" s="56">
        <v>0.18</v>
      </c>
      <c r="P45" s="161">
        <f t="shared" si="14"/>
        <v>0.93502799999999997</v>
      </c>
      <c r="Q45" s="156">
        <f t="shared" si="9"/>
        <v>935.02800000000002</v>
      </c>
      <c r="R45" s="157">
        <f t="shared" si="10"/>
        <v>832.17492000000004</v>
      </c>
      <c r="S45" s="181"/>
      <c r="T45" s="56">
        <f t="shared" si="15"/>
        <v>0.18000000000000002</v>
      </c>
      <c r="U45" s="53">
        <f t="shared" si="11"/>
        <v>808.10919048861751</v>
      </c>
      <c r="V45" s="169">
        <f t="shared" si="12"/>
        <v>832.17492000000004</v>
      </c>
      <c r="W45" s="54">
        <f t="shared" si="13"/>
        <v>1.0297802942902201</v>
      </c>
      <c r="X45" s="175"/>
      <c r="Y45" s="55"/>
      <c r="AA45" s="3"/>
      <c r="AB45" s="66"/>
      <c r="AC45" s="179"/>
      <c r="AD45" s="179"/>
      <c r="AE45" s="179"/>
      <c r="AF45" s="179"/>
      <c r="AG45" s="69"/>
      <c r="AH45" s="69"/>
      <c r="AI45" s="69"/>
      <c r="AJ45" s="3"/>
      <c r="AK45" s="3"/>
    </row>
    <row r="46" spans="1:37" ht="16.5" thickTop="1" thickBot="1" x14ac:dyDescent="0.3">
      <c r="A46" s="58"/>
      <c r="B46" s="58"/>
      <c r="D46" s="56">
        <v>0.19</v>
      </c>
      <c r="E46" s="137">
        <f t="shared" si="1"/>
        <v>0.93708305746028697</v>
      </c>
      <c r="F46" s="142">
        <f t="shared" si="2"/>
        <v>4.7443941271500992E-2</v>
      </c>
      <c r="G46" s="57">
        <f t="shared" si="3"/>
        <v>0.98452699873178795</v>
      </c>
      <c r="H46" s="116">
        <f t="shared" si="4"/>
        <v>984.5269987317879</v>
      </c>
      <c r="I46" s="117">
        <f t="shared" si="5"/>
        <v>876.22902887129123</v>
      </c>
      <c r="J46" s="118">
        <f t="shared" si="6"/>
        <v>1.0339402752</v>
      </c>
      <c r="K46" s="104">
        <f t="shared" si="7"/>
        <v>1033.9402752000001</v>
      </c>
      <c r="L46" s="105">
        <f t="shared" si="8"/>
        <v>920.20684492800012</v>
      </c>
      <c r="N46" s="175"/>
      <c r="O46" s="56">
        <v>0.19</v>
      </c>
      <c r="P46" s="161">
        <f t="shared" si="14"/>
        <v>1.0085450000000002</v>
      </c>
      <c r="Q46" s="156">
        <f t="shared" si="9"/>
        <v>1008.5450000000003</v>
      </c>
      <c r="R46" s="157">
        <f t="shared" si="10"/>
        <v>897.60505000000023</v>
      </c>
      <c r="S46" s="181"/>
      <c r="T46" s="56">
        <f t="shared" si="15"/>
        <v>0.19000000000000003</v>
      </c>
      <c r="U46" s="53">
        <f t="shared" si="11"/>
        <v>876.22902887129123</v>
      </c>
      <c r="V46" s="169">
        <f t="shared" si="12"/>
        <v>897.60505000000023</v>
      </c>
      <c r="W46" s="54">
        <f t="shared" si="13"/>
        <v>1.0243954724442814</v>
      </c>
      <c r="X46" s="175"/>
      <c r="Y46" s="55"/>
      <c r="AA46" s="3"/>
      <c r="AB46" s="66"/>
      <c r="AC46" s="83"/>
      <c r="AD46" s="83"/>
      <c r="AE46" s="83"/>
      <c r="AF46" s="83"/>
      <c r="AG46" s="73"/>
      <c r="AH46" s="73"/>
      <c r="AI46" s="73"/>
      <c r="AJ46" s="3"/>
      <c r="AK46" s="3"/>
    </row>
    <row r="47" spans="1:37" ht="16.5" thickTop="1" thickBot="1" x14ac:dyDescent="0.3">
      <c r="A47" s="58"/>
      <c r="B47" s="58"/>
      <c r="D47" s="56">
        <v>0.2</v>
      </c>
      <c r="E47" s="137">
        <f t="shared" si="1"/>
        <v>1.010631086440722</v>
      </c>
      <c r="F47" s="142">
        <f t="shared" si="2"/>
        <v>5.2408207988164521E-2</v>
      </c>
      <c r="G47" s="57">
        <f t="shared" si="3"/>
        <v>1.0630392944288864</v>
      </c>
      <c r="H47" s="116">
        <f t="shared" si="4"/>
        <v>1063.0392944288865</v>
      </c>
      <c r="I47" s="117">
        <f t="shared" si="5"/>
        <v>946.10497204170895</v>
      </c>
      <c r="J47" s="118">
        <f t="shared" si="6"/>
        <v>1.1139904</v>
      </c>
      <c r="K47" s="104">
        <f t="shared" si="7"/>
        <v>1113.9904000000001</v>
      </c>
      <c r="L47" s="105">
        <f t="shared" si="8"/>
        <v>991.45145600000012</v>
      </c>
      <c r="N47" s="175"/>
      <c r="O47" s="56">
        <v>0.2</v>
      </c>
      <c r="P47" s="161">
        <f t="shared" si="14"/>
        <v>1.0832000000000002</v>
      </c>
      <c r="Q47" s="156">
        <f t="shared" si="9"/>
        <v>1083.2000000000003</v>
      </c>
      <c r="R47" s="157">
        <f t="shared" si="10"/>
        <v>964.04800000000023</v>
      </c>
      <c r="S47" s="181"/>
      <c r="T47" s="56">
        <f t="shared" si="15"/>
        <v>0.20000000000000004</v>
      </c>
      <c r="U47" s="53">
        <f t="shared" si="11"/>
        <v>946.10497204170895</v>
      </c>
      <c r="V47" s="169">
        <f t="shared" si="12"/>
        <v>964.04800000000023</v>
      </c>
      <c r="W47" s="54">
        <f t="shared" si="13"/>
        <v>1.0189651555467147</v>
      </c>
      <c r="X47" s="59"/>
      <c r="Y47" s="55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6.5" thickTop="1" thickBot="1" x14ac:dyDescent="0.3">
      <c r="A48" s="58"/>
      <c r="B48" s="58"/>
      <c r="D48" s="56">
        <v>0.21</v>
      </c>
      <c r="E48" s="137">
        <f t="shared" si="1"/>
        <v>1.0858622633937234</v>
      </c>
      <c r="F48" s="142">
        <f t="shared" si="2"/>
        <v>5.7602264539853058E-2</v>
      </c>
      <c r="G48" s="57">
        <f t="shared" si="3"/>
        <v>1.1434645279335764</v>
      </c>
      <c r="H48" s="116">
        <f t="shared" si="4"/>
        <v>1143.4645279335764</v>
      </c>
      <c r="I48" s="117">
        <f t="shared" si="5"/>
        <v>1017.6834298608831</v>
      </c>
      <c r="J48" s="118">
        <f t="shared" si="6"/>
        <v>1.1954915007999998</v>
      </c>
      <c r="K48" s="104">
        <f t="shared" si="7"/>
        <v>1195.4915007999998</v>
      </c>
      <c r="L48" s="105">
        <f t="shared" si="8"/>
        <v>1063.9874357119998</v>
      </c>
      <c r="N48" s="175"/>
      <c r="O48" s="56">
        <v>0.21</v>
      </c>
      <c r="P48" s="161">
        <f t="shared" si="14"/>
        <v>1.158981</v>
      </c>
      <c r="Q48" s="156">
        <f t="shared" si="9"/>
        <v>1158.981</v>
      </c>
      <c r="R48" s="157">
        <f t="shared" si="10"/>
        <v>1031.4930899999999</v>
      </c>
      <c r="S48" s="181"/>
      <c r="T48" s="56">
        <f t="shared" si="15"/>
        <v>0.21000000000000005</v>
      </c>
      <c r="U48" s="53">
        <f t="shared" si="11"/>
        <v>1017.6834298608831</v>
      </c>
      <c r="V48" s="169">
        <f t="shared" si="12"/>
        <v>1031.4930899999999</v>
      </c>
      <c r="W48" s="54">
        <f t="shared" si="13"/>
        <v>1.0135697012783285</v>
      </c>
      <c r="X48" s="175"/>
      <c r="Y48" s="55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6.5" thickTop="1" thickBot="1" x14ac:dyDescent="0.3">
      <c r="A49" s="58"/>
      <c r="B49" s="58"/>
      <c r="D49" s="56">
        <v>0.22</v>
      </c>
      <c r="E49" s="137">
        <f t="shared" si="1"/>
        <v>1.1627225920738731</v>
      </c>
      <c r="F49" s="142">
        <f t="shared" si="2"/>
        <v>6.3023692086197944E-2</v>
      </c>
      <c r="G49" s="57">
        <f t="shared" si="3"/>
        <v>1.225746284160071</v>
      </c>
      <c r="H49" s="116">
        <f t="shared" si="4"/>
        <v>1225.7462841600711</v>
      </c>
      <c r="I49" s="117">
        <f t="shared" si="5"/>
        <v>1090.9141929024634</v>
      </c>
      <c r="J49" s="118">
        <f t="shared" si="6"/>
        <v>1.2784282943999998</v>
      </c>
      <c r="K49" s="104">
        <f t="shared" si="7"/>
        <v>1278.4282943999999</v>
      </c>
      <c r="L49" s="105">
        <f t="shared" si="8"/>
        <v>1137.801182016</v>
      </c>
      <c r="N49" s="175"/>
      <c r="O49" s="56">
        <v>0.22</v>
      </c>
      <c r="P49" s="161">
        <f t="shared" si="14"/>
        <v>1.235876</v>
      </c>
      <c r="Q49" s="156">
        <f t="shared" si="9"/>
        <v>1235.876</v>
      </c>
      <c r="R49" s="157">
        <f t="shared" si="10"/>
        <v>1099.9296400000001</v>
      </c>
      <c r="S49" s="181"/>
      <c r="T49" s="56">
        <f t="shared" si="15"/>
        <v>0.22000000000000006</v>
      </c>
      <c r="U49" s="53">
        <f t="shared" si="11"/>
        <v>1090.9141929024634</v>
      </c>
      <c r="V49" s="169">
        <f t="shared" si="12"/>
        <v>1099.9296400000001</v>
      </c>
      <c r="W49" s="54">
        <f t="shared" si="13"/>
        <v>1.0082641211895413</v>
      </c>
      <c r="X49" s="175"/>
      <c r="Y49" s="55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6.5" thickTop="1" thickBot="1" x14ac:dyDescent="0.3">
      <c r="A50" s="58"/>
      <c r="B50" s="58"/>
      <c r="D50" s="56">
        <v>0.23</v>
      </c>
      <c r="E50" s="137">
        <f t="shared" si="1"/>
        <v>1.2411614420161401</v>
      </c>
      <c r="F50" s="142">
        <f t="shared" si="2"/>
        <v>6.8670071786830517E-2</v>
      </c>
      <c r="G50" s="57">
        <f t="shared" si="3"/>
        <v>1.3098315138029706</v>
      </c>
      <c r="H50" s="116">
        <f t="shared" si="4"/>
        <v>1309.8315138029707</v>
      </c>
      <c r="I50" s="117">
        <f t="shared" si="5"/>
        <v>1165.7500472846439</v>
      </c>
      <c r="J50" s="118">
        <f t="shared" si="6"/>
        <v>1.3627854975999998</v>
      </c>
      <c r="K50" s="104">
        <f t="shared" si="7"/>
        <v>1362.7854975999999</v>
      </c>
      <c r="L50" s="105">
        <f t="shared" si="8"/>
        <v>1212.8790928639999</v>
      </c>
      <c r="N50" s="175"/>
      <c r="O50" s="56">
        <v>0.23</v>
      </c>
      <c r="P50" s="161">
        <f t="shared" si="14"/>
        <v>1.3138730000000001</v>
      </c>
      <c r="Q50" s="156">
        <f t="shared" si="9"/>
        <v>1313.873</v>
      </c>
      <c r="R50" s="157">
        <f t="shared" si="10"/>
        <v>1169.3469700000001</v>
      </c>
      <c r="S50" s="181"/>
      <c r="T50" s="56">
        <f t="shared" si="15"/>
        <v>0.23000000000000007</v>
      </c>
      <c r="U50" s="53">
        <f t="shared" si="11"/>
        <v>1165.7500472846439</v>
      </c>
      <c r="V50" s="169">
        <f t="shared" si="12"/>
        <v>1169.3469700000001</v>
      </c>
      <c r="W50" s="54">
        <f t="shared" si="13"/>
        <v>1.0030855008101731</v>
      </c>
      <c r="X50" s="175"/>
      <c r="Y50" s="55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5" thickTop="1" thickBot="1" x14ac:dyDescent="0.3">
      <c r="A51" s="58"/>
      <c r="B51" s="58"/>
      <c r="D51" s="56">
        <v>0.24</v>
      </c>
      <c r="E51" s="137">
        <f t="shared" si="1"/>
        <v>1.3211311820105271</v>
      </c>
      <c r="F51" s="142">
        <f t="shared" si="2"/>
        <v>7.4538984801382033E-2</v>
      </c>
      <c r="G51" s="57">
        <f t="shared" si="3"/>
        <v>1.3956701668119091</v>
      </c>
      <c r="H51" s="116">
        <f t="shared" si="4"/>
        <v>1395.6701668119092</v>
      </c>
      <c r="I51" s="117">
        <f t="shared" si="5"/>
        <v>1242.1464484625992</v>
      </c>
      <c r="J51" s="118">
        <f t="shared" si="6"/>
        <v>1.4485478271999999</v>
      </c>
      <c r="K51" s="104">
        <f t="shared" si="7"/>
        <v>1448.5478271999998</v>
      </c>
      <c r="L51" s="105">
        <f t="shared" si="8"/>
        <v>1289.2075662079999</v>
      </c>
      <c r="N51" s="175"/>
      <c r="O51" s="56">
        <v>0.24</v>
      </c>
      <c r="P51" s="161">
        <f t="shared" si="14"/>
        <v>1.3929600000000002</v>
      </c>
      <c r="Q51" s="156">
        <f t="shared" si="9"/>
        <v>1392.9600000000003</v>
      </c>
      <c r="R51" s="157">
        <f t="shared" si="10"/>
        <v>1239.7344000000003</v>
      </c>
      <c r="S51" s="181"/>
      <c r="T51" s="56">
        <f t="shared" si="15"/>
        <v>0.24000000000000007</v>
      </c>
      <c r="U51" s="53">
        <f t="shared" si="11"/>
        <v>1242.1464484625992</v>
      </c>
      <c r="V51" s="169">
        <f t="shared" si="12"/>
        <v>1239.7344000000003</v>
      </c>
      <c r="W51" s="54">
        <f t="shared" si="13"/>
        <v>0.99805816096356081</v>
      </c>
      <c r="X51" s="175"/>
      <c r="Y51" s="55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6.5" thickTop="1" thickBot="1" x14ac:dyDescent="0.3">
      <c r="A52" s="58"/>
      <c r="B52" s="58"/>
      <c r="D52" s="56">
        <v>0.25</v>
      </c>
      <c r="E52" s="137">
        <f t="shared" si="1"/>
        <v>1.4025868672906725</v>
      </c>
      <c r="F52" s="142">
        <f t="shared" si="2"/>
        <v>8.0628012289483866E-2</v>
      </c>
      <c r="G52" s="57">
        <f t="shared" si="3"/>
        <v>1.4832148795801563</v>
      </c>
      <c r="H52" s="116">
        <f t="shared" si="4"/>
        <v>1483.2148795801563</v>
      </c>
      <c r="I52" s="117">
        <f t="shared" si="5"/>
        <v>1320.0612428263391</v>
      </c>
      <c r="J52" s="118">
        <f t="shared" si="6"/>
        <v>1.5356999999999998</v>
      </c>
      <c r="K52" s="104">
        <f t="shared" si="7"/>
        <v>1535.6999999999998</v>
      </c>
      <c r="L52" s="105">
        <f t="shared" si="8"/>
        <v>1366.7729999999999</v>
      </c>
      <c r="N52" s="175"/>
      <c r="O52" s="56">
        <v>0.25</v>
      </c>
      <c r="P52" s="161">
        <f t="shared" si="14"/>
        <v>1.4731250000000002</v>
      </c>
      <c r="Q52" s="156">
        <f t="shared" si="9"/>
        <v>1473.1250000000002</v>
      </c>
      <c r="R52" s="157">
        <f t="shared" si="10"/>
        <v>1311.0812500000002</v>
      </c>
      <c r="S52" s="181"/>
      <c r="T52" s="56">
        <f t="shared" si="15"/>
        <v>0.25000000000000006</v>
      </c>
      <c r="U52" s="53">
        <f t="shared" si="11"/>
        <v>1320.0612428263391</v>
      </c>
      <c r="V52" s="169">
        <f t="shared" si="12"/>
        <v>1311.0812500000002</v>
      </c>
      <c r="W52" s="54">
        <f t="shared" si="13"/>
        <v>0.99319729075060781</v>
      </c>
      <c r="X52" s="175"/>
      <c r="Y52" s="55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5.75" customHeight="1" thickTop="1" thickBot="1" x14ac:dyDescent="0.3">
      <c r="A53" s="58"/>
      <c r="B53" s="58"/>
      <c r="D53" s="56">
        <v>0.26</v>
      </c>
      <c r="E53" s="137">
        <f t="shared" si="1"/>
        <v>1.4854859706880585</v>
      </c>
      <c r="F53" s="142">
        <f t="shared" si="2"/>
        <v>8.6934735410767308E-2</v>
      </c>
      <c r="G53" s="57">
        <f t="shared" si="3"/>
        <v>1.5724207060988258</v>
      </c>
      <c r="H53" s="116">
        <f t="shared" si="4"/>
        <v>1572.4207060988258</v>
      </c>
      <c r="I53" s="117">
        <f t="shared" si="5"/>
        <v>1399.454428427955</v>
      </c>
      <c r="J53" s="118">
        <f t="shared" si="6"/>
        <v>1.6242267328</v>
      </c>
      <c r="K53" s="104">
        <f t="shared" si="7"/>
        <v>1624.2267328</v>
      </c>
      <c r="L53" s="105">
        <f t="shared" si="8"/>
        <v>1445.561792192</v>
      </c>
      <c r="N53" s="175"/>
      <c r="O53" s="56">
        <v>0.26</v>
      </c>
      <c r="P53" s="161">
        <f t="shared" si="14"/>
        <v>1.5543560000000001</v>
      </c>
      <c r="Q53" s="156">
        <f t="shared" si="9"/>
        <v>1554.356</v>
      </c>
      <c r="R53" s="157">
        <f t="shared" si="10"/>
        <v>1383.3768400000001</v>
      </c>
      <c r="S53" s="181"/>
      <c r="T53" s="56">
        <f t="shared" si="15"/>
        <v>0.26000000000000006</v>
      </c>
      <c r="U53" s="53">
        <f t="shared" si="11"/>
        <v>1399.454428427955</v>
      </c>
      <c r="V53" s="169">
        <f t="shared" si="12"/>
        <v>1383.3768400000001</v>
      </c>
      <c r="W53" s="54">
        <f t="shared" si="13"/>
        <v>0.98851153127864599</v>
      </c>
      <c r="X53" s="175"/>
      <c r="Y53" s="5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6.5" thickTop="1" thickBot="1" x14ac:dyDescent="0.3">
      <c r="A54" s="58"/>
      <c r="B54" s="58"/>
      <c r="D54" s="56">
        <v>0.27</v>
      </c>
      <c r="E54" s="137">
        <f t="shared" si="1"/>
        <v>1.5697881500851349</v>
      </c>
      <c r="F54" s="142">
        <f t="shared" si="2"/>
        <v>9.3456735324863649E-2</v>
      </c>
      <c r="G54" s="57">
        <f t="shared" si="3"/>
        <v>1.6632448854099986</v>
      </c>
      <c r="H54" s="116">
        <f t="shared" si="4"/>
        <v>1663.2448854099987</v>
      </c>
      <c r="I54" s="117">
        <f t="shared" si="5"/>
        <v>1480.2879480148988</v>
      </c>
      <c r="J54" s="118">
        <f t="shared" si="6"/>
        <v>1.7141127424</v>
      </c>
      <c r="K54" s="104">
        <f t="shared" si="7"/>
        <v>1714.1127423999999</v>
      </c>
      <c r="L54" s="105">
        <f t="shared" si="8"/>
        <v>1525.5603407359999</v>
      </c>
      <c r="N54" s="175"/>
      <c r="O54" s="56">
        <v>0.27</v>
      </c>
      <c r="P54" s="161">
        <f t="shared" si="14"/>
        <v>1.6366410000000002</v>
      </c>
      <c r="Q54" s="156">
        <f t="shared" si="9"/>
        <v>1636.6410000000003</v>
      </c>
      <c r="R54" s="157">
        <f t="shared" si="10"/>
        <v>1456.6104900000003</v>
      </c>
      <c r="S54" s="181"/>
      <c r="T54" s="56">
        <f t="shared" si="15"/>
        <v>0.27000000000000007</v>
      </c>
      <c r="U54" s="53">
        <f t="shared" si="11"/>
        <v>1480.2879480148988</v>
      </c>
      <c r="V54" s="169">
        <f t="shared" si="12"/>
        <v>1456.6104900000003</v>
      </c>
      <c r="W54" s="54">
        <f t="shared" si="13"/>
        <v>0.98400482956937496</v>
      </c>
      <c r="X54" s="175"/>
      <c r="Y54" s="55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6.5" thickTop="1" thickBot="1" x14ac:dyDescent="0.3">
      <c r="A55" s="58"/>
      <c r="B55" s="58"/>
      <c r="D55" s="56">
        <v>0.28000000000000003</v>
      </c>
      <c r="E55" s="137">
        <f t="shared" si="1"/>
        <v>1.6554550460760999</v>
      </c>
      <c r="F55" s="142">
        <f t="shared" si="2"/>
        <v>0.10019159319140424</v>
      </c>
      <c r="G55" s="57">
        <f t="shared" si="3"/>
        <v>1.7556466392675041</v>
      </c>
      <c r="H55" s="116">
        <f t="shared" si="4"/>
        <v>1755.646639267504</v>
      </c>
      <c r="I55" s="117">
        <f t="shared" si="5"/>
        <v>1562.5255089480786</v>
      </c>
      <c r="J55" s="118">
        <f t="shared" si="6"/>
        <v>1.8053427456000002</v>
      </c>
      <c r="K55" s="104">
        <f t="shared" si="7"/>
        <v>1805.3427456000002</v>
      </c>
      <c r="L55" s="105">
        <f t="shared" si="8"/>
        <v>1606.7550435840001</v>
      </c>
      <c r="N55" s="175"/>
      <c r="O55" s="56">
        <v>0.28000000000000003</v>
      </c>
      <c r="P55" s="161">
        <f t="shared" si="14"/>
        <v>1.7199680000000002</v>
      </c>
      <c r="Q55" s="156">
        <f t="shared" si="9"/>
        <v>1719.9680000000001</v>
      </c>
      <c r="R55" s="157">
        <f t="shared" si="10"/>
        <v>1530.77152</v>
      </c>
      <c r="S55" s="181"/>
      <c r="T55" s="56">
        <f t="shared" si="15"/>
        <v>0.28000000000000008</v>
      </c>
      <c r="U55" s="53">
        <f t="shared" si="11"/>
        <v>1562.5255089480786</v>
      </c>
      <c r="V55" s="169">
        <f t="shared" si="12"/>
        <v>1530.77152</v>
      </c>
      <c r="W55" s="54">
        <f t="shared" si="13"/>
        <v>0.97967777884825957</v>
      </c>
      <c r="X55" s="175"/>
      <c r="Y55" s="55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16.5" thickTop="1" thickBot="1" x14ac:dyDescent="0.3">
      <c r="A56" s="58"/>
      <c r="B56" s="58"/>
      <c r="D56" s="56">
        <v>0.28999999999999998</v>
      </c>
      <c r="E56" s="137">
        <f t="shared" si="1"/>
        <v>1.7424501049503769</v>
      </c>
      <c r="F56" s="142">
        <f t="shared" si="2"/>
        <v>0.10713689017002037</v>
      </c>
      <c r="G56" s="57">
        <f t="shared" si="3"/>
        <v>1.8495869951203971</v>
      </c>
      <c r="H56" s="116">
        <f t="shared" si="4"/>
        <v>1849.5869951203972</v>
      </c>
      <c r="I56" s="117">
        <f t="shared" si="5"/>
        <v>1646.1324256571536</v>
      </c>
      <c r="J56" s="118">
        <f t="shared" si="6"/>
        <v>1.8979014591999996</v>
      </c>
      <c r="K56" s="104">
        <f t="shared" si="7"/>
        <v>1897.9014591999996</v>
      </c>
      <c r="L56" s="105">
        <f t="shared" si="8"/>
        <v>1689.1322986879998</v>
      </c>
      <c r="N56" s="175"/>
      <c r="O56" s="56">
        <v>0.28999999999999998</v>
      </c>
      <c r="P56" s="161">
        <f t="shared" si="14"/>
        <v>1.804325</v>
      </c>
      <c r="Q56" s="156">
        <f t="shared" si="9"/>
        <v>1804.325</v>
      </c>
      <c r="R56" s="157">
        <f t="shared" si="10"/>
        <v>1605.84925</v>
      </c>
      <c r="S56" s="181"/>
      <c r="T56" s="56">
        <f t="shared" si="15"/>
        <v>0.29000000000000009</v>
      </c>
      <c r="U56" s="53">
        <f t="shared" si="11"/>
        <v>1646.1324256571536</v>
      </c>
      <c r="V56" s="169">
        <f t="shared" si="12"/>
        <v>1605.84925</v>
      </c>
      <c r="W56" s="54">
        <f t="shared" si="13"/>
        <v>0.97552859355098842</v>
      </c>
      <c r="X56" s="175"/>
      <c r="Y56" s="5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5.75" customHeight="1" thickTop="1" thickBot="1" x14ac:dyDescent="0.3">
      <c r="A57" s="58"/>
      <c r="B57" s="58"/>
      <c r="D57" s="60">
        <v>0.3</v>
      </c>
      <c r="E57" s="137">
        <f t="shared" si="1"/>
        <v>1.8307384230473034</v>
      </c>
      <c r="F57" s="143">
        <f t="shared" si="2"/>
        <v>0.11429020742034339</v>
      </c>
      <c r="G57" s="61">
        <f t="shared" si="3"/>
        <v>1.9450286304676467</v>
      </c>
      <c r="H57" s="119">
        <f t="shared" si="4"/>
        <v>1945.0286304676467</v>
      </c>
      <c r="I57" s="120">
        <f t="shared" si="5"/>
        <v>1731.0754811162055</v>
      </c>
      <c r="J57" s="121">
        <f t="shared" si="6"/>
        <v>1.9917735999999999</v>
      </c>
      <c r="K57" s="106">
        <f t="shared" si="7"/>
        <v>1991.7736</v>
      </c>
      <c r="L57" s="107">
        <f t="shared" si="8"/>
        <v>1772.678504</v>
      </c>
      <c r="N57" s="175"/>
      <c r="O57" s="60">
        <v>0.3</v>
      </c>
      <c r="P57" s="164">
        <f t="shared" si="14"/>
        <v>1.8897000000000002</v>
      </c>
      <c r="Q57" s="158">
        <f t="shared" si="9"/>
        <v>1889.7</v>
      </c>
      <c r="R57" s="159">
        <f t="shared" si="10"/>
        <v>1681.8330000000001</v>
      </c>
      <c r="S57" s="181"/>
      <c r="T57" s="60">
        <f t="shared" si="15"/>
        <v>0.3000000000000001</v>
      </c>
      <c r="U57" s="94">
        <f t="shared" si="11"/>
        <v>1731.0754811162055</v>
      </c>
      <c r="V57" s="170">
        <f t="shared" si="12"/>
        <v>1681.8330000000001</v>
      </c>
      <c r="W57" s="54">
        <f t="shared" si="13"/>
        <v>0.97155382208726471</v>
      </c>
      <c r="X57" s="175"/>
      <c r="Y57" s="55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16.5" thickTop="1" thickBot="1" x14ac:dyDescent="0.3">
      <c r="A58" s="58"/>
      <c r="B58" s="58"/>
      <c r="D58" s="62">
        <v>0.31</v>
      </c>
      <c r="E58" s="137">
        <f t="shared" si="1"/>
        <v>1.9202866092600632</v>
      </c>
      <c r="F58" s="144">
        <f t="shared" si="2"/>
        <v>0.12164912610200458</v>
      </c>
      <c r="G58" s="63">
        <f t="shared" si="3"/>
        <v>2.0419357353620677</v>
      </c>
      <c r="H58" s="122">
        <f t="shared" si="4"/>
        <v>2041.9357353620678</v>
      </c>
      <c r="I58" s="123">
        <f t="shared" si="5"/>
        <v>1817.3228044722405</v>
      </c>
      <c r="J58" s="124">
        <f t="shared" si="6"/>
        <v>2.0869438848000001</v>
      </c>
      <c r="K58" s="108">
        <f t="shared" si="7"/>
        <v>2086.9438848</v>
      </c>
      <c r="L58" s="109">
        <f t="shared" si="8"/>
        <v>1857.3800574720001</v>
      </c>
      <c r="N58" s="175"/>
      <c r="O58" s="62">
        <v>0.31</v>
      </c>
      <c r="P58" s="165">
        <f t="shared" si="14"/>
        <v>1.9760810000000004</v>
      </c>
      <c r="Q58" s="160">
        <f t="shared" si="9"/>
        <v>1976.0810000000004</v>
      </c>
      <c r="R58" s="160">
        <f t="shared" si="10"/>
        <v>1758.7120900000004</v>
      </c>
      <c r="S58" s="181"/>
      <c r="T58" s="62">
        <f t="shared" si="15"/>
        <v>0.31000000000000011</v>
      </c>
      <c r="U58" s="92">
        <f t="shared" si="11"/>
        <v>1817.3228044722405</v>
      </c>
      <c r="V58" s="171">
        <f t="shared" si="12"/>
        <v>1758.7120900000004</v>
      </c>
      <c r="W58" s="54">
        <f t="shared" si="13"/>
        <v>0.96774886975059948</v>
      </c>
      <c r="X58" s="175"/>
      <c r="Y58" s="5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16.5" thickTop="1" thickBot="1" x14ac:dyDescent="0.3">
      <c r="A59" s="58"/>
      <c r="B59" s="58"/>
      <c r="D59" s="52">
        <v>0.32</v>
      </c>
      <c r="E59" s="137">
        <f t="shared" si="1"/>
        <v>2.0110626630423107</v>
      </c>
      <c r="F59" s="144">
        <f t="shared" si="2"/>
        <v>0.12921122737463525</v>
      </c>
      <c r="G59" s="64">
        <f t="shared" si="3"/>
        <v>2.140273890416946</v>
      </c>
      <c r="H59" s="125">
        <f t="shared" si="4"/>
        <v>2140.273890416946</v>
      </c>
      <c r="I59" s="123">
        <f t="shared" si="5"/>
        <v>1904.8437624710818</v>
      </c>
      <c r="J59" s="126">
        <f t="shared" si="6"/>
        <v>2.1833970304000001</v>
      </c>
      <c r="K59" s="110">
        <f t="shared" si="7"/>
        <v>2183.3970303999999</v>
      </c>
      <c r="L59" s="111">
        <f t="shared" si="8"/>
        <v>1943.2233570559999</v>
      </c>
      <c r="N59" s="175"/>
      <c r="O59" s="52">
        <v>0.32</v>
      </c>
      <c r="P59" s="161">
        <f t="shared" si="14"/>
        <v>2.063456</v>
      </c>
      <c r="Q59" s="156">
        <f t="shared" si="9"/>
        <v>2063.4560000000001</v>
      </c>
      <c r="R59" s="156">
        <f t="shared" si="10"/>
        <v>1836.4758400000001</v>
      </c>
      <c r="S59" s="181"/>
      <c r="T59" s="52">
        <f t="shared" si="15"/>
        <v>0.32000000000000012</v>
      </c>
      <c r="U59" s="53">
        <f t="shared" si="11"/>
        <v>1904.8437624710818</v>
      </c>
      <c r="V59" s="172">
        <f t="shared" si="12"/>
        <v>1836.4758400000001</v>
      </c>
      <c r="W59" s="54">
        <f t="shared" si="13"/>
        <v>0.96410838315558722</v>
      </c>
      <c r="X59" s="175"/>
      <c r="Y59" s="55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16.5" thickTop="1" thickBot="1" x14ac:dyDescent="0.3">
      <c r="A60" s="58"/>
      <c r="B60" s="58"/>
      <c r="D60" s="52">
        <v>0.33</v>
      </c>
      <c r="E60" s="137">
        <f t="shared" si="1"/>
        <v>2.1030358657285202</v>
      </c>
      <c r="F60" s="144">
        <f t="shared" si="2"/>
        <v>0.13697409239786679</v>
      </c>
      <c r="G60" s="64">
        <f t="shared" si="3"/>
        <v>2.2400099581263868</v>
      </c>
      <c r="H60" s="125">
        <f t="shared" si="4"/>
        <v>2240.0099581263867</v>
      </c>
      <c r="I60" s="123">
        <f t="shared" si="5"/>
        <v>1993.6088627324841</v>
      </c>
      <c r="J60" s="126">
        <f t="shared" si="6"/>
        <v>2.2811177536000002</v>
      </c>
      <c r="K60" s="110">
        <f t="shared" si="7"/>
        <v>2281.1177536000005</v>
      </c>
      <c r="L60" s="111">
        <f t="shared" si="8"/>
        <v>2030.1948007040005</v>
      </c>
      <c r="N60" s="175"/>
      <c r="O60" s="52">
        <v>0.33</v>
      </c>
      <c r="P60" s="161">
        <f t="shared" si="14"/>
        <v>2.1518130000000002</v>
      </c>
      <c r="Q60" s="156">
        <f t="shared" si="9"/>
        <v>2151.8130000000001</v>
      </c>
      <c r="R60" s="156">
        <f t="shared" si="10"/>
        <v>1915.1135700000002</v>
      </c>
      <c r="S60" s="181"/>
      <c r="T60" s="52">
        <f t="shared" si="15"/>
        <v>0.33000000000000013</v>
      </c>
      <c r="U60" s="53">
        <f t="shared" si="11"/>
        <v>1993.6088627324841</v>
      </c>
      <c r="V60" s="172">
        <f t="shared" si="12"/>
        <v>1915.1135700000002</v>
      </c>
      <c r="W60" s="54">
        <f t="shared" si="13"/>
        <v>0.96062653301766698</v>
      </c>
      <c r="X60" s="175"/>
      <c r="Y60" s="55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16.5" thickTop="1" thickBot="1" x14ac:dyDescent="0.3">
      <c r="A61" s="58"/>
      <c r="B61" s="58"/>
      <c r="D61" s="52">
        <v>0.34</v>
      </c>
      <c r="E61" s="137">
        <f t="shared" si="1"/>
        <v>2.1961766833459904</v>
      </c>
      <c r="F61" s="144">
        <f t="shared" si="2"/>
        <v>0.14493530233133042</v>
      </c>
      <c r="G61" s="64">
        <f t="shared" si="3"/>
        <v>2.3411119856773208</v>
      </c>
      <c r="H61" s="125">
        <f t="shared" si="4"/>
        <v>2341.1119856773207</v>
      </c>
      <c r="I61" s="123">
        <f t="shared" si="5"/>
        <v>2083.5896672528156</v>
      </c>
      <c r="J61" s="126">
        <f t="shared" si="6"/>
        <v>2.3800907712000003</v>
      </c>
      <c r="K61" s="110">
        <f t="shared" si="7"/>
        <v>2380.0907712000003</v>
      </c>
      <c r="L61" s="111">
        <f t="shared" si="8"/>
        <v>2118.2807863680005</v>
      </c>
      <c r="N61" s="175"/>
      <c r="O61" s="52">
        <v>0.34</v>
      </c>
      <c r="P61" s="161">
        <f t="shared" si="14"/>
        <v>2.2411400000000001</v>
      </c>
      <c r="Q61" s="156">
        <f t="shared" si="9"/>
        <v>2241.1400000000003</v>
      </c>
      <c r="R61" s="156">
        <f t="shared" si="10"/>
        <v>1994.6146000000003</v>
      </c>
      <c r="S61" s="181"/>
      <c r="T61" s="52">
        <f t="shared" si="15"/>
        <v>0.34000000000000014</v>
      </c>
      <c r="U61" s="53">
        <f t="shared" si="11"/>
        <v>2083.5896672528156</v>
      </c>
      <c r="V61" s="172">
        <f t="shared" si="12"/>
        <v>1994.6146000000003</v>
      </c>
      <c r="W61" s="54">
        <f t="shared" si="13"/>
        <v>0.95729722188048294</v>
      </c>
      <c r="X61" s="175"/>
      <c r="Y61" s="55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16.5" thickTop="1" thickBot="1" x14ac:dyDescent="0.3">
      <c r="A62" s="58"/>
      <c r="B62" s="58"/>
      <c r="D62" s="52">
        <v>0.35</v>
      </c>
      <c r="E62" s="137">
        <f t="shared" si="1"/>
        <v>2.2904566793926802</v>
      </c>
      <c r="F62" s="144">
        <f t="shared" si="2"/>
        <v>0.15309243833465747</v>
      </c>
      <c r="G62" s="64">
        <f t="shared" si="3"/>
        <v>2.4435491177273376</v>
      </c>
      <c r="H62" s="125">
        <f t="shared" si="4"/>
        <v>2443.5491177273375</v>
      </c>
      <c r="I62" s="123">
        <f t="shared" si="5"/>
        <v>2174.7587147773306</v>
      </c>
      <c r="J62" s="126">
        <f t="shared" si="6"/>
        <v>2.4803007999999998</v>
      </c>
      <c r="K62" s="110">
        <f t="shared" si="7"/>
        <v>2480.3007999999995</v>
      </c>
      <c r="L62" s="111">
        <f t="shared" si="8"/>
        <v>2207.4677119999997</v>
      </c>
      <c r="N62" s="175"/>
      <c r="O62" s="52">
        <v>0.35</v>
      </c>
      <c r="P62" s="161">
        <f t="shared" si="14"/>
        <v>2.3314249999999999</v>
      </c>
      <c r="Q62" s="156">
        <f t="shared" si="9"/>
        <v>2331.4249999999997</v>
      </c>
      <c r="R62" s="156">
        <f t="shared" si="10"/>
        <v>2074.9682499999999</v>
      </c>
      <c r="S62" s="181"/>
      <c r="T62" s="52">
        <f t="shared" si="15"/>
        <v>0.35000000000000014</v>
      </c>
      <c r="U62" s="53">
        <f t="shared" si="11"/>
        <v>2174.7587147773306</v>
      </c>
      <c r="V62" s="172">
        <f t="shared" si="12"/>
        <v>2074.9682499999999</v>
      </c>
      <c r="W62" s="54">
        <f t="shared" si="13"/>
        <v>0.95411423616824176</v>
      </c>
      <c r="X62" s="175"/>
      <c r="Y62" s="55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16.5" thickTop="1" thickBot="1" x14ac:dyDescent="0.3">
      <c r="A63" s="58"/>
      <c r="B63" s="58"/>
      <c r="D63" s="52">
        <v>0.36</v>
      </c>
      <c r="E63" s="137">
        <f t="shared" si="1"/>
        <v>2.3858484362959751</v>
      </c>
      <c r="F63" s="144">
        <f t="shared" si="2"/>
        <v>0.1614430815674793</v>
      </c>
      <c r="G63" s="64">
        <f t="shared" si="3"/>
        <v>2.5472915178634543</v>
      </c>
      <c r="H63" s="125">
        <f t="shared" si="4"/>
        <v>2547.2915178634544</v>
      </c>
      <c r="I63" s="123">
        <f t="shared" si="5"/>
        <v>2267.0894508984743</v>
      </c>
      <c r="J63" s="126">
        <f t="shared" si="6"/>
        <v>2.5817325567999996</v>
      </c>
      <c r="K63" s="110">
        <f t="shared" si="7"/>
        <v>2581.7325567999997</v>
      </c>
      <c r="L63" s="111">
        <f t="shared" si="8"/>
        <v>2297.7419755519995</v>
      </c>
      <c r="N63" s="175"/>
      <c r="O63" s="52">
        <v>0.36</v>
      </c>
      <c r="P63" s="161">
        <f t="shared" si="14"/>
        <v>2.4226559999999999</v>
      </c>
      <c r="Q63" s="156">
        <f t="shared" si="9"/>
        <v>2422.6559999999999</v>
      </c>
      <c r="R63" s="156">
        <f t="shared" si="10"/>
        <v>2156.1638400000002</v>
      </c>
      <c r="S63" s="181"/>
      <c r="T63" s="52">
        <f t="shared" si="15"/>
        <v>0.36000000000000015</v>
      </c>
      <c r="U63" s="53">
        <f t="shared" si="11"/>
        <v>2267.0894508984743</v>
      </c>
      <c r="V63" s="172">
        <f t="shared" si="12"/>
        <v>2156.1638400000002</v>
      </c>
      <c r="W63" s="54">
        <f t="shared" si="13"/>
        <v>0.95107135677663135</v>
      </c>
      <c r="X63" s="175"/>
      <c r="Y63" s="55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16.5" thickTop="1" thickBot="1" x14ac:dyDescent="0.3">
      <c r="A64" s="58"/>
      <c r="B64" s="58"/>
      <c r="D64" s="52">
        <v>0.37</v>
      </c>
      <c r="E64" s="137">
        <f t="shared" si="1"/>
        <v>2.4823254844646145</v>
      </c>
      <c r="F64" s="144">
        <f t="shared" si="2"/>
        <v>0.16998481318942724</v>
      </c>
      <c r="G64" s="64">
        <f t="shared" si="3"/>
        <v>2.6523102976540418</v>
      </c>
      <c r="H64" s="125">
        <f t="shared" si="4"/>
        <v>2652.3102976540417</v>
      </c>
      <c r="I64" s="123">
        <f t="shared" si="5"/>
        <v>2360.5561649120973</v>
      </c>
      <c r="J64" s="126">
        <f t="shared" si="6"/>
        <v>2.6843707584000001</v>
      </c>
      <c r="K64" s="110">
        <f t="shared" si="7"/>
        <v>2684.3707583999999</v>
      </c>
      <c r="L64" s="111">
        <f t="shared" si="8"/>
        <v>2389.0899749760001</v>
      </c>
      <c r="N64" s="175"/>
      <c r="O64" s="52">
        <v>0.37</v>
      </c>
      <c r="P64" s="161">
        <f t="shared" si="14"/>
        <v>2.514821</v>
      </c>
      <c r="Q64" s="156">
        <f t="shared" si="9"/>
        <v>2514.8209999999999</v>
      </c>
      <c r="R64" s="156">
        <f t="shared" si="10"/>
        <v>2238.1906899999999</v>
      </c>
      <c r="S64" s="181"/>
      <c r="T64" s="52">
        <f t="shared" si="15"/>
        <v>0.37000000000000016</v>
      </c>
      <c r="U64" s="53">
        <f t="shared" si="11"/>
        <v>2360.5561649120973</v>
      </c>
      <c r="V64" s="172">
        <f t="shared" si="12"/>
        <v>2238.1906899999999</v>
      </c>
      <c r="W64" s="54">
        <f t="shared" si="13"/>
        <v>0.9481624386951818</v>
      </c>
      <c r="X64" s="175"/>
      <c r="Y64" s="55"/>
      <c r="AA64" s="3"/>
      <c r="AB64" s="3"/>
      <c r="AC64" s="3"/>
      <c r="AD64" s="85"/>
      <c r="AE64" s="85"/>
      <c r="AF64" s="85"/>
      <c r="AG64" s="3"/>
      <c r="AH64" s="3"/>
      <c r="AI64" s="3"/>
      <c r="AJ64" s="3"/>
      <c r="AK64" s="3"/>
    </row>
    <row r="65" spans="1:37" ht="16.5" thickTop="1" thickBot="1" x14ac:dyDescent="0.3">
      <c r="A65" s="58"/>
      <c r="B65" s="58"/>
      <c r="D65" s="52">
        <v>0.38</v>
      </c>
      <c r="E65" s="137">
        <f t="shared" si="1"/>
        <v>2.5798622380083733</v>
      </c>
      <c r="F65" s="144">
        <f t="shared" si="2"/>
        <v>0.17871521436013257</v>
      </c>
      <c r="G65" s="64">
        <f t="shared" si="3"/>
        <v>2.758577452368506</v>
      </c>
      <c r="H65" s="125">
        <f t="shared" si="4"/>
        <v>2758.5774523685059</v>
      </c>
      <c r="I65" s="123">
        <f t="shared" si="5"/>
        <v>2455.1339326079701</v>
      </c>
      <c r="J65" s="126">
        <f t="shared" si="6"/>
        <v>2.7882001216000001</v>
      </c>
      <c r="K65" s="110">
        <f t="shared" si="7"/>
        <v>2788.2001215999999</v>
      </c>
      <c r="L65" s="111">
        <f t="shared" si="8"/>
        <v>2481.4981082240001</v>
      </c>
      <c r="N65" s="175"/>
      <c r="O65" s="52">
        <v>0.38</v>
      </c>
      <c r="P65" s="161">
        <f t="shared" si="14"/>
        <v>2.6079080000000001</v>
      </c>
      <c r="Q65" s="156">
        <f t="shared" si="9"/>
        <v>2607.9079999999999</v>
      </c>
      <c r="R65" s="156">
        <f t="shared" si="10"/>
        <v>2321.0381200000002</v>
      </c>
      <c r="S65" s="181"/>
      <c r="T65" s="52">
        <f t="shared" si="15"/>
        <v>0.38000000000000017</v>
      </c>
      <c r="U65" s="53">
        <f t="shared" si="11"/>
        <v>2455.1339326079701</v>
      </c>
      <c r="V65" s="172">
        <f t="shared" si="12"/>
        <v>2321.0381200000002</v>
      </c>
      <c r="W65" s="54">
        <f t="shared" si="13"/>
        <v>0.94538146745195017</v>
      </c>
      <c r="X65" s="175"/>
      <c r="Y65" s="55"/>
      <c r="AA65" s="3"/>
      <c r="AB65" s="3"/>
      <c r="AC65" s="3"/>
      <c r="AD65" s="3"/>
      <c r="AE65" s="79"/>
      <c r="AF65" s="79"/>
      <c r="AG65" s="3"/>
      <c r="AH65" s="3"/>
      <c r="AI65" s="3"/>
      <c r="AJ65" s="3"/>
      <c r="AK65" s="3"/>
    </row>
    <row r="66" spans="1:37" ht="16.5" thickTop="1" thickBot="1" x14ac:dyDescent="0.3">
      <c r="A66" s="58"/>
      <c r="B66" s="58"/>
      <c r="D66" s="52">
        <v>0.39</v>
      </c>
      <c r="E66" s="137">
        <f t="shared" si="1"/>
        <v>2.6784339363344944</v>
      </c>
      <c r="F66" s="144">
        <f t="shared" si="2"/>
        <v>0.18763186623922659</v>
      </c>
      <c r="G66" s="64">
        <f t="shared" si="3"/>
        <v>2.8660658025737211</v>
      </c>
      <c r="H66" s="125">
        <f t="shared" si="4"/>
        <v>2866.0658025737212</v>
      </c>
      <c r="I66" s="123">
        <f t="shared" si="5"/>
        <v>2550.7985642906119</v>
      </c>
      <c r="J66" s="126">
        <f t="shared" si="6"/>
        <v>2.8932053632000003</v>
      </c>
      <c r="K66" s="110">
        <f t="shared" si="7"/>
        <v>2893.2053632000002</v>
      </c>
      <c r="L66" s="111">
        <f t="shared" si="8"/>
        <v>2574.9527732480001</v>
      </c>
      <c r="N66" s="175"/>
      <c r="O66" s="52">
        <v>0.39</v>
      </c>
      <c r="P66" s="161">
        <f t="shared" si="14"/>
        <v>2.7019050000000004</v>
      </c>
      <c r="Q66" s="156">
        <f t="shared" si="9"/>
        <v>2701.9050000000007</v>
      </c>
      <c r="R66" s="156">
        <f t="shared" si="10"/>
        <v>2404.6954500000006</v>
      </c>
      <c r="S66" s="181"/>
      <c r="T66" s="52">
        <f t="shared" si="15"/>
        <v>0.39000000000000018</v>
      </c>
      <c r="U66" s="53">
        <f t="shared" si="11"/>
        <v>2550.7985642906119</v>
      </c>
      <c r="V66" s="172">
        <f t="shared" si="12"/>
        <v>2404.6954500000006</v>
      </c>
      <c r="W66" s="54">
        <f t="shared" si="13"/>
        <v>0.94272259819495263</v>
      </c>
      <c r="X66" s="175"/>
      <c r="Y66" s="55"/>
      <c r="AA66" s="3"/>
      <c r="AB66" s="3"/>
      <c r="AC66" s="3"/>
      <c r="AE66" s="79"/>
      <c r="AF66" s="79"/>
      <c r="AG66" s="3"/>
      <c r="AH66" s="3"/>
      <c r="AI66" s="3"/>
      <c r="AJ66" s="3"/>
      <c r="AK66" s="3"/>
    </row>
    <row r="67" spans="1:37" ht="16.5" thickTop="1" thickBot="1" x14ac:dyDescent="0.3">
      <c r="A67" s="58"/>
      <c r="B67" s="58"/>
      <c r="D67" s="52">
        <v>0.4</v>
      </c>
      <c r="E67" s="137">
        <f t="shared" si="1"/>
        <v>2.7780165909417809</v>
      </c>
      <c r="F67" s="144">
        <f t="shared" si="2"/>
        <v>0.19673234998634065</v>
      </c>
      <c r="G67" s="64">
        <f t="shared" si="3"/>
        <v>2.9747489409281216</v>
      </c>
      <c r="H67" s="125">
        <f t="shared" si="4"/>
        <v>2974.7489409281216</v>
      </c>
      <c r="I67" s="123">
        <f t="shared" si="5"/>
        <v>2647.5265574260284</v>
      </c>
      <c r="J67" s="126">
        <f t="shared" si="6"/>
        <v>2.9993712000000006</v>
      </c>
      <c r="K67" s="110">
        <f t="shared" si="7"/>
        <v>2999.3712000000005</v>
      </c>
      <c r="L67" s="111">
        <f t="shared" si="8"/>
        <v>2669.4403680000005</v>
      </c>
      <c r="N67" s="175"/>
      <c r="O67" s="52">
        <v>0.4</v>
      </c>
      <c r="P67" s="161">
        <f t="shared" si="14"/>
        <v>2.7968000000000002</v>
      </c>
      <c r="Q67" s="156">
        <f t="shared" si="9"/>
        <v>2796.8</v>
      </c>
      <c r="R67" s="156">
        <f t="shared" si="10"/>
        <v>2489.152</v>
      </c>
      <c r="S67" s="181"/>
      <c r="T67" s="52">
        <f t="shared" si="15"/>
        <v>0.40000000000000019</v>
      </c>
      <c r="U67" s="53">
        <f t="shared" si="11"/>
        <v>2647.5265574260284</v>
      </c>
      <c r="V67" s="172">
        <f t="shared" si="12"/>
        <v>2489.152</v>
      </c>
      <c r="W67" s="54">
        <f t="shared" si="13"/>
        <v>0.9401801817693558</v>
      </c>
      <c r="X67" s="175"/>
      <c r="Y67" s="55"/>
      <c r="AA67" s="3"/>
      <c r="AB67" s="3"/>
      <c r="AC67" s="3"/>
      <c r="AE67" s="79"/>
      <c r="AF67" s="79"/>
      <c r="AG67" s="3"/>
      <c r="AH67" s="3"/>
      <c r="AI67" s="3"/>
      <c r="AJ67" s="3"/>
      <c r="AK67" s="3"/>
    </row>
    <row r="68" spans="1:37" ht="16.5" thickTop="1" thickBot="1" x14ac:dyDescent="0.3">
      <c r="A68" s="58"/>
      <c r="B68" s="58"/>
      <c r="D68" s="52">
        <v>0.41</v>
      </c>
      <c r="E68" s="137">
        <f t="shared" si="1"/>
        <v>2.8785869368268924</v>
      </c>
      <c r="F68" s="144">
        <f t="shared" si="2"/>
        <v>0.20601424676110597</v>
      </c>
      <c r="G68" s="64">
        <f t="shared" si="3"/>
        <v>3.0846011835879983</v>
      </c>
      <c r="H68" s="125">
        <f t="shared" si="4"/>
        <v>3084.6011835879981</v>
      </c>
      <c r="I68" s="123">
        <f t="shared" si="5"/>
        <v>2745.2950533933185</v>
      </c>
      <c r="J68" s="126">
        <f t="shared" si="6"/>
        <v>3.1066823487999997</v>
      </c>
      <c r="K68" s="110">
        <f t="shared" si="7"/>
        <v>3106.6823487999995</v>
      </c>
      <c r="L68" s="111">
        <f t="shared" si="8"/>
        <v>2764.9472904319996</v>
      </c>
      <c r="N68" s="175"/>
      <c r="O68" s="52">
        <v>0.41</v>
      </c>
      <c r="P68" s="161">
        <f t="shared" si="14"/>
        <v>2.8925809999999994</v>
      </c>
      <c r="Q68" s="156">
        <f t="shared" si="9"/>
        <v>2892.5809999999992</v>
      </c>
      <c r="R68" s="156">
        <f t="shared" si="10"/>
        <v>2574.3970899999995</v>
      </c>
      <c r="S68" s="181"/>
      <c r="T68" s="52">
        <f t="shared" si="15"/>
        <v>0.4100000000000002</v>
      </c>
      <c r="U68" s="53">
        <f t="shared" si="11"/>
        <v>2745.2950533933185</v>
      </c>
      <c r="V68" s="172">
        <f t="shared" si="12"/>
        <v>2574.3970899999995</v>
      </c>
      <c r="W68" s="54">
        <f t="shared" si="13"/>
        <v>0.93774878107106163</v>
      </c>
      <c r="X68" s="175"/>
      <c r="Y68" s="55"/>
      <c r="AA68" s="3"/>
      <c r="AB68" s="3"/>
      <c r="AC68" s="3"/>
      <c r="AD68" s="3"/>
      <c r="AE68" s="79"/>
      <c r="AF68" s="79"/>
      <c r="AG68" s="3"/>
      <c r="AH68" s="3"/>
      <c r="AI68" s="3"/>
      <c r="AJ68" s="3"/>
      <c r="AK68" s="3"/>
    </row>
    <row r="69" spans="1:37" ht="16.5" thickTop="1" thickBot="1" x14ac:dyDescent="0.3">
      <c r="A69" s="58"/>
      <c r="B69" s="58"/>
      <c r="D69" s="52">
        <v>0.42</v>
      </c>
      <c r="E69" s="137">
        <f t="shared" si="1"/>
        <v>2.9801223879961549</v>
      </c>
      <c r="F69" s="144">
        <f t="shared" si="2"/>
        <v>0.21547513772315402</v>
      </c>
      <c r="G69" s="64">
        <f t="shared" si="3"/>
        <v>3.1955975257193088</v>
      </c>
      <c r="H69" s="125">
        <f t="shared" si="4"/>
        <v>3195.5975257193086</v>
      </c>
      <c r="I69" s="123">
        <f t="shared" si="5"/>
        <v>2844.0817978901846</v>
      </c>
      <c r="J69" s="126">
        <f t="shared" si="6"/>
        <v>3.2151235263999998</v>
      </c>
      <c r="K69" s="110">
        <f t="shared" si="7"/>
        <v>3215.1235263999997</v>
      </c>
      <c r="L69" s="111">
        <f t="shared" si="8"/>
        <v>2861.4599384959997</v>
      </c>
      <c r="N69" s="175"/>
      <c r="O69" s="52">
        <v>0.42</v>
      </c>
      <c r="P69" s="161">
        <f t="shared" si="14"/>
        <v>2.9892359999999996</v>
      </c>
      <c r="Q69" s="156">
        <f t="shared" si="9"/>
        <v>2989.2359999999994</v>
      </c>
      <c r="R69" s="156">
        <f t="shared" si="10"/>
        <v>2660.4200399999995</v>
      </c>
      <c r="S69" s="181"/>
      <c r="T69" s="52">
        <f t="shared" si="15"/>
        <v>0.42000000000000021</v>
      </c>
      <c r="U69" s="53">
        <f t="shared" si="11"/>
        <v>2844.0817978901846</v>
      </c>
      <c r="V69" s="172">
        <f t="shared" si="12"/>
        <v>2660.4200399999995</v>
      </c>
      <c r="W69" s="54">
        <f t="shared" si="13"/>
        <v>0.9354231801538091</v>
      </c>
      <c r="X69" s="175"/>
      <c r="Y69" s="55"/>
      <c r="AA69" s="3"/>
      <c r="AB69" s="3"/>
      <c r="AC69" s="85"/>
      <c r="AD69" s="85"/>
      <c r="AE69" s="85"/>
      <c r="AF69" s="85"/>
      <c r="AG69" s="85"/>
      <c r="AH69" s="3"/>
      <c r="AI69" s="3"/>
      <c r="AJ69" s="3"/>
      <c r="AK69" s="3"/>
    </row>
    <row r="70" spans="1:37" ht="16.5" thickTop="1" thickBot="1" x14ac:dyDescent="0.3">
      <c r="A70" s="58"/>
      <c r="B70" s="58"/>
      <c r="D70" s="52">
        <v>0.43</v>
      </c>
      <c r="E70" s="137">
        <f t="shared" si="1"/>
        <v>3.0826009966426415</v>
      </c>
      <c r="F70" s="144">
        <f t="shared" si="2"/>
        <v>0.22511260403211603</v>
      </c>
      <c r="G70" s="64">
        <f t="shared" si="3"/>
        <v>3.3077136006747576</v>
      </c>
      <c r="H70" s="125">
        <f t="shared" si="4"/>
        <v>3307.7136006747578</v>
      </c>
      <c r="I70" s="123">
        <f t="shared" si="5"/>
        <v>2943.8651046005343</v>
      </c>
      <c r="J70" s="126">
        <f t="shared" si="6"/>
        <v>3.3246794495999996</v>
      </c>
      <c r="K70" s="110">
        <f t="shared" si="7"/>
        <v>3324.6794495999998</v>
      </c>
      <c r="L70" s="111">
        <f t="shared" si="8"/>
        <v>2958.964710144</v>
      </c>
      <c r="N70" s="175"/>
      <c r="O70" s="52">
        <v>0.43</v>
      </c>
      <c r="P70" s="161">
        <f t="shared" si="14"/>
        <v>3.0867529999999999</v>
      </c>
      <c r="Q70" s="156">
        <f t="shared" si="9"/>
        <v>3086.7529999999997</v>
      </c>
      <c r="R70" s="156">
        <f t="shared" si="10"/>
        <v>2747.2101699999998</v>
      </c>
      <c r="S70" s="181"/>
      <c r="T70" s="52">
        <f t="shared" si="15"/>
        <v>0.43000000000000022</v>
      </c>
      <c r="U70" s="53">
        <f t="shared" si="11"/>
        <v>2943.8651046005343</v>
      </c>
      <c r="V70" s="172">
        <f t="shared" si="12"/>
        <v>2747.2101699999998</v>
      </c>
      <c r="W70" s="54">
        <f t="shared" si="13"/>
        <v>0.933198387965124</v>
      </c>
      <c r="X70" s="175"/>
      <c r="Y70" s="55"/>
      <c r="AA70" s="3"/>
      <c r="AB70" s="3"/>
      <c r="AC70" s="80"/>
      <c r="AD70" s="80"/>
      <c r="AE70" s="80"/>
      <c r="AF70" s="179"/>
      <c r="AG70" s="80"/>
      <c r="AH70" s="3"/>
      <c r="AI70" s="3"/>
      <c r="AJ70" s="3"/>
      <c r="AK70" s="3"/>
    </row>
    <row r="71" spans="1:37" ht="16.5" thickTop="1" thickBot="1" x14ac:dyDescent="0.3">
      <c r="A71" s="58"/>
      <c r="B71" s="58"/>
      <c r="D71" s="52">
        <v>0.44</v>
      </c>
      <c r="E71" s="137">
        <f t="shared" si="1"/>
        <v>3.186001415604748</v>
      </c>
      <c r="F71" s="144">
        <f t="shared" si="2"/>
        <v>0.23492422684762329</v>
      </c>
      <c r="G71" s="64">
        <f t="shared" si="3"/>
        <v>3.4209256424523713</v>
      </c>
      <c r="H71" s="125">
        <f t="shared" si="4"/>
        <v>3420.9256424523714</v>
      </c>
      <c r="I71" s="123">
        <f t="shared" si="5"/>
        <v>3044.6238217826108</v>
      </c>
      <c r="J71" s="126">
        <f t="shared" si="6"/>
        <v>3.4353348351999999</v>
      </c>
      <c r="K71" s="110">
        <f t="shared" si="7"/>
        <v>3435.3348351999998</v>
      </c>
      <c r="L71" s="111">
        <f t="shared" si="8"/>
        <v>3057.4480033279997</v>
      </c>
      <c r="N71" s="175"/>
      <c r="O71" s="52">
        <v>0.44</v>
      </c>
      <c r="P71" s="161">
        <f t="shared" si="14"/>
        <v>3.18512</v>
      </c>
      <c r="Q71" s="156">
        <f t="shared" si="9"/>
        <v>3185.12</v>
      </c>
      <c r="R71" s="156">
        <f t="shared" si="10"/>
        <v>2834.7568000000001</v>
      </c>
      <c r="S71" s="181"/>
      <c r="T71" s="52">
        <f t="shared" si="15"/>
        <v>0.44000000000000022</v>
      </c>
      <c r="U71" s="53">
        <f t="shared" si="11"/>
        <v>3044.6238217826108</v>
      </c>
      <c r="V71" s="172">
        <f t="shared" si="12"/>
        <v>2834.7568000000001</v>
      </c>
      <c r="W71" s="54">
        <f t="shared" si="13"/>
        <v>0.93106963813357579</v>
      </c>
      <c r="X71" s="175"/>
      <c r="Y71" s="55"/>
      <c r="AA71" s="3"/>
      <c r="AB71" s="81"/>
      <c r="AC71" s="80"/>
      <c r="AD71" s="80"/>
      <c r="AE71" s="80"/>
      <c r="AF71" s="85"/>
      <c r="AG71" s="80"/>
      <c r="AH71" s="3"/>
      <c r="AI71" s="3"/>
      <c r="AJ71" s="3"/>
      <c r="AK71" s="3"/>
    </row>
    <row r="72" spans="1:37" ht="16.5" thickTop="1" thickBot="1" x14ac:dyDescent="0.3">
      <c r="A72" s="58"/>
      <c r="B72" s="58"/>
      <c r="D72" s="52">
        <v>0.45</v>
      </c>
      <c r="E72" s="137">
        <f t="shared" si="1"/>
        <v>3.2903028637705032</v>
      </c>
      <c r="F72" s="144">
        <f t="shared" si="2"/>
        <v>0.24490758732930726</v>
      </c>
      <c r="G72" s="64">
        <f t="shared" si="3"/>
        <v>3.5352104510998106</v>
      </c>
      <c r="H72" s="125">
        <f t="shared" si="4"/>
        <v>3535.2104510998106</v>
      </c>
      <c r="I72" s="123">
        <f t="shared" si="5"/>
        <v>3146.3373014788317</v>
      </c>
      <c r="J72" s="126">
        <f t="shared" si="6"/>
        <v>3.5470744000000001</v>
      </c>
      <c r="K72" s="110">
        <f t="shared" si="7"/>
        <v>3547.0744</v>
      </c>
      <c r="L72" s="111">
        <f t="shared" si="8"/>
        <v>3156.8962160000001</v>
      </c>
      <c r="N72" s="175"/>
      <c r="O72" s="52">
        <v>0.45</v>
      </c>
      <c r="P72" s="161">
        <f t="shared" si="14"/>
        <v>3.2843249999999999</v>
      </c>
      <c r="Q72" s="156">
        <f t="shared" si="9"/>
        <v>3284.3249999999998</v>
      </c>
      <c r="R72" s="156">
        <f t="shared" si="10"/>
        <v>2923.04925</v>
      </c>
      <c r="S72" s="181"/>
      <c r="T72" s="52">
        <f t="shared" si="15"/>
        <v>0.45000000000000023</v>
      </c>
      <c r="U72" s="53">
        <f t="shared" si="11"/>
        <v>3146.3373014788317</v>
      </c>
      <c r="V72" s="172">
        <f t="shared" si="12"/>
        <v>2923.04925</v>
      </c>
      <c r="W72" s="54">
        <f t="shared" si="13"/>
        <v>0.92903238588758985</v>
      </c>
      <c r="X72" s="175"/>
      <c r="Y72" s="55"/>
      <c r="AA72" s="3"/>
      <c r="AB72" s="179"/>
      <c r="AC72" s="3"/>
      <c r="AD72" s="3"/>
      <c r="AE72" s="3"/>
      <c r="AF72" s="67"/>
      <c r="AG72" s="3"/>
      <c r="AH72" s="65"/>
      <c r="AI72" s="3"/>
      <c r="AJ72" s="3"/>
      <c r="AK72" s="3"/>
    </row>
    <row r="73" spans="1:37" ht="16.5" thickTop="1" thickBot="1" x14ac:dyDescent="0.3">
      <c r="A73" s="58"/>
      <c r="B73" s="58"/>
      <c r="D73" s="52">
        <v>0.46</v>
      </c>
      <c r="E73" s="137">
        <f t="shared" si="1"/>
        <v>3.3954850941329386</v>
      </c>
      <c r="F73" s="144">
        <f t="shared" si="2"/>
        <v>0.25506026663679909</v>
      </c>
      <c r="G73" s="64">
        <f t="shared" si="3"/>
        <v>3.6505453607697378</v>
      </c>
      <c r="H73" s="125">
        <f t="shared" si="4"/>
        <v>3650.5453607697377</v>
      </c>
      <c r="I73" s="123">
        <f t="shared" si="5"/>
        <v>3248.9853710850666</v>
      </c>
      <c r="J73" s="126">
        <f t="shared" si="6"/>
        <v>3.6598828608000002</v>
      </c>
      <c r="K73" s="110">
        <f t="shared" si="7"/>
        <v>3659.8828608000003</v>
      </c>
      <c r="L73" s="111">
        <f t="shared" si="8"/>
        <v>3257.2957461120004</v>
      </c>
      <c r="N73" s="175"/>
      <c r="O73" s="52">
        <v>0.46</v>
      </c>
      <c r="P73" s="161">
        <f t="shared" si="14"/>
        <v>3.3843559999999999</v>
      </c>
      <c r="Q73" s="156">
        <f t="shared" si="9"/>
        <v>3384.3559999999998</v>
      </c>
      <c r="R73" s="156">
        <f t="shared" si="10"/>
        <v>3012.0768399999997</v>
      </c>
      <c r="S73" s="181"/>
      <c r="T73" s="52">
        <f t="shared" si="15"/>
        <v>0.46000000000000024</v>
      </c>
      <c r="U73" s="53">
        <f t="shared" si="11"/>
        <v>3248.9853710850666</v>
      </c>
      <c r="V73" s="172">
        <f t="shared" si="12"/>
        <v>3012.0768399999997</v>
      </c>
      <c r="W73" s="54">
        <f t="shared" si="13"/>
        <v>0.92708230292648364</v>
      </c>
      <c r="X73" s="175"/>
      <c r="Y73" s="55"/>
      <c r="AA73" s="3"/>
      <c r="AB73" s="3"/>
      <c r="AC73" s="81"/>
      <c r="AD73" s="81"/>
      <c r="AE73" s="81"/>
      <c r="AF73" s="67"/>
      <c r="AG73" s="81"/>
      <c r="AH73" s="65"/>
      <c r="AI73" s="3"/>
      <c r="AJ73" s="3"/>
      <c r="AK73" s="3"/>
    </row>
    <row r="74" spans="1:37" ht="16.5" thickTop="1" thickBot="1" x14ac:dyDescent="0.3">
      <c r="A74" s="58"/>
      <c r="B74" s="58"/>
      <c r="D74" s="52">
        <v>0.47</v>
      </c>
      <c r="E74" s="137">
        <f t="shared" si="1"/>
        <v>3.5015283642371116</v>
      </c>
      <c r="F74" s="144">
        <f t="shared" si="2"/>
        <v>0.26537984592973007</v>
      </c>
      <c r="G74" s="64">
        <f t="shared" si="3"/>
        <v>3.7669082101668416</v>
      </c>
      <c r="H74" s="125">
        <f t="shared" si="4"/>
        <v>3766.9082101668419</v>
      </c>
      <c r="I74" s="123">
        <f t="shared" si="5"/>
        <v>3352.5483070484893</v>
      </c>
      <c r="J74" s="126">
        <f t="shared" si="6"/>
        <v>3.7737449343999998</v>
      </c>
      <c r="K74" s="110">
        <f t="shared" si="7"/>
        <v>3773.7449343999997</v>
      </c>
      <c r="L74" s="111">
        <f t="shared" si="8"/>
        <v>3358.6329916159998</v>
      </c>
      <c r="N74" s="175"/>
      <c r="O74" s="52">
        <v>0.47</v>
      </c>
      <c r="P74" s="161">
        <f t="shared" si="14"/>
        <v>3.4852009999999995</v>
      </c>
      <c r="Q74" s="156">
        <f t="shared" si="9"/>
        <v>3485.2009999999996</v>
      </c>
      <c r="R74" s="156">
        <f t="shared" si="10"/>
        <v>3101.8288899999998</v>
      </c>
      <c r="S74" s="181"/>
      <c r="T74" s="52">
        <f t="shared" si="15"/>
        <v>0.47000000000000025</v>
      </c>
      <c r="U74" s="53">
        <f t="shared" si="11"/>
        <v>3352.5483070484893</v>
      </c>
      <c r="V74" s="172">
        <f t="shared" si="12"/>
        <v>3101.8288899999998</v>
      </c>
      <c r="W74" s="54">
        <f t="shared" si="13"/>
        <v>0.92521527086682986</v>
      </c>
      <c r="X74" s="175"/>
      <c r="Y74" s="55"/>
      <c r="AA74" s="3"/>
      <c r="AB74" s="3"/>
      <c r="AC74" s="179"/>
      <c r="AD74" s="68"/>
      <c r="AE74" s="68"/>
      <c r="AF74" s="68"/>
      <c r="AG74" s="68"/>
      <c r="AH74" s="68"/>
      <c r="AI74" s="3"/>
      <c r="AJ74" s="3"/>
      <c r="AK74" s="3"/>
    </row>
    <row r="75" spans="1:37" ht="16.5" thickTop="1" thickBot="1" x14ac:dyDescent="0.3">
      <c r="A75" s="58"/>
      <c r="B75" s="58"/>
      <c r="D75" s="52">
        <v>0.48</v>
      </c>
      <c r="E75" s="137">
        <f t="shared" si="1"/>
        <v>3.6084134087897812</v>
      </c>
      <c r="F75" s="144">
        <f t="shared" si="2"/>
        <v>0.27586390636773167</v>
      </c>
      <c r="G75" s="64">
        <f t="shared" si="3"/>
        <v>3.884277315157513</v>
      </c>
      <c r="H75" s="125">
        <f t="shared" si="4"/>
        <v>3884.2773151575129</v>
      </c>
      <c r="I75" s="123">
        <f t="shared" si="5"/>
        <v>3457.0068104901866</v>
      </c>
      <c r="J75" s="126">
        <f t="shared" si="6"/>
        <v>3.8886453376000008</v>
      </c>
      <c r="K75" s="110">
        <f t="shared" si="7"/>
        <v>3888.6453376000009</v>
      </c>
      <c r="L75" s="111">
        <f t="shared" si="8"/>
        <v>3460.894350464001</v>
      </c>
      <c r="N75" s="175"/>
      <c r="O75" s="52">
        <v>0.48</v>
      </c>
      <c r="P75" s="161">
        <f t="shared" si="14"/>
        <v>3.5868479999999998</v>
      </c>
      <c r="Q75" s="156">
        <f t="shared" si="9"/>
        <v>3586.848</v>
      </c>
      <c r="R75" s="156">
        <f t="shared" si="10"/>
        <v>3192.2947199999999</v>
      </c>
      <c r="S75" s="181"/>
      <c r="T75" s="52">
        <f t="shared" si="15"/>
        <v>0.48000000000000026</v>
      </c>
      <c r="U75" s="53">
        <f t="shared" si="11"/>
        <v>3457.0068104901866</v>
      </c>
      <c r="V75" s="172">
        <f t="shared" si="12"/>
        <v>3192.2947199999999</v>
      </c>
      <c r="W75" s="54">
        <f t="shared" si="13"/>
        <v>0.92342737373645734</v>
      </c>
      <c r="X75" s="175"/>
      <c r="Y75" s="55"/>
      <c r="AA75" s="3"/>
      <c r="AB75" s="3"/>
      <c r="AC75" s="179"/>
      <c r="AD75" s="68"/>
      <c r="AE75" s="68"/>
      <c r="AF75" s="68"/>
      <c r="AG75" s="68"/>
      <c r="AH75" s="68"/>
      <c r="AI75" s="3"/>
      <c r="AJ75" s="3"/>
      <c r="AK75" s="3"/>
    </row>
    <row r="76" spans="1:37" ht="16.5" thickTop="1" thickBot="1" x14ac:dyDescent="0.3">
      <c r="A76" s="58"/>
      <c r="B76" s="58"/>
      <c r="D76" s="52">
        <v>0.49</v>
      </c>
      <c r="E76" s="137">
        <f t="shared" si="1"/>
        <v>3.7161214142289132</v>
      </c>
      <c r="F76" s="144">
        <f t="shared" si="2"/>
        <v>0.2865100291104351</v>
      </c>
      <c r="G76" s="64">
        <f t="shared" si="3"/>
        <v>4.0026314433393484</v>
      </c>
      <c r="H76" s="125">
        <f t="shared" si="4"/>
        <v>4002.6314433393486</v>
      </c>
      <c r="I76" s="123">
        <f t="shared" si="5"/>
        <v>3562.3419845720205</v>
      </c>
      <c r="J76" s="126">
        <f t="shared" si="6"/>
        <v>4.0045687872000002</v>
      </c>
      <c r="K76" s="110">
        <f t="shared" si="7"/>
        <v>4004.5687872000003</v>
      </c>
      <c r="L76" s="111">
        <f t="shared" si="8"/>
        <v>3564.0662206080005</v>
      </c>
      <c r="N76" s="175"/>
      <c r="O76" s="52">
        <v>0.49</v>
      </c>
      <c r="P76" s="161">
        <f t="shared" si="14"/>
        <v>3.6892849999999999</v>
      </c>
      <c r="Q76" s="156">
        <f t="shared" si="9"/>
        <v>3689.2849999999999</v>
      </c>
      <c r="R76" s="156">
        <f t="shared" si="10"/>
        <v>3283.4636500000001</v>
      </c>
      <c r="S76" s="181"/>
      <c r="T76" s="52">
        <f t="shared" si="15"/>
        <v>0.49000000000000027</v>
      </c>
      <c r="U76" s="53">
        <f t="shared" si="11"/>
        <v>3562.3419845720205</v>
      </c>
      <c r="V76" s="172">
        <f t="shared" si="12"/>
        <v>3283.4636500000001</v>
      </c>
      <c r="W76" s="54">
        <f t="shared" si="13"/>
        <v>0.92171488987306627</v>
      </c>
      <c r="X76" s="175"/>
      <c r="Y76" s="55"/>
      <c r="AA76" s="3"/>
      <c r="AB76" s="3"/>
      <c r="AC76" s="66"/>
      <c r="AD76" s="69"/>
      <c r="AE76" s="69"/>
      <c r="AF76" s="69"/>
      <c r="AG76" s="69"/>
      <c r="AH76" s="69"/>
      <c r="AI76" s="3"/>
      <c r="AJ76" s="3"/>
      <c r="AK76" s="3"/>
    </row>
    <row r="77" spans="1:37" ht="16.5" thickTop="1" thickBot="1" x14ac:dyDescent="0.3">
      <c r="A77" s="58"/>
      <c r="B77" s="58"/>
      <c r="D77" s="52">
        <v>0.5</v>
      </c>
      <c r="E77" s="137">
        <f t="shared" si="1"/>
        <v>3.8246339950730217</v>
      </c>
      <c r="F77" s="144">
        <f t="shared" si="2"/>
        <v>0.29731579531747176</v>
      </c>
      <c r="G77" s="64">
        <f t="shared" si="3"/>
        <v>4.1219497903904934</v>
      </c>
      <c r="H77" s="125">
        <f t="shared" si="4"/>
        <v>4121.949790390493</v>
      </c>
      <c r="I77" s="123">
        <f t="shared" si="5"/>
        <v>3668.535313447539</v>
      </c>
      <c r="J77" s="126">
        <f t="shared" si="6"/>
        <v>4.1215000000000002</v>
      </c>
      <c r="K77" s="110">
        <f t="shared" si="7"/>
        <v>4121.5</v>
      </c>
      <c r="L77" s="111">
        <f t="shared" si="8"/>
        <v>3668.1350000000002</v>
      </c>
      <c r="N77" s="175"/>
      <c r="O77" s="52">
        <v>0.5</v>
      </c>
      <c r="P77" s="161">
        <f t="shared" si="14"/>
        <v>3.7925</v>
      </c>
      <c r="Q77" s="156">
        <f t="shared" si="9"/>
        <v>3792.5</v>
      </c>
      <c r="R77" s="156">
        <f t="shared" si="10"/>
        <v>3375.3250000000003</v>
      </c>
      <c r="S77" s="181"/>
      <c r="T77" s="52">
        <f t="shared" si="15"/>
        <v>0.50000000000000022</v>
      </c>
      <c r="U77" s="53">
        <f t="shared" si="11"/>
        <v>3668.535313447539</v>
      </c>
      <c r="V77" s="172">
        <f t="shared" si="12"/>
        <v>3375.3250000000003</v>
      </c>
      <c r="W77" s="54">
        <f t="shared" si="13"/>
        <v>0.92007428349599507</v>
      </c>
      <c r="X77" s="175"/>
      <c r="Y77" s="55"/>
      <c r="AA77" s="3"/>
      <c r="AB77" s="3"/>
      <c r="AC77" s="3"/>
      <c r="AD77" s="70"/>
      <c r="AE77" s="86"/>
      <c r="AF77" s="86"/>
      <c r="AG77" s="68"/>
      <c r="AH77" s="68"/>
      <c r="AI77" s="3"/>
      <c r="AJ77" s="3"/>
      <c r="AK77" s="3"/>
    </row>
    <row r="78" spans="1:37" ht="16.5" thickTop="1" thickBot="1" x14ac:dyDescent="0.3">
      <c r="A78" s="58"/>
      <c r="B78" s="58"/>
      <c r="D78" s="52">
        <v>0.51</v>
      </c>
      <c r="E78" s="137">
        <f t="shared" si="1"/>
        <v>3.9339331718900934</v>
      </c>
      <c r="F78" s="144">
        <f t="shared" si="2"/>
        <v>0.30827878614847282</v>
      </c>
      <c r="G78" s="64">
        <f t="shared" si="3"/>
        <v>4.242211958038566</v>
      </c>
      <c r="H78" s="125">
        <f t="shared" si="4"/>
        <v>4242.2119580385661</v>
      </c>
      <c r="I78" s="123">
        <f t="shared" si="5"/>
        <v>3775.5686426543239</v>
      </c>
      <c r="J78" s="126">
        <f t="shared" si="6"/>
        <v>4.2394236928</v>
      </c>
      <c r="K78" s="110">
        <f t="shared" si="7"/>
        <v>4239.4236928</v>
      </c>
      <c r="L78" s="111">
        <f t="shared" si="8"/>
        <v>3773.0870865920001</v>
      </c>
      <c r="N78" s="175"/>
      <c r="O78" s="52">
        <v>0.51</v>
      </c>
      <c r="P78" s="161">
        <f t="shared" si="14"/>
        <v>3.8964810000000001</v>
      </c>
      <c r="Q78" s="156">
        <f t="shared" si="9"/>
        <v>3896.4810000000002</v>
      </c>
      <c r="R78" s="156">
        <f t="shared" si="10"/>
        <v>3467.8680900000004</v>
      </c>
      <c r="S78" s="181"/>
      <c r="T78" s="52">
        <f t="shared" si="15"/>
        <v>0.51000000000000023</v>
      </c>
      <c r="U78" s="53">
        <f t="shared" si="11"/>
        <v>3775.5686426543239</v>
      </c>
      <c r="V78" s="172">
        <f t="shared" si="12"/>
        <v>3467.8680900000004</v>
      </c>
      <c r="W78" s="54">
        <f t="shared" si="13"/>
        <v>0.91850219615183526</v>
      </c>
      <c r="X78" s="175"/>
      <c r="Y78" s="55"/>
      <c r="AA78" s="3"/>
      <c r="AB78" s="3"/>
      <c r="AC78" s="66"/>
      <c r="AD78" s="69"/>
      <c r="AE78" s="69"/>
      <c r="AF78" s="69"/>
      <c r="AG78" s="69"/>
      <c r="AH78" s="69"/>
      <c r="AI78" s="3"/>
      <c r="AJ78" s="3"/>
      <c r="AK78" s="3"/>
    </row>
    <row r="79" spans="1:37" ht="16.5" thickTop="1" thickBot="1" x14ac:dyDescent="0.3">
      <c r="A79" s="58"/>
      <c r="B79" s="58"/>
      <c r="D79" s="52">
        <v>0.52</v>
      </c>
      <c r="E79" s="137">
        <f t="shared" si="1"/>
        <v>4.0440013507431596</v>
      </c>
      <c r="F79" s="144">
        <f t="shared" si="2"/>
        <v>0.31939658276306987</v>
      </c>
      <c r="G79" s="64">
        <f t="shared" si="3"/>
        <v>4.3633979335062296</v>
      </c>
      <c r="H79" s="125">
        <f t="shared" si="4"/>
        <v>4363.3979335062295</v>
      </c>
      <c r="I79" s="123">
        <f t="shared" si="5"/>
        <v>3883.4241608205443</v>
      </c>
      <c r="J79" s="126">
        <f t="shared" si="6"/>
        <v>4.3583245824000008</v>
      </c>
      <c r="K79" s="110">
        <f t="shared" si="7"/>
        <v>4358.3245824000005</v>
      </c>
      <c r="L79" s="111">
        <f t="shared" si="8"/>
        <v>3878.9088783360007</v>
      </c>
      <c r="N79" s="175"/>
      <c r="O79" s="52">
        <v>0.52</v>
      </c>
      <c r="P79" s="161">
        <f t="shared" si="14"/>
        <v>4.0012160000000012</v>
      </c>
      <c r="Q79" s="156">
        <f t="shared" si="9"/>
        <v>4001.2160000000013</v>
      </c>
      <c r="R79" s="156">
        <f t="shared" si="10"/>
        <v>3561.0822400000011</v>
      </c>
      <c r="S79" s="181"/>
      <c r="T79" s="52">
        <f t="shared" si="15"/>
        <v>0.52000000000000024</v>
      </c>
      <c r="U79" s="53">
        <f t="shared" si="11"/>
        <v>3883.4241608205443</v>
      </c>
      <c r="V79" s="172">
        <f t="shared" si="12"/>
        <v>3561.0822400000011</v>
      </c>
      <c r="W79" s="54">
        <f t="shared" si="13"/>
        <v>0.91699543818246365</v>
      </c>
      <c r="X79" s="175"/>
      <c r="Y79" s="55"/>
      <c r="AA79" s="3"/>
      <c r="AB79" s="3"/>
      <c r="AC79" s="66"/>
      <c r="AD79" s="73"/>
      <c r="AE79" s="73"/>
      <c r="AF79" s="73"/>
      <c r="AG79" s="73"/>
      <c r="AH79" s="73"/>
      <c r="AI79" s="3"/>
      <c r="AJ79" s="3"/>
      <c r="AK79" s="3"/>
    </row>
    <row r="80" spans="1:37" ht="16.5" thickTop="1" thickBot="1" x14ac:dyDescent="0.3">
      <c r="A80" s="58"/>
      <c r="B80" s="58"/>
      <c r="D80" s="52">
        <v>0.53</v>
      </c>
      <c r="E80" s="137">
        <f t="shared" si="1"/>
        <v>4.1548213039846367</v>
      </c>
      <c r="F80" s="144">
        <f t="shared" si="2"/>
        <v>0.33066676632089392</v>
      </c>
      <c r="G80" s="64">
        <f t="shared" si="3"/>
        <v>4.4854880703055304</v>
      </c>
      <c r="H80" s="125">
        <f t="shared" si="4"/>
        <v>4485.4880703055305</v>
      </c>
      <c r="I80" s="123">
        <f t="shared" si="5"/>
        <v>3992.0843825719221</v>
      </c>
      <c r="J80" s="126">
        <f t="shared" si="6"/>
        <v>4.478187385600001</v>
      </c>
      <c r="K80" s="110">
        <f t="shared" si="7"/>
        <v>4478.1873856000011</v>
      </c>
      <c r="L80" s="111">
        <f t="shared" si="8"/>
        <v>3985.5867731840012</v>
      </c>
      <c r="N80" s="175"/>
      <c r="O80" s="52">
        <v>0.53</v>
      </c>
      <c r="P80" s="161">
        <f t="shared" si="14"/>
        <v>4.1066930000000008</v>
      </c>
      <c r="Q80" s="156">
        <f t="shared" si="9"/>
        <v>4106.6930000000011</v>
      </c>
      <c r="R80" s="156">
        <f t="shared" si="10"/>
        <v>3654.9567700000011</v>
      </c>
      <c r="S80" s="181"/>
      <c r="T80" s="52">
        <f t="shared" si="15"/>
        <v>0.53000000000000025</v>
      </c>
      <c r="U80" s="53">
        <f t="shared" si="11"/>
        <v>3992.0843825719221</v>
      </c>
      <c r="V80" s="172">
        <f t="shared" si="12"/>
        <v>3654.9567700000011</v>
      </c>
      <c r="W80" s="54">
        <f t="shared" si="13"/>
        <v>0.91555098032403692</v>
      </c>
      <c r="X80" s="175"/>
      <c r="Y80" s="55"/>
      <c r="AA80" s="3"/>
      <c r="AB80" s="3"/>
      <c r="AC80" s="84"/>
      <c r="AD80" s="84"/>
      <c r="AE80" s="3"/>
      <c r="AF80" s="179"/>
      <c r="AG80" s="3"/>
      <c r="AH80" s="3"/>
      <c r="AI80" s="3"/>
      <c r="AJ80" s="3"/>
      <c r="AK80" s="3"/>
    </row>
    <row r="81" spans="1:37" ht="16.5" thickTop="1" thickBot="1" x14ac:dyDescent="0.3">
      <c r="A81" s="58"/>
      <c r="B81" s="58"/>
      <c r="D81" s="52">
        <v>0.54</v>
      </c>
      <c r="E81" s="137">
        <f t="shared" si="1"/>
        <v>4.2663761522848178</v>
      </c>
      <c r="F81" s="144">
        <f t="shared" si="2"/>
        <v>0.34208691798157637</v>
      </c>
      <c r="G81" s="64">
        <f t="shared" si="3"/>
        <v>4.608463070266394</v>
      </c>
      <c r="H81" s="125">
        <f t="shared" si="4"/>
        <v>4608.4630702663944</v>
      </c>
      <c r="I81" s="123">
        <f t="shared" si="5"/>
        <v>4101.5321325370915</v>
      </c>
      <c r="J81" s="126">
        <f t="shared" si="6"/>
        <v>4.5989968192000008</v>
      </c>
      <c r="K81" s="110">
        <f t="shared" si="7"/>
        <v>4598.9968192000006</v>
      </c>
      <c r="L81" s="111">
        <f t="shared" si="8"/>
        <v>4093.1071690880008</v>
      </c>
      <c r="N81" s="175"/>
      <c r="O81" s="52">
        <v>0.54</v>
      </c>
      <c r="P81" s="161">
        <f t="shared" si="14"/>
        <v>4.2129000000000003</v>
      </c>
      <c r="Q81" s="156">
        <f t="shared" si="9"/>
        <v>4212.9000000000005</v>
      </c>
      <c r="R81" s="156">
        <f t="shared" si="10"/>
        <v>3749.4810000000007</v>
      </c>
      <c r="S81" s="181"/>
      <c r="T81" s="52">
        <f t="shared" si="15"/>
        <v>0.54000000000000026</v>
      </c>
      <c r="U81" s="53">
        <f t="shared" si="11"/>
        <v>4101.5321325370915</v>
      </c>
      <c r="V81" s="172">
        <f t="shared" si="12"/>
        <v>3749.4810000000007</v>
      </c>
      <c r="W81" s="54">
        <f t="shared" si="13"/>
        <v>0.91416594551477481</v>
      </c>
      <c r="X81" s="175"/>
      <c r="Y81" s="5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16.5" thickTop="1" thickBot="1" x14ac:dyDescent="0.3">
      <c r="A82" s="58"/>
      <c r="B82" s="58"/>
      <c r="D82" s="52">
        <v>0.55000000000000004</v>
      </c>
      <c r="E82" s="137">
        <f t="shared" si="1"/>
        <v>4.3786493477915789</v>
      </c>
      <c r="F82" s="144">
        <f t="shared" si="2"/>
        <v>0.35365461890474864</v>
      </c>
      <c r="G82" s="64">
        <f t="shared" si="3"/>
        <v>4.7323039666963274</v>
      </c>
      <c r="H82" s="125">
        <f t="shared" si="4"/>
        <v>4732.3039666963277</v>
      </c>
      <c r="I82" s="123">
        <f t="shared" si="5"/>
        <v>4211.7505303597318</v>
      </c>
      <c r="J82" s="126">
        <f t="shared" si="6"/>
        <v>4.7207376000000005</v>
      </c>
      <c r="K82" s="110">
        <f t="shared" si="7"/>
        <v>4720.7376000000004</v>
      </c>
      <c r="L82" s="111">
        <f t="shared" si="8"/>
        <v>4201.4564640000008</v>
      </c>
      <c r="N82" s="175"/>
      <c r="O82" s="52">
        <v>0.55000000000000004</v>
      </c>
      <c r="P82" s="161">
        <f t="shared" si="14"/>
        <v>4.3198250000000007</v>
      </c>
      <c r="Q82" s="156">
        <f t="shared" si="9"/>
        <v>4319.8250000000007</v>
      </c>
      <c r="R82" s="156">
        <f t="shared" si="10"/>
        <v>3844.6442500000007</v>
      </c>
      <c r="S82" s="181"/>
      <c r="T82" s="52">
        <f t="shared" si="15"/>
        <v>0.55000000000000027</v>
      </c>
      <c r="U82" s="53">
        <f t="shared" si="11"/>
        <v>4211.7505303597318</v>
      </c>
      <c r="V82" s="172">
        <f t="shared" si="12"/>
        <v>3844.6442500000007</v>
      </c>
      <c r="W82" s="54">
        <f t="shared" si="13"/>
        <v>0.91283760096579702</v>
      </c>
      <c r="X82" s="175"/>
      <c r="Y82" s="55"/>
      <c r="AA82" s="3"/>
      <c r="AB82" s="3"/>
      <c r="AC82" s="84"/>
      <c r="AD82" s="85"/>
      <c r="AE82" s="85"/>
      <c r="AF82" s="85"/>
      <c r="AG82" s="85"/>
      <c r="AH82" s="3"/>
      <c r="AI82" s="3"/>
      <c r="AJ82" s="3"/>
      <c r="AK82" s="3"/>
    </row>
    <row r="83" spans="1:37" ht="16.5" thickTop="1" thickBot="1" x14ac:dyDescent="0.3">
      <c r="A83" s="58"/>
      <c r="B83" s="58"/>
      <c r="D83" s="52">
        <v>0.56000000000000005</v>
      </c>
      <c r="E83" s="137">
        <f t="shared" si="1"/>
        <v>4.491624658328579</v>
      </c>
      <c r="F83" s="144">
        <f t="shared" si="2"/>
        <v>0.36536745025004197</v>
      </c>
      <c r="G83" s="64">
        <f t="shared" si="3"/>
        <v>4.8569921085786207</v>
      </c>
      <c r="H83" s="125">
        <f t="shared" si="4"/>
        <v>4856.9921085786209</v>
      </c>
      <c r="I83" s="123">
        <f t="shared" si="5"/>
        <v>4322.7229766349728</v>
      </c>
      <c r="J83" s="126">
        <f t="shared" si="6"/>
        <v>4.8433944448000004</v>
      </c>
      <c r="K83" s="110">
        <f t="shared" si="7"/>
        <v>4843.3944448000002</v>
      </c>
      <c r="L83" s="111">
        <f t="shared" si="8"/>
        <v>4310.6210558720004</v>
      </c>
      <c r="N83" s="175"/>
      <c r="O83" s="52">
        <v>0.56000000000000005</v>
      </c>
      <c r="P83" s="161">
        <f t="shared" si="14"/>
        <v>4.4274560000000012</v>
      </c>
      <c r="Q83" s="156">
        <f t="shared" si="9"/>
        <v>4427.456000000001</v>
      </c>
      <c r="R83" s="156">
        <f t="shared" si="10"/>
        <v>3940.435840000001</v>
      </c>
      <c r="S83" s="181"/>
      <c r="T83" s="52">
        <f t="shared" si="15"/>
        <v>0.56000000000000028</v>
      </c>
      <c r="U83" s="53">
        <f t="shared" si="11"/>
        <v>4322.7229766349728</v>
      </c>
      <c r="V83" s="172">
        <f t="shared" si="12"/>
        <v>3940.435840000001</v>
      </c>
      <c r="W83" s="54">
        <f t="shared" si="13"/>
        <v>0.91156335053129789</v>
      </c>
      <c r="X83" s="175"/>
      <c r="Y83" s="55"/>
      <c r="AA83" s="3"/>
      <c r="AB83" s="3"/>
      <c r="AC83" s="80"/>
      <c r="AD83" s="80"/>
      <c r="AE83" s="80"/>
      <c r="AF83" s="179"/>
      <c r="AG83" s="80"/>
      <c r="AH83" s="3"/>
      <c r="AI83" s="3"/>
      <c r="AJ83" s="3"/>
      <c r="AK83" s="3"/>
    </row>
    <row r="84" spans="1:37" ht="16.5" thickTop="1" thickBot="1" x14ac:dyDescent="0.3">
      <c r="A84" s="58"/>
      <c r="B84" s="58"/>
      <c r="D84" s="52">
        <v>0.56999999999999995</v>
      </c>
      <c r="E84" s="137">
        <f t="shared" si="1"/>
        <v>4.6052861525483868</v>
      </c>
      <c r="F84" s="144">
        <f t="shared" si="2"/>
        <v>0.37722299317708763</v>
      </c>
      <c r="G84" s="64">
        <f t="shared" si="3"/>
        <v>4.9825091457254747</v>
      </c>
      <c r="H84" s="125">
        <f t="shared" si="4"/>
        <v>4982.5091457254748</v>
      </c>
      <c r="I84" s="123">
        <f t="shared" si="5"/>
        <v>4434.4331396956723</v>
      </c>
      <c r="J84" s="126">
        <f t="shared" si="6"/>
        <v>4.9669520704000005</v>
      </c>
      <c r="K84" s="110">
        <f t="shared" si="7"/>
        <v>4966.9520704000006</v>
      </c>
      <c r="L84" s="111">
        <f t="shared" si="8"/>
        <v>4420.5873426560001</v>
      </c>
      <c r="N84" s="175"/>
      <c r="O84" s="52">
        <v>0.56999999999999995</v>
      </c>
      <c r="P84" s="161">
        <f t="shared" si="14"/>
        <v>4.5357810000000001</v>
      </c>
      <c r="Q84" s="156">
        <f t="shared" si="9"/>
        <v>4535.7809999999999</v>
      </c>
      <c r="R84" s="156">
        <f t="shared" si="10"/>
        <v>4036.8450899999998</v>
      </c>
      <c r="S84" s="181"/>
      <c r="T84" s="52">
        <f t="shared" si="15"/>
        <v>0.57000000000000028</v>
      </c>
      <c r="U84" s="53">
        <f t="shared" si="11"/>
        <v>4434.4331396956723</v>
      </c>
      <c r="V84" s="172">
        <f t="shared" si="12"/>
        <v>4036.8450899999998</v>
      </c>
      <c r="W84" s="54">
        <f t="shared" si="13"/>
        <v>0.91034072740062599</v>
      </c>
      <c r="X84" s="175"/>
      <c r="Y84" s="55"/>
      <c r="AA84" s="3"/>
      <c r="AB84" s="3"/>
      <c r="AC84" s="80"/>
      <c r="AD84" s="80"/>
      <c r="AE84" s="80"/>
      <c r="AF84" s="85"/>
      <c r="AG84" s="80"/>
      <c r="AH84" s="3"/>
      <c r="AI84" s="3"/>
      <c r="AJ84" s="3"/>
      <c r="AK84" s="3"/>
    </row>
    <row r="85" spans="1:37" ht="16.5" thickTop="1" thickBot="1" x14ac:dyDescent="0.3">
      <c r="A85" s="58"/>
      <c r="B85" s="58"/>
      <c r="D85" s="52">
        <v>0.57999999999999996</v>
      </c>
      <c r="E85" s="137">
        <f t="shared" si="1"/>
        <v>4.7196181859649053</v>
      </c>
      <c r="F85" s="144">
        <f t="shared" si="2"/>
        <v>0.38921882884551706</v>
      </c>
      <c r="G85" s="64">
        <f t="shared" si="3"/>
        <v>5.1088370148104225</v>
      </c>
      <c r="H85" s="125">
        <f t="shared" si="4"/>
        <v>5108.8370148104223</v>
      </c>
      <c r="I85" s="123">
        <f t="shared" si="5"/>
        <v>4546.8649431812755</v>
      </c>
      <c r="J85" s="126">
        <f t="shared" si="6"/>
        <v>5.0913951935999995</v>
      </c>
      <c r="K85" s="110">
        <f t="shared" si="7"/>
        <v>5091.3951935999994</v>
      </c>
      <c r="L85" s="111">
        <f t="shared" si="8"/>
        <v>4531.3417223039996</v>
      </c>
      <c r="N85" s="175"/>
      <c r="O85" s="52">
        <v>0.57999999999999996</v>
      </c>
      <c r="P85" s="161">
        <f t="shared" si="14"/>
        <v>4.6447880000000001</v>
      </c>
      <c r="Q85" s="156">
        <f t="shared" si="9"/>
        <v>4644.7880000000005</v>
      </c>
      <c r="R85" s="156">
        <f t="shared" si="10"/>
        <v>4133.8613200000009</v>
      </c>
      <c r="S85" s="181"/>
      <c r="T85" s="52">
        <f t="shared" si="15"/>
        <v>0.58000000000000029</v>
      </c>
      <c r="U85" s="53">
        <f t="shared" si="11"/>
        <v>4546.8649431812755</v>
      </c>
      <c r="V85" s="172">
        <f t="shared" si="12"/>
        <v>4133.8613200000009</v>
      </c>
      <c r="W85" s="54">
        <f t="shared" si="13"/>
        <v>0.90916738712447631</v>
      </c>
      <c r="X85" s="175"/>
      <c r="Y85" s="55"/>
      <c r="AA85" s="3"/>
      <c r="AB85" s="3"/>
      <c r="AC85" s="3"/>
      <c r="AD85" s="3"/>
      <c r="AE85" s="65"/>
      <c r="AF85" s="67"/>
      <c r="AG85" s="3"/>
      <c r="AH85" s="65"/>
      <c r="AI85" s="3"/>
      <c r="AJ85" s="3"/>
      <c r="AK85" s="3"/>
    </row>
    <row r="86" spans="1:37" ht="16.5" thickTop="1" thickBot="1" x14ac:dyDescent="0.3">
      <c r="A86" s="58"/>
      <c r="B86" s="58"/>
      <c r="D86" s="52">
        <v>0.59</v>
      </c>
      <c r="E86" s="137">
        <f t="shared" si="1"/>
        <v>4.8346053877967279</v>
      </c>
      <c r="F86" s="144">
        <f t="shared" si="2"/>
        <v>0.40135253841496138</v>
      </c>
      <c r="G86" s="64">
        <f t="shared" si="3"/>
        <v>5.2359579262116895</v>
      </c>
      <c r="H86" s="125">
        <f t="shared" si="4"/>
        <v>5235.9579262116895</v>
      </c>
      <c r="I86" s="123">
        <f t="shared" si="5"/>
        <v>4660.0025543284037</v>
      </c>
      <c r="J86" s="126">
        <f t="shared" si="6"/>
        <v>5.2167085311999992</v>
      </c>
      <c r="K86" s="110">
        <f t="shared" si="7"/>
        <v>5216.708531199999</v>
      </c>
      <c r="L86" s="111">
        <f t="shared" si="8"/>
        <v>4642.8705927679994</v>
      </c>
      <c r="N86" s="175"/>
      <c r="O86" s="52">
        <v>0.59</v>
      </c>
      <c r="P86" s="161">
        <f t="shared" si="14"/>
        <v>4.7544649999999997</v>
      </c>
      <c r="Q86" s="156">
        <f t="shared" si="9"/>
        <v>4754.4650000000001</v>
      </c>
      <c r="R86" s="156">
        <f t="shared" si="10"/>
        <v>4231.4738500000003</v>
      </c>
      <c r="S86" s="181"/>
      <c r="T86" s="52">
        <f t="shared" si="15"/>
        <v>0.5900000000000003</v>
      </c>
      <c r="U86" s="53">
        <f t="shared" si="11"/>
        <v>4660.0025543284037</v>
      </c>
      <c r="V86" s="172">
        <f t="shared" si="12"/>
        <v>4231.4738500000003</v>
      </c>
      <c r="W86" s="54">
        <f t="shared" si="13"/>
        <v>0.90804110097957602</v>
      </c>
      <c r="X86" s="175"/>
      <c r="Y86" s="55"/>
      <c r="AA86" s="3"/>
      <c r="AB86" s="3"/>
      <c r="AC86" s="81"/>
      <c r="AD86" s="81"/>
      <c r="AE86" s="65"/>
      <c r="AF86" s="67"/>
      <c r="AG86" s="81"/>
      <c r="AH86" s="65"/>
      <c r="AI86" s="3"/>
      <c r="AJ86" s="3"/>
      <c r="AK86" s="3"/>
    </row>
    <row r="87" spans="1:37" ht="16.5" thickTop="1" thickBot="1" x14ac:dyDescent="0.3">
      <c r="A87" s="58"/>
      <c r="B87" s="58"/>
      <c r="D87" s="52">
        <v>0.6</v>
      </c>
      <c r="E87" s="137">
        <f t="shared" si="1"/>
        <v>4.9502326485593002</v>
      </c>
      <c r="F87" s="144">
        <f t="shared" si="2"/>
        <v>0.41362170304505225</v>
      </c>
      <c r="G87" s="64">
        <f t="shared" si="3"/>
        <v>5.3638543516043526</v>
      </c>
      <c r="H87" s="125">
        <f t="shared" si="4"/>
        <v>5363.8543516043528</v>
      </c>
      <c r="I87" s="123">
        <f t="shared" si="5"/>
        <v>4773.8303729278741</v>
      </c>
      <c r="J87" s="126">
        <f t="shared" si="6"/>
        <v>5.3428768</v>
      </c>
      <c r="K87" s="110">
        <f t="shared" si="7"/>
        <v>5342.8768</v>
      </c>
      <c r="L87" s="111">
        <f t="shared" si="8"/>
        <v>4755.1603519999999</v>
      </c>
      <c r="N87" s="175"/>
      <c r="O87" s="52">
        <v>0.6</v>
      </c>
      <c r="P87" s="161">
        <f t="shared" si="14"/>
        <v>4.8648000000000007</v>
      </c>
      <c r="Q87" s="156">
        <f t="shared" si="9"/>
        <v>4864.8000000000011</v>
      </c>
      <c r="R87" s="156">
        <f t="shared" si="10"/>
        <v>4329.6720000000014</v>
      </c>
      <c r="S87" s="181"/>
      <c r="T87" s="52">
        <f t="shared" si="15"/>
        <v>0.60000000000000031</v>
      </c>
      <c r="U87" s="53">
        <f t="shared" si="11"/>
        <v>4773.8303729278741</v>
      </c>
      <c r="V87" s="172">
        <f t="shared" si="12"/>
        <v>4329.6720000000014</v>
      </c>
      <c r="W87" s="54">
        <f t="shared" si="13"/>
        <v>0.90695974967048054</v>
      </c>
      <c r="X87" s="175"/>
      <c r="Y87" s="55"/>
      <c r="AA87" s="3"/>
      <c r="AB87" s="3"/>
      <c r="AC87" s="179"/>
      <c r="AD87" s="68"/>
      <c r="AE87" s="68"/>
      <c r="AF87" s="68"/>
      <c r="AG87" s="68"/>
      <c r="AH87" s="68"/>
      <c r="AI87" s="3"/>
      <c r="AJ87" s="3"/>
      <c r="AK87" s="3"/>
    </row>
    <row r="88" spans="1:37" ht="16.5" thickTop="1" thickBot="1" x14ac:dyDescent="0.3">
      <c r="A88" s="58"/>
      <c r="B88" s="58"/>
      <c r="D88" s="52">
        <v>0.61</v>
      </c>
      <c r="E88" s="137">
        <f t="shared" si="1"/>
        <v>5.0664851083495037</v>
      </c>
      <c r="F88" s="144">
        <f t="shared" si="2"/>
        <v>0.42602390389542061</v>
      </c>
      <c r="G88" s="64">
        <f t="shared" si="3"/>
        <v>5.4925090122449243</v>
      </c>
      <c r="H88" s="125">
        <f t="shared" si="4"/>
        <v>5492.5090122449246</v>
      </c>
      <c r="I88" s="123">
        <f t="shared" si="5"/>
        <v>4888.3330208979833</v>
      </c>
      <c r="J88" s="126">
        <f t="shared" si="6"/>
        <v>5.4698847168000002</v>
      </c>
      <c r="K88" s="110">
        <f t="shared" si="7"/>
        <v>5469.8847168000002</v>
      </c>
      <c r="L88" s="111">
        <f t="shared" si="8"/>
        <v>4868.1973979519998</v>
      </c>
      <c r="N88" s="175"/>
      <c r="O88" s="52">
        <v>0.61</v>
      </c>
      <c r="P88" s="161">
        <f t="shared" si="14"/>
        <v>4.9757810000000013</v>
      </c>
      <c r="Q88" s="156">
        <f t="shared" si="9"/>
        <v>4975.7810000000018</v>
      </c>
      <c r="R88" s="156">
        <f t="shared" si="10"/>
        <v>4428.445090000002</v>
      </c>
      <c r="S88" s="181"/>
      <c r="T88" s="52">
        <f t="shared" si="15"/>
        <v>0.61000000000000032</v>
      </c>
      <c r="U88" s="53">
        <f t="shared" si="11"/>
        <v>4888.3330208979833</v>
      </c>
      <c r="V88" s="172">
        <f t="shared" si="12"/>
        <v>4428.445090000002</v>
      </c>
      <c r="W88" s="54">
        <f t="shared" si="13"/>
        <v>0.90592131736280512</v>
      </c>
      <c r="X88" s="175"/>
      <c r="Y88" s="55"/>
      <c r="AA88" s="3"/>
      <c r="AB88" s="3"/>
      <c r="AC88" s="179"/>
      <c r="AD88" s="68"/>
      <c r="AE88" s="68"/>
      <c r="AF88" s="68"/>
      <c r="AG88" s="68"/>
      <c r="AH88" s="68"/>
      <c r="AI88" s="3"/>
      <c r="AJ88" s="3"/>
      <c r="AK88" s="3"/>
    </row>
    <row r="89" spans="1:37" ht="16.5" thickTop="1" thickBot="1" x14ac:dyDescent="0.3">
      <c r="A89" s="58"/>
      <c r="B89" s="58"/>
      <c r="D89" s="52">
        <v>0.62</v>
      </c>
      <c r="E89" s="137">
        <f t="shared" si="1"/>
        <v>5.183348145771272</v>
      </c>
      <c r="F89" s="144">
        <f t="shared" si="2"/>
        <v>0.43855672212569802</v>
      </c>
      <c r="G89" s="64">
        <f t="shared" si="3"/>
        <v>5.6219048678969701</v>
      </c>
      <c r="H89" s="125">
        <f t="shared" si="4"/>
        <v>5621.9048678969702</v>
      </c>
      <c r="I89" s="123">
        <f t="shared" si="5"/>
        <v>5003.4953324283033</v>
      </c>
      <c r="J89" s="126">
        <f t="shared" si="6"/>
        <v>5.5977169984000001</v>
      </c>
      <c r="K89" s="110">
        <f t="shared" si="7"/>
        <v>5597.7169984000002</v>
      </c>
      <c r="L89" s="111">
        <f t="shared" si="8"/>
        <v>4981.9681285759998</v>
      </c>
      <c r="N89" s="175"/>
      <c r="O89" s="52">
        <v>0.62</v>
      </c>
      <c r="P89" s="161">
        <f t="shared" si="14"/>
        <v>5.087396</v>
      </c>
      <c r="Q89" s="156">
        <f t="shared" si="9"/>
        <v>5087.3959999999997</v>
      </c>
      <c r="R89" s="156">
        <f t="shared" si="10"/>
        <v>4527.78244</v>
      </c>
      <c r="S89" s="181"/>
      <c r="T89" s="52">
        <f t="shared" si="15"/>
        <v>0.62000000000000033</v>
      </c>
      <c r="U89" s="53">
        <f t="shared" si="11"/>
        <v>5003.4953324283033</v>
      </c>
      <c r="V89" s="172">
        <f t="shared" si="12"/>
        <v>4527.78244</v>
      </c>
      <c r="W89" s="54">
        <f t="shared" si="13"/>
        <v>0.90492388603919616</v>
      </c>
      <c r="X89" s="175"/>
      <c r="Y89" s="55"/>
      <c r="AA89" s="3"/>
      <c r="AB89" s="3"/>
      <c r="AC89" s="66"/>
      <c r="AD89" s="69"/>
      <c r="AE89" s="69"/>
      <c r="AF89" s="69"/>
      <c r="AG89" s="69"/>
      <c r="AH89" s="69"/>
      <c r="AI89" s="3"/>
      <c r="AJ89" s="3"/>
      <c r="AK89" s="3"/>
    </row>
    <row r="90" spans="1:37" ht="16.5" thickTop="1" thickBot="1" x14ac:dyDescent="0.3">
      <c r="A90" s="58"/>
      <c r="B90" s="58"/>
      <c r="D90" s="52">
        <v>0.63</v>
      </c>
      <c r="E90" s="137">
        <f t="shared" si="1"/>
        <v>5.3008073674554694</v>
      </c>
      <c r="F90" s="144">
        <f t="shared" si="2"/>
        <v>0.45121773889551564</v>
      </c>
      <c r="G90" s="64">
        <f t="shared" si="3"/>
        <v>5.7520251063509846</v>
      </c>
      <c r="H90" s="125">
        <f t="shared" si="4"/>
        <v>5752.025106350985</v>
      </c>
      <c r="I90" s="123">
        <f t="shared" si="5"/>
        <v>5119.3023446523766</v>
      </c>
      <c r="J90" s="126">
        <f t="shared" si="6"/>
        <v>5.7263583616</v>
      </c>
      <c r="K90" s="110">
        <f t="shared" si="7"/>
        <v>5726.3583615999996</v>
      </c>
      <c r="L90" s="111">
        <f t="shared" si="8"/>
        <v>5096.4589418239993</v>
      </c>
      <c r="N90" s="175"/>
      <c r="O90" s="52">
        <v>0.63</v>
      </c>
      <c r="P90" s="161">
        <f t="shared" si="14"/>
        <v>5.1996330000000004</v>
      </c>
      <c r="Q90" s="156">
        <f t="shared" si="9"/>
        <v>5199.6330000000007</v>
      </c>
      <c r="R90" s="156">
        <f t="shared" si="10"/>
        <v>4627.6733700000004</v>
      </c>
      <c r="S90" s="181"/>
      <c r="T90" s="52">
        <f t="shared" si="15"/>
        <v>0.63000000000000034</v>
      </c>
      <c r="U90" s="53">
        <f t="shared" si="11"/>
        <v>5119.3023446523766</v>
      </c>
      <c r="V90" s="172">
        <f t="shared" si="12"/>
        <v>4627.6733700000004</v>
      </c>
      <c r="W90" s="54">
        <f t="shared" si="13"/>
        <v>0.90396563016717857</v>
      </c>
      <c r="X90" s="175"/>
      <c r="Y90" s="55"/>
      <c r="AA90" s="3"/>
      <c r="AB90" s="3"/>
      <c r="AC90" s="3"/>
      <c r="AD90" s="86"/>
      <c r="AE90" s="70"/>
      <c r="AF90" s="86"/>
      <c r="AG90" s="68"/>
      <c r="AH90" s="68"/>
      <c r="AI90" s="3"/>
      <c r="AJ90" s="3"/>
      <c r="AK90" s="3"/>
    </row>
    <row r="91" spans="1:37" ht="16.5" thickTop="1" thickBot="1" x14ac:dyDescent="0.3">
      <c r="A91" s="58"/>
      <c r="B91" s="58"/>
      <c r="D91" s="52">
        <v>0.64</v>
      </c>
      <c r="E91" s="137">
        <f t="shared" si="1"/>
        <v>5.4188485981311789</v>
      </c>
      <c r="F91" s="144">
        <f t="shared" si="2"/>
        <v>0.46400453536450492</v>
      </c>
      <c r="G91" s="64">
        <f t="shared" si="3"/>
        <v>5.8828531334956837</v>
      </c>
      <c r="H91" s="125">
        <f t="shared" si="4"/>
        <v>5882.8531334956833</v>
      </c>
      <c r="I91" s="123">
        <f t="shared" si="5"/>
        <v>5235.7392888111581</v>
      </c>
      <c r="J91" s="126">
        <f t="shared" si="6"/>
        <v>5.8557935232</v>
      </c>
      <c r="K91" s="110">
        <f t="shared" si="7"/>
        <v>5855.7935232</v>
      </c>
      <c r="L91" s="111">
        <f t="shared" si="8"/>
        <v>5211.6562356479999</v>
      </c>
      <c r="N91" s="175"/>
      <c r="O91" s="52">
        <v>0.64</v>
      </c>
      <c r="P91" s="161">
        <f t="shared" si="14"/>
        <v>5.3124800000000008</v>
      </c>
      <c r="Q91" s="156">
        <f t="shared" si="9"/>
        <v>5312.4800000000005</v>
      </c>
      <c r="R91" s="156">
        <f t="shared" si="10"/>
        <v>4728.1072000000004</v>
      </c>
      <c r="S91" s="181"/>
      <c r="T91" s="52">
        <f t="shared" si="15"/>
        <v>0.64000000000000035</v>
      </c>
      <c r="U91" s="53">
        <f t="shared" si="11"/>
        <v>5235.7392888111581</v>
      </c>
      <c r="V91" s="172">
        <f t="shared" si="12"/>
        <v>4728.1072000000004</v>
      </c>
      <c r="W91" s="54">
        <f t="shared" si="13"/>
        <v>0.90304481166662098</v>
      </c>
      <c r="X91" s="175"/>
      <c r="Y91" s="55"/>
      <c r="AA91" s="3"/>
      <c r="AB91" s="3"/>
      <c r="AC91" s="66"/>
      <c r="AD91" s="69"/>
      <c r="AE91" s="69"/>
      <c r="AF91" s="69"/>
      <c r="AG91" s="69"/>
      <c r="AH91" s="69"/>
      <c r="AI91" s="3"/>
      <c r="AJ91" s="3"/>
      <c r="AK91" s="3"/>
    </row>
    <row r="92" spans="1:37" ht="16.5" thickTop="1" thickBot="1" x14ac:dyDescent="0.3">
      <c r="A92" s="58"/>
      <c r="B92" s="58"/>
      <c r="D92" s="52">
        <v>0.65</v>
      </c>
      <c r="E92" s="137">
        <f t="shared" ref="E92:E155" si="16" xml:space="preserve"> E$11*(E$9/2)^2*(ACOS(1-D92/(E$9/2)) - (1-D92/(E$9/2))*SIN(ACOS(1-D92/(E$9/2))))</f>
        <v>5.5374578712093712</v>
      </c>
      <c r="F92" s="144">
        <f t="shared" ref="F92:F155" si="17">(PI()*E$12*D92^2*(1-(D92/(1.5*E$9))))</f>
        <v>0.47691469269229703</v>
      </c>
      <c r="G92" s="64">
        <f t="shared" ref="G92:G155" si="18">F92+E92</f>
        <v>6.0143725639016683</v>
      </c>
      <c r="H92" s="125">
        <f t="shared" ref="H92:H155" si="19">G92*1000</f>
        <v>6014.3725639016684</v>
      </c>
      <c r="I92" s="123">
        <f t="shared" ref="I92:I155" si="20">H92*$D$17</f>
        <v>5352.791581872485</v>
      </c>
      <c r="J92" s="126">
        <f t="shared" ref="J92:J155" si="21">-2.5472*(D92)^3+8.7832*(D92)^2+4.8702*(D92)-0.191</f>
        <v>5.9860072000000004</v>
      </c>
      <c r="K92" s="110">
        <f t="shared" ref="K92:K155" si="22">J92*1000</f>
        <v>5986.0072</v>
      </c>
      <c r="L92" s="111">
        <f t="shared" ref="L92:L155" si="23">K92*$D$17</f>
        <v>5327.5464080000002</v>
      </c>
      <c r="N92" s="175"/>
      <c r="O92" s="52">
        <v>0.65</v>
      </c>
      <c r="P92" s="161">
        <f t="shared" si="14"/>
        <v>5.4259250000000012</v>
      </c>
      <c r="Q92" s="156">
        <f t="shared" ref="Q92:Q155" si="24">P92*1000</f>
        <v>5425.9250000000011</v>
      </c>
      <c r="R92" s="156">
        <f t="shared" ref="R92:R155" si="25">Q92*$D$17</f>
        <v>4829.0732500000013</v>
      </c>
      <c r="S92" s="181"/>
      <c r="T92" s="52">
        <f t="shared" si="15"/>
        <v>0.65000000000000036</v>
      </c>
      <c r="U92" s="53">
        <f t="shared" ref="U92:U155" si="26">I92</f>
        <v>5352.791581872485</v>
      </c>
      <c r="V92" s="172">
        <f t="shared" ref="V92:V155" si="27">R92</f>
        <v>4829.0732500000013</v>
      </c>
      <c r="W92" s="54">
        <f t="shared" ref="W92:W155" si="28">V92/U92</f>
        <v>0.90215977516365775</v>
      </c>
      <c r="X92" s="175"/>
      <c r="Y92" s="55"/>
      <c r="AA92" s="3"/>
      <c r="AB92" s="3"/>
      <c r="AC92" s="66"/>
      <c r="AD92" s="73"/>
      <c r="AE92" s="73"/>
      <c r="AF92" s="73"/>
      <c r="AG92" s="73"/>
      <c r="AH92" s="73"/>
      <c r="AI92" s="3"/>
      <c r="AJ92" s="3"/>
      <c r="AK92" s="3"/>
    </row>
    <row r="93" spans="1:37" ht="16.5" thickTop="1" thickBot="1" x14ac:dyDescent="0.3">
      <c r="A93" s="58"/>
      <c r="B93" s="58"/>
      <c r="D93" s="52">
        <v>0.66</v>
      </c>
      <c r="E93" s="137">
        <f t="shared" si="16"/>
        <v>5.6566214198430469</v>
      </c>
      <c r="F93" s="144">
        <f t="shared" si="17"/>
        <v>0.48994579203852351</v>
      </c>
      <c r="G93" s="64">
        <f t="shared" si="18"/>
        <v>6.1465672118815702</v>
      </c>
      <c r="H93" s="125">
        <f t="shared" si="19"/>
        <v>6146.5672118815701</v>
      </c>
      <c r="I93" s="123">
        <f t="shared" si="20"/>
        <v>5470.4448185745978</v>
      </c>
      <c r="J93" s="126">
        <f t="shared" si="21"/>
        <v>6.1169841088000005</v>
      </c>
      <c r="K93" s="110">
        <f t="shared" si="22"/>
        <v>6116.9841088000003</v>
      </c>
      <c r="L93" s="111">
        <f t="shared" si="23"/>
        <v>5444.1158568320006</v>
      </c>
      <c r="N93" s="175"/>
      <c r="O93" s="52">
        <v>0.66</v>
      </c>
      <c r="P93" s="161">
        <f t="shared" ref="P93:P156" si="29">-2*(O93)^3+6.83*(O93)^2+5.03*(O93)-0.18</f>
        <v>5.539956000000001</v>
      </c>
      <c r="Q93" s="156">
        <f t="shared" si="24"/>
        <v>5539.956000000001</v>
      </c>
      <c r="R93" s="156">
        <f t="shared" si="25"/>
        <v>4930.560840000001</v>
      </c>
      <c r="S93" s="181"/>
      <c r="T93" s="52">
        <f t="shared" ref="T93:T156" si="30">T92+0.01</f>
        <v>0.66000000000000036</v>
      </c>
      <c r="U93" s="53">
        <f t="shared" si="26"/>
        <v>5470.4448185745978</v>
      </c>
      <c r="V93" s="172">
        <f t="shared" si="27"/>
        <v>4930.560840000001</v>
      </c>
      <c r="W93" s="54">
        <f t="shared" si="28"/>
        <v>0.90130894351745394</v>
      </c>
      <c r="X93" s="175"/>
      <c r="Y93" s="55"/>
      <c r="AA93" s="3"/>
      <c r="AB93" s="3"/>
      <c r="AC93" s="3"/>
      <c r="AD93" s="3"/>
      <c r="AE93" s="3"/>
      <c r="AF93" s="179"/>
      <c r="AG93" s="3"/>
      <c r="AH93" s="3"/>
      <c r="AI93" s="3"/>
      <c r="AJ93" s="3"/>
      <c r="AK93" s="3"/>
    </row>
    <row r="94" spans="1:37" ht="16.5" thickTop="1" thickBot="1" x14ac:dyDescent="0.3">
      <c r="A94" s="58"/>
      <c r="B94" s="58"/>
      <c r="D94" s="52">
        <v>0.67</v>
      </c>
      <c r="E94" s="137">
        <f t="shared" si="16"/>
        <v>5.7763256684310162</v>
      </c>
      <c r="F94" s="144">
        <f t="shared" si="17"/>
        <v>0.50309541456281537</v>
      </c>
      <c r="G94" s="64">
        <f t="shared" si="18"/>
        <v>6.2794210829938315</v>
      </c>
      <c r="H94" s="125">
        <f t="shared" si="19"/>
        <v>6279.4210829938311</v>
      </c>
      <c r="I94" s="123">
        <f t="shared" si="20"/>
        <v>5588.6847638645095</v>
      </c>
      <c r="J94" s="126">
        <f t="shared" si="21"/>
        <v>6.2487089664000015</v>
      </c>
      <c r="K94" s="110">
        <f t="shared" si="22"/>
        <v>6248.7089664000014</v>
      </c>
      <c r="L94" s="111">
        <f t="shared" si="23"/>
        <v>5561.350980096001</v>
      </c>
      <c r="N94" s="175"/>
      <c r="O94" s="52">
        <v>0.67</v>
      </c>
      <c r="P94" s="161">
        <f t="shared" si="29"/>
        <v>5.6545610000000011</v>
      </c>
      <c r="Q94" s="156">
        <f t="shared" si="24"/>
        <v>5654.5610000000015</v>
      </c>
      <c r="R94" s="156">
        <f t="shared" si="25"/>
        <v>5032.5592900000011</v>
      </c>
      <c r="S94" s="181"/>
      <c r="T94" s="52">
        <f t="shared" si="30"/>
        <v>0.67000000000000037</v>
      </c>
      <c r="U94" s="53">
        <f t="shared" si="26"/>
        <v>5588.6847638645095</v>
      </c>
      <c r="V94" s="172">
        <f t="shared" si="27"/>
        <v>5032.5592900000011</v>
      </c>
      <c r="W94" s="54">
        <f t="shared" si="28"/>
        <v>0.90049081360603456</v>
      </c>
      <c r="X94" s="175"/>
      <c r="Y94" s="55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16.5" thickTop="1" thickBot="1" x14ac:dyDescent="0.3">
      <c r="A95" s="58"/>
      <c r="B95" s="58"/>
      <c r="D95" s="52">
        <v>0.68</v>
      </c>
      <c r="E95" s="137">
        <f t="shared" si="16"/>
        <v>5.8965572245350586</v>
      </c>
      <c r="F95" s="144">
        <f t="shared" si="17"/>
        <v>0.51636114142480427</v>
      </c>
      <c r="G95" s="64">
        <f t="shared" si="18"/>
        <v>6.4129183659598628</v>
      </c>
      <c r="H95" s="125">
        <f t="shared" si="19"/>
        <v>6412.918365959863</v>
      </c>
      <c r="I95" s="123">
        <f t="shared" si="20"/>
        <v>5707.4973457042779</v>
      </c>
      <c r="J95" s="126">
        <f t="shared" si="21"/>
        <v>6.3811664896000009</v>
      </c>
      <c r="K95" s="110">
        <f t="shared" si="22"/>
        <v>6381.1664896000011</v>
      </c>
      <c r="L95" s="111">
        <f t="shared" si="23"/>
        <v>5679.2381757440007</v>
      </c>
      <c r="N95" s="175"/>
      <c r="O95" s="52">
        <v>0.68</v>
      </c>
      <c r="P95" s="161">
        <f t="shared" si="29"/>
        <v>5.7697280000000006</v>
      </c>
      <c r="Q95" s="156">
        <f t="shared" si="24"/>
        <v>5769.728000000001</v>
      </c>
      <c r="R95" s="156">
        <f t="shared" si="25"/>
        <v>5135.0579200000011</v>
      </c>
      <c r="S95" s="181"/>
      <c r="T95" s="52">
        <f t="shared" si="30"/>
        <v>0.68000000000000038</v>
      </c>
      <c r="U95" s="53">
        <f t="shared" si="26"/>
        <v>5707.4973457042779</v>
      </c>
      <c r="V95" s="172">
        <f t="shared" si="27"/>
        <v>5135.0579200000011</v>
      </c>
      <c r="W95" s="54">
        <f t="shared" si="28"/>
        <v>0.89970395235748624</v>
      </c>
      <c r="X95" s="175"/>
      <c r="Y95" s="55"/>
      <c r="AA95" s="3"/>
      <c r="AB95" s="3"/>
      <c r="AC95" s="3"/>
      <c r="AE95" s="3"/>
      <c r="AF95" s="3"/>
      <c r="AG95" s="3"/>
      <c r="AH95" s="3"/>
      <c r="AI95" s="3"/>
      <c r="AJ95" s="3"/>
      <c r="AK95" s="3"/>
    </row>
    <row r="96" spans="1:37" ht="16.5" thickTop="1" thickBot="1" x14ac:dyDescent="0.3">
      <c r="A96" s="58"/>
      <c r="B96" s="58"/>
      <c r="D96" s="52">
        <v>0.69</v>
      </c>
      <c r="E96" s="137">
        <f t="shared" si="16"/>
        <v>6.0173028711827445</v>
      </c>
      <c r="F96" s="144">
        <f t="shared" si="17"/>
        <v>0.52974055378412099</v>
      </c>
      <c r="G96" s="64">
        <f t="shared" si="18"/>
        <v>6.5470434249668656</v>
      </c>
      <c r="H96" s="125">
        <f t="shared" si="19"/>
        <v>6547.043424966866</v>
      </c>
      <c r="I96" s="123">
        <f t="shared" si="20"/>
        <v>5826.8686482205112</v>
      </c>
      <c r="J96" s="126">
        <f t="shared" si="21"/>
        <v>6.5143413951999998</v>
      </c>
      <c r="K96" s="110">
        <f t="shared" si="22"/>
        <v>6514.3413952000001</v>
      </c>
      <c r="L96" s="111">
        <f t="shared" si="23"/>
        <v>5797.7638417280004</v>
      </c>
      <c r="N96" s="175"/>
      <c r="O96" s="52">
        <v>0.69</v>
      </c>
      <c r="P96" s="161">
        <f t="shared" si="29"/>
        <v>5.8854449999999998</v>
      </c>
      <c r="Q96" s="156">
        <f t="shared" si="24"/>
        <v>5885.4449999999997</v>
      </c>
      <c r="R96" s="156">
        <f t="shared" si="25"/>
        <v>5238.0460499999999</v>
      </c>
      <c r="S96" s="181"/>
      <c r="T96" s="52">
        <f t="shared" si="30"/>
        <v>0.69000000000000039</v>
      </c>
      <c r="U96" s="53">
        <f t="shared" si="26"/>
        <v>5826.8686482205112</v>
      </c>
      <c r="V96" s="172">
        <f t="shared" si="27"/>
        <v>5238.0460499999999</v>
      </c>
      <c r="W96" s="54">
        <f t="shared" si="28"/>
        <v>0.89894699301307679</v>
      </c>
      <c r="X96" s="175"/>
      <c r="Y96" s="55"/>
      <c r="AA96" s="3"/>
      <c r="AB96" s="3"/>
      <c r="AC96" s="3"/>
      <c r="AE96" s="3"/>
      <c r="AF96" s="3"/>
      <c r="AG96" s="3"/>
      <c r="AH96" s="3"/>
      <c r="AI96" s="3"/>
      <c r="AJ96" s="3"/>
      <c r="AK96" s="3"/>
    </row>
    <row r="97" spans="1:37" ht="16.5" thickTop="1" thickBot="1" x14ac:dyDescent="0.3">
      <c r="A97" s="58"/>
      <c r="B97" s="58"/>
      <c r="D97" s="52">
        <v>0.7</v>
      </c>
      <c r="E97" s="137">
        <f t="shared" si="16"/>
        <v>6.1385495595302393</v>
      </c>
      <c r="F97" s="144">
        <f t="shared" si="17"/>
        <v>0.54323123280039753</v>
      </c>
      <c r="G97" s="64">
        <f t="shared" si="18"/>
        <v>6.6817807923306365</v>
      </c>
      <c r="H97" s="125">
        <f t="shared" si="19"/>
        <v>6681.7807923306364</v>
      </c>
      <c r="I97" s="123">
        <f t="shared" si="20"/>
        <v>5946.7849051742669</v>
      </c>
      <c r="J97" s="126">
        <f t="shared" si="21"/>
        <v>6.6482184000000002</v>
      </c>
      <c r="K97" s="110">
        <f t="shared" si="22"/>
        <v>6648.2183999999997</v>
      </c>
      <c r="L97" s="111">
        <f t="shared" si="23"/>
        <v>5916.9143759999997</v>
      </c>
      <c r="N97" s="175"/>
      <c r="O97" s="52">
        <v>0.7</v>
      </c>
      <c r="P97" s="161">
        <f t="shared" si="29"/>
        <v>6.0016999999999996</v>
      </c>
      <c r="Q97" s="156">
        <f t="shared" si="24"/>
        <v>6001.7</v>
      </c>
      <c r="R97" s="156">
        <f t="shared" si="25"/>
        <v>5341.5129999999999</v>
      </c>
      <c r="S97" s="181"/>
      <c r="T97" s="52">
        <f t="shared" si="30"/>
        <v>0.7000000000000004</v>
      </c>
      <c r="U97" s="53">
        <f t="shared" si="26"/>
        <v>5946.7849051742669</v>
      </c>
      <c r="V97" s="172">
        <f t="shared" si="27"/>
        <v>5341.5129999999999</v>
      </c>
      <c r="W97" s="54">
        <f t="shared" si="28"/>
        <v>0.89821863160922077</v>
      </c>
      <c r="X97" s="175"/>
      <c r="Y97" s="55"/>
      <c r="AA97" s="3"/>
      <c r="AB97" s="3"/>
      <c r="AC97" s="80"/>
      <c r="AD97" s="80"/>
      <c r="AE97" s="80"/>
      <c r="AF97" s="179"/>
      <c r="AG97" s="3"/>
      <c r="AH97" s="3"/>
      <c r="AI97" s="3"/>
      <c r="AJ97" s="3"/>
      <c r="AK97" s="3"/>
    </row>
    <row r="98" spans="1:37" ht="16.5" thickTop="1" thickBot="1" x14ac:dyDescent="0.3">
      <c r="A98" s="58"/>
      <c r="B98" s="58"/>
      <c r="D98" s="52">
        <v>0.71</v>
      </c>
      <c r="E98" s="137">
        <f t="shared" si="16"/>
        <v>6.2602844018614823</v>
      </c>
      <c r="F98" s="144">
        <f t="shared" si="17"/>
        <v>0.55683075963326478</v>
      </c>
      <c r="G98" s="64">
        <f t="shared" si="18"/>
        <v>6.8171151614947467</v>
      </c>
      <c r="H98" s="125">
        <f t="shared" si="19"/>
        <v>6817.1151614947466</v>
      </c>
      <c r="I98" s="123">
        <f t="shared" si="20"/>
        <v>6067.2324937303247</v>
      </c>
      <c r="J98" s="126">
        <f t="shared" si="21"/>
        <v>6.7827822207999997</v>
      </c>
      <c r="K98" s="110">
        <f t="shared" si="22"/>
        <v>6782.7822207999998</v>
      </c>
      <c r="L98" s="111">
        <f t="shared" si="23"/>
        <v>6036.676176512</v>
      </c>
      <c r="N98" s="175"/>
      <c r="O98" s="52">
        <v>0.71</v>
      </c>
      <c r="P98" s="161">
        <f t="shared" si="29"/>
        <v>6.1184810000000001</v>
      </c>
      <c r="Q98" s="156">
        <f t="shared" si="24"/>
        <v>6118.4809999999998</v>
      </c>
      <c r="R98" s="156">
        <f t="shared" si="25"/>
        <v>5445.4480899999999</v>
      </c>
      <c r="S98" s="181"/>
      <c r="T98" s="52">
        <f t="shared" si="30"/>
        <v>0.71000000000000041</v>
      </c>
      <c r="U98" s="53">
        <f t="shared" si="26"/>
        <v>6067.2324937303247</v>
      </c>
      <c r="V98" s="172">
        <f t="shared" si="27"/>
        <v>5445.4480899999999</v>
      </c>
      <c r="W98" s="54">
        <f t="shared" si="28"/>
        <v>0.89751762366567356</v>
      </c>
      <c r="X98" s="175"/>
      <c r="Y98" s="55"/>
      <c r="AA98" s="3"/>
      <c r="AB98" s="81"/>
      <c r="AC98" s="80"/>
      <c r="AD98" s="80"/>
      <c r="AE98" s="80"/>
      <c r="AF98" s="85"/>
      <c r="AG98" s="3"/>
      <c r="AH98" s="3"/>
      <c r="AI98" s="3"/>
      <c r="AJ98" s="3"/>
      <c r="AK98" s="3"/>
    </row>
    <row r="99" spans="1:37" ht="16.5" thickTop="1" thickBot="1" x14ac:dyDescent="0.3">
      <c r="A99" s="58"/>
      <c r="B99" s="58"/>
      <c r="D99" s="52">
        <v>0.72</v>
      </c>
      <c r="E99" s="137">
        <f t="shared" si="16"/>
        <v>6.3824946649019765</v>
      </c>
      <c r="F99" s="144">
        <f t="shared" si="17"/>
        <v>0.57053671544235407</v>
      </c>
      <c r="G99" s="64">
        <f t="shared" si="18"/>
        <v>6.9530313803443304</v>
      </c>
      <c r="H99" s="125">
        <f t="shared" si="19"/>
        <v>6953.0313803443305</v>
      </c>
      <c r="I99" s="123">
        <f t="shared" si="20"/>
        <v>6188.1979285064544</v>
      </c>
      <c r="J99" s="126">
        <f t="shared" si="21"/>
        <v>6.9180175743999994</v>
      </c>
      <c r="K99" s="110">
        <f t="shared" si="22"/>
        <v>6918.0175743999998</v>
      </c>
      <c r="L99" s="111">
        <f t="shared" si="23"/>
        <v>6157.0356412159999</v>
      </c>
      <c r="N99" s="175"/>
      <c r="O99" s="52">
        <v>0.72</v>
      </c>
      <c r="P99" s="161">
        <f t="shared" si="29"/>
        <v>6.2357759999999995</v>
      </c>
      <c r="Q99" s="156">
        <f t="shared" si="24"/>
        <v>6235.7759999999998</v>
      </c>
      <c r="R99" s="156">
        <f t="shared" si="25"/>
        <v>5549.8406400000003</v>
      </c>
      <c r="S99" s="181"/>
      <c r="T99" s="52">
        <f t="shared" si="30"/>
        <v>0.72000000000000042</v>
      </c>
      <c r="U99" s="53">
        <f t="shared" si="26"/>
        <v>6188.1979285064544</v>
      </c>
      <c r="V99" s="172">
        <f t="shared" si="27"/>
        <v>5549.8406400000003</v>
      </c>
      <c r="W99" s="54">
        <f t="shared" si="28"/>
        <v>0.8968427810678441</v>
      </c>
      <c r="X99" s="175"/>
      <c r="Y99" s="55"/>
      <c r="AA99" s="3"/>
      <c r="AB99" s="3"/>
      <c r="AC99" s="3"/>
      <c r="AD99" s="3"/>
      <c r="AE99" s="65"/>
      <c r="AF99" s="3"/>
      <c r="AG99" s="65"/>
      <c r="AH99" s="3"/>
      <c r="AI99" s="3"/>
      <c r="AJ99" s="3"/>
      <c r="AK99" s="3"/>
    </row>
    <row r="100" spans="1:37" ht="16.5" thickTop="1" thickBot="1" x14ac:dyDescent="0.3">
      <c r="A100" s="58"/>
      <c r="B100" s="58"/>
      <c r="D100" s="52">
        <v>0.73</v>
      </c>
      <c r="E100" s="137">
        <f t="shared" si="16"/>
        <v>6.5051677634269058</v>
      </c>
      <c r="F100" s="144">
        <f t="shared" si="17"/>
        <v>0.58434668138729695</v>
      </c>
      <c r="G100" s="64">
        <f t="shared" si="18"/>
        <v>7.0895144448142027</v>
      </c>
      <c r="H100" s="125">
        <f t="shared" si="19"/>
        <v>7089.5144448142028</v>
      </c>
      <c r="I100" s="123">
        <f t="shared" si="20"/>
        <v>6309.6678558846406</v>
      </c>
      <c r="J100" s="126">
        <f t="shared" si="21"/>
        <v>7.0539091775999996</v>
      </c>
      <c r="K100" s="110">
        <f t="shared" si="22"/>
        <v>7053.9091775999996</v>
      </c>
      <c r="L100" s="111">
        <f t="shared" si="23"/>
        <v>6277.9791680640001</v>
      </c>
      <c r="N100" s="175"/>
      <c r="O100" s="52">
        <v>0.73</v>
      </c>
      <c r="P100" s="161">
        <f t="shared" si="29"/>
        <v>6.3535729999999999</v>
      </c>
      <c r="Q100" s="156">
        <f t="shared" si="24"/>
        <v>6353.5730000000003</v>
      </c>
      <c r="R100" s="156">
        <f t="shared" si="25"/>
        <v>5654.6799700000001</v>
      </c>
      <c r="S100" s="181"/>
      <c r="T100" s="52">
        <f t="shared" si="30"/>
        <v>0.73000000000000043</v>
      </c>
      <c r="U100" s="53">
        <f t="shared" si="26"/>
        <v>6309.6678558846406</v>
      </c>
      <c r="V100" s="172">
        <f t="shared" si="27"/>
        <v>5654.6799700000001</v>
      </c>
      <c r="W100" s="54">
        <f t="shared" si="28"/>
        <v>0.89619296913168367</v>
      </c>
      <c r="X100" s="175"/>
      <c r="Y100" s="55"/>
      <c r="AA100" s="3"/>
      <c r="AB100" s="3"/>
      <c r="AC100" s="81"/>
      <c r="AD100" s="81"/>
      <c r="AE100" s="65"/>
      <c r="AF100" s="81"/>
      <c r="AG100" s="65"/>
      <c r="AH100" s="3"/>
      <c r="AI100" s="3"/>
      <c r="AJ100" s="3"/>
      <c r="AK100" s="3"/>
    </row>
    <row r="101" spans="1:37" ht="16.5" thickTop="1" thickBot="1" x14ac:dyDescent="0.3">
      <c r="A101" s="58"/>
      <c r="B101" s="58"/>
      <c r="D101" s="52">
        <v>0.74</v>
      </c>
      <c r="E101" s="137">
        <f t="shared" si="16"/>
        <v>6.6282912541449841</v>
      </c>
      <c r="F101" s="144">
        <f t="shared" si="17"/>
        <v>0.59825823862772443</v>
      </c>
      <c r="G101" s="64">
        <f t="shared" si="18"/>
        <v>7.2265494927727083</v>
      </c>
      <c r="H101" s="125">
        <f t="shared" si="19"/>
        <v>7226.5494927727086</v>
      </c>
      <c r="I101" s="123">
        <f t="shared" si="20"/>
        <v>6431.6290485677109</v>
      </c>
      <c r="J101" s="126">
        <f t="shared" si="21"/>
        <v>7.1904417472000004</v>
      </c>
      <c r="K101" s="110">
        <f t="shared" si="22"/>
        <v>7190.4417472000005</v>
      </c>
      <c r="L101" s="111">
        <f t="shared" si="23"/>
        <v>6399.4931550080009</v>
      </c>
      <c r="N101" s="175"/>
      <c r="O101" s="52">
        <v>0.74</v>
      </c>
      <c r="P101" s="161">
        <f t="shared" si="29"/>
        <v>6.4718599999999995</v>
      </c>
      <c r="Q101" s="156">
        <f t="shared" si="24"/>
        <v>6471.86</v>
      </c>
      <c r="R101" s="156">
        <f t="shared" si="25"/>
        <v>5759.9553999999998</v>
      </c>
      <c r="S101" s="181"/>
      <c r="T101" s="52">
        <f t="shared" si="30"/>
        <v>0.74000000000000044</v>
      </c>
      <c r="U101" s="53">
        <f t="shared" si="26"/>
        <v>6431.6290485677109</v>
      </c>
      <c r="V101" s="172">
        <f t="shared" si="27"/>
        <v>5759.9553999999998</v>
      </c>
      <c r="W101" s="54">
        <f t="shared" si="28"/>
        <v>0.89556710384015548</v>
      </c>
      <c r="X101" s="175"/>
      <c r="Y101" s="55"/>
      <c r="AA101" s="3"/>
      <c r="AB101" s="3"/>
      <c r="AC101" s="179"/>
      <c r="AD101" s="68"/>
      <c r="AE101" s="87"/>
      <c r="AF101" s="68"/>
      <c r="AG101" s="68"/>
      <c r="AH101" s="3"/>
      <c r="AI101" s="3"/>
      <c r="AJ101" s="3"/>
      <c r="AK101" s="3"/>
    </row>
    <row r="102" spans="1:37" ht="16.5" thickTop="1" thickBot="1" x14ac:dyDescent="0.3">
      <c r="A102" s="58"/>
      <c r="B102" s="58"/>
      <c r="D102" s="52">
        <v>0.75</v>
      </c>
      <c r="E102" s="137">
        <f t="shared" si="16"/>
        <v>6.7518528298406331</v>
      </c>
      <c r="F102" s="144">
        <f t="shared" si="17"/>
        <v>0.61226896832326805</v>
      </c>
      <c r="G102" s="64">
        <f t="shared" si="18"/>
        <v>7.3641217981639011</v>
      </c>
      <c r="H102" s="125">
        <f t="shared" si="19"/>
        <v>7364.1217981639011</v>
      </c>
      <c r="I102" s="123">
        <f t="shared" si="20"/>
        <v>6554.0684003658716</v>
      </c>
      <c r="J102" s="126">
        <f t="shared" si="21"/>
        <v>7.3275999999999994</v>
      </c>
      <c r="K102" s="110">
        <f t="shared" si="22"/>
        <v>7327.5999999999995</v>
      </c>
      <c r="L102" s="111">
        <f t="shared" si="23"/>
        <v>6521.5639999999994</v>
      </c>
      <c r="N102" s="175"/>
      <c r="O102" s="52">
        <v>0.75</v>
      </c>
      <c r="P102" s="161">
        <f t="shared" si="29"/>
        <v>6.5906250000000002</v>
      </c>
      <c r="Q102" s="156">
        <f t="shared" si="24"/>
        <v>6590.625</v>
      </c>
      <c r="R102" s="156">
        <f t="shared" si="25"/>
        <v>5865.65625</v>
      </c>
      <c r="S102" s="181"/>
      <c r="T102" s="52">
        <f t="shared" si="30"/>
        <v>0.75000000000000044</v>
      </c>
      <c r="U102" s="53">
        <f t="shared" si="26"/>
        <v>6554.0684003658716</v>
      </c>
      <c r="V102" s="172">
        <f t="shared" si="27"/>
        <v>5865.65625</v>
      </c>
      <c r="W102" s="54">
        <f t="shared" si="28"/>
        <v>0.89496414924088341</v>
      </c>
      <c r="X102" s="175"/>
      <c r="Y102" s="55"/>
      <c r="AA102" s="3"/>
      <c r="AB102" s="3"/>
      <c r="AC102" s="179"/>
      <c r="AD102" s="68"/>
      <c r="AE102" s="87"/>
      <c r="AF102" s="68"/>
      <c r="AG102" s="68"/>
      <c r="AH102" s="3"/>
      <c r="AI102" s="3"/>
      <c r="AJ102" s="3"/>
      <c r="AK102" s="3"/>
    </row>
    <row r="103" spans="1:37" ht="16.5" thickTop="1" thickBot="1" x14ac:dyDescent="0.3">
      <c r="A103" s="58"/>
      <c r="B103" s="58"/>
      <c r="D103" s="52">
        <v>0.76</v>
      </c>
      <c r="E103" s="137">
        <f t="shared" si="16"/>
        <v>6.8758403137584372</v>
      </c>
      <c r="F103" s="144">
        <f t="shared" si="17"/>
        <v>0.62637645163355904</v>
      </c>
      <c r="G103" s="64">
        <f t="shared" si="18"/>
        <v>7.5022167653919958</v>
      </c>
      <c r="H103" s="125">
        <f t="shared" si="19"/>
        <v>7502.216765391996</v>
      </c>
      <c r="I103" s="123">
        <f t="shared" si="20"/>
        <v>6676.9729211988761</v>
      </c>
      <c r="J103" s="126">
        <f t="shared" si="21"/>
        <v>7.4653686528000014</v>
      </c>
      <c r="K103" s="110">
        <f t="shared" si="22"/>
        <v>7465.3686528000017</v>
      </c>
      <c r="L103" s="111">
        <f t="shared" si="23"/>
        <v>6644.1781009920014</v>
      </c>
      <c r="N103" s="175"/>
      <c r="O103" s="52">
        <v>0.76</v>
      </c>
      <c r="P103" s="161">
        <f t="shared" si="29"/>
        <v>6.7098560000000003</v>
      </c>
      <c r="Q103" s="156">
        <f t="shared" si="24"/>
        <v>6709.8560000000007</v>
      </c>
      <c r="R103" s="156">
        <f t="shared" si="25"/>
        <v>5971.7718400000003</v>
      </c>
      <c r="S103" s="181"/>
      <c r="T103" s="52">
        <f t="shared" si="30"/>
        <v>0.76000000000000045</v>
      </c>
      <c r="U103" s="53">
        <f t="shared" si="26"/>
        <v>6676.9729211988761</v>
      </c>
      <c r="V103" s="172">
        <f t="shared" si="27"/>
        <v>5971.7718400000003</v>
      </c>
      <c r="W103" s="54">
        <f t="shared" si="28"/>
        <v>0.89438311499513257</v>
      </c>
      <c r="X103" s="175"/>
      <c r="Y103" s="55"/>
      <c r="AA103" s="3"/>
      <c r="AB103" s="3"/>
      <c r="AC103" s="66"/>
      <c r="AD103" s="69"/>
      <c r="AE103" s="69"/>
      <c r="AF103" s="69"/>
      <c r="AG103" s="69"/>
      <c r="AH103" s="3"/>
      <c r="AI103" s="3"/>
      <c r="AJ103" s="3"/>
      <c r="AK103" s="3"/>
    </row>
    <row r="104" spans="1:37" ht="16.5" thickTop="1" thickBot="1" x14ac:dyDescent="0.3">
      <c r="A104" s="58"/>
      <c r="B104" s="58"/>
      <c r="D104" s="52">
        <v>0.77</v>
      </c>
      <c r="E104" s="137">
        <f t="shared" si="16"/>
        <v>7.0002416542149088</v>
      </c>
      <c r="F104" s="144">
        <f t="shared" si="17"/>
        <v>0.64057826971822873</v>
      </c>
      <c r="G104" s="64">
        <f t="shared" si="18"/>
        <v>7.6408199239331376</v>
      </c>
      <c r="H104" s="125">
        <f t="shared" si="19"/>
        <v>7640.8199239331379</v>
      </c>
      <c r="I104" s="123">
        <f t="shared" si="20"/>
        <v>6800.3297323004927</v>
      </c>
      <c r="J104" s="126">
        <f t="shared" si="21"/>
        <v>7.6037324223999994</v>
      </c>
      <c r="K104" s="110">
        <f t="shared" si="22"/>
        <v>7603.7324223999995</v>
      </c>
      <c r="L104" s="111">
        <f t="shared" si="23"/>
        <v>6767.3218559359993</v>
      </c>
      <c r="N104" s="175"/>
      <c r="O104" s="52">
        <v>0.77</v>
      </c>
      <c r="P104" s="161">
        <f t="shared" si="29"/>
        <v>6.8295410000000007</v>
      </c>
      <c r="Q104" s="156">
        <f t="shared" si="24"/>
        <v>6829.5410000000011</v>
      </c>
      <c r="R104" s="156">
        <f t="shared" si="25"/>
        <v>6078.2914900000014</v>
      </c>
      <c r="S104" s="181"/>
      <c r="T104" s="52">
        <f t="shared" si="30"/>
        <v>0.77000000000000046</v>
      </c>
      <c r="U104" s="53">
        <f t="shared" si="26"/>
        <v>6800.3297323004927</v>
      </c>
      <c r="V104" s="172">
        <f t="shared" si="27"/>
        <v>6078.2914900000014</v>
      </c>
      <c r="W104" s="54">
        <f t="shared" si="28"/>
        <v>0.89382305406884555</v>
      </c>
      <c r="X104" s="175"/>
      <c r="Y104" s="55"/>
      <c r="AA104" s="3"/>
      <c r="AB104" s="3"/>
      <c r="AC104" s="3"/>
      <c r="AD104" s="86"/>
      <c r="AE104" s="70"/>
      <c r="AF104" s="68"/>
      <c r="AG104" s="68"/>
      <c r="AH104" s="3"/>
      <c r="AI104" s="3"/>
      <c r="AJ104" s="3"/>
      <c r="AK104" s="3"/>
    </row>
    <row r="105" spans="1:37" ht="16.5" thickTop="1" thickBot="1" x14ac:dyDescent="0.3">
      <c r="A105" s="58"/>
      <c r="B105" s="58"/>
      <c r="D105" s="52">
        <v>0.78</v>
      </c>
      <c r="E105" s="137">
        <f t="shared" si="16"/>
        <v>7.1250449194236243</v>
      </c>
      <c r="F105" s="144">
        <f t="shared" si="17"/>
        <v>0.65487200373690846</v>
      </c>
      <c r="G105" s="64">
        <f t="shared" si="18"/>
        <v>7.779916923160533</v>
      </c>
      <c r="H105" s="125">
        <f t="shared" si="19"/>
        <v>7779.9169231605329</v>
      </c>
      <c r="I105" s="123">
        <f t="shared" si="20"/>
        <v>6924.1260616128748</v>
      </c>
      <c r="J105" s="126">
        <f t="shared" si="21"/>
        <v>7.7426760256000007</v>
      </c>
      <c r="K105" s="110">
        <f t="shared" si="22"/>
        <v>7742.6760256000007</v>
      </c>
      <c r="L105" s="111">
        <f t="shared" si="23"/>
        <v>6890.9816627840009</v>
      </c>
      <c r="N105" s="175"/>
      <c r="O105" s="52">
        <v>0.78</v>
      </c>
      <c r="P105" s="161">
        <f t="shared" si="29"/>
        <v>6.9496680000000008</v>
      </c>
      <c r="Q105" s="156">
        <f t="shared" si="24"/>
        <v>6949.6680000000006</v>
      </c>
      <c r="R105" s="156">
        <f t="shared" si="25"/>
        <v>6185.2045200000002</v>
      </c>
      <c r="S105" s="181"/>
      <c r="T105" s="52">
        <f t="shared" si="30"/>
        <v>0.78000000000000047</v>
      </c>
      <c r="U105" s="53">
        <f t="shared" si="26"/>
        <v>6924.1260616128748</v>
      </c>
      <c r="V105" s="172">
        <f t="shared" si="27"/>
        <v>6185.2045200000002</v>
      </c>
      <c r="W105" s="54">
        <f t="shared" si="28"/>
        <v>0.89328306055699491</v>
      </c>
      <c r="X105" s="175"/>
      <c r="Y105" s="55"/>
      <c r="AA105" s="3"/>
      <c r="AB105" s="3"/>
      <c r="AC105" s="66"/>
      <c r="AD105" s="69"/>
      <c r="AE105" s="69"/>
      <c r="AF105" s="69"/>
      <c r="AG105" s="69"/>
      <c r="AH105" s="3"/>
      <c r="AI105" s="3"/>
      <c r="AJ105" s="3"/>
      <c r="AK105" s="3"/>
    </row>
    <row r="106" spans="1:37" ht="16.5" thickTop="1" thickBot="1" x14ac:dyDescent="0.3">
      <c r="A106" s="58"/>
      <c r="B106" s="58"/>
      <c r="D106" s="52">
        <v>0.79</v>
      </c>
      <c r="E106" s="137">
        <f t="shared" si="16"/>
        <v>7.2502382925207911</v>
      </c>
      <c r="F106" s="144">
        <f t="shared" si="17"/>
        <v>0.66925523484922955</v>
      </c>
      <c r="G106" s="64">
        <f t="shared" si="18"/>
        <v>7.9194935273700207</v>
      </c>
      <c r="H106" s="125">
        <f t="shared" si="19"/>
        <v>7919.4935273700203</v>
      </c>
      <c r="I106" s="123">
        <f t="shared" si="20"/>
        <v>7048.3492393593178</v>
      </c>
      <c r="J106" s="126">
        <f t="shared" si="21"/>
        <v>7.882184179200002</v>
      </c>
      <c r="K106" s="110">
        <f t="shared" si="22"/>
        <v>7882.1841792000023</v>
      </c>
      <c r="L106" s="111">
        <f t="shared" si="23"/>
        <v>7015.1439194880022</v>
      </c>
      <c r="N106" s="175"/>
      <c r="O106" s="52">
        <v>0.79</v>
      </c>
      <c r="P106" s="161">
        <f t="shared" si="29"/>
        <v>7.0702250000000006</v>
      </c>
      <c r="Q106" s="156">
        <f t="shared" si="24"/>
        <v>7070.2250000000004</v>
      </c>
      <c r="R106" s="156">
        <f t="shared" si="25"/>
        <v>6292.5002500000001</v>
      </c>
      <c r="S106" s="181"/>
      <c r="T106" s="52">
        <f t="shared" si="30"/>
        <v>0.79000000000000048</v>
      </c>
      <c r="U106" s="53">
        <f t="shared" si="26"/>
        <v>7048.3492393593178</v>
      </c>
      <c r="V106" s="172">
        <f t="shared" si="27"/>
        <v>6292.5002500000001</v>
      </c>
      <c r="W106" s="54">
        <f t="shared" si="28"/>
        <v>0.89276226763303468</v>
      </c>
      <c r="X106" s="175"/>
      <c r="Y106" s="55"/>
      <c r="AA106" s="3"/>
      <c r="AB106" s="3"/>
      <c r="AC106" s="66"/>
      <c r="AD106" s="73"/>
      <c r="AE106" s="73"/>
      <c r="AF106" s="73"/>
      <c r="AG106" s="73"/>
      <c r="AH106" s="3"/>
      <c r="AI106" s="3"/>
      <c r="AJ106" s="3"/>
      <c r="AK106" s="3"/>
    </row>
    <row r="107" spans="1:37" ht="16.5" thickTop="1" thickBot="1" x14ac:dyDescent="0.3">
      <c r="A107" s="58"/>
      <c r="B107" s="58"/>
      <c r="D107" s="52">
        <v>0.8</v>
      </c>
      <c r="E107" s="137">
        <f t="shared" si="16"/>
        <v>7.3758100667791453</v>
      </c>
      <c r="F107" s="144">
        <f t="shared" si="17"/>
        <v>0.68372554421482334</v>
      </c>
      <c r="G107" s="64">
        <f t="shared" si="18"/>
        <v>8.0595356109939686</v>
      </c>
      <c r="H107" s="125">
        <f t="shared" si="19"/>
        <v>8059.5356109939685</v>
      </c>
      <c r="I107" s="123">
        <f t="shared" si="20"/>
        <v>7172.9866937846318</v>
      </c>
      <c r="J107" s="126">
        <f t="shared" si="21"/>
        <v>8.0222415999999992</v>
      </c>
      <c r="K107" s="110">
        <f t="shared" si="22"/>
        <v>8022.2415999999994</v>
      </c>
      <c r="L107" s="111">
        <f t="shared" si="23"/>
        <v>7139.7950239999991</v>
      </c>
      <c r="N107" s="175"/>
      <c r="O107" s="52">
        <v>0.8</v>
      </c>
      <c r="P107" s="161">
        <f t="shared" si="29"/>
        <v>7.1912000000000011</v>
      </c>
      <c r="Q107" s="156">
        <f t="shared" si="24"/>
        <v>7191.2000000000007</v>
      </c>
      <c r="R107" s="156">
        <f t="shared" si="25"/>
        <v>6400.1680000000006</v>
      </c>
      <c r="S107" s="181"/>
      <c r="T107" s="52">
        <f t="shared" si="30"/>
        <v>0.80000000000000049</v>
      </c>
      <c r="U107" s="53">
        <f t="shared" si="26"/>
        <v>7172.9866937846318</v>
      </c>
      <c r="V107" s="172">
        <f t="shared" si="27"/>
        <v>6400.1680000000006</v>
      </c>
      <c r="W107" s="54">
        <f t="shared" si="28"/>
        <v>0.89225984561573546</v>
      </c>
      <c r="X107" s="175"/>
      <c r="Y107" s="55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16.5" thickTop="1" thickBot="1" x14ac:dyDescent="0.3">
      <c r="A108" s="58"/>
      <c r="B108" s="58"/>
      <c r="D108" s="52">
        <v>0.81</v>
      </c>
      <c r="E108" s="137">
        <f t="shared" si="16"/>
        <v>7.5017486409988354</v>
      </c>
      <c r="F108" s="144">
        <f t="shared" si="17"/>
        <v>0.69828051299332095</v>
      </c>
      <c r="G108" s="64">
        <f t="shared" si="18"/>
        <v>8.2000291539921566</v>
      </c>
      <c r="H108" s="125">
        <f t="shared" si="19"/>
        <v>8200.0291539921564</v>
      </c>
      <c r="I108" s="123">
        <f t="shared" si="20"/>
        <v>7298.0259470530191</v>
      </c>
      <c r="J108" s="126">
        <f t="shared" si="21"/>
        <v>8.1628330047999995</v>
      </c>
      <c r="K108" s="110">
        <f t="shared" si="22"/>
        <v>8162.8330047999998</v>
      </c>
      <c r="L108" s="111">
        <f t="shared" si="23"/>
        <v>7264.9213742720003</v>
      </c>
      <c r="N108" s="175"/>
      <c r="O108" s="52">
        <v>0.81</v>
      </c>
      <c r="P108" s="161">
        <f t="shared" si="29"/>
        <v>7.3125810000000016</v>
      </c>
      <c r="Q108" s="156">
        <f t="shared" si="24"/>
        <v>7312.5810000000019</v>
      </c>
      <c r="R108" s="156">
        <f t="shared" si="25"/>
        <v>6508.1970900000015</v>
      </c>
      <c r="S108" s="181"/>
      <c r="T108" s="52">
        <f t="shared" si="30"/>
        <v>0.8100000000000005</v>
      </c>
      <c r="U108" s="53">
        <f t="shared" si="26"/>
        <v>7298.0259470530191</v>
      </c>
      <c r="V108" s="172">
        <f t="shared" si="27"/>
        <v>6508.1970900000015</v>
      </c>
      <c r="W108" s="54">
        <f t="shared" si="28"/>
        <v>0.89177500014617583</v>
      </c>
      <c r="X108" s="175"/>
      <c r="Y108" s="55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16.5" thickTop="1" thickBot="1" x14ac:dyDescent="0.3">
      <c r="A109" s="58"/>
      <c r="B109" s="58"/>
      <c r="D109" s="52">
        <v>0.82</v>
      </c>
      <c r="E109" s="137">
        <f t="shared" si="16"/>
        <v>7.6280425150647986</v>
      </c>
      <c r="F109" s="144">
        <f t="shared" si="17"/>
        <v>0.71291772234435358</v>
      </c>
      <c r="G109" s="64">
        <f t="shared" si="18"/>
        <v>8.3409602374091527</v>
      </c>
      <c r="H109" s="125">
        <f t="shared" si="19"/>
        <v>8340.9602374091519</v>
      </c>
      <c r="I109" s="123">
        <f t="shared" si="20"/>
        <v>7423.4546112941453</v>
      </c>
      <c r="J109" s="126">
        <f t="shared" si="21"/>
        <v>8.3039431103999988</v>
      </c>
      <c r="K109" s="110">
        <f t="shared" si="22"/>
        <v>8303.9431103999996</v>
      </c>
      <c r="L109" s="111">
        <f t="shared" si="23"/>
        <v>7390.509368256</v>
      </c>
      <c r="N109" s="175"/>
      <c r="O109" s="52">
        <v>0.82</v>
      </c>
      <c r="P109" s="161">
        <f t="shared" si="29"/>
        <v>7.4343559999999993</v>
      </c>
      <c r="Q109" s="156">
        <f t="shared" si="24"/>
        <v>7434.3559999999989</v>
      </c>
      <c r="R109" s="156">
        <f t="shared" si="25"/>
        <v>6616.5768399999988</v>
      </c>
      <c r="S109" s="181"/>
      <c r="T109" s="52">
        <f t="shared" si="30"/>
        <v>0.82000000000000051</v>
      </c>
      <c r="U109" s="53">
        <f t="shared" si="26"/>
        <v>7423.4546112941453</v>
      </c>
      <c r="V109" s="172">
        <f t="shared" si="27"/>
        <v>6616.5768399999988</v>
      </c>
      <c r="W109" s="54">
        <f t="shared" si="28"/>
        <v>0.89130697046809559</v>
      </c>
      <c r="X109" s="175"/>
      <c r="Y109" s="55"/>
      <c r="AA109" s="3"/>
      <c r="AB109" s="3"/>
      <c r="AC109" s="3"/>
      <c r="AE109" s="3"/>
      <c r="AF109" s="3"/>
      <c r="AG109" s="3"/>
      <c r="AH109" s="3"/>
      <c r="AI109" s="3"/>
      <c r="AJ109" s="3"/>
      <c r="AK109" s="3"/>
    </row>
    <row r="110" spans="1:37" ht="16.5" thickTop="1" thickBot="1" x14ac:dyDescent="0.3">
      <c r="A110" s="58"/>
      <c r="B110" s="58"/>
      <c r="D110" s="52">
        <v>0.83</v>
      </c>
      <c r="E110" s="137">
        <f t="shared" si="16"/>
        <v>7.7546802856607</v>
      </c>
      <c r="F110" s="144">
        <f t="shared" si="17"/>
        <v>0.72763475342755313</v>
      </c>
      <c r="G110" s="64">
        <f t="shared" si="18"/>
        <v>8.4823150390882525</v>
      </c>
      <c r="H110" s="125">
        <f t="shared" si="19"/>
        <v>8482.3150390882529</v>
      </c>
      <c r="I110" s="123">
        <f t="shared" si="20"/>
        <v>7549.2603847885448</v>
      </c>
      <c r="J110" s="126">
        <f t="shared" si="21"/>
        <v>8.445556633599999</v>
      </c>
      <c r="K110" s="110">
        <f t="shared" si="22"/>
        <v>8445.5566335999993</v>
      </c>
      <c r="L110" s="111">
        <f t="shared" si="23"/>
        <v>7516.5454039039996</v>
      </c>
      <c r="N110" s="175"/>
      <c r="O110" s="52">
        <v>0.83</v>
      </c>
      <c r="P110" s="161">
        <f t="shared" si="29"/>
        <v>7.5565129999999998</v>
      </c>
      <c r="Q110" s="156">
        <f t="shared" si="24"/>
        <v>7556.5129999999999</v>
      </c>
      <c r="R110" s="156">
        <f t="shared" si="25"/>
        <v>6725.2965700000004</v>
      </c>
      <c r="S110" s="181"/>
      <c r="T110" s="52">
        <f t="shared" si="30"/>
        <v>0.83000000000000052</v>
      </c>
      <c r="U110" s="53">
        <f t="shared" si="26"/>
        <v>7549.2603847885448</v>
      </c>
      <c r="V110" s="172">
        <f t="shared" si="27"/>
        <v>6725.2965700000004</v>
      </c>
      <c r="W110" s="54">
        <f t="shared" si="28"/>
        <v>0.89085502780526704</v>
      </c>
      <c r="X110" s="175"/>
      <c r="Y110" s="55"/>
      <c r="AA110" s="3"/>
      <c r="AB110" s="3"/>
      <c r="AC110" s="3"/>
      <c r="AE110" s="3"/>
      <c r="AF110" s="3"/>
      <c r="AG110" s="3"/>
      <c r="AH110" s="3"/>
      <c r="AI110" s="3"/>
      <c r="AJ110" s="3"/>
      <c r="AK110" s="3"/>
    </row>
    <row r="111" spans="1:37" ht="16.5" thickTop="1" thickBot="1" x14ac:dyDescent="0.3">
      <c r="A111" s="58"/>
      <c r="B111" s="58"/>
      <c r="D111" s="52">
        <v>0.84</v>
      </c>
      <c r="E111" s="137">
        <f t="shared" si="16"/>
        <v>7.8816506421301407</v>
      </c>
      <c r="F111" s="144">
        <f t="shared" si="17"/>
        <v>0.74242918740255048</v>
      </c>
      <c r="G111" s="64">
        <f t="shared" si="18"/>
        <v>8.6240798295326915</v>
      </c>
      <c r="H111" s="125">
        <f t="shared" si="19"/>
        <v>8624.0798295326913</v>
      </c>
      <c r="I111" s="123">
        <f t="shared" si="20"/>
        <v>7675.4310482840956</v>
      </c>
      <c r="J111" s="126">
        <f t="shared" si="21"/>
        <v>8.5876582911999986</v>
      </c>
      <c r="K111" s="110">
        <f t="shared" si="22"/>
        <v>8587.6582911999994</v>
      </c>
      <c r="L111" s="111">
        <f t="shared" si="23"/>
        <v>7643.0158791679996</v>
      </c>
      <c r="N111" s="175"/>
      <c r="O111" s="52">
        <v>0.84</v>
      </c>
      <c r="P111" s="161">
        <f t="shared" si="29"/>
        <v>7.6790399999999996</v>
      </c>
      <c r="Q111" s="156">
        <f t="shared" si="24"/>
        <v>7679.04</v>
      </c>
      <c r="R111" s="156">
        <f t="shared" si="25"/>
        <v>6834.3455999999996</v>
      </c>
      <c r="S111" s="181"/>
      <c r="T111" s="52">
        <f t="shared" si="30"/>
        <v>0.84000000000000052</v>
      </c>
      <c r="U111" s="53">
        <f t="shared" si="26"/>
        <v>7675.4310482840956</v>
      </c>
      <c r="V111" s="172">
        <f t="shared" si="27"/>
        <v>6834.3455999999996</v>
      </c>
      <c r="W111" s="54">
        <f t="shared" si="28"/>
        <v>0.890418473829932</v>
      </c>
      <c r="X111" s="175"/>
      <c r="Y111" s="55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16.5" thickTop="1" thickBot="1" x14ac:dyDescent="0.3">
      <c r="A112" s="58"/>
      <c r="B112" s="58"/>
      <c r="D112" s="52">
        <v>0.85</v>
      </c>
      <c r="E112" s="137">
        <f t="shared" si="16"/>
        <v>8.0089423624765157</v>
      </c>
      <c r="F112" s="144">
        <f t="shared" si="17"/>
        <v>0.7572986054289772</v>
      </c>
      <c r="G112" s="64">
        <f t="shared" si="18"/>
        <v>8.7662409679054925</v>
      </c>
      <c r="H112" s="125">
        <f t="shared" si="19"/>
        <v>8766.2409679054927</v>
      </c>
      <c r="I112" s="123">
        <f t="shared" si="20"/>
        <v>7801.9544614358883</v>
      </c>
      <c r="J112" s="126">
        <f t="shared" si="21"/>
        <v>8.7302327999999978</v>
      </c>
      <c r="K112" s="110">
        <f t="shared" si="22"/>
        <v>8730.232799999998</v>
      </c>
      <c r="L112" s="111">
        <f t="shared" si="23"/>
        <v>7769.9071919999978</v>
      </c>
      <c r="N112" s="175"/>
      <c r="O112" s="52">
        <v>0.85</v>
      </c>
      <c r="P112" s="161">
        <f t="shared" si="29"/>
        <v>7.8019249999999998</v>
      </c>
      <c r="Q112" s="156">
        <f t="shared" si="24"/>
        <v>7801.9250000000002</v>
      </c>
      <c r="R112" s="156">
        <f t="shared" si="25"/>
        <v>6943.7132500000007</v>
      </c>
      <c r="S112" s="181"/>
      <c r="T112" s="52">
        <f t="shared" si="30"/>
        <v>0.85000000000000053</v>
      </c>
      <c r="U112" s="53">
        <f t="shared" si="26"/>
        <v>7801.9544614358883</v>
      </c>
      <c r="V112" s="172">
        <f t="shared" si="27"/>
        <v>6943.7132500000007</v>
      </c>
      <c r="W112" s="54">
        <f t="shared" si="28"/>
        <v>0.88999663921674121</v>
      </c>
      <c r="X112" s="175"/>
      <c r="Y112" s="5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5" ht="16.5" thickTop="1" thickBot="1" x14ac:dyDescent="0.3">
      <c r="A113" s="58"/>
      <c r="B113" s="58"/>
      <c r="D113" s="52">
        <v>0.86</v>
      </c>
      <c r="E113" s="137">
        <f t="shared" si="16"/>
        <v>8.1365443094932619</v>
      </c>
      <c r="F113" s="144">
        <f t="shared" si="17"/>
        <v>0.77224058866646417</v>
      </c>
      <c r="G113" s="64">
        <f t="shared" si="18"/>
        <v>8.9087848981597269</v>
      </c>
      <c r="H113" s="125">
        <f t="shared" si="19"/>
        <v>8908.7848981597272</v>
      </c>
      <c r="I113" s="123">
        <f t="shared" si="20"/>
        <v>7928.8185593621574</v>
      </c>
      <c r="J113" s="126">
        <f t="shared" si="21"/>
        <v>8.8732648767999986</v>
      </c>
      <c r="K113" s="110">
        <f t="shared" si="22"/>
        <v>8873.2648767999981</v>
      </c>
      <c r="L113" s="111">
        <f t="shared" si="23"/>
        <v>7897.2057403519984</v>
      </c>
      <c r="N113" s="175"/>
      <c r="O113" s="52">
        <v>0.86</v>
      </c>
      <c r="P113" s="161">
        <f t="shared" si="29"/>
        <v>7.9251560000000012</v>
      </c>
      <c r="Q113" s="156">
        <f t="shared" si="24"/>
        <v>7925.1560000000009</v>
      </c>
      <c r="R113" s="156">
        <f t="shared" si="25"/>
        <v>7053.3888400000005</v>
      </c>
      <c r="S113" s="181"/>
      <c r="T113" s="52">
        <f t="shared" si="30"/>
        <v>0.86000000000000054</v>
      </c>
      <c r="U113" s="53">
        <f t="shared" si="26"/>
        <v>7928.8185593621574</v>
      </c>
      <c r="V113" s="172">
        <f t="shared" si="27"/>
        <v>7053.3888400000005</v>
      </c>
      <c r="W113" s="54">
        <f t="shared" si="28"/>
        <v>0.88958888227698552</v>
      </c>
      <c r="X113" s="175"/>
      <c r="Y113" s="55"/>
      <c r="AC113" s="3"/>
      <c r="AD113" s="3"/>
      <c r="AE113" s="3"/>
      <c r="AF113" s="3"/>
      <c r="AG113" s="3"/>
      <c r="AH113" s="3"/>
      <c r="AI113" s="3"/>
    </row>
    <row r="114" spans="1:35" ht="16.5" thickTop="1" thickBot="1" x14ac:dyDescent="0.3">
      <c r="A114" s="58"/>
      <c r="B114" s="58"/>
      <c r="D114" s="52">
        <v>0.87</v>
      </c>
      <c r="E114" s="137">
        <f t="shared" si="16"/>
        <v>8.2644454270168968</v>
      </c>
      <c r="F114" s="144">
        <f t="shared" si="17"/>
        <v>0.78725271827464316</v>
      </c>
      <c r="G114" s="64">
        <f t="shared" si="18"/>
        <v>9.0516981452915406</v>
      </c>
      <c r="H114" s="125">
        <f t="shared" si="19"/>
        <v>9051.6981452915406</v>
      </c>
      <c r="I114" s="123">
        <f t="shared" si="20"/>
        <v>8056.0113493094714</v>
      </c>
      <c r="J114" s="126">
        <f t="shared" si="21"/>
        <v>9.0167392383999996</v>
      </c>
      <c r="K114" s="110">
        <f t="shared" si="22"/>
        <v>9016.7392383999995</v>
      </c>
      <c r="L114" s="111">
        <f t="shared" si="23"/>
        <v>8024.8979221760001</v>
      </c>
      <c r="N114" s="175"/>
      <c r="O114" s="52">
        <v>0.87</v>
      </c>
      <c r="P114" s="161">
        <f t="shared" si="29"/>
        <v>8.0487210000000005</v>
      </c>
      <c r="Q114" s="156">
        <f t="shared" si="24"/>
        <v>8048.7210000000005</v>
      </c>
      <c r="R114" s="156">
        <f t="shared" si="25"/>
        <v>7163.3616900000006</v>
      </c>
      <c r="S114" s="181"/>
      <c r="T114" s="52">
        <f t="shared" si="30"/>
        <v>0.87000000000000055</v>
      </c>
      <c r="U114" s="53">
        <f t="shared" si="26"/>
        <v>8056.0113493094714</v>
      </c>
      <c r="V114" s="172">
        <f t="shared" si="27"/>
        <v>7163.3616900000006</v>
      </c>
      <c r="W114" s="54">
        <f t="shared" si="28"/>
        <v>0.88919458766825288</v>
      </c>
      <c r="X114" s="175"/>
      <c r="Y114" s="55"/>
      <c r="AC114" s="3"/>
      <c r="AD114" s="3"/>
      <c r="AE114" s="3"/>
      <c r="AF114" s="179"/>
      <c r="AG114" s="3"/>
      <c r="AH114" s="65"/>
      <c r="AI114" s="65"/>
    </row>
    <row r="115" spans="1:35" ht="16.5" thickTop="1" thickBot="1" x14ac:dyDescent="0.3">
      <c r="A115" s="58"/>
      <c r="B115" s="58"/>
      <c r="D115" s="52">
        <v>0.88</v>
      </c>
      <c r="E115" s="137">
        <f t="shared" si="16"/>
        <v>8.3926347362955216</v>
      </c>
      <c r="F115" s="144">
        <f t="shared" si="17"/>
        <v>0.8023325754131454</v>
      </c>
      <c r="G115" s="64">
        <f t="shared" si="18"/>
        <v>9.1949673117086661</v>
      </c>
      <c r="H115" s="125">
        <f t="shared" si="19"/>
        <v>9194.9673117086659</v>
      </c>
      <c r="I115" s="123">
        <f t="shared" si="20"/>
        <v>8183.5209074207123</v>
      </c>
      <c r="J115" s="126">
        <f t="shared" si="21"/>
        <v>9.160640601599999</v>
      </c>
      <c r="K115" s="110">
        <f t="shared" si="22"/>
        <v>9160.6406015999983</v>
      </c>
      <c r="L115" s="111">
        <f t="shared" si="23"/>
        <v>8152.9701354239987</v>
      </c>
      <c r="N115" s="175"/>
      <c r="O115" s="52">
        <v>0.88</v>
      </c>
      <c r="P115" s="161">
        <f t="shared" si="29"/>
        <v>8.1726080000000003</v>
      </c>
      <c r="Q115" s="156">
        <f t="shared" si="24"/>
        <v>8172.6080000000002</v>
      </c>
      <c r="R115" s="156">
        <f t="shared" si="25"/>
        <v>7273.6211200000007</v>
      </c>
      <c r="S115" s="181"/>
      <c r="T115" s="52">
        <f t="shared" si="30"/>
        <v>0.88000000000000056</v>
      </c>
      <c r="U115" s="53">
        <f t="shared" si="26"/>
        <v>8183.5209074207123</v>
      </c>
      <c r="V115" s="172">
        <f t="shared" si="27"/>
        <v>7273.6211200000007</v>
      </c>
      <c r="W115" s="54">
        <f t="shared" si="28"/>
        <v>0.88881316517495224</v>
      </c>
      <c r="X115" s="175"/>
      <c r="Y115" s="55"/>
      <c r="AC115" s="66"/>
      <c r="AD115" s="66"/>
      <c r="AE115" s="66"/>
      <c r="AF115" s="67"/>
      <c r="AG115" s="66"/>
      <c r="AH115" s="65"/>
      <c r="AI115" s="65"/>
    </row>
    <row r="116" spans="1:35" ht="18.75" thickTop="1" thickBot="1" x14ac:dyDescent="0.3">
      <c r="A116" s="58"/>
      <c r="B116" s="58"/>
      <c r="D116" s="52">
        <v>0.89</v>
      </c>
      <c r="E116" s="137">
        <f t="shared" si="16"/>
        <v>8.521101332466074</v>
      </c>
      <c r="F116" s="144">
        <f t="shared" si="17"/>
        <v>0.81747774124160222</v>
      </c>
      <c r="G116" s="64">
        <f t="shared" si="18"/>
        <v>9.3385790737076757</v>
      </c>
      <c r="H116" s="125">
        <f t="shared" si="19"/>
        <v>9338.579073707675</v>
      </c>
      <c r="I116" s="123">
        <f t="shared" si="20"/>
        <v>8311.3353755998305</v>
      </c>
      <c r="J116" s="126">
        <f t="shared" si="21"/>
        <v>9.304953683199999</v>
      </c>
      <c r="K116" s="110">
        <f t="shared" si="22"/>
        <v>9304.9536831999994</v>
      </c>
      <c r="L116" s="111">
        <f t="shared" si="23"/>
        <v>8281.4087780480004</v>
      </c>
      <c r="N116" s="175"/>
      <c r="O116" s="52">
        <v>0.89</v>
      </c>
      <c r="P116" s="161">
        <f t="shared" si="29"/>
        <v>8.2968049999999991</v>
      </c>
      <c r="Q116" s="156">
        <f t="shared" si="24"/>
        <v>8296.8049999999985</v>
      </c>
      <c r="R116" s="156">
        <f t="shared" si="25"/>
        <v>7384.1564499999986</v>
      </c>
      <c r="S116" s="181"/>
      <c r="T116" s="52">
        <f t="shared" si="30"/>
        <v>0.89000000000000057</v>
      </c>
      <c r="U116" s="53">
        <f t="shared" si="26"/>
        <v>8311.3353755998305</v>
      </c>
      <c r="V116" s="172">
        <f t="shared" si="27"/>
        <v>7384.1564499999986</v>
      </c>
      <c r="W116" s="54">
        <f t="shared" si="28"/>
        <v>0.88844404855544445</v>
      </c>
      <c r="X116" s="175"/>
      <c r="Y116" s="55"/>
      <c r="AC116" s="179"/>
      <c r="AD116" t="s">
        <v>83</v>
      </c>
      <c r="AE116" t="s">
        <v>84</v>
      </c>
      <c r="AF116" s="68"/>
      <c r="AG116" s="68"/>
      <c r="AI116" s="179"/>
    </row>
    <row r="117" spans="1:35" ht="16.5" thickTop="1" thickBot="1" x14ac:dyDescent="0.3">
      <c r="A117" s="58"/>
      <c r="B117" s="58"/>
      <c r="D117" s="52">
        <v>0.9</v>
      </c>
      <c r="E117" s="137">
        <f t="shared" si="16"/>
        <v>8.6498343811337808</v>
      </c>
      <c r="F117" s="144">
        <f t="shared" si="17"/>
        <v>0.83268579691964462</v>
      </c>
      <c r="G117" s="64">
        <f t="shared" si="18"/>
        <v>9.4825201780534254</v>
      </c>
      <c r="H117" s="125">
        <f t="shared" si="19"/>
        <v>9482.5201780534262</v>
      </c>
      <c r="I117" s="123">
        <f t="shared" si="20"/>
        <v>8439.442958467549</v>
      </c>
      <c r="J117" s="126">
        <f t="shared" si="21"/>
        <v>9.4496631999999998</v>
      </c>
      <c r="K117" s="110">
        <f t="shared" si="22"/>
        <v>9449.6631999999991</v>
      </c>
      <c r="L117" s="111">
        <f t="shared" si="23"/>
        <v>8410.2002479999992</v>
      </c>
      <c r="N117" s="175"/>
      <c r="O117" s="52">
        <v>0.9</v>
      </c>
      <c r="P117" s="161">
        <f t="shared" si="29"/>
        <v>8.4213000000000005</v>
      </c>
      <c r="Q117" s="156">
        <f t="shared" si="24"/>
        <v>8421.3000000000011</v>
      </c>
      <c r="R117" s="156">
        <f t="shared" si="25"/>
        <v>7494.9570000000012</v>
      </c>
      <c r="S117" s="181"/>
      <c r="T117" s="52">
        <f t="shared" si="30"/>
        <v>0.90000000000000058</v>
      </c>
      <c r="U117" s="53">
        <f t="shared" si="26"/>
        <v>8439.442958467549</v>
      </c>
      <c r="V117" s="172">
        <f t="shared" si="27"/>
        <v>7494.9570000000012</v>
      </c>
      <c r="W117" s="54">
        <f t="shared" si="28"/>
        <v>0.88808669445180421</v>
      </c>
      <c r="X117" s="175"/>
      <c r="Y117" s="55"/>
      <c r="AC117" s="179"/>
      <c r="AD117">
        <f>(E$9/2)^2*E$8</f>
        <v>7.591149999999999</v>
      </c>
      <c r="AE117">
        <f>AD117*PI()</f>
        <v>23.848301072298156</v>
      </c>
      <c r="AF117" s="68"/>
      <c r="AG117" s="68"/>
      <c r="AI117" s="179"/>
    </row>
    <row r="118" spans="1:35" ht="16.5" thickTop="1" thickBot="1" x14ac:dyDescent="0.3">
      <c r="A118" s="58"/>
      <c r="B118" s="58"/>
      <c r="D118" s="52">
        <v>0.91</v>
      </c>
      <c r="E118" s="137">
        <f t="shared" si="16"/>
        <v>8.7788231150478033</v>
      </c>
      <c r="F118" s="144">
        <f t="shared" si="17"/>
        <v>0.84795432360690404</v>
      </c>
      <c r="G118" s="64">
        <f t="shared" si="18"/>
        <v>9.6267774386547078</v>
      </c>
      <c r="H118" s="125">
        <f t="shared" si="19"/>
        <v>9626.777438654708</v>
      </c>
      <c r="I118" s="123">
        <f t="shared" si="20"/>
        <v>8567.8319204026902</v>
      </c>
      <c r="J118" s="126">
        <f t="shared" si="21"/>
        <v>9.5947538687999998</v>
      </c>
      <c r="K118" s="110">
        <f t="shared" si="22"/>
        <v>9594.7538688000004</v>
      </c>
      <c r="L118" s="111">
        <f t="shared" si="23"/>
        <v>8539.3309432320002</v>
      </c>
      <c r="N118" s="175"/>
      <c r="O118" s="52">
        <v>0.91</v>
      </c>
      <c r="P118" s="161">
        <f t="shared" si="29"/>
        <v>8.5460810000000009</v>
      </c>
      <c r="Q118" s="156">
        <f t="shared" si="24"/>
        <v>8546.0810000000001</v>
      </c>
      <c r="R118" s="156">
        <f t="shared" si="25"/>
        <v>7606.0120900000002</v>
      </c>
      <c r="S118" s="181"/>
      <c r="T118" s="52">
        <f t="shared" si="30"/>
        <v>0.91000000000000059</v>
      </c>
      <c r="U118" s="53">
        <f t="shared" si="26"/>
        <v>8567.8319204026902</v>
      </c>
      <c r="V118" s="172">
        <f t="shared" si="27"/>
        <v>7606.0120900000002</v>
      </c>
      <c r="W118" s="54">
        <f t="shared" si="28"/>
        <v>0.88774058135847689</v>
      </c>
      <c r="X118" s="175"/>
      <c r="Y118" s="55"/>
      <c r="AC118" s="66"/>
      <c r="AD118" s="69"/>
      <c r="AE118" s="69"/>
      <c r="AF118" s="69"/>
      <c r="AG118" s="69"/>
      <c r="AH118" s="69"/>
      <c r="AI118" s="69"/>
    </row>
    <row r="119" spans="1:35" ht="16.5" thickTop="1" thickBot="1" x14ac:dyDescent="0.3">
      <c r="A119" s="58"/>
      <c r="B119" s="58"/>
      <c r="D119" s="52">
        <v>0.92</v>
      </c>
      <c r="E119" s="137">
        <f t="shared" si="16"/>
        <v>8.9080568308672756</v>
      </c>
      <c r="F119" s="144">
        <f t="shared" si="17"/>
        <v>0.86328090246301226</v>
      </c>
      <c r="G119" s="64">
        <f t="shared" si="18"/>
        <v>9.771337733330288</v>
      </c>
      <c r="H119" s="125">
        <f t="shared" si="19"/>
        <v>9771.3377333302888</v>
      </c>
      <c r="I119" s="123">
        <f t="shared" si="20"/>
        <v>8696.490582663957</v>
      </c>
      <c r="J119" s="126">
        <f t="shared" si="21"/>
        <v>9.740210406400001</v>
      </c>
      <c r="K119" s="110">
        <f t="shared" si="22"/>
        <v>9740.2104064000014</v>
      </c>
      <c r="L119" s="111">
        <f t="shared" si="23"/>
        <v>8668.7872616960012</v>
      </c>
      <c r="N119" s="175"/>
      <c r="O119" s="52">
        <v>0.92</v>
      </c>
      <c r="P119" s="161">
        <f t="shared" si="29"/>
        <v>8.6711360000000006</v>
      </c>
      <c r="Q119" s="156">
        <f t="shared" si="24"/>
        <v>8671.1360000000004</v>
      </c>
      <c r="R119" s="156">
        <f t="shared" si="25"/>
        <v>7717.3110400000005</v>
      </c>
      <c r="S119" s="181"/>
      <c r="T119" s="52">
        <f t="shared" si="30"/>
        <v>0.9200000000000006</v>
      </c>
      <c r="U119" s="53">
        <f t="shared" si="26"/>
        <v>8696.490582663957</v>
      </c>
      <c r="V119" s="172">
        <f t="shared" si="27"/>
        <v>7717.3110400000005</v>
      </c>
      <c r="W119" s="54">
        <f t="shared" si="28"/>
        <v>0.88740520864635852</v>
      </c>
      <c r="X119" s="175"/>
      <c r="Y119" s="55"/>
      <c r="AC119" s="179"/>
      <c r="AD119" s="70"/>
      <c r="AE119" s="70"/>
      <c r="AF119" s="68"/>
      <c r="AG119" s="68"/>
      <c r="AH119" s="68"/>
      <c r="AI119" s="179"/>
    </row>
    <row r="120" spans="1:35" ht="16.5" thickTop="1" thickBot="1" x14ac:dyDescent="0.3">
      <c r="A120" s="58"/>
      <c r="B120" s="58"/>
      <c r="D120" s="52">
        <v>0.93</v>
      </c>
      <c r="E120" s="137">
        <f t="shared" si="16"/>
        <v>9.037524886012287</v>
      </c>
      <c r="F120" s="144">
        <f t="shared" si="17"/>
        <v>0.87866311464759994</v>
      </c>
      <c r="G120" s="64">
        <f t="shared" si="18"/>
        <v>9.9161880006598864</v>
      </c>
      <c r="H120" s="125">
        <f t="shared" si="19"/>
        <v>9916.1880006598858</v>
      </c>
      <c r="I120" s="123">
        <f t="shared" si="20"/>
        <v>8825.4073205872992</v>
      </c>
      <c r="J120" s="126">
        <f t="shared" si="21"/>
        <v>9.8860175296000019</v>
      </c>
      <c r="K120" s="110">
        <f t="shared" si="22"/>
        <v>9886.0175296000016</v>
      </c>
      <c r="L120" s="111">
        <f t="shared" si="23"/>
        <v>8798.5556013440018</v>
      </c>
      <c r="N120" s="175"/>
      <c r="O120" s="52">
        <v>0.93</v>
      </c>
      <c r="P120" s="161">
        <f t="shared" si="29"/>
        <v>8.7964530000000014</v>
      </c>
      <c r="Q120" s="156">
        <f t="shared" si="24"/>
        <v>8796.4530000000013</v>
      </c>
      <c r="R120" s="156">
        <f t="shared" si="25"/>
        <v>7828.843170000001</v>
      </c>
      <c r="S120" s="181"/>
      <c r="T120" s="52">
        <f t="shared" si="30"/>
        <v>0.9300000000000006</v>
      </c>
      <c r="U120" s="53">
        <f t="shared" si="26"/>
        <v>8825.4073205872992</v>
      </c>
      <c r="V120" s="172">
        <f t="shared" si="27"/>
        <v>7828.843170000001</v>
      </c>
      <c r="W120" s="54">
        <f t="shared" si="28"/>
        <v>0.88708009563903278</v>
      </c>
      <c r="X120" s="175"/>
      <c r="Y120" s="55"/>
      <c r="AC120" s="71"/>
      <c r="AD120" s="71" t="s">
        <v>47</v>
      </c>
      <c r="AE120" s="71" t="s">
        <v>48</v>
      </c>
      <c r="AF120" s="71" t="s">
        <v>49</v>
      </c>
      <c r="AG120" s="71" t="s">
        <v>50</v>
      </c>
      <c r="AI120" s="69"/>
    </row>
    <row r="121" spans="1:35" ht="16.5" thickTop="1" thickBot="1" x14ac:dyDescent="0.3">
      <c r="A121" s="58"/>
      <c r="B121" s="58"/>
      <c r="D121" s="52">
        <v>0.94</v>
      </c>
      <c r="E121" s="137">
        <f t="shared" si="16"/>
        <v>9.1672166955946022</v>
      </c>
      <c r="F121" s="144">
        <f t="shared" si="17"/>
        <v>0.89409854132029853</v>
      </c>
      <c r="G121" s="64">
        <f t="shared" si="18"/>
        <v>10.061315236914901</v>
      </c>
      <c r="H121" s="125">
        <f t="shared" si="19"/>
        <v>10061.315236914901</v>
      </c>
      <c r="I121" s="123">
        <f t="shared" si="20"/>
        <v>8954.570560854263</v>
      </c>
      <c r="J121" s="126">
        <f t="shared" si="21"/>
        <v>10.032159955199999</v>
      </c>
      <c r="K121" s="110">
        <f t="shared" si="22"/>
        <v>10032.159955199999</v>
      </c>
      <c r="L121" s="111">
        <f t="shared" si="23"/>
        <v>8928.6223601279999</v>
      </c>
      <c r="N121" s="175"/>
      <c r="O121" s="52">
        <v>0.94</v>
      </c>
      <c r="P121" s="161">
        <f t="shared" si="29"/>
        <v>8.9220199999999998</v>
      </c>
      <c r="Q121" s="156">
        <f t="shared" si="24"/>
        <v>8922.02</v>
      </c>
      <c r="R121" s="156">
        <f t="shared" si="25"/>
        <v>7940.5978000000005</v>
      </c>
      <c r="S121" s="181"/>
      <c r="T121" s="52">
        <f t="shared" si="30"/>
        <v>0.94000000000000061</v>
      </c>
      <c r="U121" s="53">
        <f t="shared" si="26"/>
        <v>8954.570560854263</v>
      </c>
      <c r="V121" s="172">
        <f t="shared" si="27"/>
        <v>7940.5978000000005</v>
      </c>
      <c r="W121" s="54">
        <f t="shared" si="28"/>
        <v>0.88676478073812515</v>
      </c>
      <c r="X121" s="175"/>
      <c r="Y121" s="55"/>
      <c r="AC121" s="71">
        <v>1</v>
      </c>
      <c r="AD121" s="72" t="s">
        <v>51</v>
      </c>
      <c r="AE121" s="71" t="s">
        <v>45</v>
      </c>
      <c r="AF121" s="72" t="s">
        <v>37</v>
      </c>
      <c r="AG121" s="71" t="s">
        <v>82</v>
      </c>
      <c r="AI121" s="73"/>
    </row>
    <row r="122" spans="1:35" ht="16.5" thickTop="1" thickBot="1" x14ac:dyDescent="0.3">
      <c r="A122" s="58"/>
      <c r="B122" s="58"/>
      <c r="D122" s="52">
        <v>0.95</v>
      </c>
      <c r="E122" s="137">
        <f t="shared" si="16"/>
        <v>9.2971217294232389</v>
      </c>
      <c r="F122" s="144">
        <f t="shared" si="17"/>
        <v>0.90958476364073981</v>
      </c>
      <c r="G122" s="64">
        <f t="shared" si="18"/>
        <v>10.206706493063979</v>
      </c>
      <c r="H122" s="125">
        <f t="shared" si="19"/>
        <v>10206.706493063979</v>
      </c>
      <c r="I122" s="123">
        <f t="shared" si="20"/>
        <v>9083.9687788269421</v>
      </c>
      <c r="J122" s="126">
        <f t="shared" si="21"/>
        <v>10.1786224</v>
      </c>
      <c r="K122" s="110">
        <f t="shared" si="22"/>
        <v>10178.6224</v>
      </c>
      <c r="L122" s="111">
        <f t="shared" si="23"/>
        <v>9058.9739360000003</v>
      </c>
      <c r="N122" s="175"/>
      <c r="O122" s="52">
        <v>0.95</v>
      </c>
      <c r="P122" s="161">
        <f t="shared" si="29"/>
        <v>9.0478249999999996</v>
      </c>
      <c r="Q122" s="156">
        <f t="shared" si="24"/>
        <v>9047.8249999999989</v>
      </c>
      <c r="R122" s="156">
        <f t="shared" si="25"/>
        <v>8052.5642499999994</v>
      </c>
      <c r="S122" s="181"/>
      <c r="T122" s="52">
        <f t="shared" si="30"/>
        <v>0.95000000000000062</v>
      </c>
      <c r="U122" s="53">
        <f t="shared" si="26"/>
        <v>9083.9687788269421</v>
      </c>
      <c r="V122" s="172">
        <f t="shared" si="27"/>
        <v>8052.5642499999994</v>
      </c>
      <c r="W122" s="54">
        <f t="shared" si="28"/>
        <v>0.88645882059491921</v>
      </c>
      <c r="X122" s="175"/>
      <c r="Y122" s="55"/>
      <c r="AC122" s="71">
        <v>2</v>
      </c>
      <c r="AD122" s="71">
        <v>0.05</v>
      </c>
      <c r="AE122" s="71">
        <f t="shared" ref="AE122:AE141" si="31">AD122*E$9</f>
        <v>0.11499999999999999</v>
      </c>
      <c r="AF122" s="173">
        <f xml:space="preserve"> ASIN(2*AD122 - 1) + PI()/2 + (2*AD122 - 1) * SQRT(2*AD122 *(2-2 * AD122))</f>
        <v>5.8725906877601985E-2</v>
      </c>
      <c r="AG122" s="174">
        <f t="shared" ref="AG122:AG141" si="32">AF122*AD$117</f>
        <v>0.44579716799390823</v>
      </c>
      <c r="AI122" s="73"/>
    </row>
    <row r="123" spans="1:35" ht="16.5" thickTop="1" thickBot="1" x14ac:dyDescent="0.3">
      <c r="A123" s="58"/>
      <c r="B123" s="58"/>
      <c r="D123" s="52">
        <v>0.96</v>
      </c>
      <c r="E123" s="137">
        <f t="shared" si="16"/>
        <v>9.4272295090801776</v>
      </c>
      <c r="F123" s="144">
        <f t="shared" si="17"/>
        <v>0.92511936276855466</v>
      </c>
      <c r="G123" s="64">
        <f t="shared" si="18"/>
        <v>10.352348871848733</v>
      </c>
      <c r="H123" s="125">
        <f t="shared" si="19"/>
        <v>10352.348871848733</v>
      </c>
      <c r="I123" s="123">
        <f t="shared" si="20"/>
        <v>9213.5904959453728</v>
      </c>
      <c r="J123" s="126">
        <f t="shared" si="21"/>
        <v>10.325389580800001</v>
      </c>
      <c r="K123" s="110">
        <f t="shared" si="22"/>
        <v>10325.389580800002</v>
      </c>
      <c r="L123" s="111">
        <f t="shared" si="23"/>
        <v>9189.596726912001</v>
      </c>
      <c r="N123" s="175"/>
      <c r="O123" s="52">
        <v>0.96</v>
      </c>
      <c r="P123" s="161">
        <f t="shared" si="29"/>
        <v>9.1738560000000007</v>
      </c>
      <c r="Q123" s="156">
        <f t="shared" si="24"/>
        <v>9173.8559999999998</v>
      </c>
      <c r="R123" s="156">
        <f t="shared" si="25"/>
        <v>8164.7318399999995</v>
      </c>
      <c r="S123" s="181"/>
      <c r="T123" s="52">
        <f t="shared" si="30"/>
        <v>0.96000000000000063</v>
      </c>
      <c r="U123" s="53">
        <f t="shared" si="26"/>
        <v>9213.5904959453728</v>
      </c>
      <c r="V123" s="172">
        <f t="shared" si="27"/>
        <v>8164.7318399999995</v>
      </c>
      <c r="W123" s="54">
        <f t="shared" si="28"/>
        <v>0.88616178932556799</v>
      </c>
      <c r="X123" s="175"/>
      <c r="Y123" s="55"/>
      <c r="AC123" s="71">
        <v>3</v>
      </c>
      <c r="AD123" s="71">
        <v>0.1</v>
      </c>
      <c r="AE123" s="71">
        <f t="shared" si="31"/>
        <v>0.22999999999999998</v>
      </c>
      <c r="AF123" s="173">
        <f t="shared" ref="AF123:AF141" si="33" xml:space="preserve"> ASIN(2*AD123 - 1) + PI()/2 + (2*AD123 - 1) * SQRT(2*AD123 *(2-2 * AD123))</f>
        <v>0.16350110879328417</v>
      </c>
      <c r="AG123" s="174">
        <f t="shared" si="32"/>
        <v>1.241161442016139</v>
      </c>
      <c r="AI123" s="73"/>
    </row>
    <row r="124" spans="1:35" ht="16.5" thickTop="1" thickBot="1" x14ac:dyDescent="0.3">
      <c r="A124" s="58"/>
      <c r="B124" s="58"/>
      <c r="D124" s="52">
        <v>0.97</v>
      </c>
      <c r="E124" s="137">
        <f t="shared" si="16"/>
        <v>9.5575296050617364</v>
      </c>
      <c r="F124" s="144">
        <f t="shared" si="17"/>
        <v>0.94069991986337442</v>
      </c>
      <c r="G124" s="64">
        <f t="shared" si="18"/>
        <v>10.498229524925112</v>
      </c>
      <c r="H124" s="125">
        <f t="shared" si="19"/>
        <v>10498.229524925111</v>
      </c>
      <c r="I124" s="123">
        <f t="shared" si="20"/>
        <v>9343.4242771833487</v>
      </c>
      <c r="J124" s="126">
        <f t="shared" si="21"/>
        <v>10.4724462144</v>
      </c>
      <c r="K124" s="110">
        <f t="shared" si="22"/>
        <v>10472.446214399999</v>
      </c>
      <c r="L124" s="111">
        <f t="shared" si="23"/>
        <v>9320.4771308159998</v>
      </c>
      <c r="N124" s="175"/>
      <c r="O124" s="52">
        <v>0.97</v>
      </c>
      <c r="P124" s="161">
        <f t="shared" si="29"/>
        <v>9.3001010000000015</v>
      </c>
      <c r="Q124" s="156">
        <f t="shared" si="24"/>
        <v>9300.1010000000024</v>
      </c>
      <c r="R124" s="156">
        <f t="shared" si="25"/>
        <v>8277.0898900000029</v>
      </c>
      <c r="S124" s="181"/>
      <c r="T124" s="52">
        <f t="shared" si="30"/>
        <v>0.97000000000000064</v>
      </c>
      <c r="U124" s="53">
        <f t="shared" si="26"/>
        <v>9343.4242771833487</v>
      </c>
      <c r="V124" s="172">
        <f t="shared" si="27"/>
        <v>8277.0898900000029</v>
      </c>
      <c r="W124" s="54">
        <f t="shared" si="28"/>
        <v>0.88587327776740954</v>
      </c>
      <c r="X124" s="175"/>
      <c r="Y124" s="55"/>
      <c r="AC124" s="71">
        <v>4</v>
      </c>
      <c r="AD124" s="71">
        <v>0.15</v>
      </c>
      <c r="AE124" s="71">
        <f t="shared" si="31"/>
        <v>0.34499999999999997</v>
      </c>
      <c r="AF124" s="173">
        <f t="shared" si="33"/>
        <v>0.29549884018614403</v>
      </c>
      <c r="AG124" s="174">
        <f t="shared" si="32"/>
        <v>2.243176020679047</v>
      </c>
      <c r="AI124" s="73"/>
    </row>
    <row r="125" spans="1:35" ht="16.5" thickTop="1" thickBot="1" x14ac:dyDescent="0.3">
      <c r="A125" s="58"/>
      <c r="B125" s="58"/>
      <c r="D125" s="52">
        <v>0.98</v>
      </c>
      <c r="E125" s="137">
        <f t="shared" si="16"/>
        <v>9.6880116339813718</v>
      </c>
      <c r="F125" s="144">
        <f t="shared" si="17"/>
        <v>0.95632401608483053</v>
      </c>
      <c r="G125" s="64">
        <f t="shared" si="18"/>
        <v>10.644335650066202</v>
      </c>
      <c r="H125" s="125">
        <f t="shared" si="19"/>
        <v>10644.335650066201</v>
      </c>
      <c r="I125" s="123">
        <f t="shared" si="20"/>
        <v>9473.4587285589187</v>
      </c>
      <c r="J125" s="126">
        <f t="shared" si="21"/>
        <v>10.619777017599999</v>
      </c>
      <c r="K125" s="110">
        <f t="shared" si="22"/>
        <v>10619.777017599999</v>
      </c>
      <c r="L125" s="111">
        <f t="shared" si="23"/>
        <v>9451.6015456639998</v>
      </c>
      <c r="N125" s="175"/>
      <c r="O125" s="52">
        <v>0.98</v>
      </c>
      <c r="P125" s="161">
        <f t="shared" si="29"/>
        <v>9.4265480000000004</v>
      </c>
      <c r="Q125" s="156">
        <f t="shared" si="24"/>
        <v>9426.5480000000007</v>
      </c>
      <c r="R125" s="156">
        <f t="shared" si="25"/>
        <v>8389.6277200000004</v>
      </c>
      <c r="S125" s="181"/>
      <c r="T125" s="52">
        <f t="shared" si="30"/>
        <v>0.98000000000000065</v>
      </c>
      <c r="U125" s="53">
        <f t="shared" si="26"/>
        <v>9473.4587285589187</v>
      </c>
      <c r="V125" s="172">
        <f t="shared" si="27"/>
        <v>8389.6277200000004</v>
      </c>
      <c r="W125" s="54">
        <f t="shared" si="28"/>
        <v>0.88559289277404307</v>
      </c>
      <c r="X125" s="175"/>
      <c r="Y125" s="55"/>
      <c r="AC125" s="71">
        <v>5</v>
      </c>
      <c r="AD125" s="71">
        <v>0.2</v>
      </c>
      <c r="AE125" s="71">
        <f t="shared" si="31"/>
        <v>0.45999999999999996</v>
      </c>
      <c r="AF125" s="173">
        <f t="shared" si="33"/>
        <v>0.4472952180016122</v>
      </c>
      <c r="AG125" s="174">
        <f t="shared" si="32"/>
        <v>3.3954850941329382</v>
      </c>
      <c r="AI125" s="73"/>
    </row>
    <row r="126" spans="1:35" ht="16.5" thickTop="1" thickBot="1" x14ac:dyDescent="0.3">
      <c r="A126" s="58"/>
      <c r="B126" s="58"/>
      <c r="D126" s="52">
        <v>0.99</v>
      </c>
      <c r="E126" s="137">
        <f t="shared" si="16"/>
        <v>9.8186652558297745</v>
      </c>
      <c r="F126" s="144">
        <f t="shared" si="17"/>
        <v>0.97198923259255443</v>
      </c>
      <c r="G126" s="64">
        <f t="shared" si="18"/>
        <v>10.790654488422328</v>
      </c>
      <c r="H126" s="125">
        <f t="shared" si="19"/>
        <v>10790.654488422328</v>
      </c>
      <c r="I126" s="123">
        <f t="shared" si="20"/>
        <v>9603.6824946958714</v>
      </c>
      <c r="J126" s="126">
        <f t="shared" si="21"/>
        <v>10.767366707199999</v>
      </c>
      <c r="K126" s="110">
        <f t="shared" si="22"/>
        <v>10767.366707199999</v>
      </c>
      <c r="L126" s="111">
        <f t="shared" si="23"/>
        <v>9582.9563694079989</v>
      </c>
      <c r="N126" s="175"/>
      <c r="O126" s="52">
        <v>0.99</v>
      </c>
      <c r="P126" s="161">
        <f t="shared" si="29"/>
        <v>9.5531850000000009</v>
      </c>
      <c r="Q126" s="156">
        <f t="shared" si="24"/>
        <v>9553.1850000000013</v>
      </c>
      <c r="R126" s="156">
        <f t="shared" si="25"/>
        <v>8502.3346500000007</v>
      </c>
      <c r="S126" s="181"/>
      <c r="T126" s="52">
        <f t="shared" si="30"/>
        <v>0.99000000000000066</v>
      </c>
      <c r="U126" s="53">
        <f t="shared" si="26"/>
        <v>9603.6824946958714</v>
      </c>
      <c r="V126" s="172">
        <f t="shared" si="27"/>
        <v>8502.3346500000007</v>
      </c>
      <c r="W126" s="54">
        <f t="shared" si="28"/>
        <v>0.88532025654699154</v>
      </c>
      <c r="X126" s="175"/>
      <c r="Y126" s="55"/>
      <c r="AC126" s="71">
        <v>6</v>
      </c>
      <c r="AD126" s="71">
        <v>0.25</v>
      </c>
      <c r="AE126" s="71">
        <f t="shared" si="31"/>
        <v>0.57499999999999996</v>
      </c>
      <c r="AF126" s="173">
        <f t="shared" si="33"/>
        <v>0.61418484930437833</v>
      </c>
      <c r="AG126" s="174">
        <f t="shared" si="32"/>
        <v>4.6623693187969311</v>
      </c>
      <c r="AI126" s="73"/>
    </row>
    <row r="127" spans="1:35" ht="16.5" thickTop="1" thickBot="1" x14ac:dyDescent="0.3">
      <c r="A127" s="58"/>
      <c r="B127" s="58"/>
      <c r="D127" s="52">
        <v>1</v>
      </c>
      <c r="E127" s="137">
        <f t="shared" si="16"/>
        <v>9.9494801712884353</v>
      </c>
      <c r="F127" s="144">
        <f t="shared" si="17"/>
        <v>0.98769315054617746</v>
      </c>
      <c r="G127" s="64">
        <f t="shared" si="18"/>
        <v>10.937173321834614</v>
      </c>
      <c r="H127" s="125">
        <f t="shared" si="19"/>
        <v>10937.173321834614</v>
      </c>
      <c r="I127" s="123">
        <f t="shared" si="20"/>
        <v>9734.0842564328068</v>
      </c>
      <c r="J127" s="126">
        <f t="shared" si="21"/>
        <v>10.9152</v>
      </c>
      <c r="K127" s="110">
        <f t="shared" si="22"/>
        <v>10915.2</v>
      </c>
      <c r="L127" s="111">
        <f t="shared" si="23"/>
        <v>9714.5280000000002</v>
      </c>
      <c r="N127" s="175"/>
      <c r="O127" s="52">
        <v>1</v>
      </c>
      <c r="P127" s="161">
        <f t="shared" si="29"/>
        <v>9.68</v>
      </c>
      <c r="Q127" s="156">
        <f t="shared" si="24"/>
        <v>9680</v>
      </c>
      <c r="R127" s="156">
        <f t="shared" si="25"/>
        <v>8615.2000000000007</v>
      </c>
      <c r="S127" s="181"/>
      <c r="T127" s="52">
        <f t="shared" si="30"/>
        <v>1.0000000000000007</v>
      </c>
      <c r="U127" s="53">
        <f t="shared" si="26"/>
        <v>9734.0842564328068</v>
      </c>
      <c r="V127" s="172">
        <f t="shared" si="27"/>
        <v>8615.2000000000007</v>
      </c>
      <c r="W127" s="54">
        <f t="shared" si="28"/>
        <v>0.88505500600188591</v>
      </c>
      <c r="X127" s="175"/>
      <c r="Y127" s="55"/>
      <c r="AC127" s="71">
        <v>7</v>
      </c>
      <c r="AD127" s="71">
        <v>0.3</v>
      </c>
      <c r="AE127" s="71">
        <f t="shared" si="31"/>
        <v>0.69</v>
      </c>
      <c r="AF127" s="173">
        <f t="shared" si="33"/>
        <v>0.7926734251309413</v>
      </c>
      <c r="AG127" s="174">
        <f t="shared" si="32"/>
        <v>6.0173028711827445</v>
      </c>
      <c r="AI127" s="73"/>
    </row>
    <row r="128" spans="1:35" ht="16.5" thickTop="1" thickBot="1" x14ac:dyDescent="0.3">
      <c r="A128" s="58"/>
      <c r="B128" s="58"/>
      <c r="D128" s="52">
        <v>1.01</v>
      </c>
      <c r="E128" s="137">
        <f t="shared" si="16"/>
        <v>10.080446119092816</v>
      </c>
      <c r="F128" s="144">
        <f t="shared" si="17"/>
        <v>1.0034333511053304</v>
      </c>
      <c r="G128" s="64">
        <f t="shared" si="18"/>
        <v>11.083879470198147</v>
      </c>
      <c r="H128" s="125">
        <f t="shared" si="19"/>
        <v>11083.879470198146</v>
      </c>
      <c r="I128" s="123">
        <f t="shared" si="20"/>
        <v>9864.6527284763506</v>
      </c>
      <c r="J128" s="126">
        <f t="shared" si="21"/>
        <v>11.0632616128</v>
      </c>
      <c r="K128" s="110">
        <f t="shared" si="22"/>
        <v>11063.261612799999</v>
      </c>
      <c r="L128" s="111">
        <f t="shared" si="23"/>
        <v>9846.3028353919999</v>
      </c>
      <c r="N128" s="175"/>
      <c r="O128" s="52">
        <v>1.01</v>
      </c>
      <c r="P128" s="161">
        <f t="shared" si="29"/>
        <v>9.8069810000000004</v>
      </c>
      <c r="Q128" s="156">
        <f t="shared" si="24"/>
        <v>9806.9809999999998</v>
      </c>
      <c r="R128" s="156">
        <f t="shared" si="25"/>
        <v>8728.2130899999993</v>
      </c>
      <c r="S128" s="181"/>
      <c r="T128" s="52">
        <f t="shared" si="30"/>
        <v>1.0100000000000007</v>
      </c>
      <c r="U128" s="53">
        <f t="shared" si="26"/>
        <v>9864.6527284763506</v>
      </c>
      <c r="V128" s="172">
        <f t="shared" si="27"/>
        <v>8728.2130899999993</v>
      </c>
      <c r="W128" s="54">
        <f t="shared" si="28"/>
        <v>0.8847967921672717</v>
      </c>
      <c r="X128" s="175"/>
      <c r="Y128" s="55"/>
      <c r="AC128" s="71">
        <v>8</v>
      </c>
      <c r="AD128" s="71">
        <v>0.35</v>
      </c>
      <c r="AE128" s="71">
        <f t="shared" si="31"/>
        <v>0.80499999999999994</v>
      </c>
      <c r="AF128" s="173">
        <f t="shared" si="33"/>
        <v>0.97992191235441517</v>
      </c>
      <c r="AG128" s="174">
        <f t="shared" si="32"/>
        <v>7.4387342249692177</v>
      </c>
      <c r="AI128" s="73"/>
    </row>
    <row r="129" spans="1:35" ht="16.5" thickTop="1" thickBot="1" x14ac:dyDescent="0.3">
      <c r="A129" s="58"/>
      <c r="B129" s="58"/>
      <c r="D129" s="52">
        <v>1.02</v>
      </c>
      <c r="E129" s="137">
        <f t="shared" si="16"/>
        <v>10.211552873441647</v>
      </c>
      <c r="F129" s="144">
        <f t="shared" si="17"/>
        <v>1.0192074154296449</v>
      </c>
      <c r="G129" s="64">
        <f t="shared" si="18"/>
        <v>11.230760288871291</v>
      </c>
      <c r="H129" s="125">
        <f t="shared" si="19"/>
        <v>11230.760288871292</v>
      </c>
      <c r="I129" s="123">
        <f t="shared" si="20"/>
        <v>9995.3766570954504</v>
      </c>
      <c r="J129" s="126">
        <f t="shared" si="21"/>
        <v>11.211536262400001</v>
      </c>
      <c r="K129" s="110">
        <f t="shared" si="22"/>
        <v>11211.536262400001</v>
      </c>
      <c r="L129" s="111">
        <f t="shared" si="23"/>
        <v>9978.2672735360011</v>
      </c>
      <c r="N129" s="175"/>
      <c r="O129" s="52">
        <v>1.02</v>
      </c>
      <c r="P129" s="161">
        <f t="shared" si="29"/>
        <v>9.9341159999999995</v>
      </c>
      <c r="Q129" s="156">
        <f t="shared" si="24"/>
        <v>9934.116</v>
      </c>
      <c r="R129" s="156">
        <f t="shared" si="25"/>
        <v>8841.3632400000006</v>
      </c>
      <c r="S129" s="181"/>
      <c r="T129" s="52">
        <f t="shared" si="30"/>
        <v>1.0200000000000007</v>
      </c>
      <c r="U129" s="53">
        <f t="shared" si="26"/>
        <v>9995.3766570954504</v>
      </c>
      <c r="V129" s="172">
        <f t="shared" si="27"/>
        <v>8841.3632400000006</v>
      </c>
      <c r="W129" s="54">
        <f t="shared" si="28"/>
        <v>0.8845452796142258</v>
      </c>
      <c r="X129" s="175"/>
      <c r="Y129" s="55"/>
      <c r="AC129" s="71">
        <v>9</v>
      </c>
      <c r="AD129" s="71">
        <v>0.4</v>
      </c>
      <c r="AE129" s="71">
        <f t="shared" si="31"/>
        <v>0.91999999999999993</v>
      </c>
      <c r="AF129" s="173">
        <f t="shared" si="33"/>
        <v>1.1734792265819114</v>
      </c>
      <c r="AG129" s="174">
        <f t="shared" si="32"/>
        <v>8.9080568308672756</v>
      </c>
      <c r="AI129" s="73"/>
    </row>
    <row r="130" spans="1:35" ht="16.5" thickTop="1" thickBot="1" x14ac:dyDescent="0.3">
      <c r="A130" s="58"/>
      <c r="B130" s="58"/>
      <c r="D130" s="52">
        <v>1.03</v>
      </c>
      <c r="E130" s="137">
        <f t="shared" si="16"/>
        <v>10.342790241448766</v>
      </c>
      <c r="F130" s="144">
        <f t="shared" si="17"/>
        <v>1.0350129246787525</v>
      </c>
      <c r="G130" s="64">
        <f t="shared" si="18"/>
        <v>11.377803166127519</v>
      </c>
      <c r="H130" s="125">
        <f t="shared" si="19"/>
        <v>11377.803166127518</v>
      </c>
      <c r="I130" s="123">
        <f t="shared" si="20"/>
        <v>10126.244817853491</v>
      </c>
      <c r="J130" s="126">
        <f t="shared" si="21"/>
        <v>11.360008665600001</v>
      </c>
      <c r="K130" s="110">
        <f t="shared" si="22"/>
        <v>11360.0086656</v>
      </c>
      <c r="L130" s="111">
        <f t="shared" si="23"/>
        <v>10110.407712384</v>
      </c>
      <c r="N130" s="175"/>
      <c r="O130" s="52">
        <v>1.03</v>
      </c>
      <c r="P130" s="161">
        <f t="shared" si="29"/>
        <v>10.061393000000001</v>
      </c>
      <c r="Q130" s="156">
        <f t="shared" si="24"/>
        <v>10061.393</v>
      </c>
      <c r="R130" s="156">
        <f t="shared" si="25"/>
        <v>8954.6397699999998</v>
      </c>
      <c r="S130" s="181"/>
      <c r="T130" s="52">
        <f t="shared" si="30"/>
        <v>1.0300000000000007</v>
      </c>
      <c r="U130" s="53">
        <f t="shared" si="26"/>
        <v>10126.244817853491</v>
      </c>
      <c r="V130" s="172">
        <f t="shared" si="27"/>
        <v>8954.6397699999998</v>
      </c>
      <c r="W130" s="54">
        <f t="shared" si="28"/>
        <v>0.88430014591511308</v>
      </c>
      <c r="X130" s="175"/>
      <c r="Y130" s="55"/>
      <c r="AC130" s="71">
        <v>10</v>
      </c>
      <c r="AD130" s="71">
        <v>0.45</v>
      </c>
      <c r="AE130" s="71">
        <f t="shared" si="31"/>
        <v>1.0349999999999999</v>
      </c>
      <c r="AF130" s="173">
        <f t="shared" si="33"/>
        <v>1.3711301619226748</v>
      </c>
      <c r="AG130" s="174">
        <f t="shared" si="32"/>
        <v>10.408454728679311</v>
      </c>
      <c r="AI130" s="73"/>
    </row>
    <row r="131" spans="1:35" ht="16.5" thickTop="1" thickBot="1" x14ac:dyDescent="0.3">
      <c r="A131" s="58"/>
      <c r="B131" s="58"/>
      <c r="D131" s="52">
        <v>1.04</v>
      </c>
      <c r="E131" s="137">
        <f t="shared" si="16"/>
        <v>10.474148060634244</v>
      </c>
      <c r="F131" s="144">
        <f t="shared" si="17"/>
        <v>1.0508474600122846</v>
      </c>
      <c r="G131" s="64">
        <f t="shared" si="18"/>
        <v>11.524995520646529</v>
      </c>
      <c r="H131" s="125">
        <f t="shared" si="19"/>
        <v>11524.995520646529</v>
      </c>
      <c r="I131" s="123">
        <f t="shared" si="20"/>
        <v>10257.246013375412</v>
      </c>
      <c r="J131" s="126">
        <f t="shared" si="21"/>
        <v>11.508663539199999</v>
      </c>
      <c r="K131" s="110">
        <f t="shared" si="22"/>
        <v>11508.663539199999</v>
      </c>
      <c r="L131" s="111">
        <f t="shared" si="23"/>
        <v>10242.710549887999</v>
      </c>
      <c r="N131" s="175"/>
      <c r="O131" s="52">
        <v>1.04</v>
      </c>
      <c r="P131" s="161">
        <f t="shared" si="29"/>
        <v>10.188800000000001</v>
      </c>
      <c r="Q131" s="156">
        <f t="shared" si="24"/>
        <v>10188.800000000001</v>
      </c>
      <c r="R131" s="156">
        <f t="shared" si="25"/>
        <v>9068.0320000000011</v>
      </c>
      <c r="S131" s="181"/>
      <c r="T131" s="52">
        <f t="shared" si="30"/>
        <v>1.0400000000000007</v>
      </c>
      <c r="U131" s="53">
        <f t="shared" si="26"/>
        <v>10257.246013375412</v>
      </c>
      <c r="V131" s="172">
        <f t="shared" si="27"/>
        <v>9068.0320000000011</v>
      </c>
      <c r="W131" s="54">
        <f t="shared" si="28"/>
        <v>0.88406108112989779</v>
      </c>
      <c r="X131" s="175"/>
      <c r="Y131" s="55"/>
      <c r="AC131" s="71">
        <v>11</v>
      </c>
      <c r="AD131" s="71">
        <v>0.5</v>
      </c>
      <c r="AE131" s="71">
        <f t="shared" si="31"/>
        <v>1.1499999999999999</v>
      </c>
      <c r="AF131" s="173">
        <f t="shared" si="33"/>
        <v>1.5707963267948966</v>
      </c>
      <c r="AG131" s="174">
        <f t="shared" si="32"/>
        <v>11.924150536149078</v>
      </c>
      <c r="AI131" s="73"/>
    </row>
    <row r="132" spans="1:35" ht="16.5" thickTop="1" thickBot="1" x14ac:dyDescent="0.3">
      <c r="A132" s="58"/>
      <c r="B132" s="58"/>
      <c r="D132" s="52">
        <v>1.05</v>
      </c>
      <c r="E132" s="137">
        <f t="shared" si="16"/>
        <v>10.605616196451482</v>
      </c>
      <c r="F132" s="144">
        <f t="shared" si="17"/>
        <v>1.0667086025898715</v>
      </c>
      <c r="G132" s="64">
        <f t="shared" si="18"/>
        <v>11.672324799041354</v>
      </c>
      <c r="H132" s="125">
        <f t="shared" si="19"/>
        <v>11672.324799041353</v>
      </c>
      <c r="I132" s="123">
        <f t="shared" si="20"/>
        <v>10388.369071146804</v>
      </c>
      <c r="J132" s="126">
        <f t="shared" si="21"/>
        <v>11.657485599999999</v>
      </c>
      <c r="K132" s="110">
        <f t="shared" si="22"/>
        <v>11657.4856</v>
      </c>
      <c r="L132" s="111">
        <f t="shared" si="23"/>
        <v>10375.162184000001</v>
      </c>
      <c r="N132" s="175"/>
      <c r="O132" s="52">
        <v>1.05</v>
      </c>
      <c r="P132" s="161">
        <f t="shared" si="29"/>
        <v>10.316324999999999</v>
      </c>
      <c r="Q132" s="156">
        <f t="shared" si="24"/>
        <v>10316.324999999999</v>
      </c>
      <c r="R132" s="156">
        <f t="shared" si="25"/>
        <v>9181.5292499999996</v>
      </c>
      <c r="S132" s="181"/>
      <c r="T132" s="52">
        <f t="shared" si="30"/>
        <v>1.0500000000000007</v>
      </c>
      <c r="U132" s="53">
        <f t="shared" si="26"/>
        <v>10388.369071146804</v>
      </c>
      <c r="V132" s="172">
        <f t="shared" si="27"/>
        <v>9181.5292499999996</v>
      </c>
      <c r="W132" s="54">
        <f t="shared" si="28"/>
        <v>0.8838277873185364</v>
      </c>
      <c r="X132" s="175"/>
      <c r="Y132" s="55"/>
      <c r="AC132" s="71">
        <v>12</v>
      </c>
      <c r="AD132" s="71">
        <v>0.55000000000000004</v>
      </c>
      <c r="AE132" s="71">
        <f t="shared" si="31"/>
        <v>1.2649999999999999</v>
      </c>
      <c r="AF132" s="173">
        <f t="shared" si="33"/>
        <v>1.7704624916671186</v>
      </c>
      <c r="AG132" s="174">
        <f t="shared" si="32"/>
        <v>13.439846343618845</v>
      </c>
      <c r="AI132" s="73"/>
    </row>
    <row r="133" spans="1:35" ht="16.5" thickTop="1" thickBot="1" x14ac:dyDescent="0.3">
      <c r="A133" s="58"/>
      <c r="B133" s="58"/>
      <c r="D133" s="52">
        <v>1.06</v>
      </c>
      <c r="E133" s="137">
        <f t="shared" si="16"/>
        <v>10.737184539847215</v>
      </c>
      <c r="F133" s="144">
        <f t="shared" si="17"/>
        <v>1.0825939335711456</v>
      </c>
      <c r="G133" s="64">
        <f t="shared" si="18"/>
        <v>11.81977847341836</v>
      </c>
      <c r="H133" s="125">
        <f t="shared" si="19"/>
        <v>11819.778473418361</v>
      </c>
      <c r="I133" s="123">
        <f t="shared" si="20"/>
        <v>10519.602841342341</v>
      </c>
      <c r="J133" s="126">
        <f t="shared" si="21"/>
        <v>11.806459564799999</v>
      </c>
      <c r="K133" s="110">
        <f t="shared" si="22"/>
        <v>11806.459564799999</v>
      </c>
      <c r="L133" s="111">
        <f t="shared" si="23"/>
        <v>10507.749012672</v>
      </c>
      <c r="N133" s="175"/>
      <c r="O133" s="52">
        <v>1.06</v>
      </c>
      <c r="P133" s="161">
        <f t="shared" si="29"/>
        <v>10.443956</v>
      </c>
      <c r="Q133" s="156">
        <f t="shared" si="24"/>
        <v>10443.956</v>
      </c>
      <c r="R133" s="156">
        <f t="shared" si="25"/>
        <v>9295.1208399999996</v>
      </c>
      <c r="S133" s="181"/>
      <c r="T133" s="52">
        <f t="shared" si="30"/>
        <v>1.0600000000000007</v>
      </c>
      <c r="U133" s="53">
        <f t="shared" si="26"/>
        <v>10519.602841342341</v>
      </c>
      <c r="V133" s="172">
        <f t="shared" si="27"/>
        <v>9295.1208399999996</v>
      </c>
      <c r="W133" s="54">
        <f t="shared" si="28"/>
        <v>0.8835999780780609</v>
      </c>
      <c r="X133" s="175"/>
      <c r="Y133" s="55"/>
      <c r="AC133" s="71">
        <v>13</v>
      </c>
      <c r="AD133" s="71">
        <v>0.6</v>
      </c>
      <c r="AE133" s="71">
        <f t="shared" si="31"/>
        <v>1.38</v>
      </c>
      <c r="AF133" s="173">
        <f t="shared" si="33"/>
        <v>1.9681134270078817</v>
      </c>
      <c r="AG133" s="174">
        <f t="shared" si="32"/>
        <v>14.940244241430879</v>
      </c>
      <c r="AI133" s="73"/>
    </row>
    <row r="134" spans="1:35" ht="16.5" thickTop="1" thickBot="1" x14ac:dyDescent="0.3">
      <c r="A134" s="58"/>
      <c r="B134" s="58"/>
      <c r="D134" s="52">
        <v>1.07</v>
      </c>
      <c r="E134" s="137">
        <f t="shared" si="16"/>
        <v>10.868843004851303</v>
      </c>
      <c r="F134" s="144">
        <f t="shared" si="17"/>
        <v>1.098501034115738</v>
      </c>
      <c r="G134" s="64">
        <f t="shared" si="18"/>
        <v>11.967344038967042</v>
      </c>
      <c r="H134" s="125">
        <f t="shared" si="19"/>
        <v>11967.344038967041</v>
      </c>
      <c r="I134" s="123">
        <f t="shared" si="20"/>
        <v>10650.936194680668</v>
      </c>
      <c r="J134" s="126">
        <f t="shared" si="21"/>
        <v>11.9555701504</v>
      </c>
      <c r="K134" s="110">
        <f t="shared" si="22"/>
        <v>11955.570150399999</v>
      </c>
      <c r="L134" s="111">
        <f t="shared" si="23"/>
        <v>10640.457433856</v>
      </c>
      <c r="N134" s="175"/>
      <c r="O134" s="52">
        <v>1.07</v>
      </c>
      <c r="P134" s="161">
        <f t="shared" si="29"/>
        <v>10.571681000000002</v>
      </c>
      <c r="Q134" s="156">
        <f t="shared" si="24"/>
        <v>10571.681000000002</v>
      </c>
      <c r="R134" s="156">
        <f t="shared" si="25"/>
        <v>9408.7960900000016</v>
      </c>
      <c r="S134" s="181"/>
      <c r="T134" s="52">
        <f t="shared" si="30"/>
        <v>1.0700000000000007</v>
      </c>
      <c r="U134" s="53">
        <f t="shared" si="26"/>
        <v>10650.936194680668</v>
      </c>
      <c r="V134" s="172">
        <f t="shared" si="27"/>
        <v>9408.7960900000016</v>
      </c>
      <c r="W134" s="54">
        <f t="shared" si="28"/>
        <v>0.88337737810306094</v>
      </c>
      <c r="X134" s="175"/>
      <c r="Y134" s="55"/>
      <c r="AC134" s="71">
        <v>14</v>
      </c>
      <c r="AD134" s="71">
        <v>0.65</v>
      </c>
      <c r="AE134" s="71">
        <f t="shared" si="31"/>
        <v>1.4949999999999999</v>
      </c>
      <c r="AF134" s="173">
        <f t="shared" si="33"/>
        <v>2.1616707412353779</v>
      </c>
      <c r="AG134" s="174">
        <f t="shared" si="32"/>
        <v>16.409566847328936</v>
      </c>
      <c r="AI134" s="73"/>
    </row>
    <row r="135" spans="1:35" ht="16.5" thickTop="1" thickBot="1" x14ac:dyDescent="0.3">
      <c r="A135" s="58"/>
      <c r="B135" s="58"/>
      <c r="D135" s="52">
        <v>1.08</v>
      </c>
      <c r="E135" s="137">
        <f t="shared" si="16"/>
        <v>11.000581526193407</v>
      </c>
      <c r="F135" s="144">
        <f t="shared" si="17"/>
        <v>1.1144274853832798</v>
      </c>
      <c r="G135" s="64">
        <f t="shared" si="18"/>
        <v>12.115009011576687</v>
      </c>
      <c r="H135" s="125">
        <f t="shared" si="19"/>
        <v>12115.009011576687</v>
      </c>
      <c r="I135" s="123">
        <f t="shared" si="20"/>
        <v>10782.358020303252</v>
      </c>
      <c r="J135" s="126">
        <f t="shared" si="21"/>
        <v>12.1048020736</v>
      </c>
      <c r="K135" s="110">
        <f t="shared" si="22"/>
        <v>12104.8020736</v>
      </c>
      <c r="L135" s="111">
        <f t="shared" si="23"/>
        <v>10773.273845504</v>
      </c>
      <c r="N135" s="175"/>
      <c r="O135" s="52">
        <v>1.08</v>
      </c>
      <c r="P135" s="161">
        <f t="shared" si="29"/>
        <v>10.699488000000002</v>
      </c>
      <c r="Q135" s="156">
        <f t="shared" si="24"/>
        <v>10699.488000000003</v>
      </c>
      <c r="R135" s="156">
        <f t="shared" si="25"/>
        <v>9522.5443200000027</v>
      </c>
      <c r="S135" s="181"/>
      <c r="T135" s="52">
        <f t="shared" si="30"/>
        <v>1.0800000000000007</v>
      </c>
      <c r="U135" s="53">
        <f t="shared" si="26"/>
        <v>10782.358020303252</v>
      </c>
      <c r="V135" s="172">
        <f t="shared" si="27"/>
        <v>9522.5443200000027</v>
      </c>
      <c r="W135" s="54">
        <f t="shared" si="28"/>
        <v>0.88315972276833954</v>
      </c>
      <c r="X135" s="175"/>
      <c r="Y135" s="55"/>
      <c r="AC135" s="71">
        <v>15</v>
      </c>
      <c r="AD135" s="71">
        <v>0.7</v>
      </c>
      <c r="AE135" s="71">
        <f t="shared" si="31"/>
        <v>1.6099999999999999</v>
      </c>
      <c r="AF135" s="173">
        <f t="shared" si="33"/>
        <v>2.3489192284588514</v>
      </c>
      <c r="AG135" s="174">
        <f t="shared" si="32"/>
        <v>17.830998201115406</v>
      </c>
      <c r="AI135" s="73"/>
    </row>
    <row r="136" spans="1:35" ht="16.5" thickTop="1" thickBot="1" x14ac:dyDescent="0.3">
      <c r="A136" s="58"/>
      <c r="B136" s="58"/>
      <c r="D136" s="52">
        <v>1.0900000000000001</v>
      </c>
      <c r="E136" s="137">
        <f t="shared" si="16"/>
        <v>11.132390056943656</v>
      </c>
      <c r="F136" s="144">
        <f t="shared" si="17"/>
        <v>1.1303708685334024</v>
      </c>
      <c r="G136" s="64">
        <f t="shared" si="18"/>
        <v>12.262760925477059</v>
      </c>
      <c r="H136" s="125">
        <f t="shared" si="19"/>
        <v>12262.760925477058</v>
      </c>
      <c r="I136" s="123">
        <f t="shared" si="20"/>
        <v>10913.857223674582</v>
      </c>
      <c r="J136" s="126">
        <f t="shared" si="21"/>
        <v>12.254140051200002</v>
      </c>
      <c r="K136" s="110">
        <f t="shared" si="22"/>
        <v>12254.140051200002</v>
      </c>
      <c r="L136" s="111">
        <f t="shared" si="23"/>
        <v>10906.184645568002</v>
      </c>
      <c r="N136" s="175"/>
      <c r="O136" s="52">
        <v>1.0900000000000001</v>
      </c>
      <c r="P136" s="161">
        <f t="shared" si="29"/>
        <v>10.827365</v>
      </c>
      <c r="Q136" s="156">
        <f t="shared" si="24"/>
        <v>10827.365</v>
      </c>
      <c r="R136" s="156">
        <f t="shared" si="25"/>
        <v>9636.3548499999997</v>
      </c>
      <c r="S136" s="181"/>
      <c r="T136" s="52">
        <f t="shared" si="30"/>
        <v>1.0900000000000007</v>
      </c>
      <c r="U136" s="53">
        <f t="shared" si="26"/>
        <v>10913.857223674582</v>
      </c>
      <c r="V136" s="172">
        <f t="shared" si="27"/>
        <v>9636.3548499999997</v>
      </c>
      <c r="W136" s="54">
        <f t="shared" si="28"/>
        <v>0.88294675773260112</v>
      </c>
      <c r="X136" s="175"/>
      <c r="Y136" s="55"/>
      <c r="AC136" s="71">
        <v>16</v>
      </c>
      <c r="AD136" s="71">
        <v>0.75</v>
      </c>
      <c r="AE136" s="71">
        <f t="shared" si="31"/>
        <v>1.7249999999999999</v>
      </c>
      <c r="AF136" s="173">
        <f t="shared" si="33"/>
        <v>2.5274078042854149</v>
      </c>
      <c r="AG136" s="174">
        <f t="shared" si="32"/>
        <v>19.185931753501226</v>
      </c>
      <c r="AI136" s="73"/>
    </row>
    <row r="137" spans="1:35" ht="16.5" thickTop="1" thickBot="1" x14ac:dyDescent="0.3">
      <c r="A137" s="58"/>
      <c r="B137" s="58"/>
      <c r="D137" s="52">
        <v>1.1000000000000001</v>
      </c>
      <c r="E137" s="137">
        <f t="shared" si="16"/>
        <v>11.264258566174409</v>
      </c>
      <c r="F137" s="144">
        <f t="shared" si="17"/>
        <v>1.1463287647257367</v>
      </c>
      <c r="G137" s="64">
        <f t="shared" si="18"/>
        <v>12.410587330900146</v>
      </c>
      <c r="H137" s="125">
        <f t="shared" si="19"/>
        <v>12410.587330900145</v>
      </c>
      <c r="I137" s="123">
        <f t="shared" si="20"/>
        <v>11045.42272450113</v>
      </c>
      <c r="J137" s="126">
        <f t="shared" si="21"/>
        <v>12.4035688</v>
      </c>
      <c r="K137" s="110">
        <f t="shared" si="22"/>
        <v>12403.568800000001</v>
      </c>
      <c r="L137" s="111">
        <f t="shared" si="23"/>
        <v>11039.176232000002</v>
      </c>
      <c r="N137" s="175"/>
      <c r="O137" s="52">
        <v>1.1000000000000001</v>
      </c>
      <c r="P137" s="161">
        <f t="shared" si="29"/>
        <v>10.955300000000001</v>
      </c>
      <c r="Q137" s="156">
        <f t="shared" si="24"/>
        <v>10955.300000000001</v>
      </c>
      <c r="R137" s="156">
        <f t="shared" si="25"/>
        <v>9750.2170000000006</v>
      </c>
      <c r="S137" s="181"/>
      <c r="T137" s="52">
        <f t="shared" si="30"/>
        <v>1.1000000000000008</v>
      </c>
      <c r="U137" s="53">
        <f t="shared" si="26"/>
        <v>11045.42272450113</v>
      </c>
      <c r="V137" s="172">
        <f t="shared" si="27"/>
        <v>9750.2170000000006</v>
      </c>
      <c r="W137" s="54">
        <f t="shared" si="28"/>
        <v>0.88273823856210742</v>
      </c>
      <c r="X137" s="175"/>
      <c r="Y137" s="55"/>
      <c r="AC137" s="71">
        <v>17</v>
      </c>
      <c r="AD137" s="71">
        <v>0.8</v>
      </c>
      <c r="AE137" s="71">
        <f t="shared" si="31"/>
        <v>1.8399999999999999</v>
      </c>
      <c r="AF137" s="173">
        <f t="shared" si="33"/>
        <v>2.6942974355881808</v>
      </c>
      <c r="AG137" s="174">
        <f t="shared" si="32"/>
        <v>20.452815978165216</v>
      </c>
      <c r="AI137" s="73"/>
    </row>
    <row r="138" spans="1:35" ht="16.5" thickTop="1" thickBot="1" x14ac:dyDescent="0.3">
      <c r="A138" s="58"/>
      <c r="B138" s="58"/>
      <c r="D138" s="52">
        <v>1.1100000000000001</v>
      </c>
      <c r="E138" s="137">
        <f t="shared" si="16"/>
        <v>11.396177036640466</v>
      </c>
      <c r="F138" s="144">
        <f t="shared" si="17"/>
        <v>1.1622987551199149</v>
      </c>
      <c r="G138" s="64">
        <f t="shared" si="18"/>
        <v>12.558475791760381</v>
      </c>
      <c r="H138" s="125">
        <f t="shared" si="19"/>
        <v>12558.475791760382</v>
      </c>
      <c r="I138" s="123">
        <f t="shared" si="20"/>
        <v>11177.04345466674</v>
      </c>
      <c r="J138" s="126">
        <f t="shared" si="21"/>
        <v>12.553073036800003</v>
      </c>
      <c r="K138" s="110">
        <f t="shared" si="22"/>
        <v>12553.073036800002</v>
      </c>
      <c r="L138" s="111">
        <f t="shared" si="23"/>
        <v>11172.235002752002</v>
      </c>
      <c r="N138" s="175"/>
      <c r="O138" s="52">
        <v>1.1100000000000001</v>
      </c>
      <c r="P138" s="161">
        <f t="shared" si="29"/>
        <v>11.083281000000003</v>
      </c>
      <c r="Q138" s="156">
        <f t="shared" si="24"/>
        <v>11083.281000000003</v>
      </c>
      <c r="R138" s="156">
        <f t="shared" si="25"/>
        <v>9864.1200900000022</v>
      </c>
      <c r="S138" s="181"/>
      <c r="T138" s="52">
        <f t="shared" si="30"/>
        <v>1.1100000000000008</v>
      </c>
      <c r="U138" s="53">
        <f t="shared" si="26"/>
        <v>11177.04345466674</v>
      </c>
      <c r="V138" s="172">
        <f t="shared" si="27"/>
        <v>9864.1200900000022</v>
      </c>
      <c r="W138" s="54">
        <f t="shared" si="28"/>
        <v>0.88253393037328176</v>
      </c>
      <c r="X138" s="175"/>
      <c r="Y138" s="55"/>
      <c r="AC138" s="71">
        <v>18</v>
      </c>
      <c r="AD138" s="71">
        <v>0.85</v>
      </c>
      <c r="AE138" s="71">
        <f t="shared" si="31"/>
        <v>1.9549999999999998</v>
      </c>
      <c r="AF138" s="173">
        <f t="shared" si="33"/>
        <v>2.8460938134036491</v>
      </c>
      <c r="AG138" s="174">
        <f t="shared" si="32"/>
        <v>21.605125051619108</v>
      </c>
      <c r="AI138" s="73"/>
    </row>
    <row r="139" spans="1:35" ht="16.5" thickTop="1" thickBot="1" x14ac:dyDescent="0.3">
      <c r="A139" s="58"/>
      <c r="B139" s="58"/>
      <c r="D139" s="52">
        <v>1.1200000000000001</v>
      </c>
      <c r="E139" s="137">
        <f t="shared" si="16"/>
        <v>11.528135462474909</v>
      </c>
      <c r="F139" s="144">
        <f t="shared" si="17"/>
        <v>1.1782784208755679</v>
      </c>
      <c r="G139" s="64">
        <f t="shared" si="18"/>
        <v>12.706413883350477</v>
      </c>
      <c r="H139" s="125">
        <f t="shared" si="19"/>
        <v>12706.413883350477</v>
      </c>
      <c r="I139" s="123">
        <f t="shared" si="20"/>
        <v>11308.708356181924</v>
      </c>
      <c r="J139" s="126">
        <f t="shared" si="21"/>
        <v>12.702637478400002</v>
      </c>
      <c r="K139" s="110">
        <f t="shared" si="22"/>
        <v>12702.637478400002</v>
      </c>
      <c r="L139" s="111">
        <f t="shared" si="23"/>
        <v>11305.347355776003</v>
      </c>
      <c r="N139" s="175"/>
      <c r="O139" s="52">
        <v>1.1200000000000001</v>
      </c>
      <c r="P139" s="161">
        <f t="shared" si="29"/>
        <v>11.211296000000001</v>
      </c>
      <c r="Q139" s="156">
        <f t="shared" si="24"/>
        <v>11211.296</v>
      </c>
      <c r="R139" s="156">
        <f t="shared" si="25"/>
        <v>9978.0534399999997</v>
      </c>
      <c r="S139" s="181"/>
      <c r="T139" s="52">
        <f t="shared" si="30"/>
        <v>1.1200000000000008</v>
      </c>
      <c r="U139" s="53">
        <f t="shared" si="26"/>
        <v>11308.708356181924</v>
      </c>
      <c r="V139" s="172">
        <f t="shared" si="27"/>
        <v>9978.0534399999997</v>
      </c>
      <c r="W139" s="54">
        <f t="shared" si="28"/>
        <v>0.88233360749333334</v>
      </c>
      <c r="X139" s="175"/>
      <c r="Y139" s="55"/>
      <c r="AC139" s="71">
        <v>19</v>
      </c>
      <c r="AD139" s="71">
        <v>0.9</v>
      </c>
      <c r="AE139" s="71">
        <f t="shared" si="31"/>
        <v>2.0699999999999998</v>
      </c>
      <c r="AF139" s="173">
        <f t="shared" si="33"/>
        <v>2.9780915447965088</v>
      </c>
      <c r="AG139" s="174">
        <f t="shared" si="32"/>
        <v>22.607139630282013</v>
      </c>
      <c r="AI139" s="73"/>
    </row>
    <row r="140" spans="1:35" ht="16.5" thickTop="1" thickBot="1" x14ac:dyDescent="0.3">
      <c r="A140" s="58"/>
      <c r="B140" s="58"/>
      <c r="D140" s="52">
        <v>1.1299999999999999</v>
      </c>
      <c r="E140" s="137">
        <f t="shared" si="16"/>
        <v>11.660123846897934</v>
      </c>
      <c r="F140" s="144">
        <f t="shared" si="17"/>
        <v>1.1942653431523262</v>
      </c>
      <c r="G140" s="64">
        <f t="shared" si="18"/>
        <v>12.854389190050259</v>
      </c>
      <c r="H140" s="125">
        <f t="shared" si="19"/>
        <v>12854.389190050259</v>
      </c>
      <c r="I140" s="123">
        <f t="shared" si="20"/>
        <v>11440.40637914473</v>
      </c>
      <c r="J140" s="126">
        <f t="shared" si="21"/>
        <v>12.852246841599998</v>
      </c>
      <c r="K140" s="110">
        <f t="shared" si="22"/>
        <v>12852.246841599997</v>
      </c>
      <c r="L140" s="111">
        <f t="shared" si="23"/>
        <v>11438.499689023998</v>
      </c>
      <c r="N140" s="175"/>
      <c r="O140" s="52">
        <v>1.1299999999999999</v>
      </c>
      <c r="P140" s="161">
        <f t="shared" si="29"/>
        <v>11.339332999999998</v>
      </c>
      <c r="Q140" s="156">
        <f t="shared" si="24"/>
        <v>11339.332999999999</v>
      </c>
      <c r="R140" s="156">
        <f t="shared" si="25"/>
        <v>10092.006369999999</v>
      </c>
      <c r="S140" s="181"/>
      <c r="T140" s="52">
        <f t="shared" si="30"/>
        <v>1.1300000000000008</v>
      </c>
      <c r="U140" s="53">
        <f t="shared" si="26"/>
        <v>11440.40637914473</v>
      </c>
      <c r="V140" s="172">
        <f t="shared" si="27"/>
        <v>10092.006369999999</v>
      </c>
      <c r="W140" s="54">
        <f t="shared" si="28"/>
        <v>0.88213705313800794</v>
      </c>
      <c r="X140" s="175"/>
      <c r="Y140" s="55"/>
      <c r="AC140" s="71">
        <v>20</v>
      </c>
      <c r="AD140" s="71">
        <v>0.95</v>
      </c>
      <c r="AE140" s="71">
        <f t="shared" si="31"/>
        <v>2.1849999999999996</v>
      </c>
      <c r="AF140" s="173">
        <f t="shared" si="33"/>
        <v>3.0828667467121909</v>
      </c>
      <c r="AG140" s="174">
        <f t="shared" si="32"/>
        <v>23.402503904304243</v>
      </c>
      <c r="AI140" s="73"/>
    </row>
    <row r="141" spans="1:35" ht="16.5" thickTop="1" thickBot="1" x14ac:dyDescent="0.3">
      <c r="A141" s="58"/>
      <c r="B141" s="58"/>
      <c r="D141" s="52">
        <v>1.1399999999999999</v>
      </c>
      <c r="E141" s="137">
        <f t="shared" si="16"/>
        <v>11.792132199936063</v>
      </c>
      <c r="F141" s="144">
        <f t="shared" si="17"/>
        <v>1.2102571031098226</v>
      </c>
      <c r="G141" s="64">
        <f t="shared" si="18"/>
        <v>13.002389303045886</v>
      </c>
      <c r="H141" s="125">
        <f t="shared" si="19"/>
        <v>13002.389303045886</v>
      </c>
      <c r="I141" s="123">
        <f t="shared" si="20"/>
        <v>11572.126479710838</v>
      </c>
      <c r="J141" s="126">
        <f t="shared" si="21"/>
        <v>13.001885843199998</v>
      </c>
      <c r="K141" s="110">
        <f t="shared" si="22"/>
        <v>13001.885843199998</v>
      </c>
      <c r="L141" s="111">
        <f t="shared" si="23"/>
        <v>11571.678400447998</v>
      </c>
      <c r="N141" s="175"/>
      <c r="O141" s="52">
        <v>1.1399999999999999</v>
      </c>
      <c r="P141" s="161">
        <f t="shared" si="29"/>
        <v>11.46738</v>
      </c>
      <c r="Q141" s="156">
        <f t="shared" si="24"/>
        <v>11467.380000000001</v>
      </c>
      <c r="R141" s="156">
        <f t="shared" si="25"/>
        <v>10205.968200000001</v>
      </c>
      <c r="S141" s="181"/>
      <c r="T141" s="52">
        <f t="shared" si="30"/>
        <v>1.1400000000000008</v>
      </c>
      <c r="U141" s="53">
        <f t="shared" si="26"/>
        <v>11572.126479710838</v>
      </c>
      <c r="V141" s="172">
        <f t="shared" si="27"/>
        <v>10205.968200000001</v>
      </c>
      <c r="W141" s="54">
        <f t="shared" si="28"/>
        <v>0.88194405910563689</v>
      </c>
      <c r="X141" s="175"/>
      <c r="Y141" s="55"/>
      <c r="AC141" s="71">
        <v>21</v>
      </c>
      <c r="AD141" s="71">
        <v>1</v>
      </c>
      <c r="AE141" s="71">
        <f t="shared" si="31"/>
        <v>2.2999999999999998</v>
      </c>
      <c r="AF141" s="173">
        <f t="shared" si="33"/>
        <v>3.1415926535897931</v>
      </c>
      <c r="AG141" s="174">
        <f t="shared" si="32"/>
        <v>23.848301072298156</v>
      </c>
      <c r="AI141" s="73"/>
    </row>
    <row r="142" spans="1:35" ht="16.5" thickTop="1" thickBot="1" x14ac:dyDescent="0.3">
      <c r="A142" s="58"/>
      <c r="B142" s="58"/>
      <c r="D142" s="52">
        <v>1.1499999999999999</v>
      </c>
      <c r="E142" s="137">
        <f t="shared" si="16"/>
        <v>11.924150536149078</v>
      </c>
      <c r="F142" s="144">
        <f t="shared" si="17"/>
        <v>1.2262512819076876</v>
      </c>
      <c r="G142" s="64">
        <f t="shared" si="18"/>
        <v>13.150401818056766</v>
      </c>
      <c r="H142" s="125">
        <f t="shared" si="19"/>
        <v>13150.401818056765</v>
      </c>
      <c r="I142" s="123">
        <f t="shared" si="20"/>
        <v>11703.857618070522</v>
      </c>
      <c r="J142" s="126">
        <f t="shared" si="21"/>
        <v>13.1515392</v>
      </c>
      <c r="K142" s="110">
        <f t="shared" si="22"/>
        <v>13151.539200000001</v>
      </c>
      <c r="L142" s="111">
        <f t="shared" si="23"/>
        <v>11704.869888000001</v>
      </c>
      <c r="N142" s="175"/>
      <c r="O142" s="52">
        <v>1.1499999999999999</v>
      </c>
      <c r="P142" s="161">
        <f t="shared" si="29"/>
        <v>11.595425000000001</v>
      </c>
      <c r="Q142" s="156">
        <f t="shared" si="24"/>
        <v>11595.425000000001</v>
      </c>
      <c r="R142" s="156">
        <f t="shared" si="25"/>
        <v>10319.928250000001</v>
      </c>
      <c r="S142" s="181"/>
      <c r="T142" s="52">
        <f t="shared" si="30"/>
        <v>1.1500000000000008</v>
      </c>
      <c r="U142" s="53">
        <f t="shared" si="26"/>
        <v>11703.857618070522</v>
      </c>
      <c r="V142" s="172">
        <f t="shared" si="27"/>
        <v>10319.928250000001</v>
      </c>
      <c r="W142" s="54">
        <f t="shared" si="28"/>
        <v>0.88175442548670768</v>
      </c>
      <c r="X142" s="175"/>
      <c r="Y142" s="55"/>
      <c r="AI142" s="73"/>
    </row>
    <row r="143" spans="1:35" ht="16.5" thickTop="1" thickBot="1" x14ac:dyDescent="0.3">
      <c r="A143" s="58"/>
      <c r="B143" s="58"/>
      <c r="D143" s="52">
        <v>1.1599999999999999</v>
      </c>
      <c r="E143" s="137">
        <f t="shared" si="16"/>
        <v>12.05616887236209</v>
      </c>
      <c r="F143" s="144">
        <f t="shared" si="17"/>
        <v>1.2422454607055526</v>
      </c>
      <c r="G143" s="64">
        <f t="shared" si="18"/>
        <v>13.298414333067642</v>
      </c>
      <c r="H143" s="125">
        <f t="shared" si="19"/>
        <v>13298.414333067642</v>
      </c>
      <c r="I143" s="123">
        <f t="shared" si="20"/>
        <v>11835.588756430201</v>
      </c>
      <c r="J143" s="126">
        <f t="shared" si="21"/>
        <v>13.3011916288</v>
      </c>
      <c r="K143" s="110">
        <f t="shared" si="22"/>
        <v>13301.191628799999</v>
      </c>
      <c r="L143" s="111">
        <f t="shared" si="23"/>
        <v>11838.060549632</v>
      </c>
      <c r="N143" s="175"/>
      <c r="O143" s="52">
        <v>1.1599999999999999</v>
      </c>
      <c r="P143" s="161">
        <f t="shared" si="29"/>
        <v>11.723456000000001</v>
      </c>
      <c r="Q143" s="156">
        <f t="shared" si="24"/>
        <v>11723.456</v>
      </c>
      <c r="R143" s="156">
        <f t="shared" si="25"/>
        <v>10433.875840000001</v>
      </c>
      <c r="S143" s="181"/>
      <c r="T143" s="52">
        <f t="shared" si="30"/>
        <v>1.1600000000000008</v>
      </c>
      <c r="U143" s="53">
        <f t="shared" si="26"/>
        <v>11835.588756430201</v>
      </c>
      <c r="V143" s="172">
        <f t="shared" si="27"/>
        <v>10433.875840000001</v>
      </c>
      <c r="W143" s="54">
        <f t="shared" si="28"/>
        <v>0.88156796038822671</v>
      </c>
      <c r="X143" s="175"/>
      <c r="Y143" s="55"/>
      <c r="AI143" s="73"/>
    </row>
    <row r="144" spans="1:35" ht="16.5" thickTop="1" thickBot="1" x14ac:dyDescent="0.3">
      <c r="A144" s="58"/>
      <c r="B144" s="58"/>
      <c r="D144" s="52">
        <v>1.17</v>
      </c>
      <c r="E144" s="137">
        <f t="shared" si="16"/>
        <v>12.188177225400223</v>
      </c>
      <c r="F144" s="144">
        <f t="shared" si="17"/>
        <v>1.2582372206630488</v>
      </c>
      <c r="G144" s="64">
        <f t="shared" si="18"/>
        <v>13.446414446063271</v>
      </c>
      <c r="H144" s="125">
        <f t="shared" si="19"/>
        <v>13446.414446063271</v>
      </c>
      <c r="I144" s="123">
        <f t="shared" si="20"/>
        <v>11967.308856996311</v>
      </c>
      <c r="J144" s="126">
        <f t="shared" si="21"/>
        <v>13.450827846399998</v>
      </c>
      <c r="K144" s="110">
        <f t="shared" si="22"/>
        <v>13450.827846399998</v>
      </c>
      <c r="L144" s="111">
        <f t="shared" si="23"/>
        <v>11971.236783295999</v>
      </c>
      <c r="N144" s="175"/>
      <c r="O144" s="52">
        <v>1.17</v>
      </c>
      <c r="P144" s="161">
        <f t="shared" si="29"/>
        <v>11.851460999999999</v>
      </c>
      <c r="Q144" s="156">
        <f t="shared" si="24"/>
        <v>11851.460999999999</v>
      </c>
      <c r="R144" s="156">
        <f t="shared" si="25"/>
        <v>10547.800289999999</v>
      </c>
      <c r="S144" s="181"/>
      <c r="T144" s="52">
        <f t="shared" si="30"/>
        <v>1.1700000000000008</v>
      </c>
      <c r="U144" s="53">
        <f t="shared" si="26"/>
        <v>11967.308856996311</v>
      </c>
      <c r="V144" s="172">
        <f t="shared" si="27"/>
        <v>10547.800289999999</v>
      </c>
      <c r="W144" s="54">
        <f t="shared" si="28"/>
        <v>0.88138447967218292</v>
      </c>
      <c r="X144" s="175"/>
      <c r="Y144" s="55"/>
      <c r="AF144" t="s">
        <v>81</v>
      </c>
    </row>
    <row r="145" spans="1:25" ht="16.5" thickTop="1" thickBot="1" x14ac:dyDescent="0.3">
      <c r="A145" s="58"/>
      <c r="B145" s="58"/>
      <c r="D145" s="52">
        <v>1.18</v>
      </c>
      <c r="E145" s="137">
        <f t="shared" si="16"/>
        <v>12.320165609823249</v>
      </c>
      <c r="F145" s="144">
        <f t="shared" si="17"/>
        <v>1.2742241429398076</v>
      </c>
      <c r="G145" s="64">
        <f t="shared" si="18"/>
        <v>13.594389752763057</v>
      </c>
      <c r="H145" s="125">
        <f t="shared" si="19"/>
        <v>13594.389752763056</v>
      </c>
      <c r="I145" s="123">
        <f t="shared" si="20"/>
        <v>12099.006879959121</v>
      </c>
      <c r="J145" s="126">
        <f t="shared" si="21"/>
        <v>13.600432569599997</v>
      </c>
      <c r="K145" s="110">
        <f t="shared" si="22"/>
        <v>13600.432569599998</v>
      </c>
      <c r="L145" s="111">
        <f t="shared" si="23"/>
        <v>12104.384986943998</v>
      </c>
      <c r="N145" s="175"/>
      <c r="O145" s="52">
        <v>1.18</v>
      </c>
      <c r="P145" s="161">
        <f t="shared" si="29"/>
        <v>11.979427999999999</v>
      </c>
      <c r="Q145" s="156">
        <f t="shared" si="24"/>
        <v>11979.427999999998</v>
      </c>
      <c r="R145" s="156">
        <f t="shared" si="25"/>
        <v>10661.690919999999</v>
      </c>
      <c r="S145" s="181"/>
      <c r="T145" s="52">
        <f t="shared" si="30"/>
        <v>1.1800000000000008</v>
      </c>
      <c r="U145" s="53">
        <f t="shared" si="26"/>
        <v>12099.006879959121</v>
      </c>
      <c r="V145" s="172">
        <f t="shared" si="27"/>
        <v>10661.690919999999</v>
      </c>
      <c r="W145" s="54">
        <f t="shared" si="28"/>
        <v>0.88120380670748255</v>
      </c>
      <c r="X145" s="175"/>
      <c r="Y145" s="55"/>
    </row>
    <row r="146" spans="1:25" ht="16.5" thickTop="1" thickBot="1" x14ac:dyDescent="0.3">
      <c r="A146" s="58"/>
      <c r="B146" s="58"/>
      <c r="D146" s="52">
        <v>1.19</v>
      </c>
      <c r="E146" s="137">
        <f t="shared" si="16"/>
        <v>12.452124035657691</v>
      </c>
      <c r="F146" s="144">
        <f t="shared" si="17"/>
        <v>1.2902038086954606</v>
      </c>
      <c r="G146" s="64">
        <f t="shared" si="18"/>
        <v>13.742327844353152</v>
      </c>
      <c r="H146" s="125">
        <f t="shared" si="19"/>
        <v>13742.327844353153</v>
      </c>
      <c r="I146" s="123">
        <f t="shared" si="20"/>
        <v>12230.671781474306</v>
      </c>
      <c r="J146" s="126">
        <f t="shared" si="21"/>
        <v>13.749990515199999</v>
      </c>
      <c r="K146" s="110">
        <f t="shared" si="22"/>
        <v>13749.990515199999</v>
      </c>
      <c r="L146" s="111">
        <f t="shared" si="23"/>
        <v>12237.491558528</v>
      </c>
      <c r="N146" s="175"/>
      <c r="O146" s="52">
        <v>1.19</v>
      </c>
      <c r="P146" s="161">
        <f t="shared" si="29"/>
        <v>12.107345000000002</v>
      </c>
      <c r="Q146" s="156">
        <f t="shared" si="24"/>
        <v>12107.345000000003</v>
      </c>
      <c r="R146" s="156">
        <f t="shared" si="25"/>
        <v>10775.537050000003</v>
      </c>
      <c r="S146" s="181"/>
      <c r="T146" s="52">
        <f t="shared" si="30"/>
        <v>1.1900000000000008</v>
      </c>
      <c r="U146" s="53">
        <f t="shared" si="26"/>
        <v>12230.671781474306</v>
      </c>
      <c r="V146" s="172">
        <f t="shared" si="27"/>
        <v>10775.537050000003</v>
      </c>
      <c r="W146" s="54">
        <f t="shared" si="28"/>
        <v>0.88102577213474209</v>
      </c>
      <c r="X146" s="175"/>
      <c r="Y146" s="55"/>
    </row>
    <row r="147" spans="1:25" ht="16.5" thickTop="1" thickBot="1" x14ac:dyDescent="0.3">
      <c r="A147" s="58"/>
      <c r="B147" s="58"/>
      <c r="D147" s="52">
        <v>1.2</v>
      </c>
      <c r="E147" s="137">
        <f t="shared" si="16"/>
        <v>12.584042506123748</v>
      </c>
      <c r="F147" s="144">
        <f t="shared" si="17"/>
        <v>1.3061737990896387</v>
      </c>
      <c r="G147" s="64">
        <f t="shared" si="18"/>
        <v>13.890216305213386</v>
      </c>
      <c r="H147" s="125">
        <f t="shared" si="19"/>
        <v>13890.216305213386</v>
      </c>
      <c r="I147" s="123">
        <f t="shared" si="20"/>
        <v>12362.292511639913</v>
      </c>
      <c r="J147" s="126">
        <f t="shared" si="21"/>
        <v>13.899486399999999</v>
      </c>
      <c r="K147" s="110">
        <f t="shared" si="22"/>
        <v>13899.4864</v>
      </c>
      <c r="L147" s="111">
        <f t="shared" si="23"/>
        <v>12370.542896000001</v>
      </c>
      <c r="N147" s="175"/>
      <c r="O147" s="52">
        <v>1.2</v>
      </c>
      <c r="P147" s="161">
        <f t="shared" si="29"/>
        <v>12.235200000000003</v>
      </c>
      <c r="Q147" s="156">
        <f t="shared" si="24"/>
        <v>12235.200000000003</v>
      </c>
      <c r="R147" s="156">
        <f t="shared" si="25"/>
        <v>10889.328000000003</v>
      </c>
      <c r="S147" s="181"/>
      <c r="T147" s="52">
        <f t="shared" si="30"/>
        <v>1.2000000000000008</v>
      </c>
      <c r="U147" s="53">
        <f t="shared" si="26"/>
        <v>12362.292511639913</v>
      </c>
      <c r="V147" s="172">
        <f t="shared" si="27"/>
        <v>10889.328000000003</v>
      </c>
      <c r="W147" s="54">
        <f t="shared" si="28"/>
        <v>0.88085021364338234</v>
      </c>
      <c r="X147" s="175"/>
      <c r="Y147" s="55"/>
    </row>
    <row r="148" spans="1:25" ht="16.5" thickTop="1" thickBot="1" x14ac:dyDescent="0.3">
      <c r="A148" s="58"/>
      <c r="B148" s="58"/>
      <c r="D148" s="52">
        <v>1.21</v>
      </c>
      <c r="E148" s="137">
        <f t="shared" si="16"/>
        <v>12.715911015354502</v>
      </c>
      <c r="F148" s="144">
        <f t="shared" si="17"/>
        <v>1.3221316952819733</v>
      </c>
      <c r="G148" s="64">
        <f t="shared" si="18"/>
        <v>14.038042710636475</v>
      </c>
      <c r="H148" s="125">
        <f t="shared" si="19"/>
        <v>14038.042710636475</v>
      </c>
      <c r="I148" s="123">
        <f t="shared" si="20"/>
        <v>12493.858012466462</v>
      </c>
      <c r="J148" s="126">
        <f t="shared" si="21"/>
        <v>14.0489049408</v>
      </c>
      <c r="K148" s="110">
        <f t="shared" si="22"/>
        <v>14048.904940799999</v>
      </c>
      <c r="L148" s="111">
        <f t="shared" si="23"/>
        <v>12503.525397312</v>
      </c>
      <c r="N148" s="175"/>
      <c r="O148" s="52">
        <v>1.21</v>
      </c>
      <c r="P148" s="161">
        <f t="shared" si="29"/>
        <v>12.362981000000001</v>
      </c>
      <c r="Q148" s="156">
        <f t="shared" si="24"/>
        <v>12362.981000000002</v>
      </c>
      <c r="R148" s="156">
        <f t="shared" si="25"/>
        <v>11003.053090000001</v>
      </c>
      <c r="S148" s="181"/>
      <c r="T148" s="52">
        <f t="shared" si="30"/>
        <v>1.2100000000000009</v>
      </c>
      <c r="U148" s="53">
        <f t="shared" si="26"/>
        <v>12493.858012466462</v>
      </c>
      <c r="V148" s="172">
        <f t="shared" si="27"/>
        <v>11003.053090000001</v>
      </c>
      <c r="W148" s="54">
        <f t="shared" si="28"/>
        <v>0.88067697576049564</v>
      </c>
      <c r="X148" s="175"/>
      <c r="Y148" s="55"/>
    </row>
    <row r="149" spans="1:25" ht="16.5" thickTop="1" thickBot="1" x14ac:dyDescent="0.3">
      <c r="A149" s="58"/>
      <c r="B149" s="58"/>
      <c r="D149" s="52">
        <v>1.22</v>
      </c>
      <c r="E149" s="137">
        <f t="shared" si="16"/>
        <v>12.84771954610475</v>
      </c>
      <c r="F149" s="144">
        <f t="shared" si="17"/>
        <v>1.3380750784320956</v>
      </c>
      <c r="G149" s="64">
        <f t="shared" si="18"/>
        <v>14.185794624536847</v>
      </c>
      <c r="H149" s="125">
        <f t="shared" si="19"/>
        <v>14185.794624536848</v>
      </c>
      <c r="I149" s="123">
        <f t="shared" si="20"/>
        <v>12625.357215837794</v>
      </c>
      <c r="J149" s="126">
        <f t="shared" si="21"/>
        <v>14.1982308544</v>
      </c>
      <c r="K149" s="110">
        <f t="shared" si="22"/>
        <v>14198.230854400001</v>
      </c>
      <c r="L149" s="111">
        <f t="shared" si="23"/>
        <v>12636.425460416001</v>
      </c>
      <c r="N149" s="175"/>
      <c r="O149" s="52">
        <v>1.22</v>
      </c>
      <c r="P149" s="161">
        <f t="shared" si="29"/>
        <v>12.490676000000001</v>
      </c>
      <c r="Q149" s="156">
        <f t="shared" si="24"/>
        <v>12490.676000000001</v>
      </c>
      <c r="R149" s="156">
        <f t="shared" si="25"/>
        <v>11116.701640000001</v>
      </c>
      <c r="S149" s="181"/>
      <c r="T149" s="52">
        <f t="shared" si="30"/>
        <v>1.2200000000000009</v>
      </c>
      <c r="U149" s="53">
        <f t="shared" si="26"/>
        <v>12625.357215837794</v>
      </c>
      <c r="V149" s="172">
        <f t="shared" si="27"/>
        <v>11116.701640000001</v>
      </c>
      <c r="W149" s="54">
        <f t="shared" si="28"/>
        <v>0.88050590965099429</v>
      </c>
      <c r="X149" s="175"/>
      <c r="Y149" s="55"/>
    </row>
    <row r="150" spans="1:25" ht="16.5" thickTop="1" thickBot="1" x14ac:dyDescent="0.3">
      <c r="A150" s="58"/>
      <c r="B150" s="58"/>
      <c r="D150" s="52">
        <v>1.23</v>
      </c>
      <c r="E150" s="137">
        <f t="shared" si="16"/>
        <v>12.979458067446854</v>
      </c>
      <c r="F150" s="144">
        <f t="shared" si="17"/>
        <v>1.3540015296996375</v>
      </c>
      <c r="G150" s="64">
        <f t="shared" si="18"/>
        <v>14.333459597146492</v>
      </c>
      <c r="H150" s="125">
        <f t="shared" si="19"/>
        <v>14333.459597146491</v>
      </c>
      <c r="I150" s="123">
        <f t="shared" si="20"/>
        <v>12756.779041460377</v>
      </c>
      <c r="J150" s="126">
        <f t="shared" si="21"/>
        <v>14.347448857599998</v>
      </c>
      <c r="K150" s="110">
        <f t="shared" si="22"/>
        <v>14347.448857599999</v>
      </c>
      <c r="L150" s="111">
        <f t="shared" si="23"/>
        <v>12769.229483263998</v>
      </c>
      <c r="N150" s="175"/>
      <c r="O150" s="52">
        <v>1.23</v>
      </c>
      <c r="P150" s="161">
        <f t="shared" si="29"/>
        <v>12.618273000000002</v>
      </c>
      <c r="Q150" s="156">
        <f t="shared" si="24"/>
        <v>12618.273000000003</v>
      </c>
      <c r="R150" s="156">
        <f t="shared" si="25"/>
        <v>11230.262970000003</v>
      </c>
      <c r="S150" s="181"/>
      <c r="T150" s="52">
        <f t="shared" si="30"/>
        <v>1.2300000000000009</v>
      </c>
      <c r="U150" s="53">
        <f t="shared" si="26"/>
        <v>12756.779041460377</v>
      </c>
      <c r="V150" s="172">
        <f t="shared" si="27"/>
        <v>11230.262970000003</v>
      </c>
      <c r="W150" s="54">
        <f t="shared" si="28"/>
        <v>0.88033687292857432</v>
      </c>
      <c r="X150" s="175"/>
      <c r="Y150" s="55"/>
    </row>
    <row r="151" spans="1:25" ht="16.5" thickTop="1" thickBot="1" x14ac:dyDescent="0.3">
      <c r="A151" s="58"/>
      <c r="B151" s="58"/>
      <c r="D151" s="52">
        <v>1.24</v>
      </c>
      <c r="E151" s="137">
        <f t="shared" si="16"/>
        <v>13.111116532450939</v>
      </c>
      <c r="F151" s="144">
        <f t="shared" si="17"/>
        <v>1.3699086302442298</v>
      </c>
      <c r="G151" s="64">
        <f t="shared" si="18"/>
        <v>14.481025162695168</v>
      </c>
      <c r="H151" s="125">
        <f t="shared" si="19"/>
        <v>14481.025162695169</v>
      </c>
      <c r="I151" s="123">
        <f t="shared" si="20"/>
        <v>12888.1123947987</v>
      </c>
      <c r="J151" s="126">
        <f t="shared" si="21"/>
        <v>14.496543667200001</v>
      </c>
      <c r="K151" s="110">
        <f t="shared" si="22"/>
        <v>14496.543667200001</v>
      </c>
      <c r="L151" s="111">
        <f t="shared" si="23"/>
        <v>12901.923863808002</v>
      </c>
      <c r="N151" s="175"/>
      <c r="O151" s="52">
        <v>1.24</v>
      </c>
      <c r="P151" s="161">
        <f t="shared" si="29"/>
        <v>12.745760000000001</v>
      </c>
      <c r="Q151" s="156">
        <f t="shared" si="24"/>
        <v>12745.76</v>
      </c>
      <c r="R151" s="156">
        <f t="shared" si="25"/>
        <v>11343.7264</v>
      </c>
      <c r="S151" s="181"/>
      <c r="T151" s="52">
        <f t="shared" si="30"/>
        <v>1.2400000000000009</v>
      </c>
      <c r="U151" s="53">
        <f t="shared" si="26"/>
        <v>12888.1123947987</v>
      </c>
      <c r="V151" s="172">
        <f t="shared" si="27"/>
        <v>11343.7264</v>
      </c>
      <c r="W151" s="54">
        <f t="shared" si="28"/>
        <v>0.88016972947706651</v>
      </c>
      <c r="X151" s="175"/>
      <c r="Y151" s="55"/>
    </row>
    <row r="152" spans="1:25" ht="16.5" thickTop="1" thickBot="1" x14ac:dyDescent="0.3">
      <c r="A152" s="58"/>
      <c r="B152" s="58"/>
      <c r="D152" s="52">
        <v>1.25</v>
      </c>
      <c r="E152" s="137">
        <f t="shared" si="16"/>
        <v>13.242684875846676</v>
      </c>
      <c r="F152" s="144">
        <f t="shared" si="17"/>
        <v>1.3857939612255037</v>
      </c>
      <c r="G152" s="64">
        <f t="shared" si="18"/>
        <v>14.62847883707218</v>
      </c>
      <c r="H152" s="125">
        <f t="shared" si="19"/>
        <v>14628.47883707218</v>
      </c>
      <c r="I152" s="123">
        <f t="shared" si="20"/>
        <v>13019.34616499424</v>
      </c>
      <c r="J152" s="126">
        <f t="shared" si="21"/>
        <v>14.6455</v>
      </c>
      <c r="K152" s="110">
        <f t="shared" si="22"/>
        <v>14645.5</v>
      </c>
      <c r="L152" s="111">
        <f t="shared" si="23"/>
        <v>13034.495000000001</v>
      </c>
      <c r="N152" s="175"/>
      <c r="O152" s="52">
        <v>1.25</v>
      </c>
      <c r="P152" s="161">
        <f t="shared" si="29"/>
        <v>12.873125000000002</v>
      </c>
      <c r="Q152" s="156">
        <f t="shared" si="24"/>
        <v>12873.125000000002</v>
      </c>
      <c r="R152" s="156">
        <f t="shared" si="25"/>
        <v>11457.081250000001</v>
      </c>
      <c r="S152" s="181"/>
      <c r="T152" s="52">
        <f t="shared" si="30"/>
        <v>1.2500000000000009</v>
      </c>
      <c r="U152" s="53">
        <f t="shared" si="26"/>
        <v>13019.34616499424</v>
      </c>
      <c r="V152" s="172">
        <f t="shared" si="27"/>
        <v>11457.081250000001</v>
      </c>
      <c r="W152" s="54">
        <f t="shared" si="28"/>
        <v>0.88000434928178051</v>
      </c>
      <c r="X152" s="175"/>
      <c r="Y152" s="55"/>
    </row>
    <row r="153" spans="1:25" ht="16.5" thickTop="1" thickBot="1" x14ac:dyDescent="0.3">
      <c r="A153" s="58"/>
      <c r="B153" s="58"/>
      <c r="D153" s="52">
        <v>1.26</v>
      </c>
      <c r="E153" s="137">
        <f t="shared" si="16"/>
        <v>13.374153011663916</v>
      </c>
      <c r="F153" s="144">
        <f t="shared" si="17"/>
        <v>1.4016551038030911</v>
      </c>
      <c r="G153" s="64">
        <f t="shared" si="18"/>
        <v>14.775808115467006</v>
      </c>
      <c r="H153" s="125">
        <f t="shared" si="19"/>
        <v>14775.808115467005</v>
      </c>
      <c r="I153" s="123">
        <f t="shared" si="20"/>
        <v>13150.469222765634</v>
      </c>
      <c r="J153" s="126">
        <f t="shared" si="21"/>
        <v>14.794302572800001</v>
      </c>
      <c r="K153" s="110">
        <f t="shared" si="22"/>
        <v>14794.302572800001</v>
      </c>
      <c r="L153" s="111">
        <f t="shared" si="23"/>
        <v>13166.929289792</v>
      </c>
      <c r="N153" s="175"/>
      <c r="O153" s="52">
        <v>1.26</v>
      </c>
      <c r="P153" s="161">
        <f t="shared" si="29"/>
        <v>13.000356</v>
      </c>
      <c r="Q153" s="156">
        <f t="shared" si="24"/>
        <v>13000.356</v>
      </c>
      <c r="R153" s="156">
        <f t="shared" si="25"/>
        <v>11570.31684</v>
      </c>
      <c r="S153" s="181"/>
      <c r="T153" s="52">
        <f t="shared" si="30"/>
        <v>1.2600000000000009</v>
      </c>
      <c r="U153" s="53">
        <f t="shared" si="26"/>
        <v>13150.469222765634</v>
      </c>
      <c r="V153" s="172">
        <f t="shared" si="27"/>
        <v>11570.31684</v>
      </c>
      <c r="W153" s="54">
        <f t="shared" si="28"/>
        <v>0.87984060827045396</v>
      </c>
      <c r="X153" s="175"/>
      <c r="Y153" s="55"/>
    </row>
    <row r="154" spans="1:25" ht="16.5" thickTop="1" thickBot="1" x14ac:dyDescent="0.3">
      <c r="A154" s="58"/>
      <c r="B154" s="58"/>
      <c r="D154" s="52">
        <v>1.27</v>
      </c>
      <c r="E154" s="137">
        <f t="shared" si="16"/>
        <v>13.50551083084939</v>
      </c>
      <c r="F154" s="144">
        <f t="shared" si="17"/>
        <v>1.4174896391366227</v>
      </c>
      <c r="G154" s="64">
        <f t="shared" si="18"/>
        <v>14.923000469986013</v>
      </c>
      <c r="H154" s="125">
        <f t="shared" si="19"/>
        <v>14923.000469986013</v>
      </c>
      <c r="I154" s="123">
        <f t="shared" si="20"/>
        <v>13281.470418287552</v>
      </c>
      <c r="J154" s="126">
        <f t="shared" si="21"/>
        <v>14.942936102400003</v>
      </c>
      <c r="K154" s="110">
        <f t="shared" si="22"/>
        <v>14942.936102400003</v>
      </c>
      <c r="L154" s="111">
        <f t="shared" si="23"/>
        <v>13299.213131136003</v>
      </c>
      <c r="N154" s="175"/>
      <c r="O154" s="52">
        <v>1.27</v>
      </c>
      <c r="P154" s="161">
        <f t="shared" si="29"/>
        <v>13.127441000000001</v>
      </c>
      <c r="Q154" s="156">
        <f t="shared" si="24"/>
        <v>13127.441000000001</v>
      </c>
      <c r="R154" s="156">
        <f t="shared" si="25"/>
        <v>11683.422490000001</v>
      </c>
      <c r="S154" s="181"/>
      <c r="T154" s="52">
        <f t="shared" si="30"/>
        <v>1.2700000000000009</v>
      </c>
      <c r="U154" s="53">
        <f t="shared" si="26"/>
        <v>13281.470418287552</v>
      </c>
      <c r="V154" s="172">
        <f t="shared" si="27"/>
        <v>11683.422490000001</v>
      </c>
      <c r="W154" s="54">
        <f t="shared" si="28"/>
        <v>0.87967838816346999</v>
      </c>
      <c r="X154" s="175"/>
      <c r="Y154" s="55"/>
    </row>
    <row r="155" spans="1:25" ht="16.5" thickTop="1" thickBot="1" x14ac:dyDescent="0.3">
      <c r="A155" s="58"/>
      <c r="B155" s="58"/>
      <c r="D155" s="52">
        <v>1.28</v>
      </c>
      <c r="E155" s="137">
        <f t="shared" si="16"/>
        <v>13.636748198856511</v>
      </c>
      <c r="F155" s="144">
        <f t="shared" si="17"/>
        <v>1.4332951483857304</v>
      </c>
      <c r="G155" s="64">
        <f t="shared" si="18"/>
        <v>15.07004334724224</v>
      </c>
      <c r="H155" s="125">
        <f t="shared" si="19"/>
        <v>15070.043347242241</v>
      </c>
      <c r="I155" s="123">
        <f t="shared" si="20"/>
        <v>13412.338579045594</v>
      </c>
      <c r="J155" s="126">
        <f t="shared" si="21"/>
        <v>15.091385305600001</v>
      </c>
      <c r="K155" s="110">
        <f t="shared" si="22"/>
        <v>15091.385305600001</v>
      </c>
      <c r="L155" s="111">
        <f t="shared" si="23"/>
        <v>13431.332921984002</v>
      </c>
      <c r="N155" s="175"/>
      <c r="O155" s="52">
        <v>1.28</v>
      </c>
      <c r="P155" s="161">
        <f t="shared" si="29"/>
        <v>13.254367999999999</v>
      </c>
      <c r="Q155" s="156">
        <f t="shared" si="24"/>
        <v>13254.367999999999</v>
      </c>
      <c r="R155" s="156">
        <f t="shared" si="25"/>
        <v>11796.387519999998</v>
      </c>
      <c r="S155" s="181"/>
      <c r="T155" s="52">
        <f t="shared" si="30"/>
        <v>1.2800000000000009</v>
      </c>
      <c r="U155" s="53">
        <f t="shared" si="26"/>
        <v>13412.338579045594</v>
      </c>
      <c r="V155" s="172">
        <f t="shared" si="27"/>
        <v>11796.387519999998</v>
      </c>
      <c r="W155" s="54">
        <f t="shared" si="28"/>
        <v>0.87951757633301675</v>
      </c>
      <c r="X155" s="175"/>
      <c r="Y155" s="55"/>
    </row>
    <row r="156" spans="1:25" ht="16.5" thickTop="1" thickBot="1" x14ac:dyDescent="0.3">
      <c r="A156" s="58"/>
      <c r="B156" s="58"/>
      <c r="D156" s="52">
        <v>1.29</v>
      </c>
      <c r="E156" s="137">
        <f t="shared" ref="E156:E219" si="34" xml:space="preserve"> E$11*(E$9/2)^2*(ACOS(1-D156/(E$9/2)) - (1-D156/(E$9/2))*SIN(ACOS(1-D156/(E$9/2))))</f>
        <v>13.767854953205342</v>
      </c>
      <c r="F156" s="144">
        <f t="shared" ref="F156:F219" si="35">(PI()*E$12*D156^2*(1-(D156/(1.5*E$9))))</f>
        <v>1.4490692127100449</v>
      </c>
      <c r="G156" s="64">
        <f t="shared" ref="G156:G219" si="36">F156+E156</f>
        <v>15.216924165915387</v>
      </c>
      <c r="H156" s="125">
        <f t="shared" ref="H156:H219" si="37">G156*1000</f>
        <v>15216.924165915387</v>
      </c>
      <c r="I156" s="123">
        <f t="shared" ref="I156:I219" si="38">H156*$D$17</f>
        <v>13543.062507664694</v>
      </c>
      <c r="J156" s="126">
        <f t="shared" ref="J156:J219" si="39">-2.5472*(D156)^3+8.7832*(D156)^2+4.8702*(D156)-0.191</f>
        <v>15.239634899200002</v>
      </c>
      <c r="K156" s="110">
        <f t="shared" ref="K156:K219" si="40">J156*1000</f>
        <v>15239.634899200002</v>
      </c>
      <c r="L156" s="111">
        <f t="shared" ref="L156:L219" si="41">K156*$D$17</f>
        <v>13563.275060288002</v>
      </c>
      <c r="N156" s="175"/>
      <c r="O156" s="52">
        <v>1.29</v>
      </c>
      <c r="P156" s="161">
        <f t="shared" si="29"/>
        <v>13.381125000000001</v>
      </c>
      <c r="Q156" s="156">
        <f t="shared" ref="Q156:Q219" si="42">P156*1000</f>
        <v>13381.125</v>
      </c>
      <c r="R156" s="156">
        <f t="shared" ref="R156:R219" si="43">Q156*$D$17</f>
        <v>11909.20125</v>
      </c>
      <c r="S156" s="181"/>
      <c r="T156" s="52">
        <f t="shared" si="30"/>
        <v>1.2900000000000009</v>
      </c>
      <c r="U156" s="53">
        <f t="shared" ref="U156:U219" si="44">I156</f>
        <v>13543.062507664694</v>
      </c>
      <c r="V156" s="172">
        <f t="shared" ref="V156:V219" si="45">R156</f>
        <v>11909.20125</v>
      </c>
      <c r="W156" s="54">
        <f t="shared" ref="W156:W219" si="46">V156/U156</f>
        <v>0.87935806567089159</v>
      </c>
      <c r="X156" s="175"/>
      <c r="Y156" s="55"/>
    </row>
    <row r="157" spans="1:25" ht="16.5" thickTop="1" thickBot="1" x14ac:dyDescent="0.3">
      <c r="A157" s="58"/>
      <c r="B157" s="58"/>
      <c r="D157" s="52">
        <v>1.3</v>
      </c>
      <c r="E157" s="137">
        <f t="shared" si="34"/>
        <v>13.898820901009723</v>
      </c>
      <c r="F157" s="144">
        <f t="shared" si="35"/>
        <v>1.4648094132691978</v>
      </c>
      <c r="G157" s="64">
        <f t="shared" si="36"/>
        <v>15.36363031427892</v>
      </c>
      <c r="H157" s="125">
        <f t="shared" si="37"/>
        <v>15363.63031427892</v>
      </c>
      <c r="I157" s="123">
        <f t="shared" si="38"/>
        <v>13673.630979708239</v>
      </c>
      <c r="J157" s="126">
        <f t="shared" si="39"/>
        <v>15.387669600000001</v>
      </c>
      <c r="K157" s="110">
        <f t="shared" si="40"/>
        <v>15387.669600000001</v>
      </c>
      <c r="L157" s="111">
        <f t="shared" si="41"/>
        <v>13695.025944000001</v>
      </c>
      <c r="N157" s="175"/>
      <c r="O157" s="52">
        <v>1.3</v>
      </c>
      <c r="P157" s="161">
        <f t="shared" ref="P157:P220" si="47">-2*(O157)^3+6.83*(O157)^2+5.03*(O157)-0.18</f>
        <v>13.507700000000002</v>
      </c>
      <c r="Q157" s="156">
        <f t="shared" si="42"/>
        <v>13507.7</v>
      </c>
      <c r="R157" s="156">
        <f t="shared" si="43"/>
        <v>12021.853000000001</v>
      </c>
      <c r="S157" s="181"/>
      <c r="T157" s="52">
        <f t="shared" ref="T157:T220" si="48">T156+0.01</f>
        <v>1.3000000000000009</v>
      </c>
      <c r="U157" s="53">
        <f t="shared" si="44"/>
        <v>13673.630979708239</v>
      </c>
      <c r="V157" s="172">
        <f t="shared" si="45"/>
        <v>12021.853000000001</v>
      </c>
      <c r="W157" s="54">
        <f t="shared" si="46"/>
        <v>0.87919975446467091</v>
      </c>
      <c r="X157" s="175"/>
      <c r="Y157" s="55"/>
    </row>
    <row r="158" spans="1:25" ht="16.5" thickTop="1" thickBot="1" x14ac:dyDescent="0.3">
      <c r="A158" s="58"/>
      <c r="B158" s="58"/>
      <c r="D158" s="52">
        <v>1.31</v>
      </c>
      <c r="E158" s="137">
        <f t="shared" si="34"/>
        <v>14.029635816468383</v>
      </c>
      <c r="F158" s="144">
        <f t="shared" si="35"/>
        <v>1.4805133312228209</v>
      </c>
      <c r="G158" s="64">
        <f t="shared" si="36"/>
        <v>15.510149147691205</v>
      </c>
      <c r="H158" s="125">
        <f t="shared" si="37"/>
        <v>15510.149147691205</v>
      </c>
      <c r="I158" s="123">
        <f t="shared" si="38"/>
        <v>13804.032741445173</v>
      </c>
      <c r="J158" s="126">
        <f t="shared" si="39"/>
        <v>15.535474124800002</v>
      </c>
      <c r="K158" s="110">
        <f t="shared" si="40"/>
        <v>15535.474124800003</v>
      </c>
      <c r="L158" s="111">
        <f t="shared" si="41"/>
        <v>13826.571971072002</v>
      </c>
      <c r="N158" s="175"/>
      <c r="O158" s="52">
        <v>1.31</v>
      </c>
      <c r="P158" s="161">
        <f t="shared" si="47"/>
        <v>13.634081000000002</v>
      </c>
      <c r="Q158" s="156">
        <f t="shared" si="42"/>
        <v>13634.081000000002</v>
      </c>
      <c r="R158" s="156">
        <f t="shared" si="43"/>
        <v>12134.332090000002</v>
      </c>
      <c r="S158" s="181"/>
      <c r="T158" s="52">
        <f t="shared" si="48"/>
        <v>1.3100000000000009</v>
      </c>
      <c r="U158" s="53">
        <f t="shared" si="44"/>
        <v>13804.032741445173</v>
      </c>
      <c r="V158" s="172">
        <f t="shared" si="45"/>
        <v>12134.332090000002</v>
      </c>
      <c r="W158" s="54">
        <f t="shared" si="46"/>
        <v>0.87904254628199563</v>
      </c>
      <c r="X158" s="175"/>
      <c r="Y158" s="55"/>
    </row>
    <row r="159" spans="1:25" ht="16.5" thickTop="1" thickBot="1" x14ac:dyDescent="0.3">
      <c r="A159" s="58"/>
      <c r="B159" s="58"/>
      <c r="D159" s="52">
        <v>1.32</v>
      </c>
      <c r="E159" s="137">
        <f t="shared" si="34"/>
        <v>14.160289438316786</v>
      </c>
      <c r="F159" s="144">
        <f t="shared" si="35"/>
        <v>1.4961785477305449</v>
      </c>
      <c r="G159" s="64">
        <f t="shared" si="36"/>
        <v>15.656467986047332</v>
      </c>
      <c r="H159" s="125">
        <f t="shared" si="37"/>
        <v>15656.467986047332</v>
      </c>
      <c r="I159" s="123">
        <f t="shared" si="38"/>
        <v>13934.256507582126</v>
      </c>
      <c r="J159" s="126">
        <f t="shared" si="39"/>
        <v>15.6830331904</v>
      </c>
      <c r="K159" s="110">
        <f t="shared" si="40"/>
        <v>15683.0331904</v>
      </c>
      <c r="L159" s="111">
        <f t="shared" si="41"/>
        <v>13957.899539456001</v>
      </c>
      <c r="N159" s="175"/>
      <c r="O159" s="52">
        <v>1.32</v>
      </c>
      <c r="P159" s="161">
        <f t="shared" si="47"/>
        <v>13.760256000000002</v>
      </c>
      <c r="Q159" s="156">
        <f t="shared" si="42"/>
        <v>13760.256000000001</v>
      </c>
      <c r="R159" s="156">
        <f t="shared" si="43"/>
        <v>12246.627840000001</v>
      </c>
      <c r="S159" s="181"/>
      <c r="T159" s="52">
        <f t="shared" si="48"/>
        <v>1.320000000000001</v>
      </c>
      <c r="U159" s="53">
        <f t="shared" si="44"/>
        <v>13934.256507582126</v>
      </c>
      <c r="V159" s="172">
        <f t="shared" si="45"/>
        <v>12246.627840000001</v>
      </c>
      <c r="W159" s="54">
        <f t="shared" si="46"/>
        <v>0.87888634986274106</v>
      </c>
      <c r="X159" s="175"/>
      <c r="Y159" s="55"/>
    </row>
    <row r="160" spans="1:25" ht="16.5" thickTop="1" thickBot="1" x14ac:dyDescent="0.3">
      <c r="A160" s="58"/>
      <c r="B160" s="58"/>
      <c r="D160" s="52">
        <v>1.33</v>
      </c>
      <c r="E160" s="137">
        <f t="shared" si="34"/>
        <v>14.290771467236421</v>
      </c>
      <c r="F160" s="144">
        <f t="shared" si="35"/>
        <v>1.5118026439520007</v>
      </c>
      <c r="G160" s="64">
        <f t="shared" si="36"/>
        <v>15.802574111188422</v>
      </c>
      <c r="H160" s="125">
        <f t="shared" si="37"/>
        <v>15802.574111188422</v>
      </c>
      <c r="I160" s="123">
        <f t="shared" si="38"/>
        <v>14064.290958957696</v>
      </c>
      <c r="J160" s="126">
        <f t="shared" si="39"/>
        <v>15.830331513600003</v>
      </c>
      <c r="K160" s="110">
        <f t="shared" si="40"/>
        <v>15830.331513600002</v>
      </c>
      <c r="L160" s="111">
        <f t="shared" si="41"/>
        <v>14088.995047104001</v>
      </c>
      <c r="N160" s="175"/>
      <c r="O160" s="52">
        <v>1.33</v>
      </c>
      <c r="P160" s="161">
        <f t="shared" si="47"/>
        <v>13.886213000000001</v>
      </c>
      <c r="Q160" s="156">
        <f t="shared" si="42"/>
        <v>13886.213000000002</v>
      </c>
      <c r="R160" s="156">
        <f t="shared" si="43"/>
        <v>12358.729570000001</v>
      </c>
      <c r="S160" s="181"/>
      <c r="T160" s="52">
        <f t="shared" si="48"/>
        <v>1.330000000000001</v>
      </c>
      <c r="U160" s="53">
        <f t="shared" si="44"/>
        <v>14064.290958957696</v>
      </c>
      <c r="V160" s="172">
        <f t="shared" si="45"/>
        <v>12358.729570000001</v>
      </c>
      <c r="W160" s="54">
        <f t="shared" si="46"/>
        <v>0.8787310790188535</v>
      </c>
      <c r="X160" s="175"/>
      <c r="Y160" s="55"/>
    </row>
    <row r="161" spans="1:25" ht="16.5" thickTop="1" thickBot="1" x14ac:dyDescent="0.3">
      <c r="A161" s="58"/>
      <c r="B161" s="58"/>
      <c r="D161" s="52">
        <v>1.34</v>
      </c>
      <c r="E161" s="137">
        <f t="shared" si="34"/>
        <v>14.42107156321798</v>
      </c>
      <c r="F161" s="144">
        <f t="shared" si="35"/>
        <v>1.5273832010468207</v>
      </c>
      <c r="G161" s="64">
        <f t="shared" si="36"/>
        <v>15.948454764264801</v>
      </c>
      <c r="H161" s="125">
        <f t="shared" si="37"/>
        <v>15948.454764264801</v>
      </c>
      <c r="I161" s="123">
        <f t="shared" si="38"/>
        <v>14194.124740195673</v>
      </c>
      <c r="J161" s="126">
        <f t="shared" si="39"/>
        <v>15.977353811200002</v>
      </c>
      <c r="K161" s="110">
        <f t="shared" si="40"/>
        <v>15977.353811200002</v>
      </c>
      <c r="L161" s="111">
        <f t="shared" si="41"/>
        <v>14219.844891968003</v>
      </c>
      <c r="N161" s="175"/>
      <c r="O161" s="52">
        <v>1.34</v>
      </c>
      <c r="P161" s="161">
        <f t="shared" si="47"/>
        <v>14.011940000000003</v>
      </c>
      <c r="Q161" s="156">
        <f t="shared" si="42"/>
        <v>14011.940000000002</v>
      </c>
      <c r="R161" s="156">
        <f t="shared" si="43"/>
        <v>12470.626600000001</v>
      </c>
      <c r="S161" s="181"/>
      <c r="T161" s="52">
        <f t="shared" si="48"/>
        <v>1.340000000000001</v>
      </c>
      <c r="U161" s="53">
        <f t="shared" si="44"/>
        <v>14194.124740195673</v>
      </c>
      <c r="V161" s="172">
        <f t="shared" si="45"/>
        <v>12470.626600000001</v>
      </c>
      <c r="W161" s="54">
        <f t="shared" si="46"/>
        <v>0.87857665254166895</v>
      </c>
      <c r="X161" s="175"/>
      <c r="Y161" s="55"/>
    </row>
    <row r="162" spans="1:25" ht="16.5" thickTop="1" thickBot="1" x14ac:dyDescent="0.3">
      <c r="A162" s="58"/>
      <c r="B162" s="58"/>
      <c r="D162" s="52">
        <v>1.35</v>
      </c>
      <c r="E162" s="137">
        <f t="shared" si="34"/>
        <v>14.551179342874917</v>
      </c>
      <c r="F162" s="144">
        <f t="shared" si="35"/>
        <v>1.5429178001746355</v>
      </c>
      <c r="G162" s="64">
        <f t="shared" si="36"/>
        <v>16.094097143049552</v>
      </c>
      <c r="H162" s="125">
        <f t="shared" si="37"/>
        <v>16094.097143049552</v>
      </c>
      <c r="I162" s="123">
        <f t="shared" si="38"/>
        <v>14323.746457314101</v>
      </c>
      <c r="J162" s="126">
        <f t="shared" si="39"/>
        <v>16.124084800000002</v>
      </c>
      <c r="K162" s="110">
        <f t="shared" si="40"/>
        <v>16124.084800000002</v>
      </c>
      <c r="L162" s="111">
        <f t="shared" si="41"/>
        <v>14350.435472000003</v>
      </c>
      <c r="N162" s="175"/>
      <c r="O162" s="52">
        <v>1.35</v>
      </c>
      <c r="P162" s="161">
        <f t="shared" si="47"/>
        <v>14.137425000000002</v>
      </c>
      <c r="Q162" s="156">
        <f t="shared" si="42"/>
        <v>14137.425000000003</v>
      </c>
      <c r="R162" s="156">
        <f t="shared" si="43"/>
        <v>12582.308250000004</v>
      </c>
      <c r="S162" s="181"/>
      <c r="T162" s="52">
        <f t="shared" si="48"/>
        <v>1.350000000000001</v>
      </c>
      <c r="U162" s="53">
        <f t="shared" si="44"/>
        <v>14323.746457314101</v>
      </c>
      <c r="V162" s="172">
        <f t="shared" si="45"/>
        <v>12582.308250000004</v>
      </c>
      <c r="W162" s="54">
        <f t="shared" si="46"/>
        <v>0.87842299411653779</v>
      </c>
      <c r="X162" s="175"/>
      <c r="Y162" s="55"/>
    </row>
    <row r="163" spans="1:25" ht="16.5" thickTop="1" thickBot="1" x14ac:dyDescent="0.3">
      <c r="A163" s="58"/>
      <c r="B163" s="58"/>
      <c r="D163" s="52">
        <v>1.36</v>
      </c>
      <c r="E163" s="137">
        <f t="shared" si="34"/>
        <v>14.681084376703557</v>
      </c>
      <c r="F163" s="144">
        <f t="shared" si="35"/>
        <v>1.558404022495077</v>
      </c>
      <c r="G163" s="64">
        <f t="shared" si="36"/>
        <v>16.239488399198635</v>
      </c>
      <c r="H163" s="125">
        <f t="shared" si="37"/>
        <v>16239.488399198635</v>
      </c>
      <c r="I163" s="123">
        <f t="shared" si="38"/>
        <v>14453.144675286785</v>
      </c>
      <c r="J163" s="126">
        <f t="shared" si="39"/>
        <v>16.270509196800003</v>
      </c>
      <c r="K163" s="110">
        <f t="shared" si="40"/>
        <v>16270.509196800003</v>
      </c>
      <c r="L163" s="111">
        <f t="shared" si="41"/>
        <v>14480.753185152003</v>
      </c>
      <c r="N163" s="175"/>
      <c r="O163" s="52">
        <v>1.36</v>
      </c>
      <c r="P163" s="161">
        <f t="shared" si="47"/>
        <v>14.262656000000002</v>
      </c>
      <c r="Q163" s="156">
        <f t="shared" si="42"/>
        <v>14262.656000000001</v>
      </c>
      <c r="R163" s="156">
        <f t="shared" si="43"/>
        <v>12693.763840000001</v>
      </c>
      <c r="S163" s="181"/>
      <c r="T163" s="52">
        <f t="shared" si="48"/>
        <v>1.360000000000001</v>
      </c>
      <c r="U163" s="53">
        <f t="shared" si="44"/>
        <v>14453.144675286785</v>
      </c>
      <c r="V163" s="172">
        <f t="shared" si="45"/>
        <v>12693.763840000001</v>
      </c>
      <c r="W163" s="54">
        <f t="shared" si="46"/>
        <v>0.87827003224460054</v>
      </c>
      <c r="X163" s="175"/>
      <c r="Y163" s="55"/>
    </row>
    <row r="164" spans="1:25" ht="16.5" thickTop="1" thickBot="1" x14ac:dyDescent="0.3">
      <c r="A164" s="58"/>
      <c r="B164" s="58"/>
      <c r="D164" s="52">
        <v>1.37</v>
      </c>
      <c r="E164" s="137">
        <f t="shared" si="34"/>
        <v>14.810776186285873</v>
      </c>
      <c r="F164" s="144">
        <f t="shared" si="35"/>
        <v>1.5738394491677756</v>
      </c>
      <c r="G164" s="64">
        <f t="shared" si="36"/>
        <v>16.384615635453649</v>
      </c>
      <c r="H164" s="125">
        <f t="shared" si="37"/>
        <v>16384.615635453651</v>
      </c>
      <c r="I164" s="123">
        <f t="shared" si="38"/>
        <v>14582.307915553749</v>
      </c>
      <c r="J164" s="126">
        <f t="shared" si="39"/>
        <v>16.416611718400002</v>
      </c>
      <c r="K164" s="110">
        <f t="shared" si="40"/>
        <v>16416.611718400003</v>
      </c>
      <c r="L164" s="111">
        <f t="shared" si="41"/>
        <v>14610.784429376003</v>
      </c>
      <c r="N164" s="175"/>
      <c r="O164" s="52">
        <v>1.37</v>
      </c>
      <c r="P164" s="161">
        <f t="shared" si="47"/>
        <v>14.387621000000001</v>
      </c>
      <c r="Q164" s="156">
        <f t="shared" si="42"/>
        <v>14387.621000000001</v>
      </c>
      <c r="R164" s="156">
        <f t="shared" si="43"/>
        <v>12804.982690000001</v>
      </c>
      <c r="S164" s="181"/>
      <c r="T164" s="52">
        <f t="shared" si="48"/>
        <v>1.370000000000001</v>
      </c>
      <c r="U164" s="53">
        <f t="shared" si="44"/>
        <v>14582.307915553749</v>
      </c>
      <c r="V164" s="172">
        <f t="shared" si="45"/>
        <v>12804.982690000001</v>
      </c>
      <c r="W164" s="54">
        <f t="shared" si="46"/>
        <v>0.87811770017158797</v>
      </c>
      <c r="X164" s="175"/>
      <c r="Y164" s="55"/>
    </row>
    <row r="165" spans="1:25" ht="16.5" thickTop="1" thickBot="1" x14ac:dyDescent="0.3">
      <c r="A165" s="58"/>
      <c r="B165" s="58"/>
      <c r="D165" s="52">
        <v>1.38</v>
      </c>
      <c r="E165" s="137">
        <f t="shared" si="34"/>
        <v>14.940244241430879</v>
      </c>
      <c r="F165" s="144">
        <f t="shared" si="35"/>
        <v>1.5892216613523631</v>
      </c>
      <c r="G165" s="64">
        <f t="shared" si="36"/>
        <v>16.52946590278324</v>
      </c>
      <c r="H165" s="125">
        <f t="shared" si="37"/>
        <v>16529.465902783239</v>
      </c>
      <c r="I165" s="123">
        <f t="shared" si="38"/>
        <v>14711.224653477082</v>
      </c>
      <c r="J165" s="126">
        <f t="shared" si="39"/>
        <v>16.562377081600001</v>
      </c>
      <c r="K165" s="110">
        <f t="shared" si="40"/>
        <v>16562.3770816</v>
      </c>
      <c r="L165" s="111">
        <f t="shared" si="41"/>
        <v>14740.515602624</v>
      </c>
      <c r="N165" s="175"/>
      <c r="O165" s="52">
        <v>1.38</v>
      </c>
      <c r="P165" s="161">
        <f t="shared" si="47"/>
        <v>14.512307999999999</v>
      </c>
      <c r="Q165" s="156">
        <f t="shared" si="42"/>
        <v>14512.307999999999</v>
      </c>
      <c r="R165" s="156">
        <f t="shared" si="43"/>
        <v>12915.954119999999</v>
      </c>
      <c r="S165" s="181"/>
      <c r="T165" s="52">
        <f t="shared" si="48"/>
        <v>1.380000000000001</v>
      </c>
      <c r="U165" s="53">
        <f t="shared" si="44"/>
        <v>14711.224653477082</v>
      </c>
      <c r="V165" s="172">
        <f t="shared" si="45"/>
        <v>12915.954119999999</v>
      </c>
      <c r="W165" s="54">
        <f t="shared" si="46"/>
        <v>0.87796593582351679</v>
      </c>
      <c r="X165" s="175"/>
      <c r="Y165" s="55"/>
    </row>
    <row r="166" spans="1:25" ht="16.5" thickTop="1" thickBot="1" x14ac:dyDescent="0.3">
      <c r="A166" s="58"/>
      <c r="B166" s="58"/>
      <c r="D166" s="52">
        <v>1.39</v>
      </c>
      <c r="E166" s="137">
        <f t="shared" si="34"/>
        <v>15.069477957250351</v>
      </c>
      <c r="F166" s="144">
        <f t="shared" si="35"/>
        <v>1.6045482402084712</v>
      </c>
      <c r="G166" s="64">
        <f t="shared" si="36"/>
        <v>16.674026197458822</v>
      </c>
      <c r="H166" s="125">
        <f t="shared" si="37"/>
        <v>16674.026197458821</v>
      </c>
      <c r="I166" s="123">
        <f t="shared" si="38"/>
        <v>14839.883315738351</v>
      </c>
      <c r="J166" s="126">
        <f t="shared" si="39"/>
        <v>16.7077900032</v>
      </c>
      <c r="K166" s="110">
        <f t="shared" si="40"/>
        <v>16707.7900032</v>
      </c>
      <c r="L166" s="111">
        <f t="shared" si="41"/>
        <v>14869.933102847999</v>
      </c>
      <c r="N166" s="175"/>
      <c r="O166" s="52">
        <v>1.39</v>
      </c>
      <c r="P166" s="161">
        <f t="shared" si="47"/>
        <v>14.636704999999999</v>
      </c>
      <c r="Q166" s="156">
        <f t="shared" si="42"/>
        <v>14636.705</v>
      </c>
      <c r="R166" s="156">
        <f t="shared" si="43"/>
        <v>13026.667450000001</v>
      </c>
      <c r="S166" s="181"/>
      <c r="T166" s="52">
        <f t="shared" si="48"/>
        <v>1.390000000000001</v>
      </c>
      <c r="U166" s="53">
        <f t="shared" si="44"/>
        <v>14839.883315738351</v>
      </c>
      <c r="V166" s="172">
        <f t="shared" si="45"/>
        <v>13026.667450000001</v>
      </c>
      <c r="W166" s="54">
        <f t="shared" si="46"/>
        <v>0.87781468174919175</v>
      </c>
      <c r="X166" s="175"/>
      <c r="Y166" s="55"/>
    </row>
    <row r="167" spans="1:25" ht="16.5" thickTop="1" thickBot="1" x14ac:dyDescent="0.3">
      <c r="A167" s="58"/>
      <c r="B167" s="58"/>
      <c r="D167" s="52">
        <v>1.4</v>
      </c>
      <c r="E167" s="137">
        <f t="shared" si="34"/>
        <v>15.198466691164379</v>
      </c>
      <c r="F167" s="144">
        <f t="shared" si="35"/>
        <v>1.6198167668957306</v>
      </c>
      <c r="G167" s="64">
        <f t="shared" si="36"/>
        <v>16.818283458060108</v>
      </c>
      <c r="H167" s="125">
        <f t="shared" si="37"/>
        <v>16818.283458060108</v>
      </c>
      <c r="I167" s="123">
        <f t="shared" si="38"/>
        <v>14968.272277673497</v>
      </c>
      <c r="J167" s="126">
        <f t="shared" si="39"/>
        <v>16.852835200000001</v>
      </c>
      <c r="K167" s="110">
        <f t="shared" si="40"/>
        <v>16852.835200000001</v>
      </c>
      <c r="L167" s="111">
        <f t="shared" si="41"/>
        <v>14999.023328000001</v>
      </c>
      <c r="N167" s="175"/>
      <c r="O167" s="52">
        <v>1.4</v>
      </c>
      <c r="P167" s="161">
        <f t="shared" si="47"/>
        <v>14.7608</v>
      </c>
      <c r="Q167" s="156">
        <f t="shared" si="42"/>
        <v>14760.8</v>
      </c>
      <c r="R167" s="156">
        <f t="shared" si="43"/>
        <v>13137.111999999999</v>
      </c>
      <c r="S167" s="181"/>
      <c r="T167" s="52">
        <f t="shared" si="48"/>
        <v>1.400000000000001</v>
      </c>
      <c r="U167" s="53">
        <f t="shared" si="44"/>
        <v>14968.272277673497</v>
      </c>
      <c r="V167" s="172">
        <f t="shared" si="45"/>
        <v>13137.111999999999</v>
      </c>
      <c r="W167" s="54">
        <f t="shared" si="46"/>
        <v>0.87766388506943216</v>
      </c>
      <c r="X167" s="175"/>
      <c r="Y167" s="55"/>
    </row>
    <row r="168" spans="1:25" ht="16.5" thickTop="1" thickBot="1" x14ac:dyDescent="0.3">
      <c r="A168" s="58"/>
      <c r="B168" s="58"/>
      <c r="D168" s="52">
        <v>1.41</v>
      </c>
      <c r="E168" s="137">
        <f t="shared" si="34"/>
        <v>15.327199739832082</v>
      </c>
      <c r="F168" s="144">
        <f t="shared" si="35"/>
        <v>1.6350248225737727</v>
      </c>
      <c r="G168" s="64">
        <f t="shared" si="36"/>
        <v>16.962224562405854</v>
      </c>
      <c r="H168" s="125">
        <f t="shared" si="37"/>
        <v>16962.224562405856</v>
      </c>
      <c r="I168" s="123">
        <f t="shared" si="38"/>
        <v>15096.379860541212</v>
      </c>
      <c r="J168" s="126">
        <f t="shared" si="39"/>
        <v>16.997497388799999</v>
      </c>
      <c r="K168" s="110">
        <f t="shared" si="40"/>
        <v>16997.497388799999</v>
      </c>
      <c r="L168" s="111">
        <f t="shared" si="41"/>
        <v>15127.772676031998</v>
      </c>
      <c r="N168" s="175"/>
      <c r="O168" s="52">
        <v>1.41</v>
      </c>
      <c r="P168" s="161">
        <f t="shared" si="47"/>
        <v>14.884581000000001</v>
      </c>
      <c r="Q168" s="156">
        <f t="shared" si="42"/>
        <v>14884.581</v>
      </c>
      <c r="R168" s="156">
        <f t="shared" si="43"/>
        <v>13247.27709</v>
      </c>
      <c r="S168" s="181"/>
      <c r="T168" s="52">
        <f t="shared" si="48"/>
        <v>1.410000000000001</v>
      </c>
      <c r="U168" s="53">
        <f t="shared" si="44"/>
        <v>15096.379860541212</v>
      </c>
      <c r="V168" s="172">
        <f t="shared" si="45"/>
        <v>13247.27709</v>
      </c>
      <c r="W168" s="54">
        <f t="shared" si="46"/>
        <v>0.8775134974329587</v>
      </c>
      <c r="X168" s="175"/>
      <c r="Y168" s="55"/>
    </row>
    <row r="169" spans="1:25" ht="16.5" thickTop="1" thickBot="1" x14ac:dyDescent="0.3">
      <c r="A169" s="58"/>
      <c r="B169" s="58"/>
      <c r="D169" s="52">
        <v>1.42</v>
      </c>
      <c r="E169" s="137">
        <f t="shared" si="34"/>
        <v>15.455666336002633</v>
      </c>
      <c r="F169" s="144">
        <f t="shared" si="35"/>
        <v>1.6501699884022298</v>
      </c>
      <c r="G169" s="64">
        <f t="shared" si="36"/>
        <v>17.105836324404862</v>
      </c>
      <c r="H169" s="125">
        <f t="shared" si="37"/>
        <v>17105.836324404863</v>
      </c>
      <c r="I169" s="123">
        <f t="shared" si="38"/>
        <v>15224.194328720328</v>
      </c>
      <c r="J169" s="126">
        <f t="shared" si="39"/>
        <v>17.141761286400001</v>
      </c>
      <c r="K169" s="110">
        <f t="shared" si="40"/>
        <v>17141.7612864</v>
      </c>
      <c r="L169" s="111">
        <f t="shared" si="41"/>
        <v>15256.167544896001</v>
      </c>
      <c r="N169" s="175"/>
      <c r="O169" s="52">
        <v>1.42</v>
      </c>
      <c r="P169" s="161">
        <f t="shared" si="47"/>
        <v>15.008036000000001</v>
      </c>
      <c r="Q169" s="156">
        <f t="shared" si="42"/>
        <v>15008.036</v>
      </c>
      <c r="R169" s="156">
        <f t="shared" si="43"/>
        <v>13357.152040000001</v>
      </c>
      <c r="S169" s="181"/>
      <c r="T169" s="52">
        <f t="shared" si="48"/>
        <v>1.420000000000001</v>
      </c>
      <c r="U169" s="53">
        <f t="shared" si="44"/>
        <v>15224.194328720328</v>
      </c>
      <c r="V169" s="172">
        <f t="shared" si="45"/>
        <v>13357.152040000001</v>
      </c>
      <c r="W169" s="54">
        <f t="shared" si="46"/>
        <v>0.87736347497889156</v>
      </c>
      <c r="X169" s="175"/>
      <c r="Y169" s="55"/>
    </row>
    <row r="170" spans="1:25" ht="16.5" thickTop="1" thickBot="1" x14ac:dyDescent="0.3">
      <c r="A170" s="58"/>
      <c r="B170" s="58"/>
      <c r="D170" s="52">
        <v>1.43</v>
      </c>
      <c r="E170" s="137">
        <f t="shared" si="34"/>
        <v>15.583855645281263</v>
      </c>
      <c r="F170" s="144">
        <f t="shared" si="35"/>
        <v>1.6652498455407319</v>
      </c>
      <c r="G170" s="64">
        <f t="shared" si="36"/>
        <v>17.249105490821997</v>
      </c>
      <c r="H170" s="125">
        <f t="shared" si="37"/>
        <v>17249.105490821996</v>
      </c>
      <c r="I170" s="123">
        <f t="shared" si="38"/>
        <v>15351.703886831576</v>
      </c>
      <c r="J170" s="126">
        <f t="shared" si="39"/>
        <v>17.2856116096</v>
      </c>
      <c r="K170" s="110">
        <f t="shared" si="40"/>
        <v>17285.611609600001</v>
      </c>
      <c r="L170" s="111">
        <f t="shared" si="41"/>
        <v>15384.194332544001</v>
      </c>
      <c r="N170" s="175"/>
      <c r="O170" s="52">
        <v>1.43</v>
      </c>
      <c r="P170" s="161">
        <f t="shared" si="47"/>
        <v>15.131152999999999</v>
      </c>
      <c r="Q170" s="156">
        <f t="shared" si="42"/>
        <v>15131.153</v>
      </c>
      <c r="R170" s="156">
        <f t="shared" si="43"/>
        <v>13466.72617</v>
      </c>
      <c r="S170" s="181"/>
      <c r="T170" s="52">
        <f t="shared" si="48"/>
        <v>1.430000000000001</v>
      </c>
      <c r="U170" s="53">
        <f t="shared" si="44"/>
        <v>15351.703886831576</v>
      </c>
      <c r="V170" s="172">
        <f t="shared" si="45"/>
        <v>13466.72617</v>
      </c>
      <c r="W170" s="54">
        <f t="shared" si="46"/>
        <v>0.87721377830584157</v>
      </c>
      <c r="X170" s="175"/>
      <c r="Y170" s="55"/>
    </row>
    <row r="171" spans="1:25" ht="16.5" thickTop="1" thickBot="1" x14ac:dyDescent="0.3">
      <c r="A171" s="58"/>
      <c r="B171" s="58"/>
      <c r="D171" s="52">
        <v>1.44</v>
      </c>
      <c r="E171" s="137">
        <f t="shared" si="34"/>
        <v>15.711756762804894</v>
      </c>
      <c r="F171" s="144">
        <f t="shared" si="35"/>
        <v>1.680261975148911</v>
      </c>
      <c r="G171" s="64">
        <f t="shared" si="36"/>
        <v>17.392018737953805</v>
      </c>
      <c r="H171" s="125">
        <f t="shared" si="37"/>
        <v>17392.018737953804</v>
      </c>
      <c r="I171" s="123">
        <f t="shared" si="38"/>
        <v>15478.896676778886</v>
      </c>
      <c r="J171" s="126">
        <f t="shared" si="39"/>
        <v>17.4290330752</v>
      </c>
      <c r="K171" s="110">
        <f t="shared" si="40"/>
        <v>17429.033075200001</v>
      </c>
      <c r="L171" s="111">
        <f t="shared" si="41"/>
        <v>15511.839436928001</v>
      </c>
      <c r="N171" s="175"/>
      <c r="O171" s="52">
        <v>1.44</v>
      </c>
      <c r="P171" s="161">
        <f t="shared" si="47"/>
        <v>15.253919999999999</v>
      </c>
      <c r="Q171" s="156">
        <f t="shared" si="42"/>
        <v>15253.919999999998</v>
      </c>
      <c r="R171" s="156">
        <f t="shared" si="43"/>
        <v>13575.988799999999</v>
      </c>
      <c r="S171" s="181"/>
      <c r="T171" s="52">
        <f t="shared" si="48"/>
        <v>1.4400000000000011</v>
      </c>
      <c r="U171" s="53">
        <f t="shared" si="44"/>
        <v>15478.896676778886</v>
      </c>
      <c r="V171" s="172">
        <f t="shared" si="45"/>
        <v>13575.988799999999</v>
      </c>
      <c r="W171" s="54">
        <f t="shared" si="46"/>
        <v>0.87706437244757962</v>
      </c>
      <c r="X171" s="175"/>
      <c r="Y171" s="55"/>
    </row>
    <row r="172" spans="1:25" ht="16.5" thickTop="1" thickBot="1" x14ac:dyDescent="0.3">
      <c r="A172" s="58"/>
      <c r="B172" s="58"/>
      <c r="D172" s="52">
        <v>1.45</v>
      </c>
      <c r="E172" s="137">
        <f t="shared" si="34"/>
        <v>15.83935870982164</v>
      </c>
      <c r="F172" s="144">
        <f t="shared" si="35"/>
        <v>1.695203958386398</v>
      </c>
      <c r="G172" s="64">
        <f t="shared" si="36"/>
        <v>17.534562668208039</v>
      </c>
      <c r="H172" s="125">
        <f t="shared" si="37"/>
        <v>17534.56266820804</v>
      </c>
      <c r="I172" s="123">
        <f t="shared" si="38"/>
        <v>15605.760774705155</v>
      </c>
      <c r="J172" s="126">
        <f t="shared" si="39"/>
        <v>17.5720104</v>
      </c>
      <c r="K172" s="110">
        <f t="shared" si="40"/>
        <v>17572.010399999999</v>
      </c>
      <c r="L172" s="111">
        <f t="shared" si="41"/>
        <v>15639.089255999999</v>
      </c>
      <c r="N172" s="175"/>
      <c r="O172" s="52">
        <v>1.45</v>
      </c>
      <c r="P172" s="161">
        <f t="shared" si="47"/>
        <v>15.376325</v>
      </c>
      <c r="Q172" s="156">
        <f t="shared" si="42"/>
        <v>15376.324999999999</v>
      </c>
      <c r="R172" s="156">
        <f t="shared" si="43"/>
        <v>13684.929249999999</v>
      </c>
      <c r="S172" s="181"/>
      <c r="T172" s="52">
        <f t="shared" si="48"/>
        <v>1.4500000000000011</v>
      </c>
      <c r="U172" s="53">
        <f t="shared" si="44"/>
        <v>15605.760774705155</v>
      </c>
      <c r="V172" s="172">
        <f t="shared" si="45"/>
        <v>13684.929249999999</v>
      </c>
      <c r="W172" s="54">
        <f t="shared" si="46"/>
        <v>0.87691522685529266</v>
      </c>
      <c r="X172" s="175"/>
      <c r="Y172" s="55"/>
    </row>
    <row r="173" spans="1:25" ht="16.5" thickTop="1" thickBot="1" x14ac:dyDescent="0.3">
      <c r="A173" s="58"/>
      <c r="B173" s="58"/>
      <c r="D173" s="52">
        <v>1.46</v>
      </c>
      <c r="E173" s="137">
        <f t="shared" si="34"/>
        <v>15.966650430168016</v>
      </c>
      <c r="F173" s="144">
        <f t="shared" si="35"/>
        <v>1.7100733764128246</v>
      </c>
      <c r="G173" s="64">
        <f t="shared" si="36"/>
        <v>17.676723806580842</v>
      </c>
      <c r="H173" s="125">
        <f t="shared" si="37"/>
        <v>17676.723806580841</v>
      </c>
      <c r="I173" s="123">
        <f t="shared" si="38"/>
        <v>15732.284187856949</v>
      </c>
      <c r="J173" s="126">
        <f t="shared" si="39"/>
        <v>17.714528300800001</v>
      </c>
      <c r="K173" s="110">
        <f t="shared" si="40"/>
        <v>17714.528300800001</v>
      </c>
      <c r="L173" s="111">
        <f t="shared" si="41"/>
        <v>15765.930187712001</v>
      </c>
      <c r="N173" s="175"/>
      <c r="O173" s="52">
        <v>1.46</v>
      </c>
      <c r="P173" s="161">
        <f t="shared" si="47"/>
        <v>15.498355999999999</v>
      </c>
      <c r="Q173" s="156">
        <f t="shared" si="42"/>
        <v>15498.356</v>
      </c>
      <c r="R173" s="156">
        <f t="shared" si="43"/>
        <v>13793.536840000001</v>
      </c>
      <c r="S173" s="181"/>
      <c r="T173" s="52">
        <f t="shared" si="48"/>
        <v>1.4600000000000011</v>
      </c>
      <c r="U173" s="53">
        <f t="shared" si="44"/>
        <v>15732.284187856949</v>
      </c>
      <c r="V173" s="172">
        <f t="shared" si="45"/>
        <v>13793.536840000001</v>
      </c>
      <c r="W173" s="54">
        <f t="shared" si="46"/>
        <v>0.87676631538645988</v>
      </c>
      <c r="X173" s="175"/>
      <c r="Y173" s="55"/>
    </row>
    <row r="174" spans="1:25" ht="16.5" thickTop="1" thickBot="1" x14ac:dyDescent="0.3">
      <c r="A174" s="58"/>
      <c r="B174" s="58"/>
      <c r="D174" s="52">
        <v>1.47</v>
      </c>
      <c r="E174" s="137">
        <f t="shared" si="34"/>
        <v>16.093620786637459</v>
      </c>
      <c r="F174" s="144">
        <f t="shared" si="35"/>
        <v>1.7248678103878221</v>
      </c>
      <c r="G174" s="64">
        <f t="shared" si="36"/>
        <v>17.818488597025279</v>
      </c>
      <c r="H174" s="125">
        <f t="shared" si="37"/>
        <v>17818.48859702528</v>
      </c>
      <c r="I174" s="123">
        <f t="shared" si="38"/>
        <v>15858.454851352499</v>
      </c>
      <c r="J174" s="126">
        <f t="shared" si="39"/>
        <v>17.856571494400004</v>
      </c>
      <c r="K174" s="110">
        <f t="shared" si="40"/>
        <v>17856.571494400003</v>
      </c>
      <c r="L174" s="111">
        <f t="shared" si="41"/>
        <v>15892.348630016002</v>
      </c>
      <c r="N174" s="175"/>
      <c r="O174" s="52">
        <v>1.47</v>
      </c>
      <c r="P174" s="161">
        <f t="shared" si="47"/>
        <v>15.620001</v>
      </c>
      <c r="Q174" s="156">
        <f t="shared" si="42"/>
        <v>15620.001</v>
      </c>
      <c r="R174" s="156">
        <f t="shared" si="43"/>
        <v>13901.80089</v>
      </c>
      <c r="S174" s="181"/>
      <c r="T174" s="52">
        <f t="shared" si="48"/>
        <v>1.4700000000000011</v>
      </c>
      <c r="U174" s="53">
        <f t="shared" si="44"/>
        <v>15858.454851352499</v>
      </c>
      <c r="V174" s="172">
        <f t="shared" si="45"/>
        <v>13901.80089</v>
      </c>
      <c r="W174" s="54">
        <f t="shared" si="46"/>
        <v>0.87661761630039114</v>
      </c>
      <c r="X174" s="175"/>
      <c r="Y174" s="55"/>
    </row>
    <row r="175" spans="1:25" ht="16.5" thickTop="1" thickBot="1" x14ac:dyDescent="0.3">
      <c r="A175" s="58"/>
      <c r="B175" s="58"/>
      <c r="D175" s="52">
        <v>1.48</v>
      </c>
      <c r="E175" s="137">
        <f t="shared" si="34"/>
        <v>16.220258557233358</v>
      </c>
      <c r="F175" s="144">
        <f t="shared" si="35"/>
        <v>1.7395848414710215</v>
      </c>
      <c r="G175" s="64">
        <f t="shared" si="36"/>
        <v>17.959843398704379</v>
      </c>
      <c r="H175" s="125">
        <f t="shared" si="37"/>
        <v>17959.843398704379</v>
      </c>
      <c r="I175" s="123">
        <f t="shared" si="38"/>
        <v>15984.260624846898</v>
      </c>
      <c r="J175" s="126">
        <f t="shared" si="39"/>
        <v>17.998124697600002</v>
      </c>
      <c r="K175" s="110">
        <f t="shared" si="40"/>
        <v>17998.1246976</v>
      </c>
      <c r="L175" s="111">
        <f t="shared" si="41"/>
        <v>16018.330980864001</v>
      </c>
      <c r="N175" s="175"/>
      <c r="O175" s="52">
        <v>1.48</v>
      </c>
      <c r="P175" s="161">
        <f t="shared" si="47"/>
        <v>15.741248000000001</v>
      </c>
      <c r="Q175" s="156">
        <f t="shared" si="42"/>
        <v>15741.248000000001</v>
      </c>
      <c r="R175" s="156">
        <f t="shared" si="43"/>
        <v>14009.710720000001</v>
      </c>
      <c r="S175" s="181"/>
      <c r="T175" s="52">
        <f t="shared" si="48"/>
        <v>1.4800000000000011</v>
      </c>
      <c r="U175" s="53">
        <f t="shared" si="44"/>
        <v>15984.260624846898</v>
      </c>
      <c r="V175" s="172">
        <f t="shared" si="45"/>
        <v>14009.710720000001</v>
      </c>
      <c r="W175" s="54">
        <f t="shared" si="46"/>
        <v>0.8764691122604984</v>
      </c>
      <c r="X175" s="175"/>
      <c r="Y175" s="55"/>
    </row>
    <row r="176" spans="1:25" ht="16.5" thickTop="1" thickBot="1" x14ac:dyDescent="0.3">
      <c r="A176" s="58"/>
      <c r="B176" s="58"/>
      <c r="D176" s="52">
        <v>1.49</v>
      </c>
      <c r="E176" s="137">
        <f t="shared" si="34"/>
        <v>16.346552431299322</v>
      </c>
      <c r="F176" s="144">
        <f t="shared" si="35"/>
        <v>1.7542220508220543</v>
      </c>
      <c r="G176" s="64">
        <f t="shared" si="36"/>
        <v>18.100774482121377</v>
      </c>
      <c r="H176" s="125">
        <f t="shared" si="37"/>
        <v>18100.774482121378</v>
      </c>
      <c r="I176" s="123">
        <f t="shared" si="38"/>
        <v>16109.689289088026</v>
      </c>
      <c r="J176" s="126">
        <f t="shared" si="39"/>
        <v>18.139172627200001</v>
      </c>
      <c r="K176" s="110">
        <f t="shared" si="40"/>
        <v>18139.172627200001</v>
      </c>
      <c r="L176" s="111">
        <f t="shared" si="41"/>
        <v>16143.863638208002</v>
      </c>
      <c r="N176" s="175"/>
      <c r="O176" s="52">
        <v>1.49</v>
      </c>
      <c r="P176" s="161">
        <f t="shared" si="47"/>
        <v>15.862085</v>
      </c>
      <c r="Q176" s="156">
        <f t="shared" si="42"/>
        <v>15862.085000000001</v>
      </c>
      <c r="R176" s="156">
        <f t="shared" si="43"/>
        <v>14117.255650000001</v>
      </c>
      <c r="S176" s="181"/>
      <c r="T176" s="52">
        <f t="shared" si="48"/>
        <v>1.4900000000000011</v>
      </c>
      <c r="U176" s="53">
        <f t="shared" si="44"/>
        <v>16109.689289088026</v>
      </c>
      <c r="V176" s="172">
        <f t="shared" si="45"/>
        <v>14117.255650000001</v>
      </c>
      <c r="W176" s="54">
        <f t="shared" si="46"/>
        <v>0.87632079034338606</v>
      </c>
      <c r="X176" s="175"/>
      <c r="Y176" s="55"/>
    </row>
    <row r="177" spans="1:25" ht="16.5" thickTop="1" thickBot="1" x14ac:dyDescent="0.3">
      <c r="A177" s="58"/>
      <c r="B177" s="58"/>
      <c r="D177" s="52">
        <v>1.5</v>
      </c>
      <c r="E177" s="137">
        <f t="shared" si="34"/>
        <v>16.472491005519011</v>
      </c>
      <c r="F177" s="144">
        <f t="shared" si="35"/>
        <v>1.7687770196005521</v>
      </c>
      <c r="G177" s="64">
        <f t="shared" si="36"/>
        <v>18.241268025119563</v>
      </c>
      <c r="H177" s="125">
        <f t="shared" si="37"/>
        <v>18241.268025119563</v>
      </c>
      <c r="I177" s="123">
        <f t="shared" si="38"/>
        <v>16234.728542356412</v>
      </c>
      <c r="J177" s="126">
        <f t="shared" si="39"/>
        <v>18.279700000000002</v>
      </c>
      <c r="K177" s="110">
        <f t="shared" si="40"/>
        <v>18279.7</v>
      </c>
      <c r="L177" s="111">
        <f t="shared" si="41"/>
        <v>16268.933000000001</v>
      </c>
      <c r="N177" s="175"/>
      <c r="O177" s="52">
        <v>1.5</v>
      </c>
      <c r="P177" s="161">
        <f t="shared" si="47"/>
        <v>15.982500000000002</v>
      </c>
      <c r="Q177" s="156">
        <f t="shared" si="42"/>
        <v>15982.500000000002</v>
      </c>
      <c r="R177" s="156">
        <f t="shared" si="43"/>
        <v>14224.425000000001</v>
      </c>
      <c r="S177" s="181"/>
      <c r="T177" s="52">
        <f t="shared" si="48"/>
        <v>1.5000000000000011</v>
      </c>
      <c r="U177" s="53">
        <f t="shared" si="44"/>
        <v>16234.728542356412</v>
      </c>
      <c r="V177" s="172">
        <f t="shared" si="45"/>
        <v>14224.425000000001</v>
      </c>
      <c r="W177" s="54">
        <f t="shared" si="46"/>
        <v>0.87617264205486844</v>
      </c>
      <c r="X177" s="175"/>
      <c r="Y177" s="55"/>
    </row>
    <row r="178" spans="1:25" ht="16.5" thickTop="1" thickBot="1" x14ac:dyDescent="0.3">
      <c r="A178" s="58"/>
      <c r="B178" s="58"/>
      <c r="D178" s="52">
        <v>1.51</v>
      </c>
      <c r="E178" s="137">
        <f t="shared" si="34"/>
        <v>16.598062779777365</v>
      </c>
      <c r="F178" s="144">
        <f t="shared" si="35"/>
        <v>1.7832473289661461</v>
      </c>
      <c r="G178" s="64">
        <f t="shared" si="36"/>
        <v>18.381310108743513</v>
      </c>
      <c r="H178" s="125">
        <f t="shared" si="37"/>
        <v>18381.310108743513</v>
      </c>
      <c r="I178" s="123">
        <f t="shared" si="38"/>
        <v>16359.365996781728</v>
      </c>
      <c r="J178" s="126">
        <f t="shared" si="39"/>
        <v>18.419691532800002</v>
      </c>
      <c r="K178" s="110">
        <f t="shared" si="40"/>
        <v>18419.691532800003</v>
      </c>
      <c r="L178" s="111">
        <f t="shared" si="41"/>
        <v>16393.525464192004</v>
      </c>
      <c r="N178" s="175"/>
      <c r="O178" s="52">
        <v>1.51</v>
      </c>
      <c r="P178" s="161">
        <f t="shared" si="47"/>
        <v>16.102481000000001</v>
      </c>
      <c r="Q178" s="156">
        <f t="shared" si="42"/>
        <v>16102.481000000002</v>
      </c>
      <c r="R178" s="156">
        <f t="shared" si="43"/>
        <v>14331.208090000002</v>
      </c>
      <c r="S178" s="181"/>
      <c r="T178" s="52">
        <f t="shared" si="48"/>
        <v>1.5100000000000011</v>
      </c>
      <c r="U178" s="53">
        <f t="shared" si="44"/>
        <v>16359.365996781728</v>
      </c>
      <c r="V178" s="172">
        <f t="shared" si="45"/>
        <v>14331.208090000002</v>
      </c>
      <c r="W178" s="54">
        <f t="shared" si="46"/>
        <v>0.87602466335304729</v>
      </c>
      <c r="X178" s="175"/>
      <c r="Y178" s="55"/>
    </row>
    <row r="179" spans="1:25" ht="16.5" thickTop="1" thickBot="1" x14ac:dyDescent="0.3">
      <c r="A179" s="58"/>
      <c r="B179" s="58"/>
      <c r="D179" s="52">
        <v>1.52</v>
      </c>
      <c r="E179" s="137">
        <f t="shared" si="34"/>
        <v>16.723256152874534</v>
      </c>
      <c r="F179" s="144">
        <f t="shared" si="35"/>
        <v>1.7976305600784668</v>
      </c>
      <c r="G179" s="64">
        <f t="shared" si="36"/>
        <v>18.520886712953001</v>
      </c>
      <c r="H179" s="125">
        <f t="shared" si="37"/>
        <v>18520.886712953001</v>
      </c>
      <c r="I179" s="123">
        <f t="shared" si="38"/>
        <v>16483.58917452817</v>
      </c>
      <c r="J179" s="126">
        <f t="shared" si="39"/>
        <v>18.559131942400004</v>
      </c>
      <c r="K179" s="110">
        <f t="shared" si="40"/>
        <v>18559.131942400003</v>
      </c>
      <c r="L179" s="111">
        <f t="shared" si="41"/>
        <v>16517.627428736003</v>
      </c>
      <c r="N179" s="175"/>
      <c r="O179" s="52">
        <v>1.52</v>
      </c>
      <c r="P179" s="161">
        <f t="shared" si="47"/>
        <v>16.222016</v>
      </c>
      <c r="Q179" s="156">
        <f t="shared" si="42"/>
        <v>16222.016</v>
      </c>
      <c r="R179" s="156">
        <f t="shared" si="43"/>
        <v>14437.59424</v>
      </c>
      <c r="S179" s="181"/>
      <c r="T179" s="52">
        <f t="shared" si="48"/>
        <v>1.5200000000000011</v>
      </c>
      <c r="U179" s="53">
        <f t="shared" si="44"/>
        <v>16483.58917452817</v>
      </c>
      <c r="V179" s="172">
        <f t="shared" si="45"/>
        <v>14437.59424</v>
      </c>
      <c r="W179" s="54">
        <f t="shared" si="46"/>
        <v>0.87587685467860288</v>
      </c>
      <c r="X179" s="175"/>
      <c r="Y179" s="55"/>
    </row>
    <row r="180" spans="1:25" ht="16.5" thickTop="1" thickBot="1" x14ac:dyDescent="0.3">
      <c r="A180" s="58"/>
      <c r="B180" s="58"/>
      <c r="D180" s="52">
        <v>1.53</v>
      </c>
      <c r="E180" s="137">
        <f t="shared" si="34"/>
        <v>16.848059418083249</v>
      </c>
      <c r="F180" s="144">
        <f t="shared" si="35"/>
        <v>1.8119242940971463</v>
      </c>
      <c r="G180" s="64">
        <f t="shared" si="36"/>
        <v>18.659983712180395</v>
      </c>
      <c r="H180" s="125">
        <f t="shared" si="37"/>
        <v>18659.983712180394</v>
      </c>
      <c r="I180" s="123">
        <f t="shared" si="38"/>
        <v>16607.385503840549</v>
      </c>
      <c r="J180" s="126">
        <f t="shared" si="39"/>
        <v>18.698005945600002</v>
      </c>
      <c r="K180" s="110">
        <f t="shared" si="40"/>
        <v>18698.005945600002</v>
      </c>
      <c r="L180" s="111">
        <f t="shared" si="41"/>
        <v>16641.225291584004</v>
      </c>
      <c r="N180" s="175"/>
      <c r="O180" s="52">
        <v>1.53</v>
      </c>
      <c r="P180" s="161">
        <f t="shared" si="47"/>
        <v>16.341093000000001</v>
      </c>
      <c r="Q180" s="156">
        <f t="shared" si="42"/>
        <v>16341.093000000001</v>
      </c>
      <c r="R180" s="156">
        <f t="shared" si="43"/>
        <v>14543.572770000001</v>
      </c>
      <c r="S180" s="181"/>
      <c r="T180" s="52">
        <f t="shared" si="48"/>
        <v>1.5300000000000011</v>
      </c>
      <c r="U180" s="53">
        <f t="shared" si="44"/>
        <v>16607.385503840549</v>
      </c>
      <c r="V180" s="172">
        <f t="shared" si="45"/>
        <v>14543.572770000001</v>
      </c>
      <c r="W180" s="54">
        <f t="shared" si="46"/>
        <v>0.87572922099247463</v>
      </c>
      <c r="X180" s="175"/>
      <c r="Y180" s="55"/>
    </row>
    <row r="181" spans="1:25" ht="16.5" thickTop="1" thickBot="1" x14ac:dyDescent="0.3">
      <c r="A181" s="58"/>
      <c r="B181" s="58"/>
      <c r="D181" s="52">
        <v>1.54</v>
      </c>
      <c r="E181" s="137">
        <f t="shared" si="34"/>
        <v>16.972460758539718</v>
      </c>
      <c r="F181" s="144">
        <f t="shared" si="35"/>
        <v>1.8261261121818162</v>
      </c>
      <c r="G181" s="64">
        <f t="shared" si="36"/>
        <v>18.798586870721536</v>
      </c>
      <c r="H181" s="125">
        <f t="shared" si="37"/>
        <v>18798.586870721538</v>
      </c>
      <c r="I181" s="123">
        <f t="shared" si="38"/>
        <v>16730.74231494217</v>
      </c>
      <c r="J181" s="126">
        <f t="shared" si="39"/>
        <v>18.836298259199999</v>
      </c>
      <c r="K181" s="110">
        <f t="shared" si="40"/>
        <v>18836.298259200001</v>
      </c>
      <c r="L181" s="111">
        <f t="shared" si="41"/>
        <v>16764.305450688</v>
      </c>
      <c r="N181" s="175"/>
      <c r="O181" s="52">
        <v>1.54</v>
      </c>
      <c r="P181" s="161">
        <f t="shared" si="47"/>
        <v>16.459700000000002</v>
      </c>
      <c r="Q181" s="156">
        <f t="shared" si="42"/>
        <v>16459.7</v>
      </c>
      <c r="R181" s="156">
        <f t="shared" si="43"/>
        <v>14649.133000000002</v>
      </c>
      <c r="S181" s="181"/>
      <c r="T181" s="52">
        <f t="shared" si="48"/>
        <v>1.5400000000000011</v>
      </c>
      <c r="U181" s="53">
        <f t="shared" si="44"/>
        <v>16730.74231494217</v>
      </c>
      <c r="V181" s="172">
        <f t="shared" si="45"/>
        <v>14649.133000000002</v>
      </c>
      <c r="W181" s="54">
        <f t="shared" si="46"/>
        <v>0.87558177182114083</v>
      </c>
      <c r="X181" s="175"/>
      <c r="Y181" s="55"/>
    </row>
    <row r="182" spans="1:25" ht="16.5" thickTop="1" thickBot="1" x14ac:dyDescent="0.3">
      <c r="A182" s="58"/>
      <c r="B182" s="58"/>
      <c r="D182" s="52">
        <v>1.55</v>
      </c>
      <c r="E182" s="137">
        <f t="shared" si="34"/>
        <v>17.096448242457527</v>
      </c>
      <c r="F182" s="144">
        <f t="shared" si="35"/>
        <v>1.8402335954921074</v>
      </c>
      <c r="G182" s="64">
        <f t="shared" si="36"/>
        <v>18.936681837949635</v>
      </c>
      <c r="H182" s="125">
        <f t="shared" si="37"/>
        <v>18936.681837949636</v>
      </c>
      <c r="I182" s="123">
        <f t="shared" si="38"/>
        <v>16853.646835775176</v>
      </c>
      <c r="J182" s="126">
        <f t="shared" si="39"/>
        <v>18.973993600000004</v>
      </c>
      <c r="K182" s="110">
        <f t="shared" si="40"/>
        <v>18973.993600000005</v>
      </c>
      <c r="L182" s="111">
        <f t="shared" si="41"/>
        <v>16886.854304000004</v>
      </c>
      <c r="N182" s="175"/>
      <c r="O182" s="52">
        <v>1.55</v>
      </c>
      <c r="P182" s="161">
        <f t="shared" si="47"/>
        <v>16.577825000000001</v>
      </c>
      <c r="Q182" s="156">
        <f t="shared" si="42"/>
        <v>16577.825000000001</v>
      </c>
      <c r="R182" s="156">
        <f t="shared" si="43"/>
        <v>14754.26425</v>
      </c>
      <c r="S182" s="181"/>
      <c r="T182" s="52">
        <f t="shared" si="48"/>
        <v>1.5500000000000012</v>
      </c>
      <c r="U182" s="53">
        <f t="shared" si="44"/>
        <v>16853.646835775176</v>
      </c>
      <c r="V182" s="172">
        <f t="shared" si="45"/>
        <v>14754.26425</v>
      </c>
      <c r="W182" s="54">
        <f t="shared" si="46"/>
        <v>0.87543452130972488</v>
      </c>
      <c r="X182" s="175"/>
      <c r="Y182" s="55"/>
    </row>
    <row r="183" spans="1:25" ht="16.5" thickTop="1" thickBot="1" x14ac:dyDescent="0.3">
      <c r="A183" s="58"/>
      <c r="B183" s="58"/>
      <c r="D183" s="52">
        <v>1.56</v>
      </c>
      <c r="E183" s="137">
        <f t="shared" si="34"/>
        <v>17.220009818153173</v>
      </c>
      <c r="F183" s="144">
        <f t="shared" si="35"/>
        <v>1.8542443251876508</v>
      </c>
      <c r="G183" s="64">
        <f t="shared" si="36"/>
        <v>19.074254143340823</v>
      </c>
      <c r="H183" s="125">
        <f t="shared" si="37"/>
        <v>19074.254143340822</v>
      </c>
      <c r="I183" s="123">
        <f t="shared" si="38"/>
        <v>16976.086187573332</v>
      </c>
      <c r="J183" s="126">
        <f t="shared" si="39"/>
        <v>19.1110766848</v>
      </c>
      <c r="K183" s="110">
        <f t="shared" si="40"/>
        <v>19111.076684800002</v>
      </c>
      <c r="L183" s="111">
        <f t="shared" si="41"/>
        <v>17008.858249472003</v>
      </c>
      <c r="N183" s="175"/>
      <c r="O183" s="52">
        <v>1.56</v>
      </c>
      <c r="P183" s="161">
        <f t="shared" si="47"/>
        <v>16.695456000000004</v>
      </c>
      <c r="Q183" s="156">
        <f t="shared" si="42"/>
        <v>16695.456000000002</v>
      </c>
      <c r="R183" s="156">
        <f t="shared" si="43"/>
        <v>14858.955840000002</v>
      </c>
      <c r="S183" s="181"/>
      <c r="T183" s="52">
        <f t="shared" si="48"/>
        <v>1.5600000000000012</v>
      </c>
      <c r="U183" s="53">
        <f t="shared" si="44"/>
        <v>16976.086187573332</v>
      </c>
      <c r="V183" s="172">
        <f t="shared" si="45"/>
        <v>14858.955840000002</v>
      </c>
      <c r="W183" s="54">
        <f t="shared" si="46"/>
        <v>0.87528748828318914</v>
      </c>
      <c r="X183" s="175"/>
      <c r="Y183" s="55"/>
    </row>
    <row r="184" spans="1:25" ht="16.5" thickTop="1" thickBot="1" x14ac:dyDescent="0.3">
      <c r="A184" s="58"/>
      <c r="B184" s="58"/>
      <c r="D184" s="52">
        <v>1.57</v>
      </c>
      <c r="E184" s="137">
        <f t="shared" si="34"/>
        <v>17.343133308871252</v>
      </c>
      <c r="F184" s="144">
        <f t="shared" si="35"/>
        <v>1.8681558824280784</v>
      </c>
      <c r="G184" s="64">
        <f t="shared" si="36"/>
        <v>19.211289191299329</v>
      </c>
      <c r="H184" s="125">
        <f t="shared" si="37"/>
        <v>19211.289191299329</v>
      </c>
      <c r="I184" s="123">
        <f t="shared" si="38"/>
        <v>17098.047380256405</v>
      </c>
      <c r="J184" s="126">
        <f t="shared" si="39"/>
        <v>19.247532230400004</v>
      </c>
      <c r="K184" s="110">
        <f t="shared" si="40"/>
        <v>19247.532230400004</v>
      </c>
      <c r="L184" s="111">
        <f t="shared" si="41"/>
        <v>17130.303685056002</v>
      </c>
      <c r="N184" s="175"/>
      <c r="O184" s="52">
        <v>1.57</v>
      </c>
      <c r="P184" s="161">
        <f t="shared" si="47"/>
        <v>16.812581000000002</v>
      </c>
      <c r="Q184" s="156">
        <f t="shared" si="42"/>
        <v>16812.581000000002</v>
      </c>
      <c r="R184" s="156">
        <f t="shared" si="43"/>
        <v>14963.197090000001</v>
      </c>
      <c r="S184" s="181"/>
      <c r="T184" s="52">
        <f t="shared" si="48"/>
        <v>1.5700000000000012</v>
      </c>
      <c r="U184" s="53">
        <f t="shared" si="44"/>
        <v>17098.047380256405</v>
      </c>
      <c r="V184" s="172">
        <f t="shared" si="45"/>
        <v>14963.197090000001</v>
      </c>
      <c r="W184" s="54">
        <f t="shared" si="46"/>
        <v>0.87514069631590941</v>
      </c>
      <c r="X184" s="175"/>
      <c r="Y184" s="55"/>
    </row>
    <row r="185" spans="1:25" ht="16.5" thickTop="1" thickBot="1" x14ac:dyDescent="0.3">
      <c r="A185" s="58"/>
      <c r="B185" s="58"/>
      <c r="D185" s="52">
        <v>1.58</v>
      </c>
      <c r="E185" s="137">
        <f t="shared" si="34"/>
        <v>17.46580640739618</v>
      </c>
      <c r="F185" s="144">
        <f t="shared" si="35"/>
        <v>1.8819658483730213</v>
      </c>
      <c r="G185" s="64">
        <f t="shared" si="36"/>
        <v>19.3477722557692</v>
      </c>
      <c r="H185" s="125">
        <f t="shared" si="37"/>
        <v>19347.7722557692</v>
      </c>
      <c r="I185" s="123">
        <f t="shared" si="38"/>
        <v>17219.517307634589</v>
      </c>
      <c r="J185" s="126">
        <f t="shared" si="39"/>
        <v>19.383344953600005</v>
      </c>
      <c r="K185" s="110">
        <f t="shared" si="40"/>
        <v>19383.344953600004</v>
      </c>
      <c r="L185" s="111">
        <f t="shared" si="41"/>
        <v>17251.177008704006</v>
      </c>
      <c r="N185" s="175"/>
      <c r="O185" s="52">
        <v>1.58</v>
      </c>
      <c r="P185" s="161">
        <f t="shared" si="47"/>
        <v>16.929188</v>
      </c>
      <c r="Q185" s="156">
        <f t="shared" si="42"/>
        <v>16929.187999999998</v>
      </c>
      <c r="R185" s="156">
        <f t="shared" si="43"/>
        <v>15066.977319999998</v>
      </c>
      <c r="S185" s="181"/>
      <c r="T185" s="52">
        <f t="shared" si="48"/>
        <v>1.5800000000000012</v>
      </c>
      <c r="U185" s="53">
        <f t="shared" si="44"/>
        <v>17219.517307634589</v>
      </c>
      <c r="V185" s="172">
        <f t="shared" si="45"/>
        <v>15066.977319999998</v>
      </c>
      <c r="W185" s="54">
        <f t="shared" si="46"/>
        <v>0.87499417380995792</v>
      </c>
      <c r="X185" s="175"/>
      <c r="Y185" s="55"/>
    </row>
    <row r="186" spans="1:25" ht="16.5" thickTop="1" thickBot="1" x14ac:dyDescent="0.3">
      <c r="A186" s="58"/>
      <c r="B186" s="58"/>
      <c r="D186" s="52">
        <v>1.59</v>
      </c>
      <c r="E186" s="137">
        <f t="shared" si="34"/>
        <v>17.588016670436673</v>
      </c>
      <c r="F186" s="144">
        <f t="shared" si="35"/>
        <v>1.8956718041821108</v>
      </c>
      <c r="G186" s="64">
        <f t="shared" si="36"/>
        <v>19.483688474618784</v>
      </c>
      <c r="H186" s="125">
        <f t="shared" si="37"/>
        <v>19483.688474618782</v>
      </c>
      <c r="I186" s="123">
        <f t="shared" si="38"/>
        <v>17340.482742410717</v>
      </c>
      <c r="J186" s="126">
        <f t="shared" si="39"/>
        <v>19.5184995712</v>
      </c>
      <c r="K186" s="110">
        <f t="shared" si="40"/>
        <v>19518.499571199998</v>
      </c>
      <c r="L186" s="111">
        <f t="shared" si="41"/>
        <v>17371.464618367998</v>
      </c>
      <c r="N186" s="175"/>
      <c r="O186" s="52">
        <v>1.59</v>
      </c>
      <c r="P186" s="161">
        <f t="shared" si="47"/>
        <v>17.045265000000001</v>
      </c>
      <c r="Q186" s="156">
        <f t="shared" si="42"/>
        <v>17045.264999999999</v>
      </c>
      <c r="R186" s="156">
        <f t="shared" si="43"/>
        <v>15170.28585</v>
      </c>
      <c r="S186" s="181"/>
      <c r="T186" s="52">
        <f t="shared" si="48"/>
        <v>1.5900000000000012</v>
      </c>
      <c r="U186" s="53">
        <f t="shared" si="44"/>
        <v>17340.482742410717</v>
      </c>
      <c r="V186" s="172">
        <f t="shared" si="45"/>
        <v>15170.28585</v>
      </c>
      <c r="W186" s="54">
        <f t="shared" si="46"/>
        <v>0.87484795408244731</v>
      </c>
      <c r="X186" s="175"/>
      <c r="Y186" s="55"/>
    </row>
    <row r="187" spans="1:25" ht="16.5" thickTop="1" thickBot="1" x14ac:dyDescent="0.3">
      <c r="A187" s="58"/>
      <c r="B187" s="58"/>
      <c r="D187" s="52">
        <v>1.6</v>
      </c>
      <c r="E187" s="137">
        <f t="shared" si="34"/>
        <v>17.709751512767919</v>
      </c>
      <c r="F187" s="144">
        <f t="shared" si="35"/>
        <v>1.909271331014978</v>
      </c>
      <c r="G187" s="64">
        <f t="shared" si="36"/>
        <v>19.619022843782897</v>
      </c>
      <c r="H187" s="125">
        <f t="shared" si="37"/>
        <v>19619.022843782896</v>
      </c>
      <c r="I187" s="123">
        <f t="shared" si="38"/>
        <v>17460.930330966778</v>
      </c>
      <c r="J187" s="126">
        <f t="shared" si="39"/>
        <v>19.652980800000005</v>
      </c>
      <c r="K187" s="110">
        <f t="shared" si="40"/>
        <v>19652.980800000005</v>
      </c>
      <c r="L187" s="111">
        <f t="shared" si="41"/>
        <v>17491.152912000005</v>
      </c>
      <c r="N187" s="175"/>
      <c r="O187" s="52">
        <v>1.6</v>
      </c>
      <c r="P187" s="161">
        <f t="shared" si="47"/>
        <v>17.160800000000002</v>
      </c>
      <c r="Q187" s="156">
        <f t="shared" si="42"/>
        <v>17160.800000000003</v>
      </c>
      <c r="R187" s="156">
        <f t="shared" si="43"/>
        <v>15273.112000000003</v>
      </c>
      <c r="S187" s="181"/>
      <c r="T187" s="52">
        <f t="shared" si="48"/>
        <v>1.6000000000000012</v>
      </c>
      <c r="U187" s="53">
        <f t="shared" si="44"/>
        <v>17460.930330966778</v>
      </c>
      <c r="V187" s="172">
        <f t="shared" si="45"/>
        <v>15273.112000000003</v>
      </c>
      <c r="W187" s="54">
        <f t="shared" si="46"/>
        <v>0.87470207546234224</v>
      </c>
      <c r="X187" s="175"/>
      <c r="Y187" s="55"/>
    </row>
    <row r="188" spans="1:25" ht="16.5" thickTop="1" thickBot="1" x14ac:dyDescent="0.3">
      <c r="A188" s="58"/>
      <c r="B188" s="58"/>
      <c r="D188" s="52">
        <v>1.61</v>
      </c>
      <c r="E188" s="137">
        <f t="shared" si="34"/>
        <v>17.830998201115413</v>
      </c>
      <c r="F188" s="144">
        <f t="shared" si="35"/>
        <v>1.9227620100312541</v>
      </c>
      <c r="G188" s="64">
        <f t="shared" si="36"/>
        <v>19.753760211146666</v>
      </c>
      <c r="H188" s="125">
        <f t="shared" si="37"/>
        <v>19753.760211146666</v>
      </c>
      <c r="I188" s="123">
        <f t="shared" si="38"/>
        <v>17580.846587920532</v>
      </c>
      <c r="J188" s="126">
        <f t="shared" si="39"/>
        <v>19.786773356800001</v>
      </c>
      <c r="K188" s="110">
        <f t="shared" si="40"/>
        <v>19786.7733568</v>
      </c>
      <c r="L188" s="111">
        <f t="shared" si="41"/>
        <v>17610.228287552</v>
      </c>
      <c r="N188" s="175"/>
      <c r="O188" s="52">
        <v>1.61</v>
      </c>
      <c r="P188" s="161">
        <f t="shared" si="47"/>
        <v>17.275781000000002</v>
      </c>
      <c r="Q188" s="156">
        <f t="shared" si="42"/>
        <v>17275.781000000003</v>
      </c>
      <c r="R188" s="156">
        <f t="shared" si="43"/>
        <v>15375.445090000003</v>
      </c>
      <c r="S188" s="181"/>
      <c r="T188" s="52">
        <f t="shared" si="48"/>
        <v>1.6100000000000012</v>
      </c>
      <c r="U188" s="53">
        <f t="shared" si="44"/>
        <v>17580.846587920532</v>
      </c>
      <c r="V188" s="172">
        <f t="shared" si="45"/>
        <v>15375.445090000003</v>
      </c>
      <c r="W188" s="54">
        <f t="shared" si="46"/>
        <v>0.87455658139717696</v>
      </c>
      <c r="X188" s="175"/>
      <c r="Y188" s="55"/>
    </row>
    <row r="189" spans="1:25" ht="16.5" thickTop="1" thickBot="1" x14ac:dyDescent="0.3">
      <c r="A189" s="58"/>
      <c r="B189" s="58"/>
      <c r="D189" s="52">
        <v>1.62</v>
      </c>
      <c r="E189" s="137">
        <f t="shared" si="34"/>
        <v>17.951743847763101</v>
      </c>
      <c r="F189" s="144">
        <f t="shared" si="35"/>
        <v>1.9361414223905713</v>
      </c>
      <c r="G189" s="64">
        <f t="shared" si="36"/>
        <v>19.887885270153671</v>
      </c>
      <c r="H189" s="125">
        <f t="shared" si="37"/>
        <v>19887.885270153671</v>
      </c>
      <c r="I189" s="123">
        <f t="shared" si="38"/>
        <v>17700.217890436768</v>
      </c>
      <c r="J189" s="126">
        <f t="shared" si="39"/>
        <v>19.919861958400002</v>
      </c>
      <c r="K189" s="110">
        <f t="shared" si="40"/>
        <v>19919.861958400001</v>
      </c>
      <c r="L189" s="111">
        <f t="shared" si="41"/>
        <v>17728.677142976001</v>
      </c>
      <c r="N189" s="175"/>
      <c r="O189" s="52">
        <v>1.62</v>
      </c>
      <c r="P189" s="161">
        <f t="shared" si="47"/>
        <v>17.390196000000003</v>
      </c>
      <c r="Q189" s="156">
        <f t="shared" si="42"/>
        <v>17390.196000000004</v>
      </c>
      <c r="R189" s="156">
        <f t="shared" si="43"/>
        <v>15477.274440000003</v>
      </c>
      <c r="S189" s="181"/>
      <c r="T189" s="52">
        <f t="shared" si="48"/>
        <v>1.6200000000000012</v>
      </c>
      <c r="U189" s="53">
        <f t="shared" si="44"/>
        <v>17700.217890436768</v>
      </c>
      <c r="V189" s="172">
        <f t="shared" si="45"/>
        <v>15477.274440000003</v>
      </c>
      <c r="W189" s="54">
        <f t="shared" si="46"/>
        <v>0.87441152057016214</v>
      </c>
      <c r="X189" s="175"/>
      <c r="Y189" s="55"/>
    </row>
    <row r="190" spans="1:25" ht="16.5" thickTop="1" thickBot="1" x14ac:dyDescent="0.3">
      <c r="A190" s="58"/>
      <c r="B190" s="58"/>
      <c r="D190" s="52">
        <v>1.63</v>
      </c>
      <c r="E190" s="137">
        <f t="shared" si="34"/>
        <v>18.071975403867139</v>
      </c>
      <c r="F190" s="144">
        <f t="shared" si="35"/>
        <v>1.9494071492525598</v>
      </c>
      <c r="G190" s="64">
        <f t="shared" si="36"/>
        <v>20.0213825531197</v>
      </c>
      <c r="H190" s="125">
        <f t="shared" si="37"/>
        <v>20021.3825531197</v>
      </c>
      <c r="I190" s="123">
        <f t="shared" si="38"/>
        <v>17819.030472276532</v>
      </c>
      <c r="J190" s="126">
        <f t="shared" si="39"/>
        <v>20.052231321600001</v>
      </c>
      <c r="K190" s="110">
        <f t="shared" si="40"/>
        <v>20052.2313216</v>
      </c>
      <c r="L190" s="111">
        <f t="shared" si="41"/>
        <v>17846.485876224</v>
      </c>
      <c r="N190" s="175"/>
      <c r="O190" s="52">
        <v>1.63</v>
      </c>
      <c r="P190" s="161">
        <f t="shared" si="47"/>
        <v>17.504033</v>
      </c>
      <c r="Q190" s="156">
        <f t="shared" si="42"/>
        <v>17504.032999999999</v>
      </c>
      <c r="R190" s="156">
        <f t="shared" si="43"/>
        <v>15578.58937</v>
      </c>
      <c r="S190" s="181"/>
      <c r="T190" s="52">
        <f t="shared" si="48"/>
        <v>1.6300000000000012</v>
      </c>
      <c r="U190" s="53">
        <f t="shared" si="44"/>
        <v>17819.030472276532</v>
      </c>
      <c r="V190" s="172">
        <f t="shared" si="45"/>
        <v>15578.58937</v>
      </c>
      <c r="W190" s="54">
        <f t="shared" si="46"/>
        <v>0.87426694702821861</v>
      </c>
      <c r="X190" s="175"/>
      <c r="Y190" s="55"/>
    </row>
    <row r="191" spans="1:25" ht="16.5" thickTop="1" thickBot="1" x14ac:dyDescent="0.3">
      <c r="A191" s="58"/>
      <c r="B191" s="58"/>
      <c r="D191" s="52">
        <v>1.64</v>
      </c>
      <c r="E191" s="137">
        <f t="shared" si="34"/>
        <v>18.191679652455107</v>
      </c>
      <c r="F191" s="144">
        <f t="shared" si="35"/>
        <v>1.9625567717768515</v>
      </c>
      <c r="G191" s="64">
        <f t="shared" si="36"/>
        <v>20.154236424231961</v>
      </c>
      <c r="H191" s="125">
        <f t="shared" si="37"/>
        <v>20154.23642423196</v>
      </c>
      <c r="I191" s="123">
        <f t="shared" si="38"/>
        <v>17937.270417566444</v>
      </c>
      <c r="J191" s="126">
        <f t="shared" si="39"/>
        <v>20.183866163200001</v>
      </c>
      <c r="K191" s="110">
        <f t="shared" si="40"/>
        <v>20183.8661632</v>
      </c>
      <c r="L191" s="111">
        <f t="shared" si="41"/>
        <v>17963.640885248002</v>
      </c>
      <c r="N191" s="175"/>
      <c r="O191" s="52">
        <v>1.64</v>
      </c>
      <c r="P191" s="161">
        <f t="shared" si="47"/>
        <v>17.617280000000001</v>
      </c>
      <c r="Q191" s="156">
        <f t="shared" si="42"/>
        <v>17617.280000000002</v>
      </c>
      <c r="R191" s="156">
        <f t="shared" si="43"/>
        <v>15679.379200000003</v>
      </c>
      <c r="S191" s="181"/>
      <c r="T191" s="52">
        <f t="shared" si="48"/>
        <v>1.6400000000000012</v>
      </c>
      <c r="U191" s="53">
        <f t="shared" si="44"/>
        <v>17937.270417566444</v>
      </c>
      <c r="V191" s="172">
        <f t="shared" si="45"/>
        <v>15679.379200000003</v>
      </c>
      <c r="W191" s="54">
        <f t="shared" si="46"/>
        <v>0.87412292032152072</v>
      </c>
      <c r="X191" s="175"/>
      <c r="Y191" s="55"/>
    </row>
    <row r="192" spans="1:25" ht="16.5" thickTop="1" thickBot="1" x14ac:dyDescent="0.3">
      <c r="A192" s="58"/>
      <c r="B192" s="58"/>
      <c r="D192" s="52">
        <v>1.65</v>
      </c>
      <c r="E192" s="137">
        <f t="shared" si="34"/>
        <v>18.310843201088783</v>
      </c>
      <c r="F192" s="144">
        <f t="shared" si="35"/>
        <v>1.9755878711230781</v>
      </c>
      <c r="G192" s="64">
        <f t="shared" si="36"/>
        <v>20.286431072211862</v>
      </c>
      <c r="H192" s="125">
        <f t="shared" si="37"/>
        <v>20286.431072211861</v>
      </c>
      <c r="I192" s="123">
        <f t="shared" si="38"/>
        <v>18054.923654268558</v>
      </c>
      <c r="J192" s="126">
        <f t="shared" si="39"/>
        <v>20.3147512</v>
      </c>
      <c r="K192" s="110">
        <f t="shared" si="40"/>
        <v>20314.751199999999</v>
      </c>
      <c r="L192" s="111">
        <f t="shared" si="41"/>
        <v>18080.128568</v>
      </c>
      <c r="N192" s="175"/>
      <c r="O192" s="52">
        <v>1.65</v>
      </c>
      <c r="P192" s="161">
        <f t="shared" si="47"/>
        <v>17.729925000000001</v>
      </c>
      <c r="Q192" s="156">
        <f t="shared" si="42"/>
        <v>17729.925000000003</v>
      </c>
      <c r="R192" s="156">
        <f t="shared" si="43"/>
        <v>15779.633250000003</v>
      </c>
      <c r="S192" s="181"/>
      <c r="T192" s="52">
        <f t="shared" si="48"/>
        <v>1.6500000000000012</v>
      </c>
      <c r="U192" s="53">
        <f t="shared" si="44"/>
        <v>18054.923654268558</v>
      </c>
      <c r="V192" s="172">
        <f t="shared" si="45"/>
        <v>15779.633250000003</v>
      </c>
      <c r="W192" s="54">
        <f t="shared" si="46"/>
        <v>0.87397950565519955</v>
      </c>
      <c r="X192" s="175"/>
      <c r="Y192" s="55"/>
    </row>
    <row r="193" spans="1:25" ht="16.5" thickTop="1" thickBot="1" x14ac:dyDescent="0.3">
      <c r="A193" s="58"/>
      <c r="B193" s="58"/>
      <c r="D193" s="52">
        <v>1.66</v>
      </c>
      <c r="E193" s="137">
        <f t="shared" si="34"/>
        <v>18.429452474166975</v>
      </c>
      <c r="F193" s="144">
        <f t="shared" si="35"/>
        <v>1.9884980284508704</v>
      </c>
      <c r="G193" s="64">
        <f t="shared" si="36"/>
        <v>20.417950502617845</v>
      </c>
      <c r="H193" s="125">
        <f t="shared" si="37"/>
        <v>20417.950502617845</v>
      </c>
      <c r="I193" s="123">
        <f t="shared" si="38"/>
        <v>18171.975947329884</v>
      </c>
      <c r="J193" s="126">
        <f t="shared" si="39"/>
        <v>20.444871148800001</v>
      </c>
      <c r="K193" s="110">
        <f t="shared" si="40"/>
        <v>20444.871148800001</v>
      </c>
      <c r="L193" s="111">
        <f t="shared" si="41"/>
        <v>18195.935322432</v>
      </c>
      <c r="N193" s="175"/>
      <c r="O193" s="52">
        <v>1.66</v>
      </c>
      <c r="P193" s="161">
        <f t="shared" si="47"/>
        <v>17.841956</v>
      </c>
      <c r="Q193" s="156">
        <f t="shared" si="42"/>
        <v>17841.955999999998</v>
      </c>
      <c r="R193" s="156">
        <f t="shared" si="43"/>
        <v>15879.340839999999</v>
      </c>
      <c r="S193" s="181"/>
      <c r="T193" s="52">
        <f t="shared" si="48"/>
        <v>1.6600000000000013</v>
      </c>
      <c r="U193" s="53">
        <f t="shared" si="44"/>
        <v>18171.975947329884</v>
      </c>
      <c r="V193" s="172">
        <f t="shared" si="45"/>
        <v>15879.340839999999</v>
      </c>
      <c r="W193" s="54">
        <f t="shared" si="46"/>
        <v>0.87383677405391047</v>
      </c>
      <c r="X193" s="175"/>
      <c r="Y193" s="55"/>
    </row>
    <row r="194" spans="1:25" ht="16.5" thickTop="1" thickBot="1" x14ac:dyDescent="0.3">
      <c r="A194" s="58"/>
      <c r="B194" s="58"/>
      <c r="D194" s="52">
        <v>1.67</v>
      </c>
      <c r="E194" s="137">
        <f t="shared" si="34"/>
        <v>18.54749370484269</v>
      </c>
      <c r="F194" s="144">
        <f t="shared" si="35"/>
        <v>2.0012848249198596</v>
      </c>
      <c r="G194" s="64">
        <f t="shared" si="36"/>
        <v>20.548778529762551</v>
      </c>
      <c r="H194" s="125">
        <f t="shared" si="37"/>
        <v>20548.778529762552</v>
      </c>
      <c r="I194" s="123">
        <f t="shared" si="38"/>
        <v>18288.412891488671</v>
      </c>
      <c r="J194" s="126">
        <f t="shared" si="39"/>
        <v>20.5742107264</v>
      </c>
      <c r="K194" s="110">
        <f t="shared" si="40"/>
        <v>20574.210726400001</v>
      </c>
      <c r="L194" s="111">
        <f t="shared" si="41"/>
        <v>18311.047546496</v>
      </c>
      <c r="N194" s="175"/>
      <c r="O194" s="52">
        <v>1.67</v>
      </c>
      <c r="P194" s="161">
        <f t="shared" si="47"/>
        <v>17.953361000000001</v>
      </c>
      <c r="Q194" s="156">
        <f t="shared" si="42"/>
        <v>17953.361000000001</v>
      </c>
      <c r="R194" s="156">
        <f t="shared" si="43"/>
        <v>15978.491290000002</v>
      </c>
      <c r="S194" s="181"/>
      <c r="T194" s="52">
        <f t="shared" si="48"/>
        <v>1.6700000000000013</v>
      </c>
      <c r="U194" s="53">
        <f t="shared" si="44"/>
        <v>18288.412891488671</v>
      </c>
      <c r="V194" s="172">
        <f t="shared" si="45"/>
        <v>15978.491290000002</v>
      </c>
      <c r="W194" s="54">
        <f t="shared" si="46"/>
        <v>0.87369480254004461</v>
      </c>
      <c r="X194" s="175"/>
      <c r="Y194" s="55"/>
    </row>
    <row r="195" spans="1:25" ht="16.5" thickTop="1" thickBot="1" x14ac:dyDescent="0.3">
      <c r="A195" s="58"/>
      <c r="B195" s="58"/>
      <c r="D195" s="52">
        <v>1.68</v>
      </c>
      <c r="E195" s="137">
        <f t="shared" si="34"/>
        <v>18.664952926526883</v>
      </c>
      <c r="F195" s="144">
        <f t="shared" si="35"/>
        <v>2.0139458416896767</v>
      </c>
      <c r="G195" s="64">
        <f t="shared" si="36"/>
        <v>20.678898768216559</v>
      </c>
      <c r="H195" s="125">
        <f t="shared" si="37"/>
        <v>20678.898768216561</v>
      </c>
      <c r="I195" s="123">
        <f t="shared" si="38"/>
        <v>18404.219903712739</v>
      </c>
      <c r="J195" s="126">
        <f t="shared" si="39"/>
        <v>20.702754649599999</v>
      </c>
      <c r="K195" s="110">
        <f t="shared" si="40"/>
        <v>20702.7546496</v>
      </c>
      <c r="L195" s="111">
        <f t="shared" si="41"/>
        <v>18425.451638144001</v>
      </c>
      <c r="N195" s="175"/>
      <c r="O195" s="52">
        <v>1.68</v>
      </c>
      <c r="P195" s="161">
        <f t="shared" si="47"/>
        <v>18.064127999999997</v>
      </c>
      <c r="Q195" s="156">
        <f t="shared" si="42"/>
        <v>18064.127999999997</v>
      </c>
      <c r="R195" s="156">
        <f t="shared" si="43"/>
        <v>16077.073919999997</v>
      </c>
      <c r="S195" s="181"/>
      <c r="T195" s="52">
        <f t="shared" si="48"/>
        <v>1.6800000000000013</v>
      </c>
      <c r="U195" s="53">
        <f t="shared" si="44"/>
        <v>18404.219903712739</v>
      </c>
      <c r="V195" s="172">
        <f t="shared" si="45"/>
        <v>16077.073919999997</v>
      </c>
      <c r="W195" s="54">
        <f t="shared" si="46"/>
        <v>0.87355367432643638</v>
      </c>
      <c r="X195" s="175"/>
      <c r="Y195" s="55"/>
    </row>
    <row r="196" spans="1:25" ht="16.5" thickTop="1" thickBot="1" x14ac:dyDescent="0.3">
      <c r="A196" s="58"/>
      <c r="B196" s="58"/>
      <c r="D196" s="52">
        <v>1.69</v>
      </c>
      <c r="E196" s="137">
        <f t="shared" si="34"/>
        <v>18.781815963948656</v>
      </c>
      <c r="F196" s="144">
        <f t="shared" si="35"/>
        <v>2.0264786599199547</v>
      </c>
      <c r="G196" s="64">
        <f t="shared" si="36"/>
        <v>20.808294623868612</v>
      </c>
      <c r="H196" s="125">
        <f t="shared" si="37"/>
        <v>20808.294623868613</v>
      </c>
      <c r="I196" s="123">
        <f t="shared" si="38"/>
        <v>18519.382215243066</v>
      </c>
      <c r="J196" s="126">
        <f t="shared" si="39"/>
        <v>20.830487635200004</v>
      </c>
      <c r="K196" s="110">
        <f t="shared" si="40"/>
        <v>20830.487635200003</v>
      </c>
      <c r="L196" s="111">
        <f t="shared" si="41"/>
        <v>18539.133995328004</v>
      </c>
      <c r="N196" s="175"/>
      <c r="O196" s="52">
        <v>1.69</v>
      </c>
      <c r="P196" s="161">
        <f t="shared" si="47"/>
        <v>18.174244999999999</v>
      </c>
      <c r="Q196" s="156">
        <f t="shared" si="42"/>
        <v>18174.244999999999</v>
      </c>
      <c r="R196" s="156">
        <f t="shared" si="43"/>
        <v>16175.07805</v>
      </c>
      <c r="S196" s="181"/>
      <c r="T196" s="52">
        <f t="shared" si="48"/>
        <v>1.6900000000000013</v>
      </c>
      <c r="U196" s="53">
        <f t="shared" si="44"/>
        <v>18519.382215243066</v>
      </c>
      <c r="V196" s="172">
        <f t="shared" si="45"/>
        <v>16175.07805</v>
      </c>
      <c r="W196" s="54">
        <f t="shared" si="46"/>
        <v>0.8734134790245055</v>
      </c>
      <c r="X196" s="175"/>
      <c r="Y196" s="55"/>
    </row>
    <row r="197" spans="1:25" ht="16.5" thickTop="1" thickBot="1" x14ac:dyDescent="0.3">
      <c r="A197" s="58"/>
      <c r="B197" s="58"/>
      <c r="D197" s="52">
        <v>1.7</v>
      </c>
      <c r="E197" s="137">
        <f t="shared" si="34"/>
        <v>18.898068423738856</v>
      </c>
      <c r="F197" s="144">
        <f t="shared" si="35"/>
        <v>2.0388808607703233</v>
      </c>
      <c r="G197" s="64">
        <f t="shared" si="36"/>
        <v>20.936949284509179</v>
      </c>
      <c r="H197" s="125">
        <f t="shared" si="37"/>
        <v>20936.949284509181</v>
      </c>
      <c r="I197" s="123">
        <f t="shared" si="38"/>
        <v>18633.88486321317</v>
      </c>
      <c r="J197" s="126">
        <f t="shared" si="39"/>
        <v>20.957394400000002</v>
      </c>
      <c r="K197" s="110">
        <f t="shared" si="40"/>
        <v>20957.394400000001</v>
      </c>
      <c r="L197" s="111">
        <f t="shared" si="41"/>
        <v>18652.081016</v>
      </c>
      <c r="N197" s="175"/>
      <c r="O197" s="52">
        <v>1.7</v>
      </c>
      <c r="P197" s="161">
        <f t="shared" si="47"/>
        <v>18.2837</v>
      </c>
      <c r="Q197" s="156">
        <f t="shared" si="42"/>
        <v>18283.7</v>
      </c>
      <c r="R197" s="156">
        <f t="shared" si="43"/>
        <v>16272.493</v>
      </c>
      <c r="S197" s="181"/>
      <c r="T197" s="52">
        <f t="shared" si="48"/>
        <v>1.7000000000000013</v>
      </c>
      <c r="U197" s="53">
        <f t="shared" si="44"/>
        <v>18633.88486321317</v>
      </c>
      <c r="V197" s="172">
        <f t="shared" si="45"/>
        <v>16272.493</v>
      </c>
      <c r="W197" s="54">
        <f t="shared" si="46"/>
        <v>0.87327431286886359</v>
      </c>
      <c r="X197" s="175"/>
      <c r="Y197" s="55"/>
    </row>
    <row r="198" spans="1:25" ht="16.5" thickTop="1" thickBot="1" x14ac:dyDescent="0.3">
      <c r="A198" s="58"/>
      <c r="B198" s="58"/>
      <c r="D198" s="52">
        <v>1.71</v>
      </c>
      <c r="E198" s="137">
        <f t="shared" si="34"/>
        <v>19.013695684501428</v>
      </c>
      <c r="F198" s="144">
        <f t="shared" si="35"/>
        <v>2.051150025400414</v>
      </c>
      <c r="G198" s="64">
        <f t="shared" si="36"/>
        <v>21.064845709901842</v>
      </c>
      <c r="H198" s="125">
        <f t="shared" si="37"/>
        <v>21064.845709901841</v>
      </c>
      <c r="I198" s="123">
        <f t="shared" si="38"/>
        <v>18747.712681812638</v>
      </c>
      <c r="J198" s="126">
        <f t="shared" si="39"/>
        <v>21.083459660799999</v>
      </c>
      <c r="K198" s="110">
        <f t="shared" si="40"/>
        <v>21083.459660799999</v>
      </c>
      <c r="L198" s="111">
        <f t="shared" si="41"/>
        <v>18764.279098111998</v>
      </c>
      <c r="N198" s="175"/>
      <c r="O198" s="52">
        <v>1.71</v>
      </c>
      <c r="P198" s="161">
        <f t="shared" si="47"/>
        <v>18.392481</v>
      </c>
      <c r="Q198" s="156">
        <f t="shared" si="42"/>
        <v>18392.481</v>
      </c>
      <c r="R198" s="156">
        <f t="shared" si="43"/>
        <v>16369.30809</v>
      </c>
      <c r="S198" s="181"/>
      <c r="T198" s="52">
        <f t="shared" si="48"/>
        <v>1.7100000000000013</v>
      </c>
      <c r="U198" s="53">
        <f t="shared" si="44"/>
        <v>18747.712681812638</v>
      </c>
      <c r="V198" s="172">
        <f t="shared" si="45"/>
        <v>16369.30809</v>
      </c>
      <c r="W198" s="54">
        <f t="shared" si="46"/>
        <v>0.87313627895951518</v>
      </c>
      <c r="X198" s="175"/>
      <c r="Y198" s="55"/>
    </row>
    <row r="199" spans="1:25" ht="16.5" thickTop="1" thickBot="1" x14ac:dyDescent="0.3">
      <c r="A199" s="58"/>
      <c r="B199" s="58"/>
      <c r="D199" s="52">
        <v>1.72</v>
      </c>
      <c r="E199" s="137">
        <f t="shared" si="34"/>
        <v>19.128682886333252</v>
      </c>
      <c r="F199" s="144">
        <f t="shared" si="35"/>
        <v>2.0632837349698576</v>
      </c>
      <c r="G199" s="64">
        <f t="shared" si="36"/>
        <v>21.191966621303109</v>
      </c>
      <c r="H199" s="125">
        <f t="shared" si="37"/>
        <v>21191.966621303109</v>
      </c>
      <c r="I199" s="123">
        <f t="shared" si="38"/>
        <v>18860.850292959767</v>
      </c>
      <c r="J199" s="126">
        <f t="shared" si="39"/>
        <v>21.2086681344</v>
      </c>
      <c r="K199" s="110">
        <f t="shared" si="40"/>
        <v>21208.668134399999</v>
      </c>
      <c r="L199" s="111">
        <f t="shared" si="41"/>
        <v>18875.714639615999</v>
      </c>
      <c r="N199" s="175"/>
      <c r="O199" s="52">
        <v>1.72</v>
      </c>
      <c r="P199" s="161">
        <f t="shared" si="47"/>
        <v>18.500576000000002</v>
      </c>
      <c r="Q199" s="156">
        <f t="shared" si="42"/>
        <v>18500.576000000001</v>
      </c>
      <c r="R199" s="156">
        <f t="shared" si="43"/>
        <v>16465.512640000001</v>
      </c>
      <c r="S199" s="181"/>
      <c r="T199" s="52">
        <f t="shared" si="48"/>
        <v>1.7200000000000013</v>
      </c>
      <c r="U199" s="53">
        <f t="shared" si="44"/>
        <v>18860.850292959767</v>
      </c>
      <c r="V199" s="172">
        <f t="shared" si="45"/>
        <v>16465.512640000001</v>
      </c>
      <c r="W199" s="54">
        <f t="shared" si="46"/>
        <v>0.87299948752289924</v>
      </c>
      <c r="X199" s="175"/>
      <c r="Y199" s="55"/>
    </row>
    <row r="200" spans="1:25" ht="16.5" thickTop="1" thickBot="1" x14ac:dyDescent="0.3">
      <c r="A200" s="58"/>
      <c r="B200" s="58"/>
      <c r="D200" s="52">
        <v>1.73</v>
      </c>
      <c r="E200" s="137">
        <f t="shared" si="34"/>
        <v>19.243014919749772</v>
      </c>
      <c r="F200" s="144">
        <f t="shared" si="35"/>
        <v>2.0752795706382878</v>
      </c>
      <c r="G200" s="64">
        <f t="shared" si="36"/>
        <v>21.318294490388059</v>
      </c>
      <c r="H200" s="125">
        <f t="shared" si="37"/>
        <v>21318.29449038806</v>
      </c>
      <c r="I200" s="123">
        <f t="shared" si="38"/>
        <v>18973.282096445375</v>
      </c>
      <c r="J200" s="126">
        <f t="shared" si="39"/>
        <v>21.333004537600004</v>
      </c>
      <c r="K200" s="110">
        <f t="shared" si="40"/>
        <v>21333.004537600005</v>
      </c>
      <c r="L200" s="111">
        <f t="shared" si="41"/>
        <v>18986.374038464004</v>
      </c>
      <c r="N200" s="175"/>
      <c r="O200" s="52">
        <v>1.73</v>
      </c>
      <c r="P200" s="161">
        <f t="shared" si="47"/>
        <v>18.607973000000001</v>
      </c>
      <c r="Q200" s="156">
        <f t="shared" si="42"/>
        <v>18607.973000000002</v>
      </c>
      <c r="R200" s="156">
        <f t="shared" si="43"/>
        <v>16561.095970000002</v>
      </c>
      <c r="S200" s="181"/>
      <c r="T200" s="52">
        <f t="shared" si="48"/>
        <v>1.7300000000000013</v>
      </c>
      <c r="U200" s="53">
        <f t="shared" si="44"/>
        <v>18973.282096445375</v>
      </c>
      <c r="V200" s="172">
        <f t="shared" si="45"/>
        <v>16561.095970000002</v>
      </c>
      <c r="W200" s="54">
        <f t="shared" si="46"/>
        <v>0.87286405619314045</v>
      </c>
      <c r="X200" s="175"/>
      <c r="Y200" s="55"/>
    </row>
    <row r="201" spans="1:25" ht="16.5" thickTop="1" thickBot="1" x14ac:dyDescent="0.3">
      <c r="A201" s="58"/>
      <c r="B201" s="58"/>
      <c r="D201" s="52">
        <v>1.74</v>
      </c>
      <c r="E201" s="137">
        <f t="shared" si="34"/>
        <v>19.356676413969577</v>
      </c>
      <c r="F201" s="144">
        <f t="shared" si="35"/>
        <v>2.0871351135653331</v>
      </c>
      <c r="G201" s="64">
        <f t="shared" si="36"/>
        <v>21.443811527534912</v>
      </c>
      <c r="H201" s="125">
        <f t="shared" si="37"/>
        <v>21443.811527534912</v>
      </c>
      <c r="I201" s="123">
        <f t="shared" si="38"/>
        <v>19084.992259506071</v>
      </c>
      <c r="J201" s="126">
        <f t="shared" si="39"/>
        <v>21.456453587200002</v>
      </c>
      <c r="K201" s="110">
        <f t="shared" si="40"/>
        <v>21456.453587200001</v>
      </c>
      <c r="L201" s="111">
        <f t="shared" si="41"/>
        <v>19096.243692608001</v>
      </c>
      <c r="N201" s="175"/>
      <c r="O201" s="52">
        <v>1.74</v>
      </c>
      <c r="P201" s="161">
        <f t="shared" si="47"/>
        <v>18.714660000000002</v>
      </c>
      <c r="Q201" s="156">
        <f t="shared" si="42"/>
        <v>18714.660000000003</v>
      </c>
      <c r="R201" s="156">
        <f t="shared" si="43"/>
        <v>16656.047400000003</v>
      </c>
      <c r="S201" s="181"/>
      <c r="T201" s="52">
        <f t="shared" si="48"/>
        <v>1.7400000000000013</v>
      </c>
      <c r="U201" s="53">
        <f t="shared" si="44"/>
        <v>19084.992259506071</v>
      </c>
      <c r="V201" s="172">
        <f t="shared" si="45"/>
        <v>16656.047400000003</v>
      </c>
      <c r="W201" s="54">
        <f t="shared" si="46"/>
        <v>0.87273011031501824</v>
      </c>
      <c r="X201" s="175"/>
      <c r="Y201" s="55"/>
    </row>
    <row r="202" spans="1:25" ht="16.5" thickTop="1" thickBot="1" x14ac:dyDescent="0.3">
      <c r="A202" s="58"/>
      <c r="B202" s="58"/>
      <c r="D202" s="52">
        <v>1.75</v>
      </c>
      <c r="E202" s="137">
        <f t="shared" si="34"/>
        <v>19.46965172450658</v>
      </c>
      <c r="F202" s="144">
        <f t="shared" si="35"/>
        <v>2.0988479449106268</v>
      </c>
      <c r="G202" s="64">
        <f t="shared" si="36"/>
        <v>21.568499669417207</v>
      </c>
      <c r="H202" s="125">
        <f t="shared" si="37"/>
        <v>21568.499669417208</v>
      </c>
      <c r="I202" s="123">
        <f t="shared" si="38"/>
        <v>19195.964705781316</v>
      </c>
      <c r="J202" s="126">
        <f t="shared" si="39"/>
        <v>21.579000000000004</v>
      </c>
      <c r="K202" s="110">
        <f t="shared" si="40"/>
        <v>21579.000000000004</v>
      </c>
      <c r="L202" s="111">
        <f t="shared" si="41"/>
        <v>19205.310000000005</v>
      </c>
      <c r="N202" s="175"/>
      <c r="O202" s="52">
        <v>1.75</v>
      </c>
      <c r="P202" s="161">
        <f t="shared" si="47"/>
        <v>18.820625</v>
      </c>
      <c r="Q202" s="156">
        <f t="shared" si="42"/>
        <v>18820.625</v>
      </c>
      <c r="R202" s="156">
        <f t="shared" si="43"/>
        <v>16750.356250000001</v>
      </c>
      <c r="S202" s="181"/>
      <c r="T202" s="52">
        <f t="shared" si="48"/>
        <v>1.7500000000000013</v>
      </c>
      <c r="U202" s="53">
        <f t="shared" si="44"/>
        <v>19195.964705781316</v>
      </c>
      <c r="V202" s="172">
        <f t="shared" si="45"/>
        <v>16750.356250000001</v>
      </c>
      <c r="W202" s="54">
        <f t="shared" si="46"/>
        <v>0.87259778327031601</v>
      </c>
      <c r="X202" s="175"/>
      <c r="Y202" s="55"/>
    </row>
    <row r="203" spans="1:25" ht="16.5" thickTop="1" thickBot="1" x14ac:dyDescent="0.3">
      <c r="A203" s="58"/>
      <c r="B203" s="58"/>
      <c r="D203" s="52">
        <v>1.76</v>
      </c>
      <c r="E203" s="137">
        <f t="shared" si="34"/>
        <v>19.581924920013336</v>
      </c>
      <c r="F203" s="144">
        <f t="shared" si="35"/>
        <v>2.1104156458337986</v>
      </c>
      <c r="G203" s="64">
        <f t="shared" si="36"/>
        <v>21.692340565847132</v>
      </c>
      <c r="H203" s="125">
        <f t="shared" si="37"/>
        <v>21692.340565847131</v>
      </c>
      <c r="I203" s="123">
        <f t="shared" si="38"/>
        <v>19306.183103603948</v>
      </c>
      <c r="J203" s="126">
        <f t="shared" si="39"/>
        <v>21.700628492800003</v>
      </c>
      <c r="K203" s="110">
        <f t="shared" si="40"/>
        <v>21700.628492800002</v>
      </c>
      <c r="L203" s="111">
        <f t="shared" si="41"/>
        <v>19313.559358592003</v>
      </c>
      <c r="N203" s="175"/>
      <c r="O203" s="52">
        <v>1.76</v>
      </c>
      <c r="P203" s="161">
        <f t="shared" si="47"/>
        <v>18.925856</v>
      </c>
      <c r="Q203" s="156">
        <f t="shared" si="42"/>
        <v>18925.856</v>
      </c>
      <c r="R203" s="156">
        <f t="shared" si="43"/>
        <v>16844.011839999999</v>
      </c>
      <c r="S203" s="181"/>
      <c r="T203" s="52">
        <f t="shared" si="48"/>
        <v>1.7600000000000013</v>
      </c>
      <c r="U203" s="53">
        <f t="shared" si="44"/>
        <v>19306.183103603948</v>
      </c>
      <c r="V203" s="172">
        <f t="shared" si="45"/>
        <v>16844.011839999999</v>
      </c>
      <c r="W203" s="54">
        <f t="shared" si="46"/>
        <v>0.87246721682939354</v>
      </c>
      <c r="X203" s="175"/>
      <c r="Y203" s="55"/>
    </row>
    <row r="204" spans="1:25" ht="16.5" thickTop="1" thickBot="1" x14ac:dyDescent="0.3">
      <c r="A204" s="58"/>
      <c r="B204" s="58"/>
      <c r="D204" s="52">
        <v>1.77</v>
      </c>
      <c r="E204" s="137">
        <f t="shared" si="34"/>
        <v>19.693479768313523</v>
      </c>
      <c r="F204" s="144">
        <f t="shared" si="35"/>
        <v>2.1218357974944819</v>
      </c>
      <c r="G204" s="64">
        <f t="shared" si="36"/>
        <v>21.815315565808007</v>
      </c>
      <c r="H204" s="125">
        <f t="shared" si="37"/>
        <v>21815.315565808007</v>
      </c>
      <c r="I204" s="123">
        <f t="shared" si="38"/>
        <v>19415.630853569128</v>
      </c>
      <c r="J204" s="126">
        <f t="shared" si="39"/>
        <v>21.821323782400004</v>
      </c>
      <c r="K204" s="110">
        <f t="shared" si="40"/>
        <v>21821.323782400003</v>
      </c>
      <c r="L204" s="111">
        <f t="shared" si="41"/>
        <v>19420.978166336001</v>
      </c>
      <c r="N204" s="175"/>
      <c r="O204" s="52">
        <v>1.77</v>
      </c>
      <c r="P204" s="161">
        <f t="shared" si="47"/>
        <v>19.030341</v>
      </c>
      <c r="Q204" s="156">
        <f t="shared" si="42"/>
        <v>19030.341</v>
      </c>
      <c r="R204" s="156">
        <f t="shared" si="43"/>
        <v>16937.003489999999</v>
      </c>
      <c r="S204" s="181"/>
      <c r="T204" s="52">
        <f t="shared" si="48"/>
        <v>1.7700000000000014</v>
      </c>
      <c r="U204" s="53">
        <f t="shared" si="44"/>
        <v>19415.630853569128</v>
      </c>
      <c r="V204" s="172">
        <f t="shared" si="45"/>
        <v>16937.003489999999</v>
      </c>
      <c r="W204" s="54">
        <f t="shared" si="46"/>
        <v>0.872338561530001</v>
      </c>
      <c r="X204" s="175"/>
      <c r="Y204" s="55"/>
    </row>
    <row r="205" spans="1:25" ht="16.5" thickTop="1" thickBot="1" x14ac:dyDescent="0.3">
      <c r="A205" s="58"/>
      <c r="B205" s="58"/>
      <c r="D205" s="52">
        <v>1.78</v>
      </c>
      <c r="E205" s="137">
        <f t="shared" si="34"/>
        <v>19.804299721554994</v>
      </c>
      <c r="F205" s="144">
        <f t="shared" si="35"/>
        <v>2.1331059810523056</v>
      </c>
      <c r="G205" s="64">
        <f t="shared" si="36"/>
        <v>21.9374057026073</v>
      </c>
      <c r="H205" s="125">
        <f t="shared" si="37"/>
        <v>21937.405702607299</v>
      </c>
      <c r="I205" s="123">
        <f t="shared" si="38"/>
        <v>19524.291075320496</v>
      </c>
      <c r="J205" s="126">
        <f t="shared" si="39"/>
        <v>21.941070585600002</v>
      </c>
      <c r="K205" s="110">
        <f t="shared" si="40"/>
        <v>21941.070585600002</v>
      </c>
      <c r="L205" s="111">
        <f t="shared" si="41"/>
        <v>19527.552821184003</v>
      </c>
      <c r="N205" s="175"/>
      <c r="O205" s="52">
        <v>1.78</v>
      </c>
      <c r="P205" s="161">
        <f t="shared" si="47"/>
        <v>19.134067999999999</v>
      </c>
      <c r="Q205" s="156">
        <f t="shared" si="42"/>
        <v>19134.067999999999</v>
      </c>
      <c r="R205" s="156">
        <f t="shared" si="43"/>
        <v>17029.320520000001</v>
      </c>
      <c r="S205" s="181"/>
      <c r="T205" s="52">
        <f t="shared" si="48"/>
        <v>1.7800000000000014</v>
      </c>
      <c r="U205" s="53">
        <f t="shared" si="44"/>
        <v>19524.291075320496</v>
      </c>
      <c r="V205" s="172">
        <f t="shared" si="45"/>
        <v>17029.320520000001</v>
      </c>
      <c r="W205" s="54">
        <f t="shared" si="46"/>
        <v>0.87221197708559872</v>
      </c>
      <c r="X205" s="175"/>
      <c r="Y205" s="55"/>
    </row>
    <row r="206" spans="1:25" ht="16.5" thickTop="1" thickBot="1" x14ac:dyDescent="0.3">
      <c r="A206" s="58"/>
      <c r="B206" s="58"/>
      <c r="D206" s="52">
        <v>1.79</v>
      </c>
      <c r="E206" s="137">
        <f t="shared" si="34"/>
        <v>19.914367900408063</v>
      </c>
      <c r="F206" s="144">
        <f t="shared" si="35"/>
        <v>2.1442237776669022</v>
      </c>
      <c r="G206" s="64">
        <f t="shared" si="36"/>
        <v>22.058591678074965</v>
      </c>
      <c r="H206" s="125">
        <f t="shared" si="37"/>
        <v>22058.591678074965</v>
      </c>
      <c r="I206" s="123">
        <f t="shared" si="38"/>
        <v>19632.146593486719</v>
      </c>
      <c r="J206" s="126">
        <f t="shared" si="39"/>
        <v>22.059853619200002</v>
      </c>
      <c r="K206" s="110">
        <f t="shared" si="40"/>
        <v>22059.853619200003</v>
      </c>
      <c r="L206" s="111">
        <f t="shared" si="41"/>
        <v>19633.269721088003</v>
      </c>
      <c r="N206" s="175"/>
      <c r="O206" s="52">
        <v>1.79</v>
      </c>
      <c r="P206" s="161">
        <f t="shared" si="47"/>
        <v>19.237025000000003</v>
      </c>
      <c r="Q206" s="156">
        <f t="shared" si="42"/>
        <v>19237.025000000001</v>
      </c>
      <c r="R206" s="156">
        <f t="shared" si="43"/>
        <v>17120.952250000002</v>
      </c>
      <c r="S206" s="181"/>
      <c r="T206" s="52">
        <f t="shared" si="48"/>
        <v>1.7900000000000014</v>
      </c>
      <c r="U206" s="53">
        <f t="shared" si="44"/>
        <v>19632.146593486719</v>
      </c>
      <c r="V206" s="172">
        <f t="shared" si="45"/>
        <v>17120.952250000002</v>
      </c>
      <c r="W206" s="54">
        <f t="shared" si="46"/>
        <v>0.87208763282565105</v>
      </c>
      <c r="X206" s="175"/>
      <c r="Y206" s="55"/>
    </row>
    <row r="207" spans="1:25" ht="16.5" thickTop="1" thickBot="1" x14ac:dyDescent="0.3">
      <c r="A207" s="58"/>
      <c r="B207" s="58"/>
      <c r="D207" s="52">
        <v>1.8</v>
      </c>
      <c r="E207" s="137">
        <f t="shared" si="34"/>
        <v>20.023667077225131</v>
      </c>
      <c r="F207" s="144">
        <f t="shared" si="35"/>
        <v>2.1551867684979036</v>
      </c>
      <c r="G207" s="64">
        <f t="shared" si="36"/>
        <v>22.178853845723033</v>
      </c>
      <c r="H207" s="125">
        <f t="shared" si="37"/>
        <v>22178.853845723032</v>
      </c>
      <c r="I207" s="123">
        <f t="shared" si="38"/>
        <v>19739.1799226935</v>
      </c>
      <c r="J207" s="126">
        <f t="shared" si="39"/>
        <v>22.177657600000003</v>
      </c>
      <c r="K207" s="110">
        <f t="shared" si="40"/>
        <v>22177.657600000002</v>
      </c>
      <c r="L207" s="111">
        <f t="shared" si="41"/>
        <v>19738.115264000004</v>
      </c>
      <c r="N207" s="175"/>
      <c r="O207" s="52">
        <v>1.8</v>
      </c>
      <c r="P207" s="161">
        <f t="shared" si="47"/>
        <v>19.339199999999998</v>
      </c>
      <c r="Q207" s="156">
        <f t="shared" si="42"/>
        <v>19339.199999999997</v>
      </c>
      <c r="R207" s="156">
        <f t="shared" si="43"/>
        <v>17211.887999999999</v>
      </c>
      <c r="S207" s="181"/>
      <c r="T207" s="52">
        <f t="shared" si="48"/>
        <v>1.8000000000000014</v>
      </c>
      <c r="U207" s="53">
        <f t="shared" si="44"/>
        <v>19739.1799226935</v>
      </c>
      <c r="V207" s="172">
        <f t="shared" si="45"/>
        <v>17211.887999999999</v>
      </c>
      <c r="W207" s="54">
        <f t="shared" si="46"/>
        <v>0.87196570817068475</v>
      </c>
      <c r="X207" s="175"/>
      <c r="Y207" s="55"/>
    </row>
    <row r="208" spans="1:25" ht="16.5" thickTop="1" thickBot="1" x14ac:dyDescent="0.3">
      <c r="A208" s="58"/>
      <c r="B208" s="58"/>
      <c r="D208" s="52">
        <v>1.81</v>
      </c>
      <c r="E208" s="137">
        <f t="shared" si="34"/>
        <v>20.132179658069244</v>
      </c>
      <c r="F208" s="144">
        <f t="shared" si="35"/>
        <v>2.16599253470494</v>
      </c>
      <c r="G208" s="64">
        <f t="shared" si="36"/>
        <v>22.298172192774185</v>
      </c>
      <c r="H208" s="125">
        <f t="shared" si="37"/>
        <v>22298.172192774186</v>
      </c>
      <c r="I208" s="123">
        <f t="shared" si="38"/>
        <v>19845.373251569024</v>
      </c>
      <c r="J208" s="126">
        <f t="shared" si="39"/>
        <v>22.294467244800003</v>
      </c>
      <c r="K208" s="110">
        <f t="shared" si="40"/>
        <v>22294.467244800002</v>
      </c>
      <c r="L208" s="111">
        <f t="shared" si="41"/>
        <v>19842.075847872002</v>
      </c>
      <c r="N208" s="175"/>
      <c r="O208" s="52">
        <v>1.81</v>
      </c>
      <c r="P208" s="161">
        <f t="shared" si="47"/>
        <v>19.440581000000002</v>
      </c>
      <c r="Q208" s="156">
        <f t="shared" si="42"/>
        <v>19440.581000000002</v>
      </c>
      <c r="R208" s="156">
        <f t="shared" si="43"/>
        <v>17302.117090000003</v>
      </c>
      <c r="S208" s="181"/>
      <c r="T208" s="52">
        <f t="shared" si="48"/>
        <v>1.8100000000000014</v>
      </c>
      <c r="U208" s="53">
        <f t="shared" si="44"/>
        <v>19845.373251569024</v>
      </c>
      <c r="V208" s="172">
        <f t="shared" si="45"/>
        <v>17302.117090000003</v>
      </c>
      <c r="W208" s="54">
        <f t="shared" si="46"/>
        <v>0.87184639314516577</v>
      </c>
      <c r="X208" s="175"/>
      <c r="Y208" s="55"/>
    </row>
    <row r="209" spans="1:25" ht="16.5" thickTop="1" thickBot="1" x14ac:dyDescent="0.3">
      <c r="A209" s="58"/>
      <c r="B209" s="58"/>
      <c r="D209" s="52">
        <v>1.82</v>
      </c>
      <c r="E209" s="137">
        <f t="shared" si="34"/>
        <v>20.239887663508377</v>
      </c>
      <c r="F209" s="144">
        <f t="shared" si="35"/>
        <v>2.1766386574476435</v>
      </c>
      <c r="G209" s="64">
        <f t="shared" si="36"/>
        <v>22.41652632095602</v>
      </c>
      <c r="H209" s="125">
        <f t="shared" si="37"/>
        <v>22416.526320956022</v>
      </c>
      <c r="I209" s="123">
        <f t="shared" si="38"/>
        <v>19950.708425650861</v>
      </c>
      <c r="J209" s="126">
        <f t="shared" si="39"/>
        <v>22.410267270400002</v>
      </c>
      <c r="K209" s="110">
        <f t="shared" si="40"/>
        <v>22410.267270400003</v>
      </c>
      <c r="L209" s="111">
        <f t="shared" si="41"/>
        <v>19945.137870656003</v>
      </c>
      <c r="N209" s="175"/>
      <c r="O209" s="52">
        <v>1.82</v>
      </c>
      <c r="P209" s="161">
        <f t="shared" si="47"/>
        <v>19.541156000000001</v>
      </c>
      <c r="Q209" s="156">
        <f t="shared" si="42"/>
        <v>19541.156000000003</v>
      </c>
      <c r="R209" s="156">
        <f t="shared" si="43"/>
        <v>17391.628840000001</v>
      </c>
      <c r="S209" s="181"/>
      <c r="T209" s="52">
        <f t="shared" si="48"/>
        <v>1.8200000000000014</v>
      </c>
      <c r="U209" s="53">
        <f t="shared" si="44"/>
        <v>19950.708425650861</v>
      </c>
      <c r="V209" s="172">
        <f t="shared" si="45"/>
        <v>17391.628840000001</v>
      </c>
      <c r="W209" s="54">
        <f t="shared" si="46"/>
        <v>0.87172988893163206</v>
      </c>
      <c r="X209" s="175"/>
      <c r="Y209" s="55"/>
    </row>
    <row r="210" spans="1:25" ht="16.5" thickTop="1" thickBot="1" x14ac:dyDescent="0.3">
      <c r="A210" s="58"/>
      <c r="B210" s="58"/>
      <c r="D210" s="52">
        <v>1.83</v>
      </c>
      <c r="E210" s="137">
        <f t="shared" si="34"/>
        <v>20.346772708061046</v>
      </c>
      <c r="F210" s="144">
        <f t="shared" si="35"/>
        <v>2.1871227178856456</v>
      </c>
      <c r="G210" s="64">
        <f t="shared" si="36"/>
        <v>22.533895425946692</v>
      </c>
      <c r="H210" s="125">
        <f t="shared" si="37"/>
        <v>22533.895425946692</v>
      </c>
      <c r="I210" s="123">
        <f t="shared" si="38"/>
        <v>20055.166929092557</v>
      </c>
      <c r="J210" s="126">
        <f t="shared" si="39"/>
        <v>22.525042393600003</v>
      </c>
      <c r="K210" s="110">
        <f t="shared" si="40"/>
        <v>22525.042393600004</v>
      </c>
      <c r="L210" s="111">
        <f t="shared" si="41"/>
        <v>20047.287730304004</v>
      </c>
      <c r="N210" s="175"/>
      <c r="O210" s="52">
        <v>1.83</v>
      </c>
      <c r="P210" s="161">
        <f t="shared" si="47"/>
        <v>19.640913000000001</v>
      </c>
      <c r="Q210" s="156">
        <f t="shared" si="42"/>
        <v>19640.913</v>
      </c>
      <c r="R210" s="156">
        <f t="shared" si="43"/>
        <v>17480.41257</v>
      </c>
      <c r="S210" s="181"/>
      <c r="T210" s="52">
        <f t="shared" si="48"/>
        <v>1.8300000000000014</v>
      </c>
      <c r="U210" s="53">
        <f t="shared" si="44"/>
        <v>20055.166929092557</v>
      </c>
      <c r="V210" s="172">
        <f t="shared" si="45"/>
        <v>17480.41257</v>
      </c>
      <c r="W210" s="54">
        <f t="shared" si="46"/>
        <v>0.87161640846990163</v>
      </c>
      <c r="X210" s="175"/>
      <c r="Y210" s="55"/>
    </row>
    <row r="211" spans="1:25" ht="16.5" thickTop="1" thickBot="1" x14ac:dyDescent="0.3">
      <c r="A211" s="58"/>
      <c r="B211" s="58"/>
      <c r="D211" s="52">
        <v>1.84</v>
      </c>
      <c r="E211" s="137">
        <f t="shared" si="34"/>
        <v>20.452815978165216</v>
      </c>
      <c r="F211" s="144">
        <f t="shared" si="35"/>
        <v>2.1974422971785761</v>
      </c>
      <c r="G211" s="64">
        <f t="shared" si="36"/>
        <v>22.650258275343791</v>
      </c>
      <c r="H211" s="125">
        <f t="shared" si="37"/>
        <v>22650.258275343793</v>
      </c>
      <c r="I211" s="123">
        <f t="shared" si="38"/>
        <v>20158.729865055975</v>
      </c>
      <c r="J211" s="126">
        <f t="shared" si="39"/>
        <v>22.638777331200004</v>
      </c>
      <c r="K211" s="110">
        <f t="shared" si="40"/>
        <v>22638.777331200003</v>
      </c>
      <c r="L211" s="111">
        <f t="shared" si="41"/>
        <v>20148.511824768004</v>
      </c>
      <c r="N211" s="175"/>
      <c r="O211" s="52">
        <v>1.84</v>
      </c>
      <c r="P211" s="161">
        <f t="shared" si="47"/>
        <v>19.739840000000001</v>
      </c>
      <c r="Q211" s="156">
        <f t="shared" si="42"/>
        <v>19739.84</v>
      </c>
      <c r="R211" s="156">
        <f t="shared" si="43"/>
        <v>17568.457600000002</v>
      </c>
      <c r="S211" s="181"/>
      <c r="T211" s="52">
        <f t="shared" si="48"/>
        <v>1.8400000000000014</v>
      </c>
      <c r="U211" s="53">
        <f t="shared" si="44"/>
        <v>20158.729865055975</v>
      </c>
      <c r="V211" s="172">
        <f t="shared" si="45"/>
        <v>17568.457600000002</v>
      </c>
      <c r="W211" s="54">
        <f t="shared" si="46"/>
        <v>0.87150617710562883</v>
      </c>
      <c r="X211" s="175"/>
      <c r="Y211" s="55"/>
    </row>
    <row r="212" spans="1:25" ht="16.5" thickTop="1" thickBot="1" x14ac:dyDescent="0.3">
      <c r="A212" s="58"/>
      <c r="B212" s="58"/>
      <c r="D212" s="52">
        <v>1.85</v>
      </c>
      <c r="E212" s="137">
        <f t="shared" si="34"/>
        <v>20.557998208527657</v>
      </c>
      <c r="F212" s="144">
        <f t="shared" si="35"/>
        <v>2.2075949764860683</v>
      </c>
      <c r="G212" s="64">
        <f t="shared" si="36"/>
        <v>22.765593185013724</v>
      </c>
      <c r="H212" s="125">
        <f t="shared" si="37"/>
        <v>22765.593185013724</v>
      </c>
      <c r="I212" s="123">
        <f t="shared" si="38"/>
        <v>20261.377934662214</v>
      </c>
      <c r="J212" s="126">
        <f t="shared" si="39"/>
        <v>22.751456800000003</v>
      </c>
      <c r="K212" s="110">
        <f t="shared" si="40"/>
        <v>22751.456800000004</v>
      </c>
      <c r="L212" s="111">
        <f t="shared" si="41"/>
        <v>20248.796552000003</v>
      </c>
      <c r="N212" s="175"/>
      <c r="O212" s="52">
        <v>1.85</v>
      </c>
      <c r="P212" s="161">
        <f t="shared" si="47"/>
        <v>19.837924999999998</v>
      </c>
      <c r="Q212" s="156">
        <f t="shared" si="42"/>
        <v>19837.924999999999</v>
      </c>
      <c r="R212" s="156">
        <f t="shared" si="43"/>
        <v>17655.753249999998</v>
      </c>
      <c r="S212" s="181"/>
      <c r="T212" s="52">
        <f t="shared" si="48"/>
        <v>1.8500000000000014</v>
      </c>
      <c r="U212" s="53">
        <f t="shared" si="44"/>
        <v>20261.377934662214</v>
      </c>
      <c r="V212" s="172">
        <f t="shared" si="45"/>
        <v>17655.753249999998</v>
      </c>
      <c r="W212" s="54">
        <f t="shared" si="46"/>
        <v>0.87139943329300251</v>
      </c>
      <c r="X212" s="175"/>
      <c r="Y212" s="55"/>
    </row>
    <row r="213" spans="1:25" ht="16.5" thickTop="1" thickBot="1" x14ac:dyDescent="0.3">
      <c r="A213" s="58"/>
      <c r="B213" s="58"/>
      <c r="D213" s="52">
        <v>1.86</v>
      </c>
      <c r="E213" s="137">
        <f t="shared" si="34"/>
        <v>20.66229965669341</v>
      </c>
      <c r="F213" s="144">
        <f t="shared" si="35"/>
        <v>2.217578336967752</v>
      </c>
      <c r="G213" s="64">
        <f t="shared" si="36"/>
        <v>22.879877993661161</v>
      </c>
      <c r="H213" s="125">
        <f t="shared" si="37"/>
        <v>22879.877993661161</v>
      </c>
      <c r="I213" s="123">
        <f t="shared" si="38"/>
        <v>20363.091414358434</v>
      </c>
      <c r="J213" s="126">
        <f t="shared" si="39"/>
        <v>22.863065516800003</v>
      </c>
      <c r="K213" s="110">
        <f t="shared" si="40"/>
        <v>22863.065516800001</v>
      </c>
      <c r="L213" s="111">
        <f t="shared" si="41"/>
        <v>20348.128309952001</v>
      </c>
      <c r="N213" s="175"/>
      <c r="O213" s="52">
        <v>1.86</v>
      </c>
      <c r="P213" s="161">
        <f t="shared" si="47"/>
        <v>19.935156000000003</v>
      </c>
      <c r="Q213" s="156">
        <f t="shared" si="42"/>
        <v>19935.156000000003</v>
      </c>
      <c r="R213" s="156">
        <f t="shared" si="43"/>
        <v>17742.288840000001</v>
      </c>
      <c r="S213" s="181"/>
      <c r="T213" s="52">
        <f t="shared" si="48"/>
        <v>1.8600000000000014</v>
      </c>
      <c r="U213" s="53">
        <f t="shared" si="44"/>
        <v>20363.091414358434</v>
      </c>
      <c r="V213" s="172">
        <f t="shared" si="45"/>
        <v>17742.288840000001</v>
      </c>
      <c r="W213" s="54">
        <f t="shared" si="46"/>
        <v>0.87129642935696638</v>
      </c>
      <c r="X213" s="175"/>
      <c r="Y213" s="55"/>
    </row>
    <row r="214" spans="1:25" ht="16.5" thickTop="1" thickBot="1" x14ac:dyDescent="0.3">
      <c r="A214" s="58"/>
      <c r="B214" s="58"/>
      <c r="D214" s="52">
        <v>1.87</v>
      </c>
      <c r="E214" s="137">
        <f t="shared" si="34"/>
        <v>20.765700075655516</v>
      </c>
      <c r="F214" s="144">
        <f t="shared" si="35"/>
        <v>2.2273899597832596</v>
      </c>
      <c r="G214" s="64">
        <f t="shared" si="36"/>
        <v>22.993090035438776</v>
      </c>
      <c r="H214" s="125">
        <f t="shared" si="37"/>
        <v>22993.090035438778</v>
      </c>
      <c r="I214" s="123">
        <f t="shared" si="38"/>
        <v>20463.850131540512</v>
      </c>
      <c r="J214" s="126">
        <f t="shared" si="39"/>
        <v>22.973588198400005</v>
      </c>
      <c r="K214" s="110">
        <f t="shared" si="40"/>
        <v>22973.588198400004</v>
      </c>
      <c r="L214" s="111">
        <f t="shared" si="41"/>
        <v>20446.493496576004</v>
      </c>
      <c r="N214" s="175"/>
      <c r="O214" s="52">
        <v>1.87</v>
      </c>
      <c r="P214" s="161">
        <f t="shared" si="47"/>
        <v>20.031521000000001</v>
      </c>
      <c r="Q214" s="156">
        <f t="shared" si="42"/>
        <v>20031.521000000001</v>
      </c>
      <c r="R214" s="156">
        <f t="shared" si="43"/>
        <v>17828.053690000001</v>
      </c>
      <c r="S214" s="181"/>
      <c r="T214" s="52">
        <f t="shared" si="48"/>
        <v>1.8700000000000014</v>
      </c>
      <c r="U214" s="53">
        <f t="shared" si="44"/>
        <v>20463.850131540512</v>
      </c>
      <c r="V214" s="172">
        <f t="shared" si="45"/>
        <v>17828.053690000001</v>
      </c>
      <c r="W214" s="54">
        <f t="shared" si="46"/>
        <v>0.87119743232100721</v>
      </c>
      <c r="X214" s="175"/>
      <c r="Y214" s="55"/>
    </row>
    <row r="215" spans="1:25" ht="16.5" thickTop="1" thickBot="1" x14ac:dyDescent="0.3">
      <c r="A215" s="58"/>
      <c r="B215" s="58"/>
      <c r="D215" s="52">
        <v>1.88</v>
      </c>
      <c r="E215" s="137">
        <f t="shared" si="34"/>
        <v>20.868178684302002</v>
      </c>
      <c r="F215" s="144">
        <f t="shared" si="35"/>
        <v>2.2370274260922214</v>
      </c>
      <c r="G215" s="64">
        <f t="shared" si="36"/>
        <v>23.105206110394224</v>
      </c>
      <c r="H215" s="125">
        <f t="shared" si="37"/>
        <v>23105.206110394225</v>
      </c>
      <c r="I215" s="123">
        <f t="shared" si="38"/>
        <v>20563.633438250861</v>
      </c>
      <c r="J215" s="126">
        <f t="shared" si="39"/>
        <v>23.083009561600004</v>
      </c>
      <c r="K215" s="110">
        <f t="shared" si="40"/>
        <v>23083.009561600004</v>
      </c>
      <c r="L215" s="111">
        <f t="shared" si="41"/>
        <v>20543.878509824004</v>
      </c>
      <c r="N215" s="175"/>
      <c r="O215" s="52">
        <v>1.88</v>
      </c>
      <c r="P215" s="161">
        <f t="shared" si="47"/>
        <v>20.127008</v>
      </c>
      <c r="Q215" s="156">
        <f t="shared" si="42"/>
        <v>20127.008000000002</v>
      </c>
      <c r="R215" s="156">
        <f t="shared" si="43"/>
        <v>17913.037120000001</v>
      </c>
      <c r="S215" s="181"/>
      <c r="T215" s="52">
        <f t="shared" si="48"/>
        <v>1.8800000000000014</v>
      </c>
      <c r="U215" s="53">
        <f t="shared" si="44"/>
        <v>20563.633438250861</v>
      </c>
      <c r="V215" s="172">
        <f t="shared" si="45"/>
        <v>17913.037120000001</v>
      </c>
      <c r="W215" s="54">
        <f t="shared" si="46"/>
        <v>0.87110272480735684</v>
      </c>
      <c r="X215" s="175"/>
      <c r="Y215" s="55"/>
    </row>
    <row r="216" spans="1:25" ht="16.5" thickTop="1" thickBot="1" x14ac:dyDescent="0.3">
      <c r="A216" s="58"/>
      <c r="B216" s="58"/>
      <c r="D216" s="52">
        <v>1.89</v>
      </c>
      <c r="E216" s="137">
        <f t="shared" si="34"/>
        <v>20.969714135471264</v>
      </c>
      <c r="F216" s="144">
        <f t="shared" si="35"/>
        <v>2.2464883170542689</v>
      </c>
      <c r="G216" s="64">
        <f t="shared" si="36"/>
        <v>23.216202452525533</v>
      </c>
      <c r="H216" s="125">
        <f t="shared" si="37"/>
        <v>23216.202452525533</v>
      </c>
      <c r="I216" s="123">
        <f t="shared" si="38"/>
        <v>20662.420182747726</v>
      </c>
      <c r="J216" s="126">
        <f t="shared" si="39"/>
        <v>23.1913143232</v>
      </c>
      <c r="K216" s="110">
        <f t="shared" si="40"/>
        <v>23191.3143232</v>
      </c>
      <c r="L216" s="111">
        <f t="shared" si="41"/>
        <v>20640.269747647999</v>
      </c>
      <c r="N216" s="175"/>
      <c r="O216" s="52">
        <v>1.89</v>
      </c>
      <c r="P216" s="161">
        <f t="shared" si="47"/>
        <v>20.221605</v>
      </c>
      <c r="Q216" s="156">
        <f t="shared" si="42"/>
        <v>20221.605</v>
      </c>
      <c r="R216" s="156">
        <f t="shared" si="43"/>
        <v>17997.228449999999</v>
      </c>
      <c r="S216" s="181"/>
      <c r="T216" s="52">
        <f t="shared" si="48"/>
        <v>1.8900000000000015</v>
      </c>
      <c r="U216" s="53">
        <f t="shared" si="44"/>
        <v>20662.420182747726</v>
      </c>
      <c r="V216" s="172">
        <f t="shared" si="45"/>
        <v>17997.228449999999</v>
      </c>
      <c r="W216" s="54">
        <f t="shared" si="46"/>
        <v>0.87101260601732156</v>
      </c>
      <c r="X216" s="175"/>
      <c r="Y216" s="55"/>
    </row>
    <row r="217" spans="1:25" ht="16.5" thickTop="1" thickBot="1" x14ac:dyDescent="0.3">
      <c r="A217" s="58"/>
      <c r="B217" s="58"/>
      <c r="D217" s="52">
        <v>1.9</v>
      </c>
      <c r="E217" s="137">
        <f t="shared" si="34"/>
        <v>21.070284481356374</v>
      </c>
      <c r="F217" s="144">
        <f t="shared" si="35"/>
        <v>2.255770213829035</v>
      </c>
      <c r="G217" s="64">
        <f t="shared" si="36"/>
        <v>23.326054695185409</v>
      </c>
      <c r="H217" s="125">
        <f t="shared" si="37"/>
        <v>23326.054695185408</v>
      </c>
      <c r="I217" s="123">
        <f t="shared" si="38"/>
        <v>20760.188678715014</v>
      </c>
      <c r="J217" s="126">
        <f t="shared" si="39"/>
        <v>23.2984872</v>
      </c>
      <c r="K217" s="110">
        <f t="shared" si="40"/>
        <v>23298.4872</v>
      </c>
      <c r="L217" s="111">
        <f t="shared" si="41"/>
        <v>20735.653608000001</v>
      </c>
      <c r="N217" s="175"/>
      <c r="O217" s="52">
        <v>1.9</v>
      </c>
      <c r="P217" s="161">
        <f t="shared" si="47"/>
        <v>20.315300000000001</v>
      </c>
      <c r="Q217" s="156">
        <f t="shared" si="42"/>
        <v>20315.3</v>
      </c>
      <c r="R217" s="156">
        <f t="shared" si="43"/>
        <v>18080.616999999998</v>
      </c>
      <c r="S217" s="181"/>
      <c r="T217" s="52">
        <f t="shared" si="48"/>
        <v>1.9000000000000015</v>
      </c>
      <c r="U217" s="53">
        <f t="shared" si="44"/>
        <v>20760.188678715014</v>
      </c>
      <c r="V217" s="172">
        <f t="shared" si="45"/>
        <v>18080.616999999998</v>
      </c>
      <c r="W217" s="54">
        <f t="shared" si="46"/>
        <v>0.87092739280051323</v>
      </c>
      <c r="X217" s="175"/>
      <c r="Y217" s="55"/>
    </row>
    <row r="218" spans="1:25" ht="16.5" thickTop="1" thickBot="1" x14ac:dyDescent="0.3">
      <c r="A218" s="58"/>
      <c r="B218" s="58"/>
      <c r="D218" s="52">
        <v>1.91</v>
      </c>
      <c r="E218" s="137">
        <f t="shared" si="34"/>
        <v>21.16986713596366</v>
      </c>
      <c r="F218" s="144">
        <f t="shared" si="35"/>
        <v>2.2648706975761486</v>
      </c>
      <c r="G218" s="64">
        <f t="shared" si="36"/>
        <v>23.43473783353981</v>
      </c>
      <c r="H218" s="125">
        <f t="shared" si="37"/>
        <v>23434.73783353981</v>
      </c>
      <c r="I218" s="123">
        <f t="shared" si="38"/>
        <v>20856.916671850431</v>
      </c>
      <c r="J218" s="126">
        <f t="shared" si="39"/>
        <v>23.404512908800001</v>
      </c>
      <c r="K218" s="110">
        <f t="shared" si="40"/>
        <v>23404.512908799999</v>
      </c>
      <c r="L218" s="111">
        <f t="shared" si="41"/>
        <v>20830.016488832</v>
      </c>
      <c r="N218" s="175"/>
      <c r="O218" s="52">
        <v>1.91</v>
      </c>
      <c r="P218" s="161">
        <f t="shared" si="47"/>
        <v>20.408080999999999</v>
      </c>
      <c r="Q218" s="156">
        <f t="shared" si="42"/>
        <v>20408.080999999998</v>
      </c>
      <c r="R218" s="156">
        <f t="shared" si="43"/>
        <v>18163.19209</v>
      </c>
      <c r="S218" s="181"/>
      <c r="T218" s="52">
        <f t="shared" si="48"/>
        <v>1.9100000000000015</v>
      </c>
      <c r="U218" s="53">
        <f t="shared" si="44"/>
        <v>20856.916671850431</v>
      </c>
      <c r="V218" s="172">
        <f t="shared" si="45"/>
        <v>18163.19209</v>
      </c>
      <c r="W218" s="54">
        <f t="shared" si="46"/>
        <v>0.87084742082294364</v>
      </c>
      <c r="X218" s="175"/>
      <c r="Y218" s="55"/>
    </row>
    <row r="219" spans="1:25" ht="16.5" thickTop="1" thickBot="1" x14ac:dyDescent="0.3">
      <c r="A219" s="58"/>
      <c r="B219" s="58"/>
      <c r="D219" s="52">
        <v>1.92</v>
      </c>
      <c r="E219" s="137">
        <f t="shared" si="34"/>
        <v>21.268438834289785</v>
      </c>
      <c r="F219" s="144">
        <f t="shared" si="35"/>
        <v>2.2737873494552425</v>
      </c>
      <c r="G219" s="64">
        <f t="shared" si="36"/>
        <v>23.542226183745029</v>
      </c>
      <c r="H219" s="125">
        <f t="shared" si="37"/>
        <v>23542.226183745028</v>
      </c>
      <c r="I219" s="123">
        <f t="shared" si="38"/>
        <v>20952.581303533076</v>
      </c>
      <c r="J219" s="126">
        <f t="shared" si="39"/>
        <v>23.509376166400006</v>
      </c>
      <c r="K219" s="110">
        <f t="shared" si="40"/>
        <v>23509.376166400005</v>
      </c>
      <c r="L219" s="111">
        <f t="shared" si="41"/>
        <v>20923.344788096005</v>
      </c>
      <c r="N219" s="175"/>
      <c r="O219" s="52">
        <v>1.92</v>
      </c>
      <c r="P219" s="161">
        <f t="shared" si="47"/>
        <v>20.499935999999998</v>
      </c>
      <c r="Q219" s="156">
        <f t="shared" si="42"/>
        <v>20499.935999999998</v>
      </c>
      <c r="R219" s="156">
        <f t="shared" si="43"/>
        <v>18244.943039999998</v>
      </c>
      <c r="S219" s="181"/>
      <c r="T219" s="52">
        <f t="shared" si="48"/>
        <v>1.9200000000000015</v>
      </c>
      <c r="U219" s="53">
        <f t="shared" si="44"/>
        <v>20952.581303533076</v>
      </c>
      <c r="V219" s="172">
        <f t="shared" si="45"/>
        <v>18244.943039999998</v>
      </c>
      <c r="W219" s="54">
        <f t="shared" si="46"/>
        <v>0.87077304584535797</v>
      </c>
      <c r="X219" s="175"/>
      <c r="Y219" s="55"/>
    </row>
    <row r="220" spans="1:25" ht="16.5" thickTop="1" thickBot="1" x14ac:dyDescent="0.3">
      <c r="A220" s="58"/>
      <c r="B220" s="58"/>
      <c r="D220" s="74">
        <v>1.93</v>
      </c>
      <c r="E220" s="137">
        <f t="shared" ref="E220:E277" si="49" xml:space="preserve"> E$11*(E$9/2)^2*(ACOS(1-D220/(E$9/2)) - (1-D220/(E$9/2))*SIN(ACOS(1-D220/(E$9/2))))</f>
        <v>21.365975587833542</v>
      </c>
      <c r="F220" s="144">
        <f t="shared" ref="F220:F283" si="50">(PI()*E$12*D220^2*(1-(D220/(1.5*E$9))))</f>
        <v>2.2825177506259475</v>
      </c>
      <c r="G220" s="64">
        <f t="shared" ref="G220:G277" si="51">F220+E220</f>
        <v>23.648493338459488</v>
      </c>
      <c r="H220" s="125">
        <f t="shared" ref="H220:H277" si="52">G220*1000</f>
        <v>23648.493338459488</v>
      </c>
      <c r="I220" s="123">
        <f t="shared" ref="I220:I277" si="53">H220*$D$17</f>
        <v>21047.159071228944</v>
      </c>
      <c r="J220" s="126">
        <f t="shared" ref="J220:J276" si="54">-2.5472*(D220)^3+8.7832*(D220)^2+4.8702*(D220)-0.191</f>
        <v>23.613061689600002</v>
      </c>
      <c r="K220" s="110">
        <f t="shared" ref="K220:K277" si="55">J220*1000</f>
        <v>23613.061689600003</v>
      </c>
      <c r="L220" s="111">
        <f t="shared" ref="L220:L277" si="56">K220*$D$17</f>
        <v>21015.624903744003</v>
      </c>
      <c r="N220" s="175"/>
      <c r="O220" s="52">
        <v>1.93</v>
      </c>
      <c r="P220" s="161">
        <f t="shared" si="47"/>
        <v>20.590853000000003</v>
      </c>
      <c r="Q220" s="156">
        <f t="shared" ref="Q220:Q277" si="57">P220*1000</f>
        <v>20590.853000000003</v>
      </c>
      <c r="R220" s="156">
        <f t="shared" ref="R220:R277" si="58">Q220*$D$17</f>
        <v>18325.859170000003</v>
      </c>
      <c r="S220" s="181"/>
      <c r="T220" s="52">
        <f t="shared" si="48"/>
        <v>1.9300000000000015</v>
      </c>
      <c r="U220" s="53">
        <f t="shared" ref="U220:U277" si="59">I220</f>
        <v>21047.159071228944</v>
      </c>
      <c r="V220" s="172">
        <f t="shared" ref="V220:V277" si="60">R220</f>
        <v>18325.859170000003</v>
      </c>
      <c r="W220" s="54">
        <f t="shared" ref="W220:W277" si="61">V220/U220</f>
        <v>0.8707046451248186</v>
      </c>
      <c r="X220" s="175"/>
      <c r="Y220" s="55"/>
    </row>
    <row r="221" spans="1:25" ht="16.5" thickTop="1" thickBot="1" x14ac:dyDescent="0.3">
      <c r="A221" s="58"/>
      <c r="B221" s="58"/>
      <c r="D221" s="74">
        <v>1.94</v>
      </c>
      <c r="E221" s="137">
        <f t="shared" si="49"/>
        <v>21.462452636002183</v>
      </c>
      <c r="F221" s="144">
        <f t="shared" si="50"/>
        <v>2.291059482247896</v>
      </c>
      <c r="G221" s="64">
        <f t="shared" si="51"/>
        <v>23.753512118250079</v>
      </c>
      <c r="H221" s="125">
        <f t="shared" si="52"/>
        <v>23753.512118250077</v>
      </c>
      <c r="I221" s="123">
        <f t="shared" si="53"/>
        <v>21140.62578524257</v>
      </c>
      <c r="J221" s="126">
        <f t="shared" si="54"/>
        <v>23.715554195200003</v>
      </c>
      <c r="K221" s="110">
        <f t="shared" si="55"/>
        <v>23715.554195200002</v>
      </c>
      <c r="L221" s="111">
        <f t="shared" si="56"/>
        <v>21106.843233728003</v>
      </c>
      <c r="N221" s="175"/>
      <c r="O221" s="52">
        <v>1.94</v>
      </c>
      <c r="P221" s="161">
        <f t="shared" ref="P221:P277" si="62">-2*(O221)^3+6.83*(O221)^2+5.03*(O221)-0.18</f>
        <v>20.680820000000001</v>
      </c>
      <c r="Q221" s="156">
        <f t="shared" si="57"/>
        <v>20680.82</v>
      </c>
      <c r="R221" s="156">
        <f t="shared" si="58"/>
        <v>18405.929800000002</v>
      </c>
      <c r="S221" s="179"/>
      <c r="T221" s="52">
        <f t="shared" ref="T221:T277" si="63">T220+0.01</f>
        <v>1.9400000000000015</v>
      </c>
      <c r="U221" s="53">
        <f t="shared" si="59"/>
        <v>21140.62578524257</v>
      </c>
      <c r="V221" s="172">
        <f t="shared" si="60"/>
        <v>18405.929800000002</v>
      </c>
      <c r="W221" s="54">
        <f t="shared" si="61"/>
        <v>0.87064261895447059</v>
      </c>
      <c r="X221" s="175"/>
      <c r="Y221" s="55"/>
    </row>
    <row r="222" spans="1:25" ht="16.5" thickTop="1" thickBot="1" x14ac:dyDescent="0.3">
      <c r="A222" s="58"/>
      <c r="B222" s="58"/>
      <c r="D222" s="74">
        <v>1.95</v>
      </c>
      <c r="E222" s="137">
        <f t="shared" si="49"/>
        <v>21.557844392905476</v>
      </c>
      <c r="F222" s="144">
        <f t="shared" si="50"/>
        <v>2.2994101254807173</v>
      </c>
      <c r="G222" s="64">
        <f t="shared" si="51"/>
        <v>23.857254518386192</v>
      </c>
      <c r="H222" s="125">
        <f t="shared" si="52"/>
        <v>23857.254518386191</v>
      </c>
      <c r="I222" s="123">
        <f t="shared" si="53"/>
        <v>21232.956521363711</v>
      </c>
      <c r="J222" s="126">
        <f t="shared" si="54"/>
        <v>23.816838400000005</v>
      </c>
      <c r="K222" s="110">
        <f t="shared" si="55"/>
        <v>23816.838400000004</v>
      </c>
      <c r="L222" s="111">
        <f t="shared" si="56"/>
        <v>21196.986176000006</v>
      </c>
      <c r="N222" s="175"/>
      <c r="O222" s="52">
        <v>1.95</v>
      </c>
      <c r="P222" s="161">
        <f t="shared" si="62"/>
        <v>20.769825000000001</v>
      </c>
      <c r="Q222" s="156">
        <f t="shared" si="57"/>
        <v>20769.825000000001</v>
      </c>
      <c r="R222" s="156">
        <f t="shared" si="58"/>
        <v>18485.144250000001</v>
      </c>
      <c r="S222" s="179"/>
      <c r="T222" s="52">
        <f t="shared" si="63"/>
        <v>1.9500000000000015</v>
      </c>
      <c r="U222" s="53">
        <f t="shared" si="59"/>
        <v>21232.956521363711</v>
      </c>
      <c r="V222" s="172">
        <f t="shared" si="60"/>
        <v>18485.144250000001</v>
      </c>
      <c r="W222" s="54">
        <f t="shared" si="61"/>
        <v>0.87058739235871485</v>
      </c>
      <c r="X222" s="175"/>
      <c r="Y222" s="55"/>
    </row>
    <row r="223" spans="1:25" ht="16.5" thickTop="1" thickBot="1" x14ac:dyDescent="0.3">
      <c r="A223" s="58"/>
      <c r="B223" s="58"/>
      <c r="D223" s="74">
        <v>1.96</v>
      </c>
      <c r="E223" s="137">
        <f t="shared" si="49"/>
        <v>21.652124388952167</v>
      </c>
      <c r="F223" s="144">
        <f t="shared" si="50"/>
        <v>2.3075672614840448</v>
      </c>
      <c r="G223" s="64">
        <f t="shared" si="51"/>
        <v>23.959691650436213</v>
      </c>
      <c r="H223" s="125">
        <f t="shared" si="52"/>
        <v>23959.691650436213</v>
      </c>
      <c r="I223" s="123">
        <f t="shared" si="53"/>
        <v>21324.12556888823</v>
      </c>
      <c r="J223" s="126">
        <f t="shared" si="54"/>
        <v>23.916899020800003</v>
      </c>
      <c r="K223" s="110">
        <f t="shared" si="55"/>
        <v>23916.899020800003</v>
      </c>
      <c r="L223" s="111">
        <f t="shared" si="56"/>
        <v>21286.040128512002</v>
      </c>
      <c r="N223" s="175"/>
      <c r="O223" s="52">
        <v>1.96</v>
      </c>
      <c r="P223" s="161">
        <f t="shared" si="62"/>
        <v>20.857856000000002</v>
      </c>
      <c r="Q223" s="156">
        <f t="shared" si="57"/>
        <v>20857.856000000003</v>
      </c>
      <c r="R223" s="156">
        <f t="shared" si="58"/>
        <v>18563.491840000002</v>
      </c>
      <c r="S223" s="179"/>
      <c r="T223" s="52">
        <f t="shared" si="63"/>
        <v>1.9600000000000015</v>
      </c>
      <c r="U223" s="53">
        <f t="shared" si="59"/>
        <v>21324.12556888823</v>
      </c>
      <c r="V223" s="172">
        <f t="shared" si="60"/>
        <v>18563.491840000002</v>
      </c>
      <c r="W223" s="54">
        <f t="shared" si="61"/>
        <v>0.87053941696366788</v>
      </c>
      <c r="X223" s="175"/>
      <c r="Y223" s="55"/>
    </row>
    <row r="224" spans="1:25" ht="16.5" thickTop="1" thickBot="1" x14ac:dyDescent="0.3">
      <c r="A224" s="58"/>
      <c r="B224" s="58"/>
      <c r="D224" s="74">
        <v>1.97</v>
      </c>
      <c r="E224" s="137">
        <f t="shared" si="49"/>
        <v>21.745265206569634</v>
      </c>
      <c r="F224" s="144">
        <f t="shared" si="50"/>
        <v>2.3155284714175082</v>
      </c>
      <c r="G224" s="64">
        <f t="shared" si="51"/>
        <v>24.060793677987142</v>
      </c>
      <c r="H224" s="125">
        <f t="shared" si="52"/>
        <v>24060.793677987142</v>
      </c>
      <c r="I224" s="123">
        <f t="shared" si="53"/>
        <v>21414.106373408555</v>
      </c>
      <c r="J224" s="126">
        <f t="shared" si="54"/>
        <v>24.015720774399998</v>
      </c>
      <c r="K224" s="110">
        <f t="shared" si="55"/>
        <v>24015.720774399997</v>
      </c>
      <c r="L224" s="111">
        <f t="shared" si="56"/>
        <v>21373.991489215998</v>
      </c>
      <c r="N224" s="175"/>
      <c r="O224" s="52">
        <v>1.97</v>
      </c>
      <c r="P224" s="161">
        <f t="shared" si="62"/>
        <v>20.944901000000002</v>
      </c>
      <c r="Q224" s="156">
        <f t="shared" si="57"/>
        <v>20944.901000000002</v>
      </c>
      <c r="R224" s="156">
        <f t="shared" si="58"/>
        <v>18640.961890000002</v>
      </c>
      <c r="S224" s="179"/>
      <c r="T224" s="52">
        <f t="shared" si="63"/>
        <v>1.9700000000000015</v>
      </c>
      <c r="U224" s="53">
        <f t="shared" si="59"/>
        <v>21414.106373408555</v>
      </c>
      <c r="V224" s="172">
        <f t="shared" si="60"/>
        <v>18640.961890000002</v>
      </c>
      <c r="W224" s="54">
        <f t="shared" si="61"/>
        <v>0.87049917306602309</v>
      </c>
      <c r="X224" s="175"/>
      <c r="Y224" s="55"/>
    </row>
    <row r="225" spans="1:25" ht="16.5" thickTop="1" thickBot="1" x14ac:dyDescent="0.3">
      <c r="A225" s="58"/>
      <c r="B225" s="58"/>
      <c r="D225" s="74">
        <v>1.98</v>
      </c>
      <c r="E225" s="137">
        <f t="shared" si="49"/>
        <v>21.837238409255843</v>
      </c>
      <c r="F225" s="144">
        <f t="shared" si="50"/>
        <v>2.3232913364407399</v>
      </c>
      <c r="G225" s="64">
        <f t="shared" si="51"/>
        <v>24.160529745696582</v>
      </c>
      <c r="H225" s="125">
        <f t="shared" si="52"/>
        <v>24160.529745696582</v>
      </c>
      <c r="I225" s="123">
        <f t="shared" si="53"/>
        <v>21502.871473669959</v>
      </c>
      <c r="J225" s="126">
        <f t="shared" si="54"/>
        <v>24.113288377600004</v>
      </c>
      <c r="K225" s="110">
        <f t="shared" si="55"/>
        <v>24113.288377600005</v>
      </c>
      <c r="L225" s="111">
        <f t="shared" si="56"/>
        <v>21460.826656064004</v>
      </c>
      <c r="N225" s="175"/>
      <c r="O225" s="52">
        <v>1.98</v>
      </c>
      <c r="P225" s="161">
        <f t="shared" si="62"/>
        <v>21.030948000000002</v>
      </c>
      <c r="Q225" s="156">
        <f t="shared" si="57"/>
        <v>21030.948000000004</v>
      </c>
      <c r="R225" s="156">
        <f t="shared" si="58"/>
        <v>18717.543720000005</v>
      </c>
      <c r="S225" s="179"/>
      <c r="T225" s="52">
        <f t="shared" si="63"/>
        <v>1.9800000000000015</v>
      </c>
      <c r="U225" s="53">
        <f t="shared" si="59"/>
        <v>21502.871473669959</v>
      </c>
      <c r="V225" s="172">
        <f t="shared" si="60"/>
        <v>18717.543720000005</v>
      </c>
      <c r="W225" s="54">
        <f t="shared" si="61"/>
        <v>0.87046717192722112</v>
      </c>
      <c r="X225" s="175"/>
      <c r="Y225" s="55"/>
    </row>
    <row r="226" spans="1:25" ht="16.5" thickTop="1" thickBot="1" x14ac:dyDescent="0.3">
      <c r="A226" s="58"/>
      <c r="B226" s="58"/>
      <c r="D226" s="74">
        <v>1.99</v>
      </c>
      <c r="E226" s="137">
        <f t="shared" si="49"/>
        <v>21.928014463038096</v>
      </c>
      <c r="F226" s="144">
        <f t="shared" si="50"/>
        <v>2.3308534377133703</v>
      </c>
      <c r="G226" s="64">
        <f t="shared" si="51"/>
        <v>24.258867900751465</v>
      </c>
      <c r="H226" s="125">
        <f t="shared" si="52"/>
        <v>24258.867900751466</v>
      </c>
      <c r="I226" s="123">
        <f t="shared" si="53"/>
        <v>21590.392431668806</v>
      </c>
      <c r="J226" s="126">
        <f t="shared" si="54"/>
        <v>24.209586547200004</v>
      </c>
      <c r="K226" s="110">
        <f t="shared" si="55"/>
        <v>24209.586547200004</v>
      </c>
      <c r="L226" s="111">
        <f t="shared" si="56"/>
        <v>21546.532027008005</v>
      </c>
      <c r="N226" s="175"/>
      <c r="O226" s="52">
        <v>1.99</v>
      </c>
      <c r="P226" s="161">
        <f t="shared" si="62"/>
        <v>21.115985000000002</v>
      </c>
      <c r="Q226" s="156">
        <f t="shared" si="57"/>
        <v>21115.985000000001</v>
      </c>
      <c r="R226" s="156">
        <f t="shared" si="58"/>
        <v>18793.226650000001</v>
      </c>
      <c r="S226" s="179"/>
      <c r="T226" s="52">
        <f t="shared" si="63"/>
        <v>1.9900000000000015</v>
      </c>
      <c r="U226" s="53">
        <f t="shared" si="59"/>
        <v>21590.392431668806</v>
      </c>
      <c r="V226" s="172">
        <f t="shared" si="60"/>
        <v>18793.226650000001</v>
      </c>
      <c r="W226" s="54">
        <f t="shared" si="61"/>
        <v>0.87044395832444799</v>
      </c>
      <c r="X226" s="175"/>
      <c r="Y226" s="55"/>
    </row>
    <row r="227" spans="1:25" ht="16.5" thickTop="1" thickBot="1" x14ac:dyDescent="0.3">
      <c r="A227" s="58"/>
      <c r="B227" s="58"/>
      <c r="D227" s="74">
        <v>2</v>
      </c>
      <c r="E227" s="137">
        <f t="shared" si="49"/>
        <v>22.017562649250856</v>
      </c>
      <c r="F227" s="144">
        <f t="shared" si="50"/>
        <v>2.3382123563950321</v>
      </c>
      <c r="G227" s="64">
        <f t="shared" si="51"/>
        <v>24.355775005645889</v>
      </c>
      <c r="H227" s="125">
        <f t="shared" si="52"/>
        <v>24355.77500564589</v>
      </c>
      <c r="I227" s="123">
        <f t="shared" si="53"/>
        <v>21676.639755024844</v>
      </c>
      <c r="J227" s="126">
        <f t="shared" si="54"/>
        <v>24.304600000000004</v>
      </c>
      <c r="K227" s="110">
        <f t="shared" si="55"/>
        <v>24304.600000000006</v>
      </c>
      <c r="L227" s="111">
        <f t="shared" si="56"/>
        <v>21631.094000000005</v>
      </c>
      <c r="N227" s="175"/>
      <c r="O227" s="52">
        <v>2</v>
      </c>
      <c r="P227" s="161">
        <f t="shared" si="62"/>
        <v>21.200000000000003</v>
      </c>
      <c r="Q227" s="156">
        <f t="shared" si="57"/>
        <v>21200.000000000004</v>
      </c>
      <c r="R227" s="156">
        <f t="shared" si="58"/>
        <v>18868.000000000004</v>
      </c>
      <c r="S227" s="179"/>
      <c r="T227" s="52">
        <f t="shared" si="63"/>
        <v>2.0000000000000013</v>
      </c>
      <c r="U227" s="53">
        <f t="shared" si="59"/>
        <v>21676.639755024844</v>
      </c>
      <c r="V227" s="172">
        <f t="shared" si="60"/>
        <v>18868.000000000004</v>
      </c>
      <c r="W227" s="54">
        <f t="shared" si="61"/>
        <v>0.87043011339551501</v>
      </c>
      <c r="X227" s="175"/>
      <c r="Y227" s="55"/>
    </row>
    <row r="228" spans="1:25" ht="16.5" thickTop="1" thickBot="1" x14ac:dyDescent="0.3">
      <c r="A228" s="58"/>
      <c r="B228" s="58"/>
      <c r="D228" s="74">
        <v>2.0099999999999998</v>
      </c>
      <c r="E228" s="137">
        <f t="shared" si="49"/>
        <v>22.105850967347781</v>
      </c>
      <c r="F228" s="144">
        <f t="shared" si="50"/>
        <v>2.3453656736453548</v>
      </c>
      <c r="G228" s="64">
        <f t="shared" si="51"/>
        <v>24.451216640993135</v>
      </c>
      <c r="H228" s="125">
        <f t="shared" si="52"/>
        <v>24451.216640993134</v>
      </c>
      <c r="I228" s="123">
        <f t="shared" si="53"/>
        <v>21761.582810483891</v>
      </c>
      <c r="J228" s="126">
        <f t="shared" si="54"/>
        <v>24.3983134528</v>
      </c>
      <c r="K228" s="110">
        <f t="shared" si="55"/>
        <v>24398.313452800001</v>
      </c>
      <c r="L228" s="111">
        <f t="shared" si="56"/>
        <v>21714.498972992002</v>
      </c>
      <c r="N228" s="175"/>
      <c r="O228" s="52">
        <v>2.0099999999999998</v>
      </c>
      <c r="P228" s="161">
        <f t="shared" si="62"/>
        <v>21.282980999999999</v>
      </c>
      <c r="Q228" s="156">
        <f t="shared" si="57"/>
        <v>21282.981</v>
      </c>
      <c r="R228" s="156">
        <f t="shared" si="58"/>
        <v>18941.853090000001</v>
      </c>
      <c r="S228" s="179"/>
      <c r="T228" s="52">
        <f t="shared" si="63"/>
        <v>2.0100000000000011</v>
      </c>
      <c r="U228" s="53">
        <f t="shared" si="59"/>
        <v>21761.582810483891</v>
      </c>
      <c r="V228" s="172">
        <f t="shared" si="60"/>
        <v>18941.853090000001</v>
      </c>
      <c r="W228" s="54">
        <f t="shared" si="61"/>
        <v>0.87042625782140015</v>
      </c>
      <c r="X228" s="175"/>
      <c r="Y228" s="55"/>
    </row>
    <row r="229" spans="1:25" ht="16.5" thickTop="1" thickBot="1" x14ac:dyDescent="0.3">
      <c r="A229" s="58"/>
      <c r="B229" s="58"/>
      <c r="D229" s="74">
        <v>2.02</v>
      </c>
      <c r="E229" s="137">
        <f t="shared" si="49"/>
        <v>22.192846026222057</v>
      </c>
      <c r="F229" s="144">
        <f t="shared" si="50"/>
        <v>2.3523109706239711</v>
      </c>
      <c r="G229" s="64">
        <f t="shared" si="51"/>
        <v>24.545156996846028</v>
      </c>
      <c r="H229" s="125">
        <f t="shared" si="52"/>
        <v>24545.156996846028</v>
      </c>
      <c r="I229" s="123">
        <f t="shared" si="53"/>
        <v>21845.189727192967</v>
      </c>
      <c r="J229" s="126">
        <f t="shared" si="54"/>
        <v>24.490711622400003</v>
      </c>
      <c r="K229" s="110">
        <f t="shared" si="55"/>
        <v>24490.711622400002</v>
      </c>
      <c r="L229" s="111">
        <f t="shared" si="56"/>
        <v>21796.733343936001</v>
      </c>
      <c r="N229" s="175"/>
      <c r="O229" s="52">
        <v>2.02</v>
      </c>
      <c r="P229" s="161">
        <f t="shared" si="62"/>
        <v>21.364916000000001</v>
      </c>
      <c r="Q229" s="156">
        <f t="shared" si="57"/>
        <v>21364.916000000001</v>
      </c>
      <c r="R229" s="156">
        <f t="shared" si="58"/>
        <v>19014.775240000003</v>
      </c>
      <c r="S229" s="179"/>
      <c r="T229" s="52">
        <f t="shared" si="63"/>
        <v>2.0200000000000009</v>
      </c>
      <c r="U229" s="53">
        <f t="shared" si="59"/>
        <v>21845.189727192967</v>
      </c>
      <c r="V229" s="172">
        <f t="shared" si="60"/>
        <v>19014.775240000003</v>
      </c>
      <c r="W229" s="54">
        <f t="shared" si="61"/>
        <v>0.87043305539847726</v>
      </c>
      <c r="X229" s="175"/>
      <c r="Y229" s="55"/>
    </row>
    <row r="230" spans="1:25" ht="16.5" thickTop="1" thickBot="1" x14ac:dyDescent="0.3">
      <c r="A230" s="58"/>
      <c r="B230" s="58"/>
      <c r="D230" s="74">
        <v>2.0299999999999998</v>
      </c>
      <c r="E230" s="137">
        <f t="shared" si="49"/>
        <v>22.278512922213018</v>
      </c>
      <c r="F230" s="144">
        <f t="shared" si="50"/>
        <v>2.3590458284905114</v>
      </c>
      <c r="G230" s="64">
        <f t="shared" si="51"/>
        <v>24.63755875070353</v>
      </c>
      <c r="H230" s="125">
        <f t="shared" si="52"/>
        <v>24637.558750703531</v>
      </c>
      <c r="I230" s="123">
        <f t="shared" si="53"/>
        <v>21927.427288126142</v>
      </c>
      <c r="J230" s="126">
        <f t="shared" si="54"/>
        <v>24.581779225599998</v>
      </c>
      <c r="K230" s="110">
        <f t="shared" si="55"/>
        <v>24581.779225599999</v>
      </c>
      <c r="L230" s="111">
        <f t="shared" si="56"/>
        <v>21877.783510784</v>
      </c>
      <c r="N230" s="175"/>
      <c r="O230" s="52">
        <v>2.0299999999999998</v>
      </c>
      <c r="P230" s="161">
        <f t="shared" si="62"/>
        <v>21.445792999999998</v>
      </c>
      <c r="Q230" s="156">
        <f t="shared" si="57"/>
        <v>21445.792999999998</v>
      </c>
      <c r="R230" s="156">
        <f t="shared" si="58"/>
        <v>19086.75577</v>
      </c>
      <c r="S230" s="179"/>
      <c r="T230" s="52">
        <f t="shared" si="63"/>
        <v>2.0300000000000007</v>
      </c>
      <c r="U230" s="53">
        <f t="shared" si="59"/>
        <v>21927.427288126142</v>
      </c>
      <c r="V230" s="172">
        <f t="shared" si="60"/>
        <v>19086.75577</v>
      </c>
      <c r="W230" s="54">
        <f t="shared" si="61"/>
        <v>0.87045121706255135</v>
      </c>
      <c r="X230" s="175"/>
      <c r="Y230" s="55"/>
    </row>
    <row r="231" spans="1:25" ht="16.5" thickTop="1" thickBot="1" x14ac:dyDescent="0.3">
      <c r="A231" s="58"/>
      <c r="B231" s="58"/>
      <c r="D231" s="74">
        <v>2.04</v>
      </c>
      <c r="E231" s="137">
        <f t="shared" si="49"/>
        <v>22.362815101610099</v>
      </c>
      <c r="F231" s="144">
        <f t="shared" si="50"/>
        <v>2.365567828404608</v>
      </c>
      <c r="G231" s="64">
        <f t="shared" si="51"/>
        <v>24.728382930014707</v>
      </c>
      <c r="H231" s="125">
        <f t="shared" si="52"/>
        <v>24728.382930014708</v>
      </c>
      <c r="I231" s="123">
        <f t="shared" si="53"/>
        <v>22008.26080771309</v>
      </c>
      <c r="J231" s="126">
        <f t="shared" si="54"/>
        <v>24.671500979200005</v>
      </c>
      <c r="K231" s="110">
        <f t="shared" si="55"/>
        <v>24671.500979200006</v>
      </c>
      <c r="L231" s="111">
        <f t="shared" si="56"/>
        <v>21957.635871488004</v>
      </c>
      <c r="N231" s="175"/>
      <c r="O231" s="52">
        <v>2.04</v>
      </c>
      <c r="P231" s="161">
        <f t="shared" si="62"/>
        <v>21.525600000000004</v>
      </c>
      <c r="Q231" s="156">
        <f t="shared" si="57"/>
        <v>21525.600000000006</v>
      </c>
      <c r="R231" s="156">
        <f t="shared" si="58"/>
        <v>19157.784000000007</v>
      </c>
      <c r="S231" s="179"/>
      <c r="T231" s="52">
        <f t="shared" si="63"/>
        <v>2.0400000000000005</v>
      </c>
      <c r="U231" s="53">
        <f t="shared" si="59"/>
        <v>22008.26080771309</v>
      </c>
      <c r="V231" s="172">
        <f t="shared" si="60"/>
        <v>19157.784000000007</v>
      </c>
      <c r="W231" s="54">
        <f t="shared" si="61"/>
        <v>0.87048150543935321</v>
      </c>
      <c r="X231" s="175"/>
      <c r="Y231" s="55"/>
    </row>
    <row r="232" spans="1:25" ht="16.5" thickTop="1" thickBot="1" x14ac:dyDescent="0.3">
      <c r="A232" s="58"/>
      <c r="B232" s="58"/>
      <c r="D232" s="74">
        <v>2.0499999999999998</v>
      </c>
      <c r="E232" s="137">
        <f t="shared" si="49"/>
        <v>22.445714205007484</v>
      </c>
      <c r="F232" s="144">
        <f t="shared" si="50"/>
        <v>2.3718745515258917</v>
      </c>
      <c r="G232" s="64">
        <f t="shared" si="51"/>
        <v>24.817588756533375</v>
      </c>
      <c r="H232" s="125">
        <f t="shared" si="52"/>
        <v>24817.588756533376</v>
      </c>
      <c r="I232" s="123">
        <f t="shared" si="53"/>
        <v>22087.653993314703</v>
      </c>
      <c r="J232" s="126">
        <f t="shared" si="54"/>
        <v>24.759861599999997</v>
      </c>
      <c r="K232" s="110">
        <f t="shared" si="55"/>
        <v>24759.861599999997</v>
      </c>
      <c r="L232" s="111">
        <f t="shared" si="56"/>
        <v>22036.276823999997</v>
      </c>
      <c r="N232" s="175"/>
      <c r="O232" s="52">
        <v>2.0499999999999998</v>
      </c>
      <c r="P232" s="161">
        <f t="shared" si="62"/>
        <v>21.604324999999999</v>
      </c>
      <c r="Q232" s="156">
        <f t="shared" si="57"/>
        <v>21604.325000000001</v>
      </c>
      <c r="R232" s="156">
        <f t="shared" si="58"/>
        <v>19227.849249999999</v>
      </c>
      <c r="S232" s="179"/>
      <c r="T232" s="52">
        <f t="shared" si="63"/>
        <v>2.0500000000000003</v>
      </c>
      <c r="U232" s="53">
        <f t="shared" si="59"/>
        <v>22087.653993314703</v>
      </c>
      <c r="V232" s="172">
        <f t="shared" si="60"/>
        <v>19227.849249999999</v>
      </c>
      <c r="W232" s="54">
        <f t="shared" si="61"/>
        <v>0.87052474001176017</v>
      </c>
      <c r="X232" s="175"/>
      <c r="Y232" s="55"/>
    </row>
    <row r="233" spans="1:25" ht="16.5" thickTop="1" thickBot="1" x14ac:dyDescent="0.3">
      <c r="A233" s="58"/>
      <c r="B233" s="58"/>
      <c r="D233" s="74">
        <v>2.06</v>
      </c>
      <c r="E233" s="137">
        <f t="shared" si="49"/>
        <v>22.527169890287631</v>
      </c>
      <c r="F233" s="144">
        <f t="shared" si="50"/>
        <v>2.377963579013993</v>
      </c>
      <c r="G233" s="64">
        <f t="shared" si="51"/>
        <v>24.905133469301624</v>
      </c>
      <c r="H233" s="125">
        <f t="shared" si="52"/>
        <v>24905.133469301625</v>
      </c>
      <c r="I233" s="123">
        <f t="shared" si="53"/>
        <v>22165.568787678447</v>
      </c>
      <c r="J233" s="126">
        <f t="shared" si="54"/>
        <v>24.846845804800001</v>
      </c>
      <c r="K233" s="110">
        <f t="shared" si="55"/>
        <v>24846.845804799999</v>
      </c>
      <c r="L233" s="111">
        <f t="shared" si="56"/>
        <v>22113.692766272001</v>
      </c>
      <c r="N233" s="175"/>
      <c r="O233" s="52">
        <v>2.06</v>
      </c>
      <c r="P233" s="161">
        <f t="shared" si="62"/>
        <v>21.681956</v>
      </c>
      <c r="Q233" s="156">
        <f t="shared" si="57"/>
        <v>21681.955999999998</v>
      </c>
      <c r="R233" s="156">
        <f t="shared" si="58"/>
        <v>19296.940839999999</v>
      </c>
      <c r="S233" s="179"/>
      <c r="T233" s="52">
        <f t="shared" si="63"/>
        <v>2.06</v>
      </c>
      <c r="U233" s="53">
        <f t="shared" si="59"/>
        <v>22165.568787678447</v>
      </c>
      <c r="V233" s="172">
        <f t="shared" si="60"/>
        <v>19296.940839999999</v>
      </c>
      <c r="W233" s="54">
        <f t="shared" si="61"/>
        <v>0.87058180301364152</v>
      </c>
      <c r="X233" s="175"/>
      <c r="Y233" s="55"/>
    </row>
    <row r="234" spans="1:25" ht="16.5" thickTop="1" thickBot="1" x14ac:dyDescent="0.3">
      <c r="A234" s="58"/>
      <c r="B234" s="58"/>
      <c r="D234" s="74">
        <v>2.0699999999999998</v>
      </c>
      <c r="E234" s="137">
        <f t="shared" si="49"/>
        <v>22.607139630282013</v>
      </c>
      <c r="F234" s="144">
        <f t="shared" si="50"/>
        <v>2.383832492028545</v>
      </c>
      <c r="G234" s="64">
        <f t="shared" si="51"/>
        <v>24.990972122310559</v>
      </c>
      <c r="H234" s="125">
        <f t="shared" si="52"/>
        <v>24990.972122310559</v>
      </c>
      <c r="I234" s="123">
        <f t="shared" si="53"/>
        <v>22241.965188856397</v>
      </c>
      <c r="J234" s="126">
        <f t="shared" si="54"/>
        <v>24.932438310399998</v>
      </c>
      <c r="K234" s="110">
        <f t="shared" si="55"/>
        <v>24932.438310399997</v>
      </c>
      <c r="L234" s="111">
        <f t="shared" si="56"/>
        <v>22189.870096255996</v>
      </c>
      <c r="N234" s="175"/>
      <c r="O234" s="52">
        <v>2.0699999999999998</v>
      </c>
      <c r="P234" s="161">
        <f t="shared" si="62"/>
        <v>21.758481000000003</v>
      </c>
      <c r="Q234" s="156">
        <f t="shared" si="57"/>
        <v>21758.481000000003</v>
      </c>
      <c r="R234" s="156">
        <f t="shared" si="58"/>
        <v>19365.048090000004</v>
      </c>
      <c r="S234" s="179"/>
      <c r="T234" s="52">
        <f t="shared" si="63"/>
        <v>2.0699999999999998</v>
      </c>
      <c r="U234" s="53">
        <f t="shared" si="59"/>
        <v>22241.965188856397</v>
      </c>
      <c r="V234" s="172">
        <f t="shared" si="60"/>
        <v>19365.048090000004</v>
      </c>
      <c r="W234" s="54">
        <f t="shared" si="61"/>
        <v>0.87065364618510521</v>
      </c>
      <c r="X234" s="175"/>
      <c r="Y234" s="55"/>
    </row>
    <row r="235" spans="1:25" ht="16.5" thickTop="1" thickBot="1" x14ac:dyDescent="0.3">
      <c r="A235" s="58"/>
      <c r="B235" s="58"/>
      <c r="D235" s="74">
        <v>2.08</v>
      </c>
      <c r="E235" s="137">
        <f t="shared" si="49"/>
        <v>22.685578480224283</v>
      </c>
      <c r="F235" s="144">
        <f t="shared" si="50"/>
        <v>2.3894788717291777</v>
      </c>
      <c r="G235" s="64">
        <f t="shared" si="51"/>
        <v>25.075057351953461</v>
      </c>
      <c r="H235" s="125">
        <f t="shared" si="52"/>
        <v>25075.057351953463</v>
      </c>
      <c r="I235" s="123">
        <f t="shared" si="53"/>
        <v>22316.801043238582</v>
      </c>
      <c r="J235" s="126">
        <f t="shared" si="54"/>
        <v>25.016623833600004</v>
      </c>
      <c r="K235" s="110">
        <f t="shared" si="55"/>
        <v>25016.623833600002</v>
      </c>
      <c r="L235" s="111">
        <f t="shared" si="56"/>
        <v>22264.795211904002</v>
      </c>
      <c r="N235" s="175"/>
      <c r="O235" s="52">
        <v>2.08</v>
      </c>
      <c r="P235" s="161">
        <f t="shared" si="62"/>
        <v>21.833888000000002</v>
      </c>
      <c r="Q235" s="156">
        <f t="shared" si="57"/>
        <v>21833.888000000003</v>
      </c>
      <c r="R235" s="156">
        <f t="shared" si="58"/>
        <v>19432.160320000003</v>
      </c>
      <c r="S235" s="179"/>
      <c r="T235" s="52">
        <f t="shared" si="63"/>
        <v>2.0799999999999996</v>
      </c>
      <c r="U235" s="53">
        <f t="shared" si="59"/>
        <v>22316.801043238582</v>
      </c>
      <c r="V235" s="172">
        <f t="shared" si="60"/>
        <v>19432.160320000003</v>
      </c>
      <c r="W235" s="54">
        <f t="shared" si="61"/>
        <v>0.87074129855575555</v>
      </c>
      <c r="X235" s="175"/>
      <c r="Y235" s="55"/>
    </row>
    <row r="236" spans="1:25" ht="16.5" thickTop="1" thickBot="1" x14ac:dyDescent="0.3">
      <c r="A236" s="58"/>
      <c r="B236" s="58"/>
      <c r="D236" s="74">
        <v>2.09</v>
      </c>
      <c r="E236" s="137">
        <f t="shared" si="49"/>
        <v>22.762438808904431</v>
      </c>
      <c r="F236" s="144">
        <f t="shared" si="50"/>
        <v>2.3949002992755219</v>
      </c>
      <c r="G236" s="64">
        <f t="shared" si="51"/>
        <v>25.157339108179954</v>
      </c>
      <c r="H236" s="125">
        <f t="shared" si="52"/>
        <v>25157.339108179953</v>
      </c>
      <c r="I236" s="123">
        <f t="shared" si="53"/>
        <v>22390.03180628016</v>
      </c>
      <c r="J236" s="126">
        <f t="shared" si="54"/>
        <v>25.099387091200004</v>
      </c>
      <c r="K236" s="110">
        <f t="shared" si="55"/>
        <v>25099.387091200006</v>
      </c>
      <c r="L236" s="111">
        <f t="shared" si="56"/>
        <v>22338.454511168005</v>
      </c>
      <c r="N236" s="175"/>
      <c r="O236" s="52">
        <v>2.09</v>
      </c>
      <c r="P236" s="161">
        <f t="shared" si="62"/>
        <v>21.908164999999997</v>
      </c>
      <c r="Q236" s="156">
        <f t="shared" si="57"/>
        <v>21908.164999999997</v>
      </c>
      <c r="R236" s="156">
        <f t="shared" si="58"/>
        <v>19498.266849999996</v>
      </c>
      <c r="S236" s="179"/>
      <c r="T236" s="52">
        <f t="shared" si="63"/>
        <v>2.0899999999999994</v>
      </c>
      <c r="U236" s="53">
        <f t="shared" si="59"/>
        <v>22390.03180628016</v>
      </c>
      <c r="V236" s="172">
        <f t="shared" si="60"/>
        <v>19498.266849999996</v>
      </c>
      <c r="W236" s="54">
        <f t="shared" si="61"/>
        <v>0.87084587546369385</v>
      </c>
      <c r="X236" s="175"/>
      <c r="Y236" s="55"/>
    </row>
    <row r="237" spans="1:25" ht="16.5" thickTop="1" thickBot="1" x14ac:dyDescent="0.3">
      <c r="A237" s="58"/>
      <c r="B237" s="58"/>
      <c r="D237" s="74">
        <v>2.1</v>
      </c>
      <c r="E237" s="137">
        <f t="shared" si="49"/>
        <v>22.837669985857435</v>
      </c>
      <c r="F237" s="144">
        <f t="shared" si="50"/>
        <v>2.400094355827211</v>
      </c>
      <c r="G237" s="64">
        <f t="shared" si="51"/>
        <v>25.237764341684645</v>
      </c>
      <c r="H237" s="125">
        <f t="shared" si="52"/>
        <v>25237.764341684644</v>
      </c>
      <c r="I237" s="123">
        <f t="shared" si="53"/>
        <v>22461.610264099334</v>
      </c>
      <c r="J237" s="126">
        <f t="shared" si="54"/>
        <v>25.180712799999998</v>
      </c>
      <c r="K237" s="110">
        <f t="shared" si="55"/>
        <v>25180.712799999998</v>
      </c>
      <c r="L237" s="111">
        <f t="shared" si="56"/>
        <v>22410.834391999997</v>
      </c>
      <c r="N237" s="175"/>
      <c r="O237" s="52">
        <v>2.1</v>
      </c>
      <c r="P237" s="161">
        <f t="shared" si="62"/>
        <v>21.981299999999997</v>
      </c>
      <c r="Q237" s="156">
        <f t="shared" si="57"/>
        <v>21981.299999999996</v>
      </c>
      <c r="R237" s="156">
        <f t="shared" si="58"/>
        <v>19563.356999999996</v>
      </c>
      <c r="S237" s="179"/>
      <c r="T237" s="52">
        <f t="shared" si="63"/>
        <v>2.0999999999999992</v>
      </c>
      <c r="U237" s="53">
        <f t="shared" si="59"/>
        <v>22461.610264099334</v>
      </c>
      <c r="V237" s="172">
        <f t="shared" si="60"/>
        <v>19563.356999999996</v>
      </c>
      <c r="W237" s="54">
        <f t="shared" si="61"/>
        <v>0.87096858907165475</v>
      </c>
      <c r="X237" s="175"/>
      <c r="Y237" s="55"/>
    </row>
    <row r="238" spans="1:25" ht="16.5" thickTop="1" thickBot="1" x14ac:dyDescent="0.3">
      <c r="A238" s="58"/>
      <c r="B238" s="58"/>
      <c r="D238" s="74">
        <v>2.11</v>
      </c>
      <c r="E238" s="137">
        <f t="shared" si="49"/>
        <v>22.911218014837868</v>
      </c>
      <c r="F238" s="144">
        <f t="shared" si="50"/>
        <v>2.4050586225438746</v>
      </c>
      <c r="G238" s="64">
        <f t="shared" si="51"/>
        <v>25.31627663738174</v>
      </c>
      <c r="H238" s="125">
        <f t="shared" si="52"/>
        <v>25316.276637381739</v>
      </c>
      <c r="I238" s="123">
        <f t="shared" si="53"/>
        <v>22531.486207269747</v>
      </c>
      <c r="J238" s="126">
        <f t="shared" si="54"/>
        <v>25.260585676800009</v>
      </c>
      <c r="K238" s="110">
        <f t="shared" si="55"/>
        <v>25260.585676800009</v>
      </c>
      <c r="L238" s="111">
        <f t="shared" si="56"/>
        <v>22481.921252352007</v>
      </c>
      <c r="N238" s="175"/>
      <c r="O238" s="52">
        <v>2.11</v>
      </c>
      <c r="P238" s="161">
        <f t="shared" si="62"/>
        <v>22.053281000000005</v>
      </c>
      <c r="Q238" s="156">
        <f t="shared" si="57"/>
        <v>22053.281000000006</v>
      </c>
      <c r="R238" s="156">
        <f t="shared" si="58"/>
        <v>19627.420090000007</v>
      </c>
      <c r="S238" s="179"/>
      <c r="T238" s="52">
        <f t="shared" si="63"/>
        <v>2.109999999999999</v>
      </c>
      <c r="U238" s="53">
        <f t="shared" si="59"/>
        <v>22531.486207269747</v>
      </c>
      <c r="V238" s="172">
        <f t="shared" si="60"/>
        <v>19627.420090000007</v>
      </c>
      <c r="W238" s="54">
        <f t="shared" si="61"/>
        <v>0.8711107607125913</v>
      </c>
      <c r="X238" s="175"/>
      <c r="Y238" s="55"/>
    </row>
    <row r="239" spans="1:25" ht="16.5" thickTop="1" thickBot="1" x14ac:dyDescent="0.3">
      <c r="A239" s="58"/>
      <c r="B239" s="58"/>
      <c r="D239" s="74">
        <v>2.12</v>
      </c>
      <c r="E239" s="137">
        <f t="shared" si="49"/>
        <v>22.983025101046795</v>
      </c>
      <c r="F239" s="144">
        <f t="shared" si="50"/>
        <v>2.4097906805851443</v>
      </c>
      <c r="G239" s="64">
        <f t="shared" si="51"/>
        <v>25.392815781631938</v>
      </c>
      <c r="H239" s="125">
        <f t="shared" si="52"/>
        <v>25392.81578163194</v>
      </c>
      <c r="I239" s="123">
        <f t="shared" si="53"/>
        <v>22599.606045652428</v>
      </c>
      <c r="J239" s="126">
        <f t="shared" si="54"/>
        <v>25.3389904384</v>
      </c>
      <c r="K239" s="110">
        <f t="shared" si="55"/>
        <v>25338.9904384</v>
      </c>
      <c r="L239" s="111">
        <f t="shared" si="56"/>
        <v>22551.701490176001</v>
      </c>
      <c r="N239" s="175"/>
      <c r="O239" s="52">
        <v>2.12</v>
      </c>
      <c r="P239" s="161">
        <f t="shared" si="62"/>
        <v>22.124096000000002</v>
      </c>
      <c r="Q239" s="156">
        <f t="shared" si="57"/>
        <v>22124.096000000001</v>
      </c>
      <c r="R239" s="156">
        <f t="shared" si="58"/>
        <v>19690.445440000003</v>
      </c>
      <c r="S239" s="179"/>
      <c r="T239" s="52">
        <f t="shared" si="63"/>
        <v>2.1199999999999988</v>
      </c>
      <c r="U239" s="53">
        <f t="shared" si="59"/>
        <v>22599.606045652428</v>
      </c>
      <c r="V239" s="172">
        <f t="shared" si="60"/>
        <v>19690.445440000003</v>
      </c>
      <c r="W239" s="54">
        <f t="shared" si="61"/>
        <v>0.87127383549183279</v>
      </c>
      <c r="X239" s="175"/>
      <c r="Y239" s="55"/>
    </row>
    <row r="240" spans="1:25" ht="16.5" thickTop="1" thickBot="1" x14ac:dyDescent="0.3">
      <c r="A240" s="58"/>
      <c r="B240" s="58"/>
      <c r="D240" s="74">
        <v>2.13</v>
      </c>
      <c r="E240" s="137">
        <f t="shared" si="49"/>
        <v>23.053029135797502</v>
      </c>
      <c r="F240" s="144">
        <f t="shared" si="50"/>
        <v>2.4142881111106513</v>
      </c>
      <c r="G240" s="64">
        <f t="shared" si="51"/>
        <v>25.467317246908152</v>
      </c>
      <c r="H240" s="125">
        <f t="shared" si="52"/>
        <v>25467.317246908151</v>
      </c>
      <c r="I240" s="123">
        <f t="shared" si="53"/>
        <v>22665.912349748254</v>
      </c>
      <c r="J240" s="126">
        <f t="shared" si="54"/>
        <v>25.415911801599997</v>
      </c>
      <c r="K240" s="110">
        <f t="shared" si="55"/>
        <v>25415.911801599996</v>
      </c>
      <c r="L240" s="111">
        <f t="shared" si="56"/>
        <v>22620.161503423995</v>
      </c>
      <c r="N240" s="175"/>
      <c r="O240" s="52">
        <v>2.13</v>
      </c>
      <c r="P240" s="161">
        <f t="shared" si="62"/>
        <v>22.193733000000002</v>
      </c>
      <c r="Q240" s="156">
        <f t="shared" si="57"/>
        <v>22193.733</v>
      </c>
      <c r="R240" s="156">
        <f t="shared" si="58"/>
        <v>19752.42237</v>
      </c>
      <c r="S240" s="179"/>
      <c r="T240" s="52">
        <f t="shared" si="63"/>
        <v>2.1299999999999986</v>
      </c>
      <c r="U240" s="53">
        <f t="shared" si="59"/>
        <v>22665.912349748254</v>
      </c>
      <c r="V240" s="172">
        <f t="shared" si="60"/>
        <v>19752.42237</v>
      </c>
      <c r="W240" s="54">
        <f t="shared" si="61"/>
        <v>0.87145939970156927</v>
      </c>
      <c r="X240" s="175"/>
      <c r="Y240" s="55"/>
    </row>
    <row r="241" spans="1:25" ht="16.5" thickTop="1" thickBot="1" x14ac:dyDescent="0.3">
      <c r="A241" s="58"/>
      <c r="B241" s="58"/>
      <c r="D241" s="74">
        <v>2.14</v>
      </c>
      <c r="E241" s="137">
        <f t="shared" si="49"/>
        <v>23.121163077099968</v>
      </c>
      <c r="F241" s="144">
        <f t="shared" si="50"/>
        <v>2.418548495280028</v>
      </c>
      <c r="G241" s="64">
        <f t="shared" si="51"/>
        <v>25.539711572379996</v>
      </c>
      <c r="H241" s="125">
        <f t="shared" si="52"/>
        <v>25539.711572379998</v>
      </c>
      <c r="I241" s="123">
        <f t="shared" si="53"/>
        <v>22730.3432994182</v>
      </c>
      <c r="J241" s="126">
        <f t="shared" si="54"/>
        <v>25.491334483200003</v>
      </c>
      <c r="K241" s="110">
        <f t="shared" si="55"/>
        <v>25491.334483200004</v>
      </c>
      <c r="L241" s="111">
        <f t="shared" si="56"/>
        <v>22687.287690048004</v>
      </c>
      <c r="N241" s="175"/>
      <c r="O241" s="52">
        <v>2.14</v>
      </c>
      <c r="P241" s="161">
        <f t="shared" si="62"/>
        <v>22.262180000000001</v>
      </c>
      <c r="Q241" s="156">
        <f t="shared" si="57"/>
        <v>22262.18</v>
      </c>
      <c r="R241" s="156">
        <f t="shared" si="58"/>
        <v>19813.340200000002</v>
      </c>
      <c r="S241" s="179"/>
      <c r="T241" s="52">
        <f t="shared" si="63"/>
        <v>2.1399999999999983</v>
      </c>
      <c r="U241" s="53">
        <f t="shared" si="59"/>
        <v>22730.3432994182</v>
      </c>
      <c r="V241" s="172">
        <f t="shared" si="60"/>
        <v>19813.340200000002</v>
      </c>
      <c r="W241" s="54">
        <f t="shared" si="61"/>
        <v>0.87166920178047369</v>
      </c>
      <c r="X241" s="175"/>
      <c r="Y241" s="55"/>
    </row>
    <row r="242" spans="1:25" ht="16.5" thickTop="1" thickBot="1" x14ac:dyDescent="0.3">
      <c r="A242" s="58"/>
      <c r="B242" s="58"/>
      <c r="D242" s="74">
        <v>2.15</v>
      </c>
      <c r="E242" s="137">
        <f t="shared" si="49"/>
        <v>23.187354197347751</v>
      </c>
      <c r="F242" s="144">
        <f t="shared" si="50"/>
        <v>2.4225694142529046</v>
      </c>
      <c r="G242" s="64">
        <f t="shared" si="51"/>
        <v>25.609923611600657</v>
      </c>
      <c r="H242" s="125">
        <f t="shared" si="52"/>
        <v>25609.923611600658</v>
      </c>
      <c r="I242" s="123">
        <f t="shared" si="53"/>
        <v>22792.832014324587</v>
      </c>
      <c r="J242" s="126">
        <f t="shared" si="54"/>
        <v>25.565243200000001</v>
      </c>
      <c r="K242" s="110">
        <f t="shared" si="55"/>
        <v>25565.243200000001</v>
      </c>
      <c r="L242" s="111">
        <f t="shared" si="56"/>
        <v>22753.066448000001</v>
      </c>
      <c r="N242" s="175"/>
      <c r="O242" s="52">
        <v>2.15</v>
      </c>
      <c r="P242" s="161">
        <f t="shared" si="62"/>
        <v>22.329425000000001</v>
      </c>
      <c r="Q242" s="156">
        <f t="shared" si="57"/>
        <v>22329.424999999999</v>
      </c>
      <c r="R242" s="156">
        <f t="shared" si="58"/>
        <v>19873.188249999999</v>
      </c>
      <c r="S242" s="179"/>
      <c r="T242" s="52">
        <f t="shared" si="63"/>
        <v>2.1499999999999981</v>
      </c>
      <c r="U242" s="53">
        <f t="shared" si="59"/>
        <v>22792.832014324587</v>
      </c>
      <c r="V242" s="172">
        <f t="shared" si="60"/>
        <v>19873.188249999999</v>
      </c>
      <c r="W242" s="54">
        <f t="shared" si="61"/>
        <v>0.87190517779933263</v>
      </c>
      <c r="X242" s="175"/>
      <c r="Y242" s="55"/>
    </row>
    <row r="243" spans="1:25" ht="16.5" thickTop="1" thickBot="1" x14ac:dyDescent="0.3">
      <c r="A243" s="58"/>
      <c r="B243" s="58"/>
      <c r="D243" s="74">
        <v>2.16</v>
      </c>
      <c r="E243" s="137">
        <f t="shared" si="49"/>
        <v>23.251523158873951</v>
      </c>
      <c r="F243" s="144">
        <f t="shared" si="50"/>
        <v>2.4263484491889127</v>
      </c>
      <c r="G243" s="64">
        <f t="shared" si="51"/>
        <v>25.677871608062866</v>
      </c>
      <c r="H243" s="125">
        <f t="shared" si="52"/>
        <v>25677.871608062866</v>
      </c>
      <c r="I243" s="123">
        <f t="shared" si="53"/>
        <v>22853.305731175951</v>
      </c>
      <c r="J243" s="126">
        <f t="shared" si="54"/>
        <v>25.637622668800002</v>
      </c>
      <c r="K243" s="110">
        <f t="shared" si="55"/>
        <v>25637.622668800002</v>
      </c>
      <c r="L243" s="111">
        <f t="shared" si="56"/>
        <v>22817.484175232003</v>
      </c>
      <c r="N243" s="175"/>
      <c r="O243" s="52">
        <v>2.16</v>
      </c>
      <c r="P243" s="161">
        <f t="shared" si="62"/>
        <v>22.395456000000003</v>
      </c>
      <c r="Q243" s="156">
        <f t="shared" si="57"/>
        <v>22395.456000000002</v>
      </c>
      <c r="R243" s="156">
        <f t="shared" si="58"/>
        <v>19931.955840000002</v>
      </c>
      <c r="S243" s="179"/>
      <c r="T243" s="52">
        <f t="shared" si="63"/>
        <v>2.1599999999999979</v>
      </c>
      <c r="U243" s="53">
        <f t="shared" si="59"/>
        <v>22853.305731175951</v>
      </c>
      <c r="V243" s="172">
        <f t="shared" si="60"/>
        <v>19931.955840000002</v>
      </c>
      <c r="W243" s="54">
        <f t="shared" si="61"/>
        <v>0.87216948280743867</v>
      </c>
      <c r="X243" s="175"/>
      <c r="Y243" s="55"/>
    </row>
    <row r="244" spans="1:25" ht="16.5" thickTop="1" thickBot="1" x14ac:dyDescent="0.3">
      <c r="A244" s="58"/>
      <c r="B244" s="58"/>
      <c r="D244" s="74">
        <v>2.17</v>
      </c>
      <c r="E244" s="137">
        <f t="shared" si="49"/>
        <v>23.313582862952106</v>
      </c>
      <c r="F244" s="144">
        <f t="shared" si="50"/>
        <v>2.4298831812476838</v>
      </c>
      <c r="G244" s="64">
        <f t="shared" si="51"/>
        <v>25.743466044199792</v>
      </c>
      <c r="H244" s="125">
        <f t="shared" si="52"/>
        <v>25743.466044199791</v>
      </c>
      <c r="I244" s="123">
        <f t="shared" si="53"/>
        <v>22911.684779337815</v>
      </c>
      <c r="J244" s="126">
        <f t="shared" si="54"/>
        <v>25.7084576064</v>
      </c>
      <c r="K244" s="110">
        <f t="shared" si="55"/>
        <v>25708.457606399999</v>
      </c>
      <c r="L244" s="111">
        <f t="shared" si="56"/>
        <v>22880.527269695998</v>
      </c>
      <c r="N244" s="175"/>
      <c r="O244" s="52">
        <v>2.17</v>
      </c>
      <c r="P244" s="161">
        <f t="shared" si="62"/>
        <v>22.460260999999996</v>
      </c>
      <c r="Q244" s="156">
        <f t="shared" si="57"/>
        <v>22460.260999999995</v>
      </c>
      <c r="R244" s="156">
        <f t="shared" si="58"/>
        <v>19989.632289999994</v>
      </c>
      <c r="S244" s="179"/>
      <c r="T244" s="52">
        <f t="shared" si="63"/>
        <v>2.1699999999999977</v>
      </c>
      <c r="U244" s="53">
        <f t="shared" si="59"/>
        <v>22911.684779337815</v>
      </c>
      <c r="V244" s="172">
        <f t="shared" si="60"/>
        <v>19989.632289999994</v>
      </c>
      <c r="W244" s="54">
        <f t="shared" si="61"/>
        <v>0.87246452989031242</v>
      </c>
      <c r="X244" s="175"/>
      <c r="Y244" s="55"/>
    </row>
    <row r="245" spans="1:25" ht="16.5" thickTop="1" thickBot="1" x14ac:dyDescent="0.3">
      <c r="A245" s="58"/>
      <c r="B245" s="58"/>
      <c r="D245" s="74">
        <v>2.1800000000000002</v>
      </c>
      <c r="E245" s="137">
        <f t="shared" si="49"/>
        <v>23.37343699513421</v>
      </c>
      <c r="F245" s="144">
        <f t="shared" si="50"/>
        <v>2.433171191588849</v>
      </c>
      <c r="G245" s="64">
        <f t="shared" si="51"/>
        <v>25.806608186723057</v>
      </c>
      <c r="H245" s="125">
        <f t="shared" si="52"/>
        <v>25806.608186723057</v>
      </c>
      <c r="I245" s="123">
        <f t="shared" si="53"/>
        <v>22967.881286183521</v>
      </c>
      <c r="J245" s="126">
        <f t="shared" si="54"/>
        <v>25.777732729600007</v>
      </c>
      <c r="K245" s="110">
        <f t="shared" si="55"/>
        <v>25777.732729600008</v>
      </c>
      <c r="L245" s="111">
        <f t="shared" si="56"/>
        <v>22942.182129344008</v>
      </c>
      <c r="N245" s="175"/>
      <c r="O245" s="52">
        <v>2.1800000000000002</v>
      </c>
      <c r="P245" s="161">
        <f t="shared" si="62"/>
        <v>22.523828000000002</v>
      </c>
      <c r="Q245" s="156">
        <f t="shared" si="57"/>
        <v>22523.828000000001</v>
      </c>
      <c r="R245" s="156">
        <f t="shared" si="58"/>
        <v>20046.206920000001</v>
      </c>
      <c r="S245" s="179"/>
      <c r="T245" s="52">
        <f t="shared" si="63"/>
        <v>2.1799999999999975</v>
      </c>
      <c r="U245" s="53">
        <f t="shared" si="59"/>
        <v>22967.881286183521</v>
      </c>
      <c r="V245" s="172">
        <f t="shared" si="60"/>
        <v>20046.206920000001</v>
      </c>
      <c r="W245" s="54">
        <f t="shared" si="61"/>
        <v>0.87279303955907017</v>
      </c>
      <c r="X245" s="175"/>
      <c r="Y245" s="55"/>
    </row>
    <row r="246" spans="1:25" ht="16.5" thickTop="1" thickBot="1" x14ac:dyDescent="0.3">
      <c r="A246" s="58"/>
      <c r="B246" s="58"/>
      <c r="D246" s="74">
        <v>2.19</v>
      </c>
      <c r="E246" s="137">
        <f t="shared" si="49"/>
        <v>23.43097815501589</v>
      </c>
      <c r="F246" s="144">
        <f t="shared" si="50"/>
        <v>2.4362100613720394</v>
      </c>
      <c r="G246" s="64">
        <f t="shared" si="51"/>
        <v>25.86718821638793</v>
      </c>
      <c r="H246" s="125">
        <f t="shared" si="52"/>
        <v>25867.188216387931</v>
      </c>
      <c r="I246" s="123">
        <f t="shared" si="53"/>
        <v>23021.797512585257</v>
      </c>
      <c r="J246" s="126">
        <f t="shared" si="54"/>
        <v>25.845432755200004</v>
      </c>
      <c r="K246" s="110">
        <f t="shared" si="55"/>
        <v>25845.432755200003</v>
      </c>
      <c r="L246" s="111">
        <f t="shared" si="56"/>
        <v>23002.435152128004</v>
      </c>
      <c r="N246" s="175"/>
      <c r="O246" s="52">
        <v>2.19</v>
      </c>
      <c r="P246" s="161">
        <f t="shared" si="62"/>
        <v>22.586145000000002</v>
      </c>
      <c r="Q246" s="156">
        <f t="shared" si="57"/>
        <v>22586.145</v>
      </c>
      <c r="R246" s="156">
        <f t="shared" si="58"/>
        <v>20101.66905</v>
      </c>
      <c r="S246" s="179"/>
      <c r="T246" s="52">
        <f t="shared" si="63"/>
        <v>2.1899999999999973</v>
      </c>
      <c r="U246" s="53">
        <f t="shared" si="59"/>
        <v>23021.797512585257</v>
      </c>
      <c r="V246" s="172">
        <f t="shared" si="60"/>
        <v>20101.66905</v>
      </c>
      <c r="W246" s="54">
        <f t="shared" si="61"/>
        <v>0.87315810327195698</v>
      </c>
      <c r="X246" s="175"/>
      <c r="Y246" s="55"/>
    </row>
    <row r="247" spans="1:25" ht="16.5" thickTop="1" thickBot="1" x14ac:dyDescent="0.3">
      <c r="A247" s="58"/>
      <c r="B247" s="58"/>
      <c r="D247" s="52">
        <v>2.2000000000000002</v>
      </c>
      <c r="E247" s="137">
        <f t="shared" si="49"/>
        <v>23.486085403442466</v>
      </c>
      <c r="F247" s="144">
        <f t="shared" si="50"/>
        <v>2.4389973717568867</v>
      </c>
      <c r="G247" s="64">
        <f t="shared" si="51"/>
        <v>25.925082775199353</v>
      </c>
      <c r="H247" s="125">
        <f t="shared" si="52"/>
        <v>25925.082775199353</v>
      </c>
      <c r="I247" s="123">
        <f t="shared" si="53"/>
        <v>23073.323669927424</v>
      </c>
      <c r="J247" s="126">
        <f t="shared" si="54"/>
        <v>25.911542399999998</v>
      </c>
      <c r="K247" s="110">
        <f t="shared" si="55"/>
        <v>25911.542399999998</v>
      </c>
      <c r="L247" s="111">
        <f t="shared" si="56"/>
        <v>23061.272735999999</v>
      </c>
      <c r="N247" s="175"/>
      <c r="O247" s="52">
        <v>2.2000000000000002</v>
      </c>
      <c r="P247" s="161">
        <f t="shared" si="62"/>
        <v>22.647200000000005</v>
      </c>
      <c r="Q247" s="156">
        <f t="shared" si="57"/>
        <v>22647.200000000004</v>
      </c>
      <c r="R247" s="156">
        <f t="shared" si="58"/>
        <v>20156.008000000005</v>
      </c>
      <c r="S247" s="179"/>
      <c r="T247" s="52">
        <f t="shared" si="63"/>
        <v>2.1999999999999971</v>
      </c>
      <c r="U247" s="53">
        <f t="shared" si="59"/>
        <v>23073.323669927424</v>
      </c>
      <c r="V247" s="172">
        <f t="shared" si="60"/>
        <v>20156.008000000005</v>
      </c>
      <c r="W247" s="54">
        <f t="shared" si="61"/>
        <v>0.87356326675511875</v>
      </c>
      <c r="X247" s="175"/>
      <c r="Y247" s="55"/>
    </row>
    <row r="248" spans="1:25" ht="16.5" thickTop="1" thickBot="1" x14ac:dyDescent="0.3">
      <c r="A248" s="58"/>
      <c r="B248" s="58"/>
      <c r="D248" s="52">
        <v>2.21</v>
      </c>
      <c r="E248" s="137">
        <f t="shared" si="49"/>
        <v>23.538620969809507</v>
      </c>
      <c r="F248" s="144">
        <f t="shared" si="50"/>
        <v>2.4415307039030227</v>
      </c>
      <c r="G248" s="64">
        <f t="shared" si="51"/>
        <v>25.98015167371253</v>
      </c>
      <c r="H248" s="125">
        <f t="shared" si="52"/>
        <v>25980.151673712531</v>
      </c>
      <c r="I248" s="123">
        <f t="shared" si="53"/>
        <v>23122.334989604155</v>
      </c>
      <c r="J248" s="126">
        <f t="shared" si="54"/>
        <v>25.9760463808</v>
      </c>
      <c r="K248" s="110">
        <f t="shared" si="55"/>
        <v>25976.046380799999</v>
      </c>
      <c r="L248" s="111">
        <f t="shared" si="56"/>
        <v>23118.681278911998</v>
      </c>
      <c r="N248" s="175"/>
      <c r="O248" s="52">
        <v>2.21</v>
      </c>
      <c r="P248" s="161">
        <f t="shared" si="62"/>
        <v>22.706981000000006</v>
      </c>
      <c r="Q248" s="156">
        <f t="shared" si="57"/>
        <v>22706.981000000007</v>
      </c>
      <c r="R248" s="156">
        <f t="shared" si="58"/>
        <v>20209.213090000008</v>
      </c>
      <c r="S248" s="181"/>
      <c r="T248" s="52">
        <f t="shared" si="63"/>
        <v>2.2099999999999969</v>
      </c>
      <c r="U248" s="53">
        <f t="shared" si="59"/>
        <v>23122.334989604155</v>
      </c>
      <c r="V248" s="172">
        <f t="shared" si="60"/>
        <v>20209.213090000008</v>
      </c>
      <c r="W248" s="54">
        <f t="shared" si="61"/>
        <v>0.87401264184980054</v>
      </c>
      <c r="X248" s="175"/>
      <c r="Y248" s="55"/>
    </row>
    <row r="249" spans="1:25" ht="16.5" thickTop="1" thickBot="1" x14ac:dyDescent="0.3">
      <c r="A249" s="58"/>
      <c r="B249" s="58"/>
      <c r="D249" s="52">
        <v>2.2200000000000002</v>
      </c>
      <c r="E249" s="137">
        <f t="shared" si="49"/>
        <v>23.588425707447431</v>
      </c>
      <c r="F249" s="144">
        <f t="shared" si="50"/>
        <v>2.4438076389700774</v>
      </c>
      <c r="G249" s="64">
        <f t="shared" si="51"/>
        <v>26.03223334641751</v>
      </c>
      <c r="H249" s="125">
        <f t="shared" si="52"/>
        <v>26032.23334641751</v>
      </c>
      <c r="I249" s="123">
        <f t="shared" si="53"/>
        <v>23168.687678311584</v>
      </c>
      <c r="J249" s="126">
        <f t="shared" si="54"/>
        <v>26.038929414400009</v>
      </c>
      <c r="K249" s="110">
        <f t="shared" si="55"/>
        <v>26038.929414400009</v>
      </c>
      <c r="L249" s="111">
        <f t="shared" si="56"/>
        <v>23174.647178816009</v>
      </c>
      <c r="N249" s="175"/>
      <c r="O249" s="52">
        <v>2.2200000000000002</v>
      </c>
      <c r="P249" s="161">
        <f t="shared" si="62"/>
        <v>22.765476000000007</v>
      </c>
      <c r="Q249" s="156">
        <f t="shared" si="57"/>
        <v>22765.476000000006</v>
      </c>
      <c r="R249" s="156">
        <f t="shared" si="58"/>
        <v>20261.273640000007</v>
      </c>
      <c r="S249" s="181"/>
      <c r="T249" s="52">
        <f t="shared" si="63"/>
        <v>2.2199999999999966</v>
      </c>
      <c r="U249" s="53">
        <f t="shared" si="59"/>
        <v>23168.687678311584</v>
      </c>
      <c r="V249" s="172">
        <f t="shared" si="60"/>
        <v>20261.273640000007</v>
      </c>
      <c r="W249" s="54">
        <f t="shared" si="61"/>
        <v>0.8745110608472989</v>
      </c>
      <c r="X249" s="175"/>
      <c r="Y249" s="55"/>
    </row>
    <row r="250" spans="1:25" ht="16.5" thickTop="1" thickBot="1" x14ac:dyDescent="0.3">
      <c r="A250" s="58"/>
      <c r="B250" s="58"/>
      <c r="D250" s="52">
        <v>2.23</v>
      </c>
      <c r="E250" s="137">
        <f t="shared" si="49"/>
        <v>23.635312606601087</v>
      </c>
      <c r="F250" s="144">
        <f t="shared" si="50"/>
        <v>2.4458257581176834</v>
      </c>
      <c r="G250" s="64">
        <f t="shared" si="51"/>
        <v>26.081138364718768</v>
      </c>
      <c r="H250" s="125">
        <f t="shared" si="52"/>
        <v>26081.138364718769</v>
      </c>
      <c r="I250" s="123">
        <f t="shared" si="53"/>
        <v>23212.213144599704</v>
      </c>
      <c r="J250" s="126">
        <f t="shared" si="54"/>
        <v>26.100176217600001</v>
      </c>
      <c r="K250" s="110">
        <f t="shared" si="55"/>
        <v>26100.176217600001</v>
      </c>
      <c r="L250" s="111">
        <f t="shared" si="56"/>
        <v>23229.156833664001</v>
      </c>
      <c r="N250" s="175"/>
      <c r="O250" s="52">
        <v>2.23</v>
      </c>
      <c r="P250" s="161">
        <f t="shared" si="62"/>
        <v>22.822673000000002</v>
      </c>
      <c r="Q250" s="156">
        <f t="shared" si="57"/>
        <v>22822.673000000003</v>
      </c>
      <c r="R250" s="156">
        <f t="shared" si="58"/>
        <v>20312.178970000001</v>
      </c>
      <c r="S250" s="181"/>
      <c r="T250" s="52">
        <f t="shared" si="63"/>
        <v>2.2299999999999964</v>
      </c>
      <c r="U250" s="53">
        <f t="shared" si="59"/>
        <v>23212.213144599704</v>
      </c>
      <c r="V250" s="172">
        <f t="shared" si="60"/>
        <v>20312.178970000001</v>
      </c>
      <c r="W250" s="54">
        <f t="shared" si="61"/>
        <v>0.87506429669010721</v>
      </c>
      <c r="X250" s="175"/>
      <c r="Y250" s="55"/>
    </row>
    <row r="251" spans="1:25" ht="16.5" thickTop="1" thickBot="1" x14ac:dyDescent="0.3">
      <c r="A251" s="58"/>
      <c r="B251" s="58"/>
      <c r="D251" s="52">
        <v>2.2400000000000002</v>
      </c>
      <c r="E251" s="137">
        <f t="shared" si="49"/>
        <v>23.679057141189233</v>
      </c>
      <c r="F251" s="144">
        <f t="shared" si="50"/>
        <v>2.4475826425054712</v>
      </c>
      <c r="G251" s="64">
        <f t="shared" si="51"/>
        <v>26.126639783694703</v>
      </c>
      <c r="H251" s="125">
        <f t="shared" si="52"/>
        <v>26126.639783694704</v>
      </c>
      <c r="I251" s="123">
        <f t="shared" si="53"/>
        <v>23252.709407488288</v>
      </c>
      <c r="J251" s="126">
        <f t="shared" si="54"/>
        <v>26.159771507200002</v>
      </c>
      <c r="K251" s="110">
        <f t="shared" si="55"/>
        <v>26159.771507200003</v>
      </c>
      <c r="L251" s="111">
        <f t="shared" si="56"/>
        <v>23282.196641408002</v>
      </c>
      <c r="N251" s="175"/>
      <c r="O251" s="52">
        <v>2.2400000000000002</v>
      </c>
      <c r="P251" s="161">
        <f t="shared" si="62"/>
        <v>22.87856</v>
      </c>
      <c r="Q251" s="156">
        <f t="shared" si="57"/>
        <v>22878.560000000001</v>
      </c>
      <c r="R251" s="156">
        <f t="shared" si="58"/>
        <v>20361.918400000002</v>
      </c>
      <c r="S251" s="181"/>
      <c r="T251" s="52">
        <f t="shared" si="63"/>
        <v>2.2399999999999962</v>
      </c>
      <c r="U251" s="53">
        <f t="shared" si="59"/>
        <v>23252.709407488288</v>
      </c>
      <c r="V251" s="172">
        <f t="shared" si="60"/>
        <v>20361.918400000002</v>
      </c>
      <c r="W251" s="54">
        <f t="shared" si="61"/>
        <v>0.87567939043880461</v>
      </c>
      <c r="X251" s="175"/>
      <c r="Y251" s="55"/>
    </row>
    <row r="252" spans="1:25" ht="16.5" thickTop="1" thickBot="1" x14ac:dyDescent="0.3">
      <c r="A252" s="58"/>
      <c r="B252" s="58"/>
      <c r="D252" s="52">
        <v>2.25</v>
      </c>
      <c r="E252" s="137">
        <f t="shared" si="49"/>
        <v>23.719382122261948</v>
      </c>
      <c r="F252" s="144">
        <f t="shared" si="50"/>
        <v>2.4490758732930722</v>
      </c>
      <c r="G252" s="64">
        <f t="shared" si="51"/>
        <v>26.16845799555502</v>
      </c>
      <c r="H252" s="125">
        <f t="shared" si="52"/>
        <v>26168.457995555022</v>
      </c>
      <c r="I252" s="123">
        <f t="shared" si="53"/>
        <v>23289.927616043969</v>
      </c>
      <c r="J252" s="126">
        <f t="shared" si="54"/>
        <v>26.217699999999997</v>
      </c>
      <c r="K252" s="110">
        <f t="shared" si="55"/>
        <v>26217.699999999997</v>
      </c>
      <c r="L252" s="111">
        <f t="shared" si="56"/>
        <v>23333.752999999997</v>
      </c>
      <c r="N252" s="175"/>
      <c r="O252" s="52">
        <v>2.25</v>
      </c>
      <c r="P252" s="161">
        <f t="shared" si="62"/>
        <v>22.933125000000004</v>
      </c>
      <c r="Q252" s="156">
        <f t="shared" si="57"/>
        <v>22933.125000000004</v>
      </c>
      <c r="R252" s="156">
        <f t="shared" si="58"/>
        <v>20410.481250000004</v>
      </c>
      <c r="S252" s="181"/>
      <c r="T252" s="52">
        <f t="shared" si="63"/>
        <v>2.249999999999996</v>
      </c>
      <c r="U252" s="53">
        <f t="shared" si="59"/>
        <v>23289.927616043969</v>
      </c>
      <c r="V252" s="172">
        <f t="shared" si="60"/>
        <v>20410.481250000004</v>
      </c>
      <c r="W252" s="54">
        <f t="shared" si="61"/>
        <v>0.87636516465339409</v>
      </c>
      <c r="X252" s="175"/>
      <c r="Y252" s="55"/>
    </row>
    <row r="253" spans="1:25" ht="16.5" thickTop="1" thickBot="1" x14ac:dyDescent="0.3">
      <c r="A253" s="58"/>
      <c r="B253" s="58"/>
      <c r="D253" s="52">
        <v>2.2599999999999998</v>
      </c>
      <c r="E253" s="137">
        <f t="shared" si="49"/>
        <v>23.755932209683269</v>
      </c>
      <c r="F253" s="144">
        <f t="shared" si="50"/>
        <v>2.450303031640118</v>
      </c>
      <c r="G253" s="64">
        <f t="shared" si="51"/>
        <v>26.206235241323387</v>
      </c>
      <c r="H253" s="125">
        <f t="shared" si="52"/>
        <v>26206.235241323386</v>
      </c>
      <c r="I253" s="123">
        <f t="shared" si="53"/>
        <v>23323.549364777813</v>
      </c>
      <c r="J253" s="126">
        <f t="shared" si="54"/>
        <v>26.273946412800001</v>
      </c>
      <c r="K253" s="110">
        <f t="shared" si="55"/>
        <v>26273.9464128</v>
      </c>
      <c r="L253" s="111">
        <f t="shared" si="56"/>
        <v>23383.812307392</v>
      </c>
      <c r="N253" s="175"/>
      <c r="O253" s="52">
        <v>2.2599999999999998</v>
      </c>
      <c r="P253" s="161">
        <f t="shared" si="62"/>
        <v>22.986355999999997</v>
      </c>
      <c r="Q253" s="156">
        <f t="shared" si="57"/>
        <v>22986.355999999996</v>
      </c>
      <c r="R253" s="156">
        <f t="shared" si="58"/>
        <v>20457.856839999997</v>
      </c>
      <c r="S253" s="181"/>
      <c r="T253" s="52">
        <f t="shared" si="63"/>
        <v>2.2599999999999958</v>
      </c>
      <c r="U253" s="53">
        <f t="shared" si="59"/>
        <v>23323.549364777813</v>
      </c>
      <c r="V253" s="172">
        <f t="shared" si="60"/>
        <v>20457.856839999997</v>
      </c>
      <c r="W253" s="54">
        <f t="shared" si="61"/>
        <v>0.87713308639441223</v>
      </c>
      <c r="X253" s="175"/>
      <c r="Y253" s="55"/>
    </row>
    <row r="254" spans="1:25" ht="16.5" thickTop="1" thickBot="1" x14ac:dyDescent="0.3">
      <c r="A254" s="58"/>
      <c r="B254" s="58"/>
      <c r="D254" s="52">
        <v>2.27</v>
      </c>
      <c r="E254" s="137">
        <f t="shared" si="49"/>
        <v>23.788226638240257</v>
      </c>
      <c r="F254" s="144">
        <f t="shared" si="50"/>
        <v>2.4512616987062401</v>
      </c>
      <c r="G254" s="64">
        <f t="shared" si="51"/>
        <v>26.239488336946497</v>
      </c>
      <c r="H254" s="125">
        <f t="shared" si="52"/>
        <v>26239.488336946499</v>
      </c>
      <c r="I254" s="123">
        <f t="shared" si="53"/>
        <v>23353.144619882383</v>
      </c>
      <c r="J254" s="126">
        <f t="shared" si="54"/>
        <v>26.328495462400003</v>
      </c>
      <c r="K254" s="110">
        <f t="shared" si="55"/>
        <v>26328.495462400002</v>
      </c>
      <c r="L254" s="111">
        <f t="shared" si="56"/>
        <v>23432.360961536004</v>
      </c>
      <c r="N254" s="175"/>
      <c r="O254" s="52">
        <v>2.27</v>
      </c>
      <c r="P254" s="161">
        <f t="shared" si="62"/>
        <v>23.038241000000006</v>
      </c>
      <c r="Q254" s="156">
        <f t="shared" si="57"/>
        <v>23038.241000000005</v>
      </c>
      <c r="R254" s="156">
        <f t="shared" si="58"/>
        <v>20504.034490000005</v>
      </c>
      <c r="S254" s="181"/>
      <c r="T254" s="75">
        <f t="shared" si="63"/>
        <v>2.2699999999999956</v>
      </c>
      <c r="U254" s="53">
        <f t="shared" si="59"/>
        <v>23353.144619882383</v>
      </c>
      <c r="V254" s="172">
        <f t="shared" si="60"/>
        <v>20504.034490000005</v>
      </c>
      <c r="W254" s="54">
        <f t="shared" si="61"/>
        <v>0.87799886583767806</v>
      </c>
      <c r="X254" s="175"/>
      <c r="Y254" s="76"/>
    </row>
    <row r="255" spans="1:25" ht="16.5" thickTop="1" thickBot="1" x14ac:dyDescent="0.3">
      <c r="A255" s="58"/>
      <c r="B255" s="58"/>
      <c r="D255" s="52">
        <v>2.2799999999999998</v>
      </c>
      <c r="E255" s="137">
        <f t="shared" si="49"/>
        <v>23.815557704365716</v>
      </c>
      <c r="F255" s="144">
        <f t="shared" si="50"/>
        <v>2.4519494556510697</v>
      </c>
      <c r="G255" s="64">
        <f t="shared" si="51"/>
        <v>26.267507160016784</v>
      </c>
      <c r="H255" s="125">
        <f t="shared" si="52"/>
        <v>26267.507160016783</v>
      </c>
      <c r="I255" s="123">
        <f t="shared" si="53"/>
        <v>23378.081372414938</v>
      </c>
      <c r="J255" s="126">
        <f t="shared" si="54"/>
        <v>26.381331865600007</v>
      </c>
      <c r="K255" s="110">
        <f t="shared" si="55"/>
        <v>26381.331865600008</v>
      </c>
      <c r="L255" s="111">
        <f t="shared" si="56"/>
        <v>23479.385360384007</v>
      </c>
      <c r="N255" s="175"/>
      <c r="O255" s="52">
        <v>2.2799999999999998</v>
      </c>
      <c r="P255" s="161">
        <f t="shared" si="62"/>
        <v>23.088768000000002</v>
      </c>
      <c r="Q255" s="156">
        <f t="shared" si="57"/>
        <v>23088.768</v>
      </c>
      <c r="R255" s="156">
        <f t="shared" si="58"/>
        <v>20549.003520000002</v>
      </c>
      <c r="S255" s="181"/>
      <c r="T255" s="52">
        <f t="shared" si="63"/>
        <v>2.2799999999999954</v>
      </c>
      <c r="U255" s="53">
        <f t="shared" si="59"/>
        <v>23378.081372414938</v>
      </c>
      <c r="V255" s="172">
        <f t="shared" si="60"/>
        <v>20549.003520000002</v>
      </c>
      <c r="W255" s="54">
        <f t="shared" si="61"/>
        <v>0.87898588394199373</v>
      </c>
      <c r="X255" s="175"/>
      <c r="Y255" s="55"/>
    </row>
    <row r="256" spans="1:25" ht="16.5" thickTop="1" thickBot="1" x14ac:dyDescent="0.3">
      <c r="A256" s="58"/>
      <c r="B256" s="58"/>
      <c r="D256" s="52">
        <v>2.29</v>
      </c>
      <c r="E256" s="137">
        <f t="shared" si="49"/>
        <v>23.836709368768222</v>
      </c>
      <c r="F256" s="144">
        <f t="shared" si="50"/>
        <v>2.4523638836342379</v>
      </c>
      <c r="G256" s="64">
        <f t="shared" si="51"/>
        <v>26.28907325240246</v>
      </c>
      <c r="H256" s="125">
        <f t="shared" si="52"/>
        <v>26289.073252402461</v>
      </c>
      <c r="I256" s="123">
        <f t="shared" si="53"/>
        <v>23397.27519463819</v>
      </c>
      <c r="J256" s="126">
        <f t="shared" si="54"/>
        <v>26.432440339200003</v>
      </c>
      <c r="K256" s="110">
        <f t="shared" si="55"/>
        <v>26432.440339200002</v>
      </c>
      <c r="L256" s="111">
        <f t="shared" si="56"/>
        <v>23524.871901888004</v>
      </c>
      <c r="N256" s="175"/>
      <c r="O256" s="52">
        <v>2.29</v>
      </c>
      <c r="P256" s="161">
        <f t="shared" si="62"/>
        <v>23.137925000000003</v>
      </c>
      <c r="Q256" s="156">
        <f t="shared" si="57"/>
        <v>23137.925000000003</v>
      </c>
      <c r="R256" s="156">
        <f t="shared" si="58"/>
        <v>20592.753250000002</v>
      </c>
      <c r="S256" s="181"/>
      <c r="T256" s="52">
        <f t="shared" si="63"/>
        <v>2.2899999999999952</v>
      </c>
      <c r="U256" s="53">
        <f t="shared" si="59"/>
        <v>23397.27519463819</v>
      </c>
      <c r="V256" s="172">
        <f t="shared" si="60"/>
        <v>20592.753250000002</v>
      </c>
      <c r="W256" s="54">
        <f t="shared" si="61"/>
        <v>0.8801346771661307</v>
      </c>
      <c r="X256" s="175"/>
      <c r="Y256" s="55"/>
    </row>
    <row r="257" spans="1:25" ht="15.75" thickTop="1" x14ac:dyDescent="0.25">
      <c r="A257" s="58"/>
      <c r="B257" s="58"/>
      <c r="D257" s="52">
        <v>2.2999999999999998</v>
      </c>
      <c r="E257" s="137">
        <f t="shared" si="49"/>
        <v>23.848301072298156</v>
      </c>
      <c r="F257" s="144">
        <f t="shared" si="50"/>
        <v>2.4525025638153752</v>
      </c>
      <c r="G257" s="64">
        <f t="shared" si="51"/>
        <v>26.300803636113532</v>
      </c>
      <c r="H257" s="125">
        <f t="shared" si="52"/>
        <v>26300.803636113531</v>
      </c>
      <c r="I257" s="123">
        <f t="shared" si="53"/>
        <v>23407.715236141044</v>
      </c>
      <c r="J257" s="126">
        <f t="shared" si="54"/>
        <v>26.481805600000005</v>
      </c>
      <c r="K257" s="110">
        <f t="shared" si="55"/>
        <v>26481.805600000003</v>
      </c>
      <c r="L257" s="111">
        <f t="shared" si="56"/>
        <v>23568.806984000003</v>
      </c>
      <c r="N257" s="175"/>
      <c r="O257" s="52">
        <v>2.2999999999999998</v>
      </c>
      <c r="P257" s="161">
        <f t="shared" si="62"/>
        <v>23.185700000000004</v>
      </c>
      <c r="Q257" s="160">
        <f t="shared" si="57"/>
        <v>23185.700000000004</v>
      </c>
      <c r="R257" s="156">
        <f t="shared" si="58"/>
        <v>20635.273000000005</v>
      </c>
      <c r="S257" s="181"/>
      <c r="T257" s="62">
        <f t="shared" si="63"/>
        <v>2.2999999999999949</v>
      </c>
      <c r="U257" s="53">
        <f t="shared" si="59"/>
        <v>23407.715236141044</v>
      </c>
      <c r="V257" s="171">
        <f t="shared" si="60"/>
        <v>20635.273000000005</v>
      </c>
      <c r="W257" s="54">
        <f t="shared" si="61"/>
        <v>0.88155861397952906</v>
      </c>
      <c r="X257" s="175"/>
      <c r="Y257" s="55"/>
    </row>
    <row r="258" spans="1:25" ht="16.5" hidden="1" thickTop="1" thickBot="1" x14ac:dyDescent="0.3">
      <c r="A258" s="58"/>
      <c r="B258" s="58"/>
      <c r="D258" s="52">
        <v>2.31</v>
      </c>
      <c r="E258" s="137" t="e">
        <f t="shared" si="49"/>
        <v>#NUM!</v>
      </c>
      <c r="F258" s="144">
        <f t="shared" si="50"/>
        <v>2.4523630773541143</v>
      </c>
      <c r="G258" s="64" t="e">
        <f t="shared" si="51"/>
        <v>#NUM!</v>
      </c>
      <c r="H258" s="125" t="e">
        <f t="shared" si="52"/>
        <v>#NUM!</v>
      </c>
      <c r="I258" s="123" t="e">
        <f t="shared" si="53"/>
        <v>#NUM!</v>
      </c>
      <c r="J258" s="126">
        <f t="shared" si="54"/>
        <v>26.529412364800002</v>
      </c>
      <c r="K258" s="110">
        <f t="shared" si="55"/>
        <v>26529.412364800002</v>
      </c>
      <c r="L258" s="111">
        <f t="shared" si="56"/>
        <v>23611.177004672001</v>
      </c>
      <c r="N258" s="175"/>
      <c r="O258" s="52">
        <v>2.31</v>
      </c>
      <c r="P258" s="161">
        <f t="shared" si="62"/>
        <v>23.232081000000001</v>
      </c>
      <c r="Q258" s="156">
        <f t="shared" si="57"/>
        <v>23232.081000000002</v>
      </c>
      <c r="R258" s="156">
        <f t="shared" si="58"/>
        <v>20676.552090000001</v>
      </c>
      <c r="S258" s="181"/>
      <c r="T258" s="52">
        <f t="shared" si="63"/>
        <v>2.3099999999999947</v>
      </c>
      <c r="U258" s="53" t="e">
        <f t="shared" si="59"/>
        <v>#NUM!</v>
      </c>
      <c r="V258" s="172">
        <f t="shared" si="60"/>
        <v>20676.552090000001</v>
      </c>
      <c r="W258" s="54" t="e">
        <f t="shared" si="61"/>
        <v>#NUM!</v>
      </c>
      <c r="X258" s="175"/>
      <c r="Y258" s="55"/>
    </row>
    <row r="259" spans="1:25" ht="16.5" hidden="1" thickTop="1" thickBot="1" x14ac:dyDescent="0.3">
      <c r="A259" s="58"/>
      <c r="B259" s="58"/>
      <c r="D259" s="52">
        <v>2.3199999999999998</v>
      </c>
      <c r="E259" s="137" t="e">
        <f t="shared" si="49"/>
        <v>#NUM!</v>
      </c>
      <c r="F259" s="144">
        <f t="shared" si="50"/>
        <v>2.4519430054100866</v>
      </c>
      <c r="G259" s="64" t="e">
        <f t="shared" si="51"/>
        <v>#NUM!</v>
      </c>
      <c r="H259" s="125" t="e">
        <f t="shared" si="52"/>
        <v>#NUM!</v>
      </c>
      <c r="I259" s="123" t="e">
        <f t="shared" si="53"/>
        <v>#NUM!</v>
      </c>
      <c r="J259" s="126">
        <f t="shared" si="54"/>
        <v>26.575245350400003</v>
      </c>
      <c r="K259" s="110">
        <f t="shared" si="55"/>
        <v>26575.245350400004</v>
      </c>
      <c r="L259" s="111">
        <f t="shared" si="56"/>
        <v>23651.968361856005</v>
      </c>
      <c r="N259" s="175"/>
      <c r="O259" s="52">
        <v>2.3199999999999998</v>
      </c>
      <c r="P259" s="161">
        <f t="shared" si="62"/>
        <v>23.277056000000002</v>
      </c>
      <c r="Q259" s="160">
        <f t="shared" si="57"/>
        <v>23277.056</v>
      </c>
      <c r="R259" s="156">
        <f t="shared" si="58"/>
        <v>20716.579840000002</v>
      </c>
      <c r="S259" s="181"/>
      <c r="T259" s="62">
        <f t="shared" si="63"/>
        <v>2.3199999999999945</v>
      </c>
      <c r="U259" s="53" t="e">
        <f t="shared" si="59"/>
        <v>#NUM!</v>
      </c>
      <c r="V259" s="171">
        <f t="shared" si="60"/>
        <v>20716.579840000002</v>
      </c>
      <c r="W259" s="54" t="e">
        <f t="shared" si="61"/>
        <v>#NUM!</v>
      </c>
      <c r="X259" s="175"/>
      <c r="Y259" s="55"/>
    </row>
    <row r="260" spans="1:25" ht="16.5" hidden="1" thickTop="1" thickBot="1" x14ac:dyDescent="0.3">
      <c r="A260" s="181"/>
      <c r="B260" s="181"/>
      <c r="D260" s="52">
        <v>2.33</v>
      </c>
      <c r="E260" s="137" t="e">
        <f t="shared" si="49"/>
        <v>#NUM!</v>
      </c>
      <c r="F260" s="144">
        <f t="shared" si="50"/>
        <v>2.4512399291429223</v>
      </c>
      <c r="G260" s="64" t="e">
        <f t="shared" si="51"/>
        <v>#NUM!</v>
      </c>
      <c r="H260" s="125" t="e">
        <f t="shared" si="52"/>
        <v>#NUM!</v>
      </c>
      <c r="I260" s="123" t="e">
        <f t="shared" si="53"/>
        <v>#NUM!</v>
      </c>
      <c r="J260" s="126">
        <f t="shared" si="54"/>
        <v>26.619289273600007</v>
      </c>
      <c r="K260" s="110">
        <f t="shared" si="55"/>
        <v>26619.289273600007</v>
      </c>
      <c r="L260" s="111">
        <f t="shared" si="56"/>
        <v>23691.167453504007</v>
      </c>
      <c r="N260" s="181"/>
      <c r="O260" s="52">
        <v>2.33</v>
      </c>
      <c r="P260" s="161">
        <f t="shared" si="62"/>
        <v>23.320613000000002</v>
      </c>
      <c r="Q260" s="160">
        <f t="shared" si="57"/>
        <v>23320.613000000001</v>
      </c>
      <c r="R260" s="156">
        <f t="shared" si="58"/>
        <v>20755.345570000001</v>
      </c>
      <c r="S260" s="181"/>
      <c r="T260" s="62">
        <f t="shared" si="63"/>
        <v>2.3299999999999943</v>
      </c>
      <c r="U260" s="53" t="e">
        <f t="shared" si="59"/>
        <v>#NUM!</v>
      </c>
      <c r="V260" s="171">
        <f t="shared" si="60"/>
        <v>20755.345570000001</v>
      </c>
      <c r="W260" s="54" t="e">
        <f t="shared" si="61"/>
        <v>#NUM!</v>
      </c>
      <c r="X260" s="181"/>
      <c r="Y260" s="179"/>
    </row>
    <row r="261" spans="1:25" ht="16.5" hidden="1" thickTop="1" thickBot="1" x14ac:dyDescent="0.3">
      <c r="A261" s="1"/>
      <c r="B261" s="1"/>
      <c r="D261" s="52">
        <v>2.34</v>
      </c>
      <c r="E261" s="137" t="e">
        <f t="shared" si="49"/>
        <v>#NUM!</v>
      </c>
      <c r="F261" s="144">
        <f t="shared" si="50"/>
        <v>2.4502514297122531</v>
      </c>
      <c r="G261" s="64" t="e">
        <f t="shared" si="51"/>
        <v>#NUM!</v>
      </c>
      <c r="H261" s="125" t="e">
        <f t="shared" si="52"/>
        <v>#NUM!</v>
      </c>
      <c r="I261" s="123" t="e">
        <f t="shared" si="53"/>
        <v>#NUM!</v>
      </c>
      <c r="J261" s="126">
        <f t="shared" si="54"/>
        <v>26.6615288512</v>
      </c>
      <c r="K261" s="110">
        <f t="shared" si="55"/>
        <v>26661.528851200001</v>
      </c>
      <c r="L261" s="111">
        <f t="shared" si="56"/>
        <v>23728.760677568</v>
      </c>
      <c r="N261" s="1"/>
      <c r="O261" s="52">
        <v>2.34</v>
      </c>
      <c r="P261" s="161">
        <f t="shared" si="62"/>
        <v>23.362739999999995</v>
      </c>
      <c r="Q261" s="160">
        <f t="shared" si="57"/>
        <v>23362.739999999994</v>
      </c>
      <c r="R261" s="156">
        <f t="shared" si="58"/>
        <v>20792.838599999995</v>
      </c>
      <c r="S261" s="1"/>
      <c r="T261" s="62">
        <f t="shared" si="63"/>
        <v>2.3399999999999941</v>
      </c>
      <c r="U261" s="53" t="e">
        <f t="shared" si="59"/>
        <v>#NUM!</v>
      </c>
      <c r="V261" s="171">
        <f t="shared" si="60"/>
        <v>20792.838599999995</v>
      </c>
      <c r="W261" s="54" t="e">
        <f t="shared" si="61"/>
        <v>#NUM!</v>
      </c>
      <c r="X261" s="1"/>
      <c r="Y261" s="3"/>
    </row>
    <row r="262" spans="1:25" ht="16.5" hidden="1" thickTop="1" thickBot="1" x14ac:dyDescent="0.3">
      <c r="A262" s="1"/>
      <c r="B262" s="1"/>
      <c r="D262" s="52">
        <v>2.35</v>
      </c>
      <c r="E262" s="137" t="e">
        <f t="shared" si="49"/>
        <v>#NUM!</v>
      </c>
      <c r="F262" s="144">
        <f t="shared" si="50"/>
        <v>2.4489750882777108</v>
      </c>
      <c r="G262" s="64" t="e">
        <f t="shared" si="51"/>
        <v>#NUM!</v>
      </c>
      <c r="H262" s="125" t="e">
        <f t="shared" si="52"/>
        <v>#NUM!</v>
      </c>
      <c r="I262" s="123" t="e">
        <f t="shared" si="53"/>
        <v>#NUM!</v>
      </c>
      <c r="J262" s="126">
        <f t="shared" si="54"/>
        <v>26.7019488</v>
      </c>
      <c r="K262" s="110">
        <f t="shared" si="55"/>
        <v>26701.948800000002</v>
      </c>
      <c r="L262" s="111">
        <f t="shared" si="56"/>
        <v>23764.734432000001</v>
      </c>
      <c r="N262" s="1"/>
      <c r="O262" s="52">
        <v>2.35</v>
      </c>
      <c r="P262" s="161">
        <f t="shared" si="62"/>
        <v>23.403424999999999</v>
      </c>
      <c r="Q262" s="160">
        <f t="shared" si="57"/>
        <v>23403.424999999999</v>
      </c>
      <c r="R262" s="156">
        <f t="shared" si="58"/>
        <v>20829.04825</v>
      </c>
      <c r="S262" s="1"/>
      <c r="T262" s="62">
        <f t="shared" si="63"/>
        <v>2.3499999999999939</v>
      </c>
      <c r="U262" s="53" t="e">
        <f t="shared" si="59"/>
        <v>#NUM!</v>
      </c>
      <c r="V262" s="171">
        <f t="shared" si="60"/>
        <v>20829.04825</v>
      </c>
      <c r="W262" s="54" t="e">
        <f t="shared" si="61"/>
        <v>#NUM!</v>
      </c>
      <c r="X262" s="1"/>
      <c r="Y262" s="3"/>
    </row>
    <row r="263" spans="1:25" ht="16.5" hidden="1" thickTop="1" thickBot="1" x14ac:dyDescent="0.3">
      <c r="A263" s="1"/>
      <c r="B263" s="1"/>
      <c r="D263" s="52">
        <v>2.36</v>
      </c>
      <c r="E263" s="137" t="e">
        <f t="shared" si="49"/>
        <v>#NUM!</v>
      </c>
      <c r="F263" s="144">
        <f t="shared" si="50"/>
        <v>2.4474084859989258</v>
      </c>
      <c r="G263" s="64" t="e">
        <f t="shared" si="51"/>
        <v>#NUM!</v>
      </c>
      <c r="H263" s="125" t="e">
        <f t="shared" si="52"/>
        <v>#NUM!</v>
      </c>
      <c r="I263" s="123" t="e">
        <f t="shared" si="53"/>
        <v>#NUM!</v>
      </c>
      <c r="J263" s="126">
        <f t="shared" si="54"/>
        <v>26.740533836800001</v>
      </c>
      <c r="K263" s="110">
        <f t="shared" si="55"/>
        <v>26740.533836800001</v>
      </c>
      <c r="L263" s="111">
        <f t="shared" si="56"/>
        <v>23799.075114752002</v>
      </c>
      <c r="N263" s="1"/>
      <c r="O263" s="52">
        <v>2.36</v>
      </c>
      <c r="P263" s="161">
        <f t="shared" si="62"/>
        <v>23.442655999999996</v>
      </c>
      <c r="Q263" s="160">
        <f t="shared" si="57"/>
        <v>23442.655999999995</v>
      </c>
      <c r="R263" s="156">
        <f t="shared" si="58"/>
        <v>20863.963839999997</v>
      </c>
      <c r="S263" s="1"/>
      <c r="T263" s="62">
        <f t="shared" si="63"/>
        <v>2.3599999999999937</v>
      </c>
      <c r="U263" s="53" t="e">
        <f t="shared" si="59"/>
        <v>#NUM!</v>
      </c>
      <c r="V263" s="171">
        <f t="shared" si="60"/>
        <v>20863.963839999997</v>
      </c>
      <c r="W263" s="54" t="e">
        <f t="shared" si="61"/>
        <v>#NUM!</v>
      </c>
      <c r="X263" s="1"/>
      <c r="Y263" s="3"/>
    </row>
    <row r="264" spans="1:25" ht="16.5" hidden="1" thickTop="1" thickBot="1" x14ac:dyDescent="0.3">
      <c r="A264" s="1"/>
      <c r="B264" s="1"/>
      <c r="D264" s="52">
        <v>2.37</v>
      </c>
      <c r="E264" s="137" t="e">
        <f t="shared" si="49"/>
        <v>#NUM!</v>
      </c>
      <c r="F264" s="144">
        <f t="shared" si="50"/>
        <v>2.44554920403553</v>
      </c>
      <c r="G264" s="64" t="e">
        <f t="shared" si="51"/>
        <v>#NUM!</v>
      </c>
      <c r="H264" s="125" t="e">
        <f t="shared" si="52"/>
        <v>#NUM!</v>
      </c>
      <c r="I264" s="123" t="e">
        <f t="shared" si="53"/>
        <v>#NUM!</v>
      </c>
      <c r="J264" s="126">
        <f t="shared" si="54"/>
        <v>26.777268678400006</v>
      </c>
      <c r="K264" s="110">
        <f t="shared" si="55"/>
        <v>26777.268678400007</v>
      </c>
      <c r="L264" s="111">
        <f t="shared" si="56"/>
        <v>23831.769123776008</v>
      </c>
      <c r="N264" s="1"/>
      <c r="O264" s="52">
        <v>2.37</v>
      </c>
      <c r="P264" s="161">
        <f t="shared" si="62"/>
        <v>23.480421</v>
      </c>
      <c r="Q264" s="160">
        <f t="shared" si="57"/>
        <v>23480.420999999998</v>
      </c>
      <c r="R264" s="156">
        <f t="shared" si="58"/>
        <v>20897.574689999998</v>
      </c>
      <c r="S264" s="1"/>
      <c r="T264" s="62">
        <f t="shared" si="63"/>
        <v>2.3699999999999934</v>
      </c>
      <c r="U264" s="53" t="e">
        <f t="shared" si="59"/>
        <v>#NUM!</v>
      </c>
      <c r="V264" s="171">
        <f t="shared" si="60"/>
        <v>20897.574689999998</v>
      </c>
      <c r="W264" s="54" t="e">
        <f t="shared" si="61"/>
        <v>#NUM!</v>
      </c>
      <c r="X264" s="1"/>
      <c r="Y264" s="3"/>
    </row>
    <row r="265" spans="1:25" ht="16.5" hidden="1" thickTop="1" thickBot="1" x14ac:dyDescent="0.3">
      <c r="A265" s="1"/>
      <c r="B265" s="1"/>
      <c r="D265" s="52">
        <v>2.38</v>
      </c>
      <c r="E265" s="137" t="e">
        <f t="shared" si="49"/>
        <v>#NUM!</v>
      </c>
      <c r="F265" s="144">
        <f t="shared" si="50"/>
        <v>2.4433948235471554</v>
      </c>
      <c r="G265" s="64" t="e">
        <f t="shared" si="51"/>
        <v>#NUM!</v>
      </c>
      <c r="H265" s="125" t="e">
        <f t="shared" si="52"/>
        <v>#NUM!</v>
      </c>
      <c r="I265" s="123" t="e">
        <f t="shared" si="53"/>
        <v>#NUM!</v>
      </c>
      <c r="J265" s="126">
        <f t="shared" si="54"/>
        <v>26.812138041600004</v>
      </c>
      <c r="K265" s="110">
        <f t="shared" si="55"/>
        <v>26812.138041600003</v>
      </c>
      <c r="L265" s="111">
        <f t="shared" si="56"/>
        <v>23862.802857024002</v>
      </c>
      <c r="N265" s="1"/>
      <c r="O265" s="52">
        <v>2.38</v>
      </c>
      <c r="P265" s="161">
        <f t="shared" si="62"/>
        <v>23.516708000000001</v>
      </c>
      <c r="Q265" s="160">
        <f t="shared" si="57"/>
        <v>23516.708000000002</v>
      </c>
      <c r="R265" s="156">
        <f t="shared" si="58"/>
        <v>20929.870120000003</v>
      </c>
      <c r="S265" s="1"/>
      <c r="T265" s="62">
        <f t="shared" si="63"/>
        <v>2.3799999999999932</v>
      </c>
      <c r="U265" s="53" t="e">
        <f t="shared" si="59"/>
        <v>#NUM!</v>
      </c>
      <c r="V265" s="171">
        <f t="shared" si="60"/>
        <v>20929.870120000003</v>
      </c>
      <c r="W265" s="54" t="e">
        <f t="shared" si="61"/>
        <v>#NUM!</v>
      </c>
      <c r="X265" s="1"/>
      <c r="Y265" s="3"/>
    </row>
    <row r="266" spans="1:25" ht="16.5" hidden="1" thickTop="1" thickBot="1" x14ac:dyDescent="0.3">
      <c r="A266" s="1"/>
      <c r="B266" s="1"/>
      <c r="D266" s="52">
        <v>2.39</v>
      </c>
      <c r="E266" s="137" t="e">
        <f t="shared" si="49"/>
        <v>#NUM!</v>
      </c>
      <c r="F266" s="144">
        <f t="shared" si="50"/>
        <v>2.4409429256934323</v>
      </c>
      <c r="G266" s="64" t="e">
        <f t="shared" si="51"/>
        <v>#NUM!</v>
      </c>
      <c r="H266" s="125" t="e">
        <f t="shared" si="52"/>
        <v>#NUM!</v>
      </c>
      <c r="I266" s="123" t="e">
        <f t="shared" si="53"/>
        <v>#NUM!</v>
      </c>
      <c r="J266" s="126">
        <f t="shared" si="54"/>
        <v>26.845126643200008</v>
      </c>
      <c r="K266" s="110">
        <f t="shared" si="55"/>
        <v>26845.126643200008</v>
      </c>
      <c r="L266" s="111">
        <f t="shared" si="56"/>
        <v>23892.162712448007</v>
      </c>
      <c r="N266" s="1"/>
      <c r="O266" s="52">
        <v>2.39</v>
      </c>
      <c r="P266" s="161">
        <f t="shared" si="62"/>
        <v>23.551504999999999</v>
      </c>
      <c r="Q266" s="160">
        <f t="shared" si="57"/>
        <v>23551.504999999997</v>
      </c>
      <c r="R266" s="156">
        <f t="shared" si="58"/>
        <v>20960.839449999999</v>
      </c>
      <c r="S266" s="1"/>
      <c r="T266" s="62">
        <f t="shared" si="63"/>
        <v>2.389999999999993</v>
      </c>
      <c r="U266" s="53" t="e">
        <f t="shared" si="59"/>
        <v>#NUM!</v>
      </c>
      <c r="V266" s="171">
        <f t="shared" si="60"/>
        <v>20960.839449999999</v>
      </c>
      <c r="W266" s="54" t="e">
        <f t="shared" si="61"/>
        <v>#NUM!</v>
      </c>
      <c r="X266" s="1"/>
      <c r="Y266" s="3"/>
    </row>
    <row r="267" spans="1:25" ht="16.5" hidden="1" thickTop="1" thickBot="1" x14ac:dyDescent="0.3">
      <c r="A267" s="1"/>
      <c r="B267" s="1"/>
      <c r="D267" s="52">
        <v>2.4</v>
      </c>
      <c r="E267" s="137" t="e">
        <f t="shared" si="49"/>
        <v>#NUM!</v>
      </c>
      <c r="F267" s="144">
        <f t="shared" si="50"/>
        <v>2.4381910916339922</v>
      </c>
      <c r="G267" s="64" t="e">
        <f t="shared" si="51"/>
        <v>#NUM!</v>
      </c>
      <c r="H267" s="125" t="e">
        <f t="shared" si="52"/>
        <v>#NUM!</v>
      </c>
      <c r="I267" s="123" t="e">
        <f t="shared" si="53"/>
        <v>#NUM!</v>
      </c>
      <c r="J267" s="126">
        <f t="shared" si="54"/>
        <v>26.876219200000005</v>
      </c>
      <c r="K267" s="110">
        <f t="shared" si="55"/>
        <v>26876.219200000003</v>
      </c>
      <c r="L267" s="111">
        <f t="shared" si="56"/>
        <v>23919.835088000003</v>
      </c>
      <c r="N267" s="1"/>
      <c r="O267" s="52">
        <v>2.4</v>
      </c>
      <c r="P267" s="161">
        <f t="shared" si="62"/>
        <v>23.584800000000001</v>
      </c>
      <c r="Q267" s="160">
        <f t="shared" si="57"/>
        <v>23584.800000000003</v>
      </c>
      <c r="R267" s="156">
        <f t="shared" si="58"/>
        <v>20990.472000000002</v>
      </c>
      <c r="S267" s="1"/>
      <c r="T267" s="62">
        <f t="shared" si="63"/>
        <v>2.3999999999999928</v>
      </c>
      <c r="U267" s="53" t="e">
        <f t="shared" si="59"/>
        <v>#NUM!</v>
      </c>
      <c r="V267" s="171">
        <f t="shared" si="60"/>
        <v>20990.472000000002</v>
      </c>
      <c r="W267" s="54" t="e">
        <f t="shared" si="61"/>
        <v>#NUM!</v>
      </c>
      <c r="X267" s="1"/>
      <c r="Y267" s="3"/>
    </row>
    <row r="268" spans="1:25" ht="16.5" hidden="1" thickTop="1" thickBot="1" x14ac:dyDescent="0.3">
      <c r="A268" s="1"/>
      <c r="B268" s="1"/>
      <c r="D268" s="52">
        <v>2.41</v>
      </c>
      <c r="E268" s="137" t="e">
        <f t="shared" si="49"/>
        <v>#NUM!</v>
      </c>
      <c r="F268" s="144">
        <f t="shared" si="50"/>
        <v>2.4351369025284653</v>
      </c>
      <c r="G268" s="64" t="e">
        <f t="shared" si="51"/>
        <v>#NUM!</v>
      </c>
      <c r="H268" s="125" t="e">
        <f t="shared" si="52"/>
        <v>#NUM!</v>
      </c>
      <c r="I268" s="123" t="e">
        <f t="shared" si="53"/>
        <v>#NUM!</v>
      </c>
      <c r="J268" s="126">
        <f t="shared" si="54"/>
        <v>26.905400428800007</v>
      </c>
      <c r="K268" s="110">
        <f t="shared" si="55"/>
        <v>26905.400428800007</v>
      </c>
      <c r="L268" s="111">
        <f t="shared" si="56"/>
        <v>23945.806381632006</v>
      </c>
      <c r="N268" s="1"/>
      <c r="O268" s="52">
        <v>2.41</v>
      </c>
      <c r="P268" s="161">
        <f t="shared" si="62"/>
        <v>23.616581000000004</v>
      </c>
      <c r="Q268" s="160">
        <f t="shared" si="57"/>
        <v>23616.581000000002</v>
      </c>
      <c r="R268" s="156">
        <f t="shared" si="58"/>
        <v>21018.757090000003</v>
      </c>
      <c r="S268" s="1"/>
      <c r="T268" s="62">
        <f t="shared" si="63"/>
        <v>2.4099999999999926</v>
      </c>
      <c r="U268" s="53" t="e">
        <f t="shared" si="59"/>
        <v>#NUM!</v>
      </c>
      <c r="V268" s="171">
        <f t="shared" si="60"/>
        <v>21018.757090000003</v>
      </c>
      <c r="W268" s="54" t="e">
        <f t="shared" si="61"/>
        <v>#NUM!</v>
      </c>
      <c r="X268" s="1"/>
      <c r="Y268" s="3"/>
    </row>
    <row r="269" spans="1:25" ht="16.5" hidden="1" thickTop="1" thickBot="1" x14ac:dyDescent="0.3">
      <c r="A269" s="1"/>
      <c r="B269" s="1"/>
      <c r="D269" s="52">
        <v>2.42</v>
      </c>
      <c r="E269" s="137" t="e">
        <f t="shared" si="49"/>
        <v>#NUM!</v>
      </c>
      <c r="F269" s="144">
        <f t="shared" si="50"/>
        <v>2.4317779395364867</v>
      </c>
      <c r="G269" s="64" t="e">
        <f t="shared" si="51"/>
        <v>#NUM!</v>
      </c>
      <c r="H269" s="125" t="e">
        <f t="shared" si="52"/>
        <v>#NUM!</v>
      </c>
      <c r="I269" s="123" t="e">
        <f t="shared" si="53"/>
        <v>#NUM!</v>
      </c>
      <c r="J269" s="126">
        <f t="shared" si="54"/>
        <v>26.932655046400001</v>
      </c>
      <c r="K269" s="110">
        <f t="shared" si="55"/>
        <v>26932.655046399999</v>
      </c>
      <c r="L269" s="111">
        <f t="shared" si="56"/>
        <v>23970.062991295999</v>
      </c>
      <c r="N269" s="1"/>
      <c r="O269" s="52">
        <v>2.42</v>
      </c>
      <c r="P269" s="161">
        <f t="shared" si="62"/>
        <v>23.646836</v>
      </c>
      <c r="Q269" s="160">
        <f t="shared" si="57"/>
        <v>23646.835999999999</v>
      </c>
      <c r="R269" s="156">
        <f t="shared" si="58"/>
        <v>21045.68404</v>
      </c>
      <c r="S269" s="1"/>
      <c r="T269" s="62">
        <f t="shared" si="63"/>
        <v>2.4199999999999924</v>
      </c>
      <c r="U269" s="53" t="e">
        <f t="shared" si="59"/>
        <v>#NUM!</v>
      </c>
      <c r="V269" s="171">
        <f t="shared" si="60"/>
        <v>21045.68404</v>
      </c>
      <c r="W269" s="54" t="e">
        <f t="shared" si="61"/>
        <v>#NUM!</v>
      </c>
      <c r="X269" s="1"/>
      <c r="Y269" s="3"/>
    </row>
    <row r="270" spans="1:25" ht="16.5" hidden="1" thickTop="1" thickBot="1" x14ac:dyDescent="0.3">
      <c r="A270" s="1"/>
      <c r="B270" s="1"/>
      <c r="D270" s="52">
        <v>2.4300000000000002</v>
      </c>
      <c r="E270" s="137" t="e">
        <f t="shared" si="49"/>
        <v>#NUM!</v>
      </c>
      <c r="F270" s="144">
        <f t="shared" si="50"/>
        <v>2.4281117838176827</v>
      </c>
      <c r="G270" s="64" t="e">
        <f t="shared" si="51"/>
        <v>#NUM!</v>
      </c>
      <c r="H270" s="125" t="e">
        <f t="shared" si="52"/>
        <v>#NUM!</v>
      </c>
      <c r="I270" s="123" t="e">
        <f t="shared" si="53"/>
        <v>#NUM!</v>
      </c>
      <c r="J270" s="126">
        <f t="shared" si="54"/>
        <v>26.9579677696</v>
      </c>
      <c r="K270" s="110">
        <f t="shared" si="55"/>
        <v>26957.9677696</v>
      </c>
      <c r="L270" s="111">
        <f t="shared" si="56"/>
        <v>23992.591314943998</v>
      </c>
      <c r="N270" s="1"/>
      <c r="O270" s="52">
        <v>2.4300000000000002</v>
      </c>
      <c r="P270" s="161">
        <f t="shared" si="62"/>
        <v>23.675553000000001</v>
      </c>
      <c r="Q270" s="160">
        <f t="shared" si="57"/>
        <v>23675.553</v>
      </c>
      <c r="R270" s="156">
        <f t="shared" si="58"/>
        <v>21071.242170000001</v>
      </c>
      <c r="S270" s="1"/>
      <c r="T270" s="62">
        <f t="shared" si="63"/>
        <v>2.4299999999999922</v>
      </c>
      <c r="U270" s="53" t="e">
        <f t="shared" si="59"/>
        <v>#NUM!</v>
      </c>
      <c r="V270" s="171">
        <f t="shared" si="60"/>
        <v>21071.242170000001</v>
      </c>
      <c r="W270" s="54" t="e">
        <f t="shared" si="61"/>
        <v>#NUM!</v>
      </c>
      <c r="X270" s="1"/>
      <c r="Y270" s="3"/>
    </row>
    <row r="271" spans="1:25" ht="16.5" hidden="1" thickTop="1" thickBot="1" x14ac:dyDescent="0.3">
      <c r="A271" s="1"/>
      <c r="B271" s="1"/>
      <c r="D271" s="52">
        <v>2.44</v>
      </c>
      <c r="E271" s="137" t="e">
        <f t="shared" si="49"/>
        <v>#NUM!</v>
      </c>
      <c r="F271" s="144">
        <f t="shared" si="50"/>
        <v>2.4241360165316892</v>
      </c>
      <c r="G271" s="64" t="e">
        <f t="shared" si="51"/>
        <v>#NUM!</v>
      </c>
      <c r="H271" s="125" t="e">
        <f t="shared" si="52"/>
        <v>#NUM!</v>
      </c>
      <c r="I271" s="123" t="e">
        <f t="shared" si="53"/>
        <v>#NUM!</v>
      </c>
      <c r="J271" s="126">
        <f t="shared" si="54"/>
        <v>26.981323315200004</v>
      </c>
      <c r="K271" s="110">
        <f t="shared" si="55"/>
        <v>26981.323315200003</v>
      </c>
      <c r="L271" s="111">
        <f t="shared" si="56"/>
        <v>24013.377750528001</v>
      </c>
      <c r="N271" s="1"/>
      <c r="O271" s="52">
        <v>2.44</v>
      </c>
      <c r="P271" s="161">
        <f t="shared" si="62"/>
        <v>23.702720000000006</v>
      </c>
      <c r="Q271" s="160">
        <f t="shared" si="57"/>
        <v>23702.720000000005</v>
      </c>
      <c r="R271" s="156">
        <f t="shared" si="58"/>
        <v>21095.420800000004</v>
      </c>
      <c r="S271" s="1"/>
      <c r="T271" s="62">
        <f t="shared" si="63"/>
        <v>2.439999999999992</v>
      </c>
      <c r="U271" s="53" t="e">
        <f t="shared" si="59"/>
        <v>#NUM!</v>
      </c>
      <c r="V271" s="171">
        <f t="shared" si="60"/>
        <v>21095.420800000004</v>
      </c>
      <c r="W271" s="54" t="e">
        <f t="shared" si="61"/>
        <v>#NUM!</v>
      </c>
      <c r="X271" s="1"/>
      <c r="Y271" s="3"/>
    </row>
    <row r="272" spans="1:25" ht="16.5" hidden="1" thickTop="1" thickBot="1" x14ac:dyDescent="0.3">
      <c r="A272" s="1"/>
      <c r="B272" s="1"/>
      <c r="D272" s="52">
        <v>2.4500000000000002</v>
      </c>
      <c r="E272" s="137" t="e">
        <f t="shared" si="49"/>
        <v>#NUM!</v>
      </c>
      <c r="F272" s="144">
        <f t="shared" si="50"/>
        <v>2.4198482188381338</v>
      </c>
      <c r="G272" s="64" t="e">
        <f t="shared" si="51"/>
        <v>#NUM!</v>
      </c>
      <c r="H272" s="125" t="e">
        <f t="shared" si="52"/>
        <v>#NUM!</v>
      </c>
      <c r="I272" s="123" t="e">
        <f t="shared" si="53"/>
        <v>#NUM!</v>
      </c>
      <c r="J272" s="126">
        <f t="shared" si="54"/>
        <v>27.002706400000005</v>
      </c>
      <c r="K272" s="110">
        <f t="shared" si="55"/>
        <v>27002.706400000003</v>
      </c>
      <c r="L272" s="111">
        <f t="shared" si="56"/>
        <v>24032.408696000002</v>
      </c>
      <c r="N272" s="1"/>
      <c r="O272" s="52">
        <v>2.4500000000000002</v>
      </c>
      <c r="P272" s="161">
        <f t="shared" si="62"/>
        <v>23.728325000000005</v>
      </c>
      <c r="Q272" s="160">
        <f t="shared" si="57"/>
        <v>23728.325000000004</v>
      </c>
      <c r="R272" s="156">
        <f t="shared" si="58"/>
        <v>21118.209250000004</v>
      </c>
      <c r="S272" s="1"/>
      <c r="T272" s="62">
        <f t="shared" si="63"/>
        <v>2.4499999999999917</v>
      </c>
      <c r="U272" s="53" t="e">
        <f t="shared" si="59"/>
        <v>#NUM!</v>
      </c>
      <c r="V272" s="171">
        <f t="shared" si="60"/>
        <v>21118.209250000004</v>
      </c>
      <c r="W272" s="54" t="e">
        <f t="shared" si="61"/>
        <v>#NUM!</v>
      </c>
      <c r="X272" s="1"/>
      <c r="Y272" s="3"/>
    </row>
    <row r="273" spans="1:25" ht="16.5" hidden="1" thickTop="1" thickBot="1" x14ac:dyDescent="0.3">
      <c r="A273" s="1"/>
      <c r="B273" s="1"/>
      <c r="D273" s="52">
        <v>2.46</v>
      </c>
      <c r="E273" s="137" t="e">
        <f t="shared" si="49"/>
        <v>#NUM!</v>
      </c>
      <c r="F273" s="144">
        <f t="shared" si="50"/>
        <v>2.4152459718966508</v>
      </c>
      <c r="G273" s="64" t="e">
        <f t="shared" si="51"/>
        <v>#NUM!</v>
      </c>
      <c r="H273" s="125" t="e">
        <f t="shared" si="52"/>
        <v>#NUM!</v>
      </c>
      <c r="I273" s="123" t="e">
        <f t="shared" si="53"/>
        <v>#NUM!</v>
      </c>
      <c r="J273" s="126">
        <f t="shared" si="54"/>
        <v>27.0221017408</v>
      </c>
      <c r="K273" s="110">
        <f t="shared" si="55"/>
        <v>27022.101740800001</v>
      </c>
      <c r="L273" s="111">
        <f t="shared" si="56"/>
        <v>24049.670549312003</v>
      </c>
      <c r="N273" s="1"/>
      <c r="O273" s="52">
        <v>2.46</v>
      </c>
      <c r="P273" s="161">
        <f t="shared" si="62"/>
        <v>23.752356000000006</v>
      </c>
      <c r="Q273" s="160">
        <f t="shared" si="57"/>
        <v>23752.356000000007</v>
      </c>
      <c r="R273" s="156">
        <f t="shared" si="58"/>
        <v>21139.596840000006</v>
      </c>
      <c r="S273" s="1"/>
      <c r="T273" s="62">
        <f t="shared" si="63"/>
        <v>2.4599999999999915</v>
      </c>
      <c r="U273" s="53" t="e">
        <f t="shared" si="59"/>
        <v>#NUM!</v>
      </c>
      <c r="V273" s="171">
        <f t="shared" si="60"/>
        <v>21139.596840000006</v>
      </c>
      <c r="W273" s="54" t="e">
        <f t="shared" si="61"/>
        <v>#NUM!</v>
      </c>
      <c r="X273" s="1"/>
      <c r="Y273" s="3"/>
    </row>
    <row r="274" spans="1:25" ht="16.5" hidden="1" thickTop="1" thickBot="1" x14ac:dyDescent="0.3">
      <c r="A274" s="1"/>
      <c r="B274" s="1"/>
      <c r="D274" s="52">
        <v>2.4700000000000002</v>
      </c>
      <c r="E274" s="137" t="e">
        <f t="shared" si="49"/>
        <v>#NUM!</v>
      </c>
      <c r="F274" s="144">
        <f t="shared" si="50"/>
        <v>2.4103268568668685</v>
      </c>
      <c r="G274" s="64" t="e">
        <f t="shared" si="51"/>
        <v>#NUM!</v>
      </c>
      <c r="H274" s="125" t="e">
        <f t="shared" si="52"/>
        <v>#NUM!</v>
      </c>
      <c r="I274" s="123" t="e">
        <f t="shared" si="53"/>
        <v>#NUM!</v>
      </c>
      <c r="J274" s="126">
        <f t="shared" si="54"/>
        <v>27.039494054400002</v>
      </c>
      <c r="K274" s="110">
        <f t="shared" si="55"/>
        <v>27039.494054400002</v>
      </c>
      <c r="L274" s="111">
        <f t="shared" si="56"/>
        <v>24065.149708416004</v>
      </c>
      <c r="N274" s="1"/>
      <c r="O274" s="52">
        <v>2.4700000000000002</v>
      </c>
      <c r="P274" s="161">
        <f t="shared" si="62"/>
        <v>23.774801000000004</v>
      </c>
      <c r="Q274" s="160">
        <f t="shared" si="57"/>
        <v>23774.801000000003</v>
      </c>
      <c r="R274" s="156">
        <f t="shared" si="58"/>
        <v>21159.572890000003</v>
      </c>
      <c r="S274" s="1"/>
      <c r="T274" s="62">
        <f t="shared" si="63"/>
        <v>2.4699999999999913</v>
      </c>
      <c r="U274" s="53" t="e">
        <f t="shared" si="59"/>
        <v>#NUM!</v>
      </c>
      <c r="V274" s="171">
        <f t="shared" si="60"/>
        <v>21159.572890000003</v>
      </c>
      <c r="W274" s="54" t="e">
        <f t="shared" si="61"/>
        <v>#NUM!</v>
      </c>
      <c r="X274" s="1"/>
      <c r="Y274" s="3"/>
    </row>
    <row r="275" spans="1:25" ht="16.5" hidden="1" thickTop="1" thickBot="1" x14ac:dyDescent="0.3">
      <c r="A275" s="1"/>
      <c r="B275" s="1"/>
      <c r="D275" s="52">
        <v>2.48</v>
      </c>
      <c r="E275" s="137" t="e">
        <f t="shared" si="49"/>
        <v>#NUM!</v>
      </c>
      <c r="F275" s="144">
        <f t="shared" si="50"/>
        <v>2.4050884549084217</v>
      </c>
      <c r="G275" s="64" t="e">
        <f t="shared" si="51"/>
        <v>#NUM!</v>
      </c>
      <c r="H275" s="125" t="e">
        <f t="shared" si="52"/>
        <v>#NUM!</v>
      </c>
      <c r="I275" s="123" t="e">
        <f t="shared" si="53"/>
        <v>#NUM!</v>
      </c>
      <c r="J275" s="126">
        <f t="shared" si="54"/>
        <v>27.054868057600004</v>
      </c>
      <c r="K275" s="110">
        <f t="shared" si="55"/>
        <v>27054.868057600004</v>
      </c>
      <c r="L275" s="111">
        <f t="shared" si="56"/>
        <v>24078.832571264003</v>
      </c>
      <c r="N275" s="1"/>
      <c r="O275" s="52">
        <v>2.48</v>
      </c>
      <c r="P275" s="161">
        <f t="shared" si="62"/>
        <v>23.795648</v>
      </c>
      <c r="Q275" s="160">
        <f t="shared" si="57"/>
        <v>23795.648000000001</v>
      </c>
      <c r="R275" s="156">
        <f t="shared" si="58"/>
        <v>21178.12672</v>
      </c>
      <c r="S275" s="1"/>
      <c r="T275" s="62">
        <f t="shared" si="63"/>
        <v>2.4799999999999911</v>
      </c>
      <c r="U275" s="53" t="e">
        <f t="shared" si="59"/>
        <v>#NUM!</v>
      </c>
      <c r="V275" s="171">
        <f t="shared" si="60"/>
        <v>21178.12672</v>
      </c>
      <c r="W275" s="54" t="e">
        <f t="shared" si="61"/>
        <v>#NUM!</v>
      </c>
      <c r="X275" s="1"/>
      <c r="Y275" s="3"/>
    </row>
    <row r="276" spans="1:25" ht="16.5" hidden="1" thickTop="1" thickBot="1" x14ac:dyDescent="0.3">
      <c r="A276" s="1"/>
      <c r="B276" s="1"/>
      <c r="D276" s="52">
        <v>2.4900000000000002</v>
      </c>
      <c r="E276" s="137" t="e">
        <f t="shared" si="49"/>
        <v>#NUM!</v>
      </c>
      <c r="F276" s="144">
        <f t="shared" si="50"/>
        <v>2.3995283471809374</v>
      </c>
      <c r="G276" s="64" t="e">
        <f t="shared" si="51"/>
        <v>#NUM!</v>
      </c>
      <c r="H276" s="125" t="e">
        <f t="shared" si="52"/>
        <v>#NUM!</v>
      </c>
      <c r="I276" s="123" t="e">
        <f t="shared" si="53"/>
        <v>#NUM!</v>
      </c>
      <c r="J276" s="126">
        <f t="shared" si="54"/>
        <v>27.068208467200005</v>
      </c>
      <c r="K276" s="110">
        <f t="shared" si="55"/>
        <v>27068.208467200006</v>
      </c>
      <c r="L276" s="111">
        <f t="shared" si="56"/>
        <v>24090.705535808007</v>
      </c>
      <c r="N276" s="1"/>
      <c r="O276" s="52">
        <v>2.4900000000000002</v>
      </c>
      <c r="P276" s="161">
        <f t="shared" si="62"/>
        <v>23.814885000000004</v>
      </c>
      <c r="Q276" s="160">
        <f t="shared" si="57"/>
        <v>23814.885000000002</v>
      </c>
      <c r="R276" s="156">
        <f t="shared" si="58"/>
        <v>21195.247650000001</v>
      </c>
      <c r="S276" s="1"/>
      <c r="T276" s="62">
        <f t="shared" si="63"/>
        <v>2.4899999999999909</v>
      </c>
      <c r="U276" s="53" t="e">
        <f t="shared" si="59"/>
        <v>#NUM!</v>
      </c>
      <c r="V276" s="171">
        <f t="shared" si="60"/>
        <v>21195.247650000001</v>
      </c>
      <c r="W276" s="54" t="e">
        <f t="shared" si="61"/>
        <v>#NUM!</v>
      </c>
      <c r="X276" s="1"/>
      <c r="Y276" s="3"/>
    </row>
    <row r="277" spans="1:25" ht="16.5" hidden="1" thickTop="1" thickBot="1" x14ac:dyDescent="0.3">
      <c r="A277" s="1"/>
      <c r="B277" s="1"/>
      <c r="D277" s="52">
        <v>2.5</v>
      </c>
      <c r="E277" s="137" t="e">
        <f t="shared" si="49"/>
        <v>#NUM!</v>
      </c>
      <c r="F277" s="144">
        <f t="shared" si="50"/>
        <v>2.3936441148440513</v>
      </c>
      <c r="G277" s="64" t="e">
        <f t="shared" si="51"/>
        <v>#NUM!</v>
      </c>
      <c r="H277" s="125" t="e">
        <f t="shared" si="52"/>
        <v>#NUM!</v>
      </c>
      <c r="I277" s="123" t="e">
        <f t="shared" si="53"/>
        <v>#NUM!</v>
      </c>
      <c r="J277" s="127">
        <f>-2.5472*(D277)^3+8.7832*(D277)^2+4.8702*(D277)-0.191</f>
        <v>27.079499999999999</v>
      </c>
      <c r="K277" s="112">
        <f t="shared" si="55"/>
        <v>27079.5</v>
      </c>
      <c r="L277" s="111">
        <f t="shared" si="56"/>
        <v>24100.755000000001</v>
      </c>
      <c r="N277" s="1"/>
      <c r="O277" s="52">
        <v>2.5</v>
      </c>
      <c r="P277" s="161">
        <f t="shared" si="62"/>
        <v>23.832500000000003</v>
      </c>
      <c r="Q277" s="160">
        <f t="shared" si="57"/>
        <v>23832.500000000004</v>
      </c>
      <c r="R277" s="156">
        <f t="shared" si="58"/>
        <v>21210.925000000003</v>
      </c>
      <c r="S277" s="1"/>
      <c r="T277" s="62">
        <f t="shared" si="63"/>
        <v>2.4999999999999907</v>
      </c>
      <c r="U277" s="53" t="e">
        <f t="shared" si="59"/>
        <v>#NUM!</v>
      </c>
      <c r="V277" s="171">
        <f t="shared" si="60"/>
        <v>21210.925000000003</v>
      </c>
      <c r="W277" s="54" t="e">
        <f t="shared" si="61"/>
        <v>#NUM!</v>
      </c>
      <c r="X277" s="1"/>
      <c r="Y277" s="3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3"/>
      <c r="T278" s="3"/>
      <c r="U278" s="3"/>
      <c r="V278" s="3"/>
      <c r="W278" s="3"/>
      <c r="X278" s="3"/>
      <c r="Y278" s="3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3"/>
      <c r="T279" s="3"/>
      <c r="U279" s="3"/>
      <c r="V279" s="3"/>
      <c r="W279" s="3"/>
      <c r="X279" s="3"/>
      <c r="Y279" s="3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3"/>
      <c r="T280" s="3"/>
      <c r="U280" s="3"/>
      <c r="V280" s="3"/>
      <c r="W280" s="3"/>
      <c r="X280" s="3"/>
      <c r="Y280" s="3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3"/>
      <c r="T281" s="3"/>
      <c r="U281" s="3"/>
      <c r="V281" s="3"/>
      <c r="W281" s="3"/>
      <c r="X281" s="3"/>
      <c r="Y281" s="3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3"/>
      <c r="T282" s="3"/>
      <c r="U282" s="3"/>
      <c r="V282" s="3"/>
      <c r="W282" s="3"/>
      <c r="X282" s="3"/>
      <c r="Y282" s="3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3"/>
      <c r="T283" s="3"/>
      <c r="U283" s="3"/>
      <c r="V283" s="3"/>
      <c r="W283" s="3"/>
      <c r="X283" s="3"/>
      <c r="Y283" s="3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3"/>
      <c r="T284" s="3"/>
      <c r="U284" s="3"/>
      <c r="V284" s="3"/>
      <c r="W284" s="3"/>
      <c r="X284" s="3"/>
      <c r="Y284" s="3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3"/>
      <c r="T285" s="3"/>
      <c r="U285" s="3"/>
      <c r="V285" s="3"/>
      <c r="W285" s="3"/>
      <c r="X285" s="3"/>
      <c r="Y285" s="3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3"/>
      <c r="T286" s="3"/>
      <c r="U286" s="3"/>
      <c r="V286" s="3"/>
      <c r="W286" s="3"/>
      <c r="X286" s="3"/>
      <c r="Y286" s="3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3"/>
      <c r="T287" s="3"/>
      <c r="U287" s="3"/>
      <c r="V287" s="3"/>
      <c r="W287" s="3"/>
      <c r="X287" s="3"/>
      <c r="Y287" s="3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3"/>
      <c r="T288" s="3"/>
      <c r="U288" s="3"/>
      <c r="V288" s="3"/>
      <c r="W288" s="3"/>
      <c r="X288" s="3"/>
      <c r="Y288" s="3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3"/>
      <c r="T289" s="3"/>
      <c r="U289" s="3"/>
      <c r="V289" s="3"/>
      <c r="W289" s="3"/>
      <c r="X289" s="3"/>
      <c r="Y289" s="3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3"/>
      <c r="T290" s="3"/>
      <c r="U290" s="3"/>
      <c r="V290" s="3"/>
      <c r="W290" s="3"/>
      <c r="X290" s="3"/>
      <c r="Y290" s="3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3"/>
      <c r="T291" s="3"/>
      <c r="U291" s="3"/>
      <c r="V291" s="3"/>
      <c r="W291" s="3"/>
      <c r="X291" s="3"/>
      <c r="Y291" s="3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3"/>
      <c r="T292" s="3"/>
      <c r="U292" s="3"/>
      <c r="V292" s="3"/>
      <c r="W292" s="3"/>
      <c r="X292" s="3"/>
      <c r="Y292" s="3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3"/>
      <c r="T293" s="3"/>
      <c r="U293" s="3"/>
      <c r="V293" s="3"/>
      <c r="W293" s="3"/>
      <c r="X293" s="3"/>
      <c r="Y293" s="3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3"/>
      <c r="T294" s="3"/>
      <c r="U294" s="3"/>
      <c r="V294" s="3"/>
      <c r="W294" s="3"/>
      <c r="X294" s="3"/>
      <c r="Y294" s="3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3"/>
      <c r="T295" s="3"/>
      <c r="U295" s="3"/>
      <c r="V295" s="3"/>
      <c r="W295" s="3"/>
      <c r="X295" s="3"/>
      <c r="Y295" s="3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3"/>
      <c r="T296" s="3"/>
      <c r="U296" s="3"/>
      <c r="V296" s="3"/>
      <c r="W296" s="3"/>
      <c r="X296" s="3"/>
      <c r="Y296" s="3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3"/>
      <c r="T297" s="3"/>
      <c r="U297" s="3"/>
      <c r="V297" s="3"/>
      <c r="W297" s="3"/>
      <c r="X297" s="3"/>
      <c r="Y297" s="3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3"/>
      <c r="T298" s="3"/>
      <c r="U298" s="3"/>
      <c r="V298" s="3"/>
      <c r="W298" s="3"/>
      <c r="X298" s="3"/>
      <c r="Y298" s="3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3"/>
      <c r="T299" s="3"/>
      <c r="U299" s="3"/>
      <c r="V299" s="3"/>
      <c r="W299" s="3"/>
      <c r="X299" s="3"/>
      <c r="Y299" s="3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3"/>
      <c r="T300" s="3"/>
      <c r="U300" s="3"/>
      <c r="V300" s="3"/>
      <c r="W300" s="3"/>
      <c r="X300" s="3"/>
      <c r="Y300" s="3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3"/>
      <c r="T301" s="3"/>
      <c r="U301" s="3"/>
      <c r="V301" s="3"/>
      <c r="W301" s="3"/>
      <c r="X301" s="3"/>
      <c r="Y301" s="3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3"/>
      <c r="T302" s="3"/>
      <c r="U302" s="3"/>
      <c r="V302" s="3"/>
      <c r="W302" s="3"/>
      <c r="X302" s="3"/>
      <c r="Y302" s="3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3"/>
      <c r="T303" s="3"/>
      <c r="U303" s="3"/>
      <c r="V303" s="3"/>
      <c r="W303" s="3"/>
      <c r="X303" s="3"/>
      <c r="Y303" s="3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3"/>
      <c r="T304" s="3"/>
      <c r="U304" s="3"/>
      <c r="V304" s="3"/>
      <c r="W304" s="3"/>
      <c r="X304" s="3"/>
      <c r="Y304" s="3"/>
    </row>
    <row r="305" spans="1:25" s="77" customFormat="1" x14ac:dyDescent="0.25">
      <c r="A305" s="85"/>
      <c r="B305" s="85"/>
      <c r="C305" s="85"/>
      <c r="D305" s="85"/>
      <c r="E305" s="85"/>
      <c r="F305" s="8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</sheetData>
  <mergeCells count="16">
    <mergeCell ref="AB2:AH2"/>
    <mergeCell ref="I3:J3"/>
    <mergeCell ref="AB3:AB4"/>
    <mergeCell ref="AC3:AE3"/>
    <mergeCell ref="AF3:AF4"/>
    <mergeCell ref="O18:R18"/>
    <mergeCell ref="D25:L25"/>
    <mergeCell ref="O25:R25"/>
    <mergeCell ref="A1:Y1"/>
    <mergeCell ref="G2:J2"/>
    <mergeCell ref="C4:E4"/>
    <mergeCell ref="E26:I26"/>
    <mergeCell ref="J26:L26"/>
    <mergeCell ref="I5:J5"/>
    <mergeCell ref="G9:I9"/>
    <mergeCell ref="G17:I17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opLeftCell="F251" workbookViewId="0">
      <selection activeCell="J293" sqref="J293"/>
    </sheetView>
  </sheetViews>
  <sheetFormatPr baseColWidth="10" defaultRowHeight="15" x14ac:dyDescent="0.25"/>
  <cols>
    <col min="3" max="3" width="27.28515625" bestFit="1" customWidth="1"/>
    <col min="4" max="4" width="5.140625" bestFit="1" customWidth="1"/>
    <col min="5" max="5" width="22.42578125" bestFit="1" customWidth="1"/>
    <col min="6" max="6" width="29" bestFit="1" customWidth="1"/>
    <col min="7" max="7" width="27.7109375" bestFit="1" customWidth="1"/>
    <col min="8" max="8" width="46.5703125" bestFit="1" customWidth="1"/>
    <col min="9" max="9" width="12" bestFit="1" customWidth="1"/>
    <col min="10" max="10" width="12.7109375" bestFit="1" customWidth="1"/>
    <col min="11" max="11" width="13.7109375" bestFit="1" customWidth="1"/>
    <col min="13" max="20" width="11.42578125" customWidth="1"/>
    <col min="21" max="21" width="12" bestFit="1" customWidth="1"/>
    <col min="22" max="25" width="11.42578125" customWidth="1"/>
    <col min="28" max="28" width="26.7109375" bestFit="1" customWidth="1"/>
    <col min="29" max="29" width="33.28515625" bestFit="1" customWidth="1"/>
    <col min="30" max="31" width="32.7109375" bestFit="1" customWidth="1"/>
    <col min="32" max="33" width="34.42578125" bestFit="1" customWidth="1"/>
    <col min="34" max="34" width="31.85546875" customWidth="1"/>
  </cols>
  <sheetData>
    <row r="1" spans="1:37" x14ac:dyDescent="0.25">
      <c r="A1" s="192" t="s">
        <v>87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4"/>
    </row>
    <row r="2" spans="1:37" x14ac:dyDescent="0.25">
      <c r="A2" s="3"/>
      <c r="B2" s="3"/>
      <c r="C2" s="3"/>
      <c r="D2" s="3"/>
      <c r="E2" s="3"/>
      <c r="F2" s="3"/>
      <c r="G2" s="188" t="s">
        <v>62</v>
      </c>
      <c r="H2" s="195"/>
      <c r="I2" s="195"/>
      <c r="J2" s="195"/>
      <c r="K2" s="1"/>
      <c r="L2" s="1"/>
      <c r="M2" s="1"/>
      <c r="N2" s="1"/>
      <c r="O2" s="1"/>
      <c r="P2" s="1"/>
      <c r="Q2" s="1"/>
      <c r="R2" s="1"/>
      <c r="S2" s="1"/>
      <c r="T2" s="3"/>
      <c r="Y2" s="4"/>
      <c r="AB2" s="196"/>
      <c r="AC2" s="196"/>
      <c r="AD2" s="196"/>
      <c r="AE2" s="196"/>
      <c r="AF2" s="196"/>
      <c r="AG2" s="196"/>
      <c r="AH2" s="196"/>
    </row>
    <row r="3" spans="1:37" x14ac:dyDescent="0.25">
      <c r="B3" s="181"/>
      <c r="C3" s="181"/>
      <c r="D3" s="3"/>
      <c r="G3" s="180" t="s">
        <v>0</v>
      </c>
      <c r="H3" s="180" t="s">
        <v>1</v>
      </c>
      <c r="I3" s="197" t="s">
        <v>63</v>
      </c>
      <c r="J3" s="197"/>
      <c r="K3" s="1"/>
      <c r="L3" s="1"/>
      <c r="M3" s="1"/>
      <c r="N3" s="1"/>
      <c r="P3" s="1"/>
      <c r="Q3" s="1"/>
      <c r="R3" s="1"/>
      <c r="S3" s="1"/>
      <c r="T3" s="3"/>
      <c r="Y3" s="4"/>
      <c r="AB3" s="198"/>
      <c r="AC3" s="196"/>
      <c r="AD3" s="196"/>
      <c r="AE3" s="196"/>
      <c r="AF3" s="199"/>
      <c r="AG3" s="179"/>
      <c r="AH3" s="179"/>
    </row>
    <row r="4" spans="1:37" x14ac:dyDescent="0.25">
      <c r="C4" s="200" t="s">
        <v>2</v>
      </c>
      <c r="D4" s="201"/>
      <c r="E4" s="202"/>
      <c r="F4" s="1"/>
      <c r="G4" s="7" t="s">
        <v>3</v>
      </c>
      <c r="H4" s="8" t="s">
        <v>53</v>
      </c>
      <c r="I4" s="88">
        <f>PI()*E9^2/4 * E8</f>
        <v>21.106161924612302</v>
      </c>
      <c r="J4" s="176">
        <f>PI()*(E9/2)^2*E8</f>
        <v>21.106161924612302</v>
      </c>
      <c r="K4" s="3"/>
      <c r="L4" s="1"/>
      <c r="M4" s="1"/>
      <c r="N4" s="1"/>
      <c r="P4" s="1"/>
      <c r="Q4" s="1"/>
      <c r="R4" s="1"/>
      <c r="S4" s="1"/>
      <c r="T4" s="3"/>
      <c r="Y4" s="4"/>
      <c r="AB4" s="198"/>
      <c r="AC4" s="177"/>
      <c r="AD4" s="177"/>
      <c r="AE4" s="177"/>
      <c r="AF4" s="199"/>
      <c r="AG4" s="177"/>
      <c r="AH4" s="177"/>
    </row>
    <row r="5" spans="1:37" x14ac:dyDescent="0.25">
      <c r="C5" s="11"/>
      <c r="D5" s="12" t="s">
        <v>4</v>
      </c>
      <c r="E5" s="12" t="s">
        <v>5</v>
      </c>
      <c r="F5" s="1"/>
      <c r="G5" s="13" t="s">
        <v>6</v>
      </c>
      <c r="H5" s="14" t="s">
        <v>7</v>
      </c>
      <c r="I5" s="185">
        <f>4/3* PI()*(E9/2)^2*E12</f>
        <v>2.4525025638153748</v>
      </c>
      <c r="J5" s="185"/>
      <c r="K5" s="1"/>
      <c r="L5" s="1"/>
      <c r="M5" s="1"/>
      <c r="N5" s="1"/>
      <c r="O5" s="1"/>
      <c r="P5" s="1"/>
      <c r="Q5" s="1"/>
      <c r="R5" s="1"/>
      <c r="S5" s="1"/>
      <c r="T5" s="3"/>
      <c r="Y5" s="4"/>
      <c r="AB5" s="177"/>
      <c r="AC5" s="177"/>
      <c r="AD5" s="177"/>
      <c r="AE5" s="177"/>
      <c r="AF5" s="177"/>
      <c r="AG5" s="177"/>
      <c r="AH5" s="177"/>
    </row>
    <row r="6" spans="1:37" x14ac:dyDescent="0.25">
      <c r="C6" s="11" t="s">
        <v>57</v>
      </c>
      <c r="D6" s="148">
        <f>I21*1000</f>
        <v>442.71596141031779</v>
      </c>
      <c r="E6" s="15">
        <f t="shared" ref="E6:E11" si="0">D6/1000</f>
        <v>0.44271596141031777</v>
      </c>
      <c r="F6" s="1"/>
      <c r="G6" s="13" t="s">
        <v>64</v>
      </c>
      <c r="H6" s="14" t="s">
        <v>8</v>
      </c>
      <c r="I6" s="89">
        <f>I4+I5</f>
        <v>23.558664488427677</v>
      </c>
      <c r="J6" s="16">
        <f>J4+I5</f>
        <v>23.558664488427677</v>
      </c>
      <c r="K6" s="1"/>
      <c r="L6" s="1"/>
      <c r="M6" s="1"/>
      <c r="N6" s="1"/>
      <c r="O6" s="1"/>
      <c r="P6" s="1"/>
      <c r="Q6" s="1"/>
      <c r="R6" s="1"/>
      <c r="S6" s="1"/>
      <c r="T6" s="3"/>
      <c r="Y6" s="4"/>
      <c r="AB6" s="177"/>
      <c r="AC6" s="177"/>
      <c r="AD6" s="177"/>
      <c r="AE6" s="177"/>
      <c r="AF6" s="177"/>
      <c r="AG6" s="177"/>
      <c r="AH6" s="177"/>
    </row>
    <row r="7" spans="1:37" x14ac:dyDescent="0.25">
      <c r="C7" s="11" t="s">
        <v>58</v>
      </c>
      <c r="D7" s="148">
        <f>D8+D6*2</f>
        <v>5965.4319228206359</v>
      </c>
      <c r="E7" s="15">
        <f t="shared" si="0"/>
        <v>5.9654319228206356</v>
      </c>
      <c r="F7" s="17"/>
      <c r="K7" s="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4"/>
      <c r="Z7" s="182"/>
      <c r="AA7" s="182"/>
      <c r="AB7" s="182"/>
      <c r="AC7" s="182"/>
      <c r="AD7" s="177"/>
      <c r="AE7" s="177"/>
      <c r="AF7" s="177"/>
      <c r="AG7" s="177"/>
      <c r="AH7" s="177"/>
    </row>
    <row r="8" spans="1:37" x14ac:dyDescent="0.25">
      <c r="C8" s="11" t="s">
        <v>59</v>
      </c>
      <c r="D8" s="147">
        <v>5080</v>
      </c>
      <c r="E8" s="15">
        <f t="shared" si="0"/>
        <v>5.08</v>
      </c>
      <c r="F8" s="1"/>
      <c r="G8" s="19" t="s">
        <v>9</v>
      </c>
      <c r="H8" s="178" t="s">
        <v>61</v>
      </c>
      <c r="I8" s="132">
        <v>2.2999999999999998</v>
      </c>
      <c r="K8" s="17"/>
      <c r="L8" s="1"/>
      <c r="M8" s="1"/>
      <c r="N8" s="1"/>
      <c r="O8" s="1"/>
      <c r="P8" s="1"/>
      <c r="Q8" s="1"/>
      <c r="R8" s="1"/>
      <c r="S8" s="1"/>
      <c r="T8" s="3"/>
      <c r="Y8" s="4"/>
      <c r="AB8" s="177"/>
      <c r="AC8" s="177"/>
      <c r="AE8" s="177"/>
      <c r="AF8" s="177"/>
      <c r="AG8" s="177"/>
      <c r="AH8" s="177"/>
    </row>
    <row r="9" spans="1:37" x14ac:dyDescent="0.25">
      <c r="B9" s="1"/>
      <c r="C9" s="21" t="s">
        <v>65</v>
      </c>
      <c r="D9" s="147">
        <v>2300</v>
      </c>
      <c r="E9" s="15">
        <f t="shared" si="0"/>
        <v>2.2999999999999998</v>
      </c>
      <c r="G9" s="186" t="s">
        <v>11</v>
      </c>
      <c r="H9" s="187"/>
      <c r="I9" s="188"/>
      <c r="K9" s="17"/>
      <c r="L9" s="1"/>
      <c r="M9" s="1"/>
      <c r="N9" s="1"/>
      <c r="Y9" s="4"/>
      <c r="AB9" s="177"/>
      <c r="AC9" s="177"/>
      <c r="AD9" s="177"/>
      <c r="AE9" s="177"/>
      <c r="AF9" s="177"/>
      <c r="AG9" s="177"/>
      <c r="AH9" s="177"/>
    </row>
    <row r="10" spans="1:37" x14ac:dyDescent="0.25">
      <c r="C10" s="23" t="s">
        <v>66</v>
      </c>
      <c r="D10" s="24">
        <v>6</v>
      </c>
      <c r="E10" s="15">
        <f t="shared" si="0"/>
        <v>6.0000000000000001E-3</v>
      </c>
      <c r="F10" s="17"/>
      <c r="G10" s="180" t="s">
        <v>0</v>
      </c>
      <c r="H10" s="180" t="s">
        <v>1</v>
      </c>
      <c r="I10" s="180" t="s">
        <v>12</v>
      </c>
      <c r="K10" s="1"/>
      <c r="L10" s="1"/>
      <c r="M10" s="1"/>
      <c r="N10" s="181"/>
      <c r="Y10" s="4"/>
      <c r="AA10" s="3"/>
      <c r="AB10" s="177"/>
      <c r="AC10" s="177"/>
      <c r="AD10" s="177"/>
      <c r="AE10" s="177"/>
      <c r="AF10" s="177"/>
      <c r="AG10" s="177"/>
      <c r="AH10" s="177"/>
      <c r="AI10" s="3"/>
      <c r="AJ10" s="3"/>
      <c r="AK10" s="3"/>
    </row>
    <row r="11" spans="1:37" x14ac:dyDescent="0.25">
      <c r="B11" s="3"/>
      <c r="C11" s="25" t="s">
        <v>67</v>
      </c>
      <c r="D11" s="149">
        <f>D8+2*(1000*J23)</f>
        <v>5080</v>
      </c>
      <c r="E11" s="15">
        <f t="shared" si="0"/>
        <v>5.08</v>
      </c>
      <c r="G11" s="133" t="s">
        <v>13</v>
      </c>
      <c r="H11" s="134" t="s">
        <v>14</v>
      </c>
      <c r="I11" s="135">
        <f xml:space="preserve"> E$11*(E9/2)^2*(ACOS(1-I8/(E9/2)) - (1-I8/(E9/2))*SIN(ACOS(1-I8/(E9/2))))</f>
        <v>21.106161924612305</v>
      </c>
      <c r="J11" s="128"/>
      <c r="K11" s="129"/>
      <c r="L11" s="1"/>
      <c r="M11" s="1"/>
      <c r="N11" s="26"/>
      <c r="Y11" s="4"/>
      <c r="AA11" s="3"/>
      <c r="AB11" s="177"/>
      <c r="AC11" s="177"/>
      <c r="AD11" s="177"/>
      <c r="AE11" s="177"/>
      <c r="AF11" s="177"/>
      <c r="AG11" s="177"/>
      <c r="AH11" s="177"/>
      <c r="AI11" s="3"/>
      <c r="AJ11" s="3"/>
      <c r="AK11" s="3"/>
    </row>
    <row r="12" spans="1:37" x14ac:dyDescent="0.25">
      <c r="C12" s="21" t="s">
        <v>68</v>
      </c>
      <c r="E12" s="150">
        <f>I21</f>
        <v>0.44271596141031777</v>
      </c>
      <c r="F12" s="3"/>
      <c r="G12" s="138" t="s">
        <v>15</v>
      </c>
      <c r="H12" s="138" t="s">
        <v>16</v>
      </c>
      <c r="I12" s="139">
        <f>(PI()*I$21*I8^2*(1-(I8/(1.5*E9))))</f>
        <v>2.4525025638153752</v>
      </c>
      <c r="J12" s="128"/>
      <c r="K12" s="129" t="s">
        <v>33</v>
      </c>
      <c r="L12" s="1"/>
      <c r="M12" s="1"/>
      <c r="N12" s="181"/>
      <c r="S12" s="1"/>
      <c r="T12" s="3"/>
      <c r="Y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C13" s="146" t="s">
        <v>55</v>
      </c>
      <c r="F13" s="3"/>
      <c r="G13" s="28" t="s">
        <v>69</v>
      </c>
      <c r="H13" s="28" t="s">
        <v>17</v>
      </c>
      <c r="I13" s="130">
        <f>I11+I12</f>
        <v>23.558664488427681</v>
      </c>
      <c r="J13" s="128"/>
      <c r="K13" s="129">
        <f>-3.1835*(I8)^3+11.407*(I8)^2+2.0763*(I8)-0.254</f>
        <v>26.130875499999998</v>
      </c>
      <c r="L13" s="1"/>
      <c r="M13" s="1"/>
      <c r="N13" s="1"/>
      <c r="P13" s="161">
        <f>-2*(I8)^3+6.82*(I8)^2+5*(I8)-0.18</f>
        <v>23.063800000000004</v>
      </c>
      <c r="Q13" s="1"/>
      <c r="R13" s="78"/>
      <c r="S13" s="78"/>
      <c r="T13" s="78"/>
      <c r="Y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C14" s="183" t="s">
        <v>70</v>
      </c>
      <c r="F14" s="3"/>
      <c r="G14" s="180" t="s">
        <v>71</v>
      </c>
      <c r="H14" s="180" t="s">
        <v>19</v>
      </c>
      <c r="I14" s="131">
        <f>I13*1000</f>
        <v>23558.664488427679</v>
      </c>
      <c r="J14" s="128"/>
      <c r="K14" s="129">
        <f>K13*1000</f>
        <v>26130.875499999998</v>
      </c>
      <c r="L14" s="1"/>
      <c r="P14" s="156">
        <f>P13*1000</f>
        <v>23063.800000000003</v>
      </c>
      <c r="Q14" s="1"/>
      <c r="R14" s="78"/>
      <c r="S14" s="78"/>
      <c r="T14" s="78"/>
      <c r="Y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C15" s="30" t="s">
        <v>20</v>
      </c>
      <c r="F15" s="3"/>
      <c r="G15" s="180" t="s">
        <v>72</v>
      </c>
      <c r="H15" s="180" t="s">
        <v>21</v>
      </c>
      <c r="I15" s="131">
        <f>I14*D17</f>
        <v>18140.171656089315</v>
      </c>
      <c r="J15" s="128"/>
      <c r="K15" s="129">
        <f>K14*$D$17</f>
        <v>20120.774135</v>
      </c>
      <c r="L15" s="1"/>
      <c r="P15" s="156">
        <f>P14*$D$17</f>
        <v>17759.126000000004</v>
      </c>
      <c r="Q15" s="1"/>
      <c r="R15" s="78"/>
      <c r="S15" s="78"/>
      <c r="T15" s="78"/>
      <c r="Y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F16" s="32"/>
      <c r="L16" s="1"/>
      <c r="M16" s="1"/>
      <c r="S16" s="33"/>
      <c r="T16" s="181"/>
      <c r="Y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C17" s="36" t="s">
        <v>22</v>
      </c>
      <c r="D17" s="35">
        <v>0.77</v>
      </c>
      <c r="F17" s="37"/>
      <c r="G17" s="195" t="s">
        <v>23</v>
      </c>
      <c r="H17" s="195"/>
      <c r="I17" s="195"/>
      <c r="L17" s="1"/>
      <c r="M17" s="1"/>
      <c r="N17" s="1"/>
      <c r="O17" s="33"/>
      <c r="R17" s="33"/>
      <c r="S17" s="33"/>
      <c r="T17" s="181"/>
      <c r="Y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5.75" customHeight="1" x14ac:dyDescent="0.25">
      <c r="D18" s="37"/>
      <c r="G18" s="180" t="s">
        <v>0</v>
      </c>
      <c r="H18" s="180" t="s">
        <v>1</v>
      </c>
      <c r="I18" s="180" t="s">
        <v>63</v>
      </c>
      <c r="K18" s="1"/>
      <c r="L18" s="1"/>
      <c r="M18" s="1"/>
      <c r="N18" s="1"/>
      <c r="O18" s="209"/>
      <c r="P18" s="209"/>
      <c r="Q18" s="209"/>
      <c r="R18" s="209"/>
      <c r="T18" s="181"/>
      <c r="Y18" s="4"/>
      <c r="AA18" s="3"/>
      <c r="AB18" s="17"/>
      <c r="AC18" s="80"/>
      <c r="AD18" s="80"/>
      <c r="AE18" s="3"/>
      <c r="AF18" s="3"/>
      <c r="AG18" s="3"/>
      <c r="AH18" s="3"/>
      <c r="AI18" s="3"/>
      <c r="AJ18" s="3"/>
      <c r="AK18" s="3"/>
    </row>
    <row r="19" spans="1:37" x14ac:dyDescent="0.25">
      <c r="A19" s="31"/>
      <c r="B19" s="31"/>
      <c r="C19" s="31"/>
      <c r="D19" s="37"/>
      <c r="G19" s="180" t="s">
        <v>24</v>
      </c>
      <c r="H19" s="180" t="s">
        <v>25</v>
      </c>
      <c r="I19" s="38">
        <f>E9</f>
        <v>2.2999999999999998</v>
      </c>
      <c r="K19" s="1"/>
      <c r="L19" s="1"/>
      <c r="M19" s="1"/>
      <c r="N19" s="1"/>
      <c r="S19" s="39"/>
      <c r="T19" s="181"/>
      <c r="Y19" s="4"/>
      <c r="AA19" s="3"/>
      <c r="AB19" s="81"/>
      <c r="AC19" s="80"/>
      <c r="AD19" s="80"/>
      <c r="AE19" s="3"/>
      <c r="AF19" s="3"/>
      <c r="AG19" s="3"/>
      <c r="AH19" s="3"/>
      <c r="AI19" s="3"/>
      <c r="AJ19" s="3"/>
      <c r="AK19" s="3"/>
    </row>
    <row r="20" spans="1:37" ht="15.75" thickBot="1" x14ac:dyDescent="0.3">
      <c r="A20" s="34"/>
      <c r="B20" s="34"/>
      <c r="D20" s="37"/>
      <c r="G20" s="180" t="s">
        <v>26</v>
      </c>
      <c r="H20" s="180" t="s">
        <v>27</v>
      </c>
      <c r="I20" s="38">
        <f>0.1*I19</f>
        <v>0.22999999999999998</v>
      </c>
      <c r="L20" s="1"/>
      <c r="M20" s="1"/>
      <c r="N20" s="1"/>
      <c r="T20" s="181"/>
      <c r="Y20" s="4"/>
      <c r="AA20" s="3"/>
      <c r="AB20" s="3"/>
      <c r="AC20" s="3"/>
      <c r="AD20" s="3"/>
      <c r="AE20" s="3"/>
      <c r="AF20" s="3"/>
      <c r="AG20" s="3"/>
      <c r="AH20" s="65"/>
      <c r="AI20" s="65"/>
      <c r="AJ20" s="3"/>
      <c r="AK20" s="3"/>
    </row>
    <row r="21" spans="1:37" ht="16.5" thickTop="1" thickBot="1" x14ac:dyDescent="0.3">
      <c r="A21" s="34"/>
      <c r="B21" s="34"/>
      <c r="D21" s="37"/>
      <c r="E21" s="40" t="s">
        <v>56</v>
      </c>
      <c r="G21" s="180" t="s">
        <v>73</v>
      </c>
      <c r="H21" s="180" t="s">
        <v>28</v>
      </c>
      <c r="I21" s="38">
        <f>I19-(SQRT(ABS(((I19-I20)^2)-((I22-I20)^2))))</f>
        <v>0.44271596141031777</v>
      </c>
      <c r="L21" s="1"/>
      <c r="M21" s="41"/>
      <c r="N21" s="1"/>
      <c r="P21" s="42"/>
      <c r="T21" s="43"/>
      <c r="Y21" s="4"/>
      <c r="AA21" s="3"/>
      <c r="AB21" s="81"/>
      <c r="AC21" s="81"/>
      <c r="AD21" s="81"/>
      <c r="AE21" s="81"/>
      <c r="AF21" s="81"/>
      <c r="AG21" s="81"/>
      <c r="AH21" s="65"/>
      <c r="AI21" s="65"/>
      <c r="AJ21" s="3"/>
      <c r="AK21" s="3"/>
    </row>
    <row r="22" spans="1:37" ht="15.75" thickTop="1" x14ac:dyDescent="0.25">
      <c r="D22" s="37"/>
      <c r="G22" s="180" t="s">
        <v>29</v>
      </c>
      <c r="H22" s="180" t="s">
        <v>30</v>
      </c>
      <c r="I22" s="38">
        <f>(I19-2*E10)/2</f>
        <v>1.1439999999999999</v>
      </c>
      <c r="M22" s="1"/>
      <c r="N22" s="1"/>
      <c r="O22" s="181"/>
      <c r="P22" s="181"/>
      <c r="Q22" s="181"/>
      <c r="R22" s="43"/>
      <c r="S22" s="43"/>
      <c r="T22" s="43"/>
      <c r="Y22" s="4"/>
      <c r="AA22" s="3"/>
      <c r="AB22" s="179"/>
      <c r="AC22" s="179"/>
      <c r="AD22" s="68"/>
      <c r="AE22" s="68"/>
      <c r="AF22" s="179"/>
      <c r="AG22" s="68"/>
      <c r="AH22" s="68"/>
      <c r="AI22" s="68"/>
      <c r="AJ22" s="3"/>
      <c r="AK22" s="3"/>
    </row>
    <row r="23" spans="1:37" x14ac:dyDescent="0.25">
      <c r="D23" s="37"/>
      <c r="G23" s="180" t="s">
        <v>31</v>
      </c>
      <c r="H23" s="180" t="s">
        <v>32</v>
      </c>
      <c r="I23" s="38">
        <f>IF(E10=0.008,50,40)/1000</f>
        <v>0.04</v>
      </c>
      <c r="M23" s="1"/>
      <c r="N23" s="1"/>
      <c r="O23" s="1"/>
      <c r="P23" s="1"/>
      <c r="Q23" s="1"/>
      <c r="R23" s="1"/>
      <c r="S23" s="1"/>
      <c r="T23" s="1"/>
      <c r="Y23" s="4"/>
      <c r="AA23" s="3"/>
      <c r="AB23" s="82"/>
      <c r="AC23" s="82"/>
      <c r="AD23" s="179"/>
      <c r="AE23" s="179"/>
      <c r="AF23" s="82"/>
      <c r="AG23" s="68"/>
      <c r="AH23" s="68"/>
      <c r="AI23" s="68"/>
      <c r="AJ23" s="3"/>
      <c r="AK23" s="3"/>
    </row>
    <row r="24" spans="1:37" x14ac:dyDescent="0.25">
      <c r="D24" s="37"/>
      <c r="E24" s="44"/>
      <c r="F24" s="44"/>
      <c r="G24" s="181"/>
      <c r="M24" s="1"/>
      <c r="N24" s="1"/>
      <c r="P24" s="45"/>
      <c r="Q24" s="1"/>
      <c r="R24" s="1"/>
      <c r="S24" s="1"/>
      <c r="T24" s="3"/>
      <c r="U24" s="3"/>
      <c r="V24" s="3"/>
      <c r="W24" s="1"/>
      <c r="X24" s="1"/>
      <c r="Y24" s="4"/>
      <c r="AA24" s="3"/>
      <c r="AB24" s="66"/>
      <c r="AC24" s="179"/>
      <c r="AD24" s="179"/>
      <c r="AE24" s="179"/>
      <c r="AF24" s="179"/>
      <c r="AG24" s="69"/>
      <c r="AH24" s="69"/>
      <c r="AI24" s="69"/>
      <c r="AJ24" s="3"/>
      <c r="AK24" s="3"/>
    </row>
    <row r="25" spans="1:37" ht="20.25" x14ac:dyDescent="0.3">
      <c r="D25" s="189" t="s">
        <v>52</v>
      </c>
      <c r="E25" s="190"/>
      <c r="F25" s="190"/>
      <c r="G25" s="190"/>
      <c r="H25" s="190"/>
      <c r="I25" s="190"/>
      <c r="J25" s="190"/>
      <c r="K25" s="190"/>
      <c r="L25" s="191"/>
      <c r="M25" s="1"/>
      <c r="O25" s="210" t="s">
        <v>34</v>
      </c>
      <c r="P25" s="210"/>
      <c r="Q25" s="210"/>
      <c r="R25" s="210"/>
      <c r="S25" s="1"/>
      <c r="T25" s="3"/>
      <c r="U25" s="3"/>
      <c r="V25" s="3"/>
      <c r="W25" s="1"/>
      <c r="X25" s="1"/>
      <c r="Y25" s="4"/>
      <c r="AA25" s="3"/>
      <c r="AB25" s="66"/>
      <c r="AC25" s="83"/>
      <c r="AD25" s="83"/>
      <c r="AE25" s="83"/>
      <c r="AF25" s="83"/>
      <c r="AG25" s="73"/>
      <c r="AH25" s="73"/>
      <c r="AI25" s="73"/>
      <c r="AJ25" s="3"/>
      <c r="AK25" s="3"/>
    </row>
    <row r="26" spans="1:37" ht="15.75" thickBot="1" x14ac:dyDescent="0.3">
      <c r="D26" s="37"/>
      <c r="E26" s="203" t="s">
        <v>74</v>
      </c>
      <c r="F26" s="204"/>
      <c r="G26" s="204"/>
      <c r="H26" s="204"/>
      <c r="I26" s="205"/>
      <c r="J26" s="206" t="s">
        <v>33</v>
      </c>
      <c r="K26" s="207"/>
      <c r="L26" s="208"/>
      <c r="M26" s="1"/>
      <c r="O26" s="3"/>
      <c r="P26" s="1"/>
      <c r="Q26" s="1"/>
      <c r="R26" s="1"/>
      <c r="S26" s="1"/>
      <c r="T26" s="3"/>
      <c r="U26" s="152" t="s">
        <v>54</v>
      </c>
      <c r="V26" s="166" t="s">
        <v>34</v>
      </c>
      <c r="W26" s="17" t="s">
        <v>35</v>
      </c>
      <c r="Y26" s="4"/>
      <c r="AA26" s="3"/>
      <c r="AB26" s="84"/>
      <c r="AC26" s="84"/>
      <c r="AD26" s="84"/>
      <c r="AE26" s="3"/>
      <c r="AF26" s="3"/>
      <c r="AG26" s="3"/>
      <c r="AH26" s="3"/>
      <c r="AI26" s="3"/>
      <c r="AJ26" s="3"/>
      <c r="AK26" s="3"/>
    </row>
    <row r="27" spans="1:37" ht="15.75" thickBot="1" x14ac:dyDescent="0.3">
      <c r="D27" s="37" t="s">
        <v>36</v>
      </c>
      <c r="E27" s="136" t="s">
        <v>13</v>
      </c>
      <c r="F27" s="140" t="s">
        <v>15</v>
      </c>
      <c r="G27" s="151" t="s">
        <v>39</v>
      </c>
      <c r="H27" s="46" t="s">
        <v>75</v>
      </c>
      <c r="I27" s="46" t="s">
        <v>38</v>
      </c>
      <c r="J27" s="47" t="s">
        <v>40</v>
      </c>
      <c r="K27" s="46" t="s">
        <v>75</v>
      </c>
      <c r="L27" s="46" t="s">
        <v>41</v>
      </c>
      <c r="M27" s="1"/>
      <c r="O27" s="90" t="s">
        <v>42</v>
      </c>
      <c r="P27" s="162" t="s">
        <v>40</v>
      </c>
      <c r="Q27" s="91" t="s">
        <v>43</v>
      </c>
      <c r="R27" s="91" t="s">
        <v>44</v>
      </c>
      <c r="S27" s="1"/>
      <c r="T27" s="48" t="s">
        <v>45</v>
      </c>
      <c r="U27" s="153" t="s">
        <v>46</v>
      </c>
      <c r="V27" s="167" t="s">
        <v>38</v>
      </c>
      <c r="W27" s="1"/>
      <c r="Y27" s="4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6.5" thickTop="1" thickBot="1" x14ac:dyDescent="0.3">
      <c r="D28" s="49">
        <v>0.01</v>
      </c>
      <c r="E28" s="137">
        <f t="shared" ref="E28:E91" si="1" xml:space="preserve"> E$11*(E$9/2)^2*(ACOS(1-D28/(E$9/2)) - (1-D28/(E$9/2))*SIN(ACOS(1-D28/(E$9/2))))</f>
        <v>1.0258859570045572E-2</v>
      </c>
      <c r="F28" s="141">
        <f t="shared" ref="F28:F91" si="2">(PI()*E$12*D28^2*(1-(D28/(1.5*E$9))))</f>
        <v>1.3868018113791225E-4</v>
      </c>
      <c r="G28" s="50">
        <f t="shared" ref="G28:G91" si="3">F28+E28</f>
        <v>1.0397539751183484E-2</v>
      </c>
      <c r="H28" s="113">
        <f t="shared" ref="H28:H91" si="4">G28*1000</f>
        <v>10.397539751183484</v>
      </c>
      <c r="I28" s="114">
        <f t="shared" ref="I28:I91" si="5">H28*$D$17</f>
        <v>8.006105608411282</v>
      </c>
      <c r="J28" s="115">
        <f t="shared" ref="J28:J91" si="6">-2.3007*(D28)^3+7.9332*(D28)^2+4.3102*(D28)-0.169</f>
        <v>-0.12510698070000001</v>
      </c>
      <c r="K28" s="102">
        <f t="shared" ref="K28:K91" si="7">J28*1000</f>
        <v>-125.10698070000001</v>
      </c>
      <c r="L28" s="103">
        <f t="shared" ref="L28:L91" si="8">K28*$D$17</f>
        <v>-96.332375139000007</v>
      </c>
      <c r="M28" s="1"/>
      <c r="N28" s="175"/>
      <c r="O28" s="49">
        <v>0.01</v>
      </c>
      <c r="P28" s="163">
        <f>-2*(O28)^3+6.82*(O28)^2+5*(O28)-0.18</f>
        <v>-0.12931999999999999</v>
      </c>
      <c r="Q28" s="154">
        <f t="shared" ref="Q28:Q91" si="9">P28*1000</f>
        <v>-129.32</v>
      </c>
      <c r="R28" s="155">
        <f t="shared" ref="R28:R91" si="10">Q28*$D$17</f>
        <v>-99.576399999999992</v>
      </c>
      <c r="S28" s="181"/>
      <c r="T28" s="49">
        <v>0.01</v>
      </c>
      <c r="U28" s="93">
        <f t="shared" ref="U28:U91" si="11">I28</f>
        <v>8.006105608411282</v>
      </c>
      <c r="V28" s="168">
        <f t="shared" ref="V28:V91" si="12">R28</f>
        <v>-99.576399999999992</v>
      </c>
      <c r="W28" s="54">
        <f t="shared" ref="W28:W91" si="13">V28/U28</f>
        <v>-12.437557642929939</v>
      </c>
      <c r="X28" s="175"/>
      <c r="Y28" s="55"/>
      <c r="AA28" s="3"/>
      <c r="AB28" s="17"/>
      <c r="AC28" s="80"/>
      <c r="AD28" s="80"/>
      <c r="AE28" s="3"/>
      <c r="AF28" s="3"/>
      <c r="AG28" s="3"/>
      <c r="AH28" s="3"/>
      <c r="AI28" s="3"/>
      <c r="AJ28" s="3"/>
      <c r="AK28" s="3"/>
    </row>
    <row r="29" spans="1:37" ht="16.5" thickTop="1" thickBot="1" x14ac:dyDescent="0.3">
      <c r="D29" s="56">
        <v>0.02</v>
      </c>
      <c r="E29" s="137">
        <f t="shared" si="1"/>
        <v>2.8978451062160356E-2</v>
      </c>
      <c r="F29" s="142">
        <f t="shared" si="2"/>
        <v>5.5310816430585935E-4</v>
      </c>
      <c r="G29" s="57">
        <f t="shared" si="3"/>
        <v>2.9531559226466216E-2</v>
      </c>
      <c r="H29" s="116">
        <f t="shared" si="4"/>
        <v>29.531559226466218</v>
      </c>
      <c r="I29" s="117">
        <f t="shared" si="5"/>
        <v>22.73930060437899</v>
      </c>
      <c r="J29" s="118">
        <f t="shared" si="6"/>
        <v>-7.9641125600000015E-2</v>
      </c>
      <c r="K29" s="104">
        <f t="shared" si="7"/>
        <v>-79.641125600000009</v>
      </c>
      <c r="L29" s="105">
        <f t="shared" si="8"/>
        <v>-61.323666712000012</v>
      </c>
      <c r="N29" s="175"/>
      <c r="O29" s="56">
        <v>0.02</v>
      </c>
      <c r="P29" s="161">
        <f t="shared" ref="P29:P92" si="14">-2*(O29)^3+6.82*(O29)^2+5*(O29)-0.18</f>
        <v>-7.7287999999999982E-2</v>
      </c>
      <c r="Q29" s="156">
        <f t="shared" si="9"/>
        <v>-77.287999999999982</v>
      </c>
      <c r="R29" s="157">
        <f t="shared" si="10"/>
        <v>-59.511759999999988</v>
      </c>
      <c r="S29" s="181"/>
      <c r="T29" s="56">
        <f t="shared" ref="T29:T92" si="15">T28+0.01</f>
        <v>0.02</v>
      </c>
      <c r="U29" s="53">
        <f t="shared" si="11"/>
        <v>22.73930060437899</v>
      </c>
      <c r="V29" s="169">
        <f t="shared" si="12"/>
        <v>-59.511759999999988</v>
      </c>
      <c r="W29" s="54">
        <f t="shared" si="13"/>
        <v>-2.6171323839458629</v>
      </c>
      <c r="X29" s="175"/>
      <c r="Y29" s="55"/>
      <c r="AA29" s="3"/>
      <c r="AB29" s="81"/>
      <c r="AC29" s="80"/>
      <c r="AD29" s="80"/>
      <c r="AE29" s="3"/>
      <c r="AF29" s="3"/>
      <c r="AG29" s="3"/>
      <c r="AH29" s="3"/>
      <c r="AI29" s="3"/>
      <c r="AJ29" s="3"/>
      <c r="AK29" s="3"/>
    </row>
    <row r="30" spans="1:37" ht="16.5" thickTop="1" thickBot="1" x14ac:dyDescent="0.3">
      <c r="D30" s="56">
        <v>0.03</v>
      </c>
      <c r="E30" s="137">
        <f t="shared" si="1"/>
        <v>5.3166920734167213E-2</v>
      </c>
      <c r="F30" s="142">
        <f t="shared" si="2"/>
        <v>1.2408651091351567E-3</v>
      </c>
      <c r="G30" s="57">
        <f t="shared" si="3"/>
        <v>5.4407785843302373E-2</v>
      </c>
      <c r="H30" s="116">
        <f t="shared" si="4"/>
        <v>54.407785843302371</v>
      </c>
      <c r="I30" s="117">
        <f t="shared" si="5"/>
        <v>41.893995099342824</v>
      </c>
      <c r="J30" s="118">
        <f t="shared" si="6"/>
        <v>-3.2616238900000011E-2</v>
      </c>
      <c r="K30" s="104">
        <f t="shared" si="7"/>
        <v>-32.616238900000013</v>
      </c>
      <c r="L30" s="105">
        <f t="shared" si="8"/>
        <v>-25.11450395300001</v>
      </c>
      <c r="N30" s="175"/>
      <c r="O30" s="56">
        <v>0.03</v>
      </c>
      <c r="P30" s="161">
        <f t="shared" si="14"/>
        <v>-2.3915999999999993E-2</v>
      </c>
      <c r="Q30" s="156">
        <f t="shared" si="9"/>
        <v>-23.915999999999993</v>
      </c>
      <c r="R30" s="157">
        <f t="shared" si="10"/>
        <v>-18.415319999999994</v>
      </c>
      <c r="S30" s="181"/>
      <c r="T30" s="56">
        <f t="shared" si="15"/>
        <v>0.03</v>
      </c>
      <c r="U30" s="53">
        <f t="shared" si="11"/>
        <v>41.893995099342824</v>
      </c>
      <c r="V30" s="169">
        <f t="shared" si="12"/>
        <v>-18.415319999999994</v>
      </c>
      <c r="W30" s="54">
        <f t="shared" si="13"/>
        <v>-0.43956944083112448</v>
      </c>
      <c r="X30" s="175"/>
      <c r="Y30" s="55"/>
      <c r="AA30" s="3"/>
      <c r="AB30" s="3"/>
      <c r="AC30" s="3"/>
      <c r="AD30" s="3"/>
      <c r="AE30" s="3"/>
      <c r="AF30" s="3"/>
      <c r="AG30" s="3"/>
      <c r="AH30" s="65"/>
      <c r="AI30" s="65"/>
      <c r="AJ30" s="3"/>
      <c r="AK30" s="3"/>
    </row>
    <row r="31" spans="1:37" ht="16.5" thickTop="1" thickBot="1" x14ac:dyDescent="0.3">
      <c r="D31" s="56">
        <v>0.04</v>
      </c>
      <c r="E31" s="137">
        <f t="shared" si="1"/>
        <v>8.1748052627809362E-2</v>
      </c>
      <c r="F31" s="142">
        <f t="shared" si="2"/>
        <v>2.1995321752571197E-3</v>
      </c>
      <c r="G31" s="57">
        <f t="shared" si="3"/>
        <v>8.394758480306648E-2</v>
      </c>
      <c r="H31" s="116">
        <f t="shared" si="4"/>
        <v>83.947584803066476</v>
      </c>
      <c r="I31" s="117">
        <f t="shared" si="5"/>
        <v>64.639640298361186</v>
      </c>
      <c r="J31" s="118">
        <f t="shared" si="6"/>
        <v>1.5953875199999995E-2</v>
      </c>
      <c r="K31" s="104">
        <f t="shared" si="7"/>
        <v>15.953875199999995</v>
      </c>
      <c r="L31" s="105">
        <f t="shared" si="8"/>
        <v>12.284483903999996</v>
      </c>
      <c r="N31" s="175"/>
      <c r="O31" s="56">
        <v>0.04</v>
      </c>
      <c r="P31" s="161">
        <f t="shared" si="14"/>
        <v>3.0784000000000034E-2</v>
      </c>
      <c r="Q31" s="156">
        <f t="shared" si="9"/>
        <v>30.784000000000034</v>
      </c>
      <c r="R31" s="157">
        <f t="shared" si="10"/>
        <v>23.703680000000027</v>
      </c>
      <c r="S31" s="181"/>
      <c r="T31" s="56">
        <f t="shared" si="15"/>
        <v>0.04</v>
      </c>
      <c r="U31" s="53">
        <f t="shared" si="11"/>
        <v>64.639640298361186</v>
      </c>
      <c r="V31" s="169">
        <f t="shared" si="12"/>
        <v>23.703680000000027</v>
      </c>
      <c r="W31" s="54">
        <f t="shared" si="13"/>
        <v>0.36670501089717522</v>
      </c>
      <c r="X31" s="175"/>
      <c r="Y31" s="55"/>
      <c r="AA31" s="3"/>
      <c r="AB31" s="81"/>
      <c r="AC31" s="81"/>
      <c r="AD31" s="81"/>
      <c r="AE31" s="81"/>
      <c r="AF31" s="81"/>
      <c r="AG31" s="81"/>
      <c r="AH31" s="65"/>
      <c r="AI31" s="65"/>
      <c r="AJ31" s="3"/>
      <c r="AK31" s="3"/>
    </row>
    <row r="32" spans="1:37" ht="16.5" thickTop="1" thickBot="1" x14ac:dyDescent="0.3">
      <c r="D32" s="56">
        <v>0.05</v>
      </c>
      <c r="E32" s="137">
        <f t="shared" si="1"/>
        <v>0.11409551675678326</v>
      </c>
      <c r="F32" s="142">
        <f t="shared" si="2"/>
        <v>3.426690522303065E-3</v>
      </c>
      <c r="G32" s="57">
        <f t="shared" si="3"/>
        <v>0.11752220727908633</v>
      </c>
      <c r="H32" s="116">
        <f t="shared" si="4"/>
        <v>117.52220727908633</v>
      </c>
      <c r="I32" s="117">
        <f t="shared" si="5"/>
        <v>90.492099604896481</v>
      </c>
      <c r="J32" s="118">
        <f t="shared" si="6"/>
        <v>6.6055412499999994E-2</v>
      </c>
      <c r="K32" s="104">
        <f t="shared" si="7"/>
        <v>66.055412499999989</v>
      </c>
      <c r="L32" s="105">
        <f t="shared" si="8"/>
        <v>50.862667624999993</v>
      </c>
      <c r="N32" s="175"/>
      <c r="O32" s="56">
        <v>0.05</v>
      </c>
      <c r="P32" s="161">
        <f t="shared" si="14"/>
        <v>8.6799999999999988E-2</v>
      </c>
      <c r="Q32" s="156">
        <f t="shared" si="9"/>
        <v>86.799999999999983</v>
      </c>
      <c r="R32" s="157">
        <f t="shared" si="10"/>
        <v>66.835999999999984</v>
      </c>
      <c r="S32" s="181"/>
      <c r="T32" s="56">
        <f t="shared" si="15"/>
        <v>0.05</v>
      </c>
      <c r="U32" s="53">
        <f t="shared" si="11"/>
        <v>90.492099604896481</v>
      </c>
      <c r="V32" s="169">
        <f t="shared" si="12"/>
        <v>66.835999999999984</v>
      </c>
      <c r="W32" s="54">
        <f t="shared" si="13"/>
        <v>0.73858381330322809</v>
      </c>
      <c r="X32" s="175"/>
      <c r="Y32" s="55"/>
      <c r="AA32" s="3"/>
      <c r="AB32" s="179"/>
      <c r="AC32" s="68"/>
      <c r="AD32" s="68"/>
      <c r="AE32" s="68"/>
      <c r="AF32" s="68"/>
      <c r="AG32" s="68"/>
      <c r="AH32" s="68"/>
      <c r="AI32" s="68"/>
      <c r="AJ32" s="3"/>
      <c r="AK32" s="3"/>
    </row>
    <row r="33" spans="1:37" ht="16.5" thickTop="1" thickBot="1" x14ac:dyDescent="0.3">
      <c r="D33" s="56">
        <v>0.06</v>
      </c>
      <c r="E33" s="137">
        <f t="shared" si="1"/>
        <v>0.14978382753193767</v>
      </c>
      <c r="F33" s="142">
        <f t="shared" si="2"/>
        <v>4.9199213099043052E-3</v>
      </c>
      <c r="G33" s="57">
        <f t="shared" si="3"/>
        <v>0.15470374884184199</v>
      </c>
      <c r="H33" s="116">
        <f t="shared" si="4"/>
        <v>154.70374884184199</v>
      </c>
      <c r="I33" s="117">
        <f t="shared" si="5"/>
        <v>119.12188660821833</v>
      </c>
      <c r="J33" s="118">
        <f t="shared" si="6"/>
        <v>0.11767456880000002</v>
      </c>
      <c r="K33" s="104">
        <f t="shared" si="7"/>
        <v>117.67456880000002</v>
      </c>
      <c r="L33" s="105">
        <f t="shared" si="8"/>
        <v>90.609417976000017</v>
      </c>
      <c r="N33" s="175"/>
      <c r="O33" s="56">
        <v>0.06</v>
      </c>
      <c r="P33" s="161">
        <f t="shared" si="14"/>
        <v>0.14411999999999997</v>
      </c>
      <c r="Q33" s="156">
        <f t="shared" si="9"/>
        <v>144.11999999999998</v>
      </c>
      <c r="R33" s="157">
        <f t="shared" si="10"/>
        <v>110.97239999999998</v>
      </c>
      <c r="S33" s="181"/>
      <c r="T33" s="56">
        <f t="shared" si="15"/>
        <v>6.0000000000000005E-2</v>
      </c>
      <c r="U33" s="53">
        <f t="shared" si="11"/>
        <v>119.12188660821833</v>
      </c>
      <c r="V33" s="169">
        <f t="shared" si="12"/>
        <v>110.97239999999998</v>
      </c>
      <c r="W33" s="54">
        <f t="shared" si="13"/>
        <v>0.93158699177573201</v>
      </c>
      <c r="X33" s="175"/>
      <c r="Y33" s="55"/>
      <c r="AA33" s="3"/>
      <c r="AB33" s="82"/>
      <c r="AC33" s="179"/>
      <c r="AD33" s="179"/>
      <c r="AE33" s="179"/>
      <c r="AF33" s="179"/>
      <c r="AG33" s="68"/>
      <c r="AH33" s="68"/>
      <c r="AI33" s="68"/>
      <c r="AJ33" s="3"/>
      <c r="AK33" s="3"/>
    </row>
    <row r="34" spans="1:37" ht="16.5" thickTop="1" thickBot="1" x14ac:dyDescent="0.3">
      <c r="D34" s="56">
        <v>7.0000000000000007E-2</v>
      </c>
      <c r="E34" s="137">
        <f t="shared" si="1"/>
        <v>0.18849850274235339</v>
      </c>
      <c r="F34" s="142">
        <f t="shared" si="2"/>
        <v>6.6768056976921602E-3</v>
      </c>
      <c r="G34" s="57">
        <f t="shared" si="3"/>
        <v>0.19517530844004555</v>
      </c>
      <c r="H34" s="116">
        <f t="shared" si="4"/>
        <v>195.17530844004554</v>
      </c>
      <c r="I34" s="117">
        <f t="shared" si="5"/>
        <v>150.28498749883508</v>
      </c>
      <c r="J34" s="118">
        <f t="shared" si="6"/>
        <v>0.17079753990000004</v>
      </c>
      <c r="K34" s="104">
        <f t="shared" si="7"/>
        <v>170.79753990000003</v>
      </c>
      <c r="L34" s="105">
        <f t="shared" si="8"/>
        <v>131.51410572300003</v>
      </c>
      <c r="N34" s="175"/>
      <c r="O34" s="56">
        <v>7.0000000000000007E-2</v>
      </c>
      <c r="P34" s="161">
        <f t="shared" si="14"/>
        <v>0.20273200000000002</v>
      </c>
      <c r="Q34" s="156">
        <f t="shared" si="9"/>
        <v>202.73200000000003</v>
      </c>
      <c r="R34" s="157">
        <f t="shared" si="10"/>
        <v>156.10364000000001</v>
      </c>
      <c r="S34" s="181"/>
      <c r="T34" s="56">
        <f t="shared" si="15"/>
        <v>7.0000000000000007E-2</v>
      </c>
      <c r="U34" s="53">
        <f t="shared" si="11"/>
        <v>150.28498749883508</v>
      </c>
      <c r="V34" s="169">
        <f t="shared" si="12"/>
        <v>156.10364000000001</v>
      </c>
      <c r="W34" s="54">
        <f t="shared" si="13"/>
        <v>1.0387174567333948</v>
      </c>
      <c r="X34" s="175"/>
      <c r="Y34" s="55"/>
      <c r="AA34" s="3"/>
      <c r="AB34" s="66"/>
      <c r="AC34" s="179"/>
      <c r="AD34" s="179"/>
      <c r="AE34" s="179"/>
      <c r="AF34" s="179"/>
      <c r="AG34" s="69"/>
      <c r="AH34" s="69"/>
      <c r="AI34" s="69"/>
      <c r="AJ34" s="3"/>
      <c r="AK34" s="3"/>
    </row>
    <row r="35" spans="1:37" ht="16.5" thickTop="1" thickBot="1" x14ac:dyDescent="0.3">
      <c r="D35" s="56">
        <v>0.08</v>
      </c>
      <c r="E35" s="137">
        <f t="shared" si="1"/>
        <v>0.22999422533827407</v>
      </c>
      <c r="F35" s="142">
        <f t="shared" si="2"/>
        <v>8.6949248452979407E-3</v>
      </c>
      <c r="G35" s="57">
        <f t="shared" si="3"/>
        <v>0.23868915018357201</v>
      </c>
      <c r="H35" s="116">
        <f t="shared" si="4"/>
        <v>238.689150183572</v>
      </c>
      <c r="I35" s="117">
        <f t="shared" si="5"/>
        <v>183.79064564135044</v>
      </c>
      <c r="J35" s="118">
        <f t="shared" si="6"/>
        <v>0.2254105216</v>
      </c>
      <c r="K35" s="104">
        <f t="shared" si="7"/>
        <v>225.41052160000001</v>
      </c>
      <c r="L35" s="105">
        <f t="shared" si="8"/>
        <v>173.566101632</v>
      </c>
      <c r="N35" s="175"/>
      <c r="O35" s="56">
        <v>0.08</v>
      </c>
      <c r="P35" s="161">
        <f t="shared" si="14"/>
        <v>0.26262400000000002</v>
      </c>
      <c r="Q35" s="156">
        <f t="shared" si="9"/>
        <v>262.62400000000002</v>
      </c>
      <c r="R35" s="157">
        <f t="shared" si="10"/>
        <v>202.22048000000001</v>
      </c>
      <c r="S35" s="181"/>
      <c r="T35" s="56">
        <f t="shared" si="15"/>
        <v>0.08</v>
      </c>
      <c r="U35" s="53">
        <f t="shared" si="11"/>
        <v>183.79064564135044</v>
      </c>
      <c r="V35" s="169">
        <f t="shared" si="12"/>
        <v>202.22048000000001</v>
      </c>
      <c r="W35" s="54">
        <f t="shared" si="13"/>
        <v>1.1002762370975812</v>
      </c>
      <c r="X35" s="175"/>
      <c r="Y35" s="55"/>
      <c r="AA35" s="3"/>
      <c r="AB35" s="66"/>
      <c r="AC35" s="83"/>
      <c r="AD35" s="83"/>
      <c r="AE35" s="83"/>
      <c r="AF35" s="83"/>
      <c r="AG35" s="73"/>
      <c r="AH35" s="73"/>
      <c r="AI35" s="73"/>
      <c r="AJ35" s="3"/>
      <c r="AK35" s="3"/>
    </row>
    <row r="36" spans="1:37" ht="16.5" thickTop="1" thickBot="1" x14ac:dyDescent="0.3">
      <c r="A36" s="58"/>
      <c r="B36" s="58"/>
      <c r="D36" s="56">
        <v>0.09</v>
      </c>
      <c r="E36" s="137">
        <f t="shared" si="1"/>
        <v>0.27407228582619086</v>
      </c>
      <c r="F36" s="142">
        <f t="shared" si="2"/>
        <v>1.0971859912352964E-2</v>
      </c>
      <c r="G36" s="57">
        <f t="shared" si="3"/>
        <v>0.28504414573854381</v>
      </c>
      <c r="H36" s="116">
        <f t="shared" si="4"/>
        <v>285.04414573854382</v>
      </c>
      <c r="I36" s="117">
        <f t="shared" si="5"/>
        <v>219.48399221867874</v>
      </c>
      <c r="J36" s="118">
        <f t="shared" si="6"/>
        <v>0.28149970969999993</v>
      </c>
      <c r="K36" s="104">
        <f t="shared" si="7"/>
        <v>281.49970969999993</v>
      </c>
      <c r="L36" s="105">
        <f t="shared" si="8"/>
        <v>216.75477646899995</v>
      </c>
      <c r="N36" s="175"/>
      <c r="O36" s="56">
        <v>0.09</v>
      </c>
      <c r="P36" s="161">
        <f t="shared" si="14"/>
        <v>0.32378400000000002</v>
      </c>
      <c r="Q36" s="156">
        <f t="shared" si="9"/>
        <v>323.78399999999999</v>
      </c>
      <c r="R36" s="157">
        <f t="shared" si="10"/>
        <v>249.31368000000001</v>
      </c>
      <c r="S36" s="181"/>
      <c r="T36" s="56">
        <f t="shared" si="15"/>
        <v>0.09</v>
      </c>
      <c r="U36" s="53">
        <f t="shared" si="11"/>
        <v>219.48399221867874</v>
      </c>
      <c r="V36" s="169">
        <f t="shared" si="12"/>
        <v>249.31368000000001</v>
      </c>
      <c r="W36" s="54">
        <f t="shared" si="13"/>
        <v>1.1359082613715219</v>
      </c>
      <c r="X36" s="175"/>
      <c r="Y36" s="55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6.5" thickTop="1" thickBot="1" x14ac:dyDescent="0.3">
      <c r="A37" s="58"/>
      <c r="B37" s="58"/>
      <c r="D37" s="56">
        <v>0.1</v>
      </c>
      <c r="E37" s="137">
        <f t="shared" si="1"/>
        <v>0.32056717731479084</v>
      </c>
      <c r="F37" s="142">
        <f t="shared" si="2"/>
        <v>1.350519205848855E-2</v>
      </c>
      <c r="G37" s="57">
        <f t="shared" si="3"/>
        <v>0.33407236937327939</v>
      </c>
      <c r="H37" s="116">
        <f t="shared" si="4"/>
        <v>334.0723693732794</v>
      </c>
      <c r="I37" s="117">
        <f t="shared" si="5"/>
        <v>257.23572441742516</v>
      </c>
      <c r="J37" s="118">
        <f t="shared" si="6"/>
        <v>0.33905129999999994</v>
      </c>
      <c r="K37" s="104">
        <f t="shared" si="7"/>
        <v>339.05129999999997</v>
      </c>
      <c r="L37" s="105">
        <f t="shared" si="8"/>
        <v>261.069501</v>
      </c>
      <c r="N37" s="175"/>
      <c r="O37" s="56">
        <v>0.1</v>
      </c>
      <c r="P37" s="161">
        <f t="shared" si="14"/>
        <v>0.38620000000000004</v>
      </c>
      <c r="Q37" s="156">
        <f t="shared" si="9"/>
        <v>386.20000000000005</v>
      </c>
      <c r="R37" s="157">
        <f t="shared" si="10"/>
        <v>297.37400000000002</v>
      </c>
      <c r="S37" s="181"/>
      <c r="T37" s="56">
        <f t="shared" si="15"/>
        <v>9.9999999999999992E-2</v>
      </c>
      <c r="U37" s="53">
        <f t="shared" si="11"/>
        <v>257.23572441742516</v>
      </c>
      <c r="V37" s="169">
        <f t="shared" si="12"/>
        <v>297.37400000000002</v>
      </c>
      <c r="W37" s="54">
        <f t="shared" si="13"/>
        <v>1.1560369411110298</v>
      </c>
      <c r="X37" s="175"/>
      <c r="Y37" s="55"/>
      <c r="AA37" s="3"/>
      <c r="AB37" s="3"/>
      <c r="AD37" s="3"/>
      <c r="AE37" s="3"/>
      <c r="AF37" s="3"/>
      <c r="AG37" s="3"/>
      <c r="AH37" s="3"/>
      <c r="AI37" s="3"/>
      <c r="AJ37" s="3"/>
      <c r="AK37" s="3"/>
    </row>
    <row r="38" spans="1:37" ht="16.5" thickTop="1" thickBot="1" x14ac:dyDescent="0.3">
      <c r="A38" s="58"/>
      <c r="B38" s="58"/>
      <c r="D38" s="56">
        <v>0.11</v>
      </c>
      <c r="E38" s="137">
        <f t="shared" si="1"/>
        <v>0.36933805222890503</v>
      </c>
      <c r="F38" s="142">
        <f t="shared" si="2"/>
        <v>1.6292502443336004E-2</v>
      </c>
      <c r="G38" s="57">
        <f t="shared" si="3"/>
        <v>0.38563055467224105</v>
      </c>
      <c r="H38" s="116">
        <f t="shared" si="4"/>
        <v>385.63055467224103</v>
      </c>
      <c r="I38" s="117">
        <f t="shared" si="5"/>
        <v>296.9355270976256</v>
      </c>
      <c r="J38" s="118">
        <f t="shared" si="6"/>
        <v>0.39805148829999992</v>
      </c>
      <c r="K38" s="104">
        <f t="shared" si="7"/>
        <v>398.0514882999999</v>
      </c>
      <c r="L38" s="105">
        <f t="shared" si="8"/>
        <v>306.49964599099991</v>
      </c>
      <c r="N38" s="175"/>
      <c r="O38" s="56">
        <v>0.11</v>
      </c>
      <c r="P38" s="161">
        <f t="shared" si="14"/>
        <v>0.44986000000000009</v>
      </c>
      <c r="Q38" s="156">
        <f t="shared" si="9"/>
        <v>449.86000000000007</v>
      </c>
      <c r="R38" s="157">
        <f t="shared" si="10"/>
        <v>346.39220000000006</v>
      </c>
      <c r="S38" s="181"/>
      <c r="T38" s="56">
        <f t="shared" si="15"/>
        <v>0.10999999999999999</v>
      </c>
      <c r="U38" s="53">
        <f t="shared" si="11"/>
        <v>296.9355270976256</v>
      </c>
      <c r="V38" s="169">
        <f t="shared" si="12"/>
        <v>346.39220000000006</v>
      </c>
      <c r="W38" s="54">
        <f t="shared" si="13"/>
        <v>1.1665569404435538</v>
      </c>
      <c r="X38" s="175"/>
      <c r="Y38" s="55"/>
      <c r="AA38" s="3"/>
      <c r="AB38" s="3"/>
      <c r="AD38" s="3"/>
      <c r="AE38" s="3"/>
      <c r="AF38" s="3"/>
      <c r="AG38" s="3"/>
      <c r="AH38" s="3"/>
      <c r="AI38" s="3"/>
      <c r="AJ38" s="3"/>
      <c r="AK38" s="3"/>
    </row>
    <row r="39" spans="1:37" ht="16.5" thickTop="1" thickBot="1" x14ac:dyDescent="0.3">
      <c r="A39" s="58"/>
      <c r="B39" s="58"/>
      <c r="D39" s="56">
        <v>0.12</v>
      </c>
      <c r="E39" s="137">
        <f t="shared" si="1"/>
        <v>0.42026298118342204</v>
      </c>
      <c r="F39" s="142">
        <f t="shared" si="2"/>
        <v>1.9331372226526651E-2</v>
      </c>
      <c r="G39" s="57">
        <f t="shared" si="3"/>
        <v>0.43959435340994868</v>
      </c>
      <c r="H39" s="116">
        <f t="shared" si="4"/>
        <v>439.59435340994867</v>
      </c>
      <c r="I39" s="117">
        <f t="shared" si="5"/>
        <v>338.48765212566047</v>
      </c>
      <c r="J39" s="118">
        <f t="shared" si="6"/>
        <v>0.45848647040000001</v>
      </c>
      <c r="K39" s="104">
        <f t="shared" si="7"/>
        <v>458.48647040000003</v>
      </c>
      <c r="L39" s="105">
        <f t="shared" si="8"/>
        <v>353.03458220800002</v>
      </c>
      <c r="N39" s="175"/>
      <c r="O39" s="56">
        <v>0.12</v>
      </c>
      <c r="P39" s="161">
        <f t="shared" si="14"/>
        <v>0.5147520000000001</v>
      </c>
      <c r="Q39" s="156">
        <f t="shared" si="9"/>
        <v>514.75200000000007</v>
      </c>
      <c r="R39" s="157">
        <f t="shared" si="10"/>
        <v>396.35904000000005</v>
      </c>
      <c r="S39" s="181"/>
      <c r="T39" s="56">
        <f t="shared" si="15"/>
        <v>0.11999999999999998</v>
      </c>
      <c r="U39" s="53">
        <f t="shared" si="11"/>
        <v>338.48765212566047</v>
      </c>
      <c r="V39" s="169">
        <f t="shared" si="12"/>
        <v>396.35904000000005</v>
      </c>
      <c r="W39" s="54">
        <f t="shared" si="13"/>
        <v>1.1709704549365816</v>
      </c>
      <c r="X39" s="175"/>
      <c r="Y39" s="55"/>
      <c r="AA39" s="3"/>
      <c r="AB39" s="17"/>
      <c r="AC39" s="80"/>
      <c r="AD39" s="80"/>
      <c r="AE39" s="3"/>
      <c r="AF39" s="3"/>
      <c r="AG39" s="3"/>
      <c r="AH39" s="3"/>
      <c r="AI39" s="3"/>
      <c r="AJ39" s="3"/>
      <c r="AK39" s="3"/>
    </row>
    <row r="40" spans="1:37" ht="16.5" thickTop="1" thickBot="1" x14ac:dyDescent="0.3">
      <c r="A40" s="58"/>
      <c r="B40" s="58"/>
      <c r="D40" s="56">
        <v>0.13</v>
      </c>
      <c r="E40" s="137">
        <f t="shared" si="1"/>
        <v>0.47323493091950042</v>
      </c>
      <c r="F40" s="142">
        <f t="shared" si="2"/>
        <v>2.2619382567691807E-2</v>
      </c>
      <c r="G40" s="57">
        <f t="shared" si="3"/>
        <v>0.49585431348719222</v>
      </c>
      <c r="H40" s="116">
        <f t="shared" si="4"/>
        <v>495.8543134871922</v>
      </c>
      <c r="I40" s="117">
        <f t="shared" si="5"/>
        <v>381.80782138513803</v>
      </c>
      <c r="J40" s="118">
        <f t="shared" si="6"/>
        <v>0.52034244210000002</v>
      </c>
      <c r="K40" s="104">
        <f t="shared" si="7"/>
        <v>520.34244209999997</v>
      </c>
      <c r="L40" s="105">
        <f t="shared" si="8"/>
        <v>400.66368041699997</v>
      </c>
      <c r="N40" s="175"/>
      <c r="O40" s="56">
        <v>0.13</v>
      </c>
      <c r="P40" s="161">
        <f t="shared" si="14"/>
        <v>0.58086400000000005</v>
      </c>
      <c r="Q40" s="156">
        <f t="shared" si="9"/>
        <v>580.86400000000003</v>
      </c>
      <c r="R40" s="157">
        <f t="shared" si="10"/>
        <v>447.26528000000002</v>
      </c>
      <c r="S40" s="181"/>
      <c r="T40" s="56">
        <f t="shared" si="15"/>
        <v>0.12999999999999998</v>
      </c>
      <c r="U40" s="53">
        <f t="shared" si="11"/>
        <v>381.80782138513803</v>
      </c>
      <c r="V40" s="169">
        <f t="shared" si="12"/>
        <v>447.26528000000002</v>
      </c>
      <c r="W40" s="54">
        <f t="shared" si="13"/>
        <v>1.1714408530904179</v>
      </c>
      <c r="X40" s="175"/>
      <c r="Y40" s="55"/>
      <c r="AA40" s="3"/>
      <c r="AB40" s="81"/>
      <c r="AC40" s="80"/>
      <c r="AD40" s="80"/>
      <c r="AE40" s="3"/>
      <c r="AF40" s="3"/>
      <c r="AG40" s="3"/>
      <c r="AH40" s="3"/>
      <c r="AI40" s="3"/>
      <c r="AJ40" s="3"/>
      <c r="AK40" s="3"/>
    </row>
    <row r="41" spans="1:37" ht="16.5" thickTop="1" thickBot="1" x14ac:dyDescent="0.3">
      <c r="A41" s="58"/>
      <c r="B41" s="58"/>
      <c r="D41" s="56">
        <v>0.14000000000000001</v>
      </c>
      <c r="E41" s="137">
        <f t="shared" si="1"/>
        <v>0.52815885020818221</v>
      </c>
      <c r="F41" s="142">
        <f t="shared" si="2"/>
        <v>2.615411462646278E-2</v>
      </c>
      <c r="G41" s="57">
        <f t="shared" si="3"/>
        <v>0.55431296483464498</v>
      </c>
      <c r="H41" s="116">
        <f t="shared" si="4"/>
        <v>554.31296483464496</v>
      </c>
      <c r="I41" s="117">
        <f t="shared" si="5"/>
        <v>426.82098292267665</v>
      </c>
      <c r="J41" s="118">
        <f t="shared" si="6"/>
        <v>0.5836055992000001</v>
      </c>
      <c r="K41" s="104">
        <f t="shared" si="7"/>
        <v>583.60559920000014</v>
      </c>
      <c r="L41" s="105">
        <f t="shared" si="8"/>
        <v>449.37631138400013</v>
      </c>
      <c r="N41" s="175"/>
      <c r="O41" s="56">
        <v>0.14000000000000001</v>
      </c>
      <c r="P41" s="161">
        <f t="shared" si="14"/>
        <v>0.64818400000000009</v>
      </c>
      <c r="Q41" s="156">
        <f t="shared" si="9"/>
        <v>648.18400000000008</v>
      </c>
      <c r="R41" s="157">
        <f t="shared" si="10"/>
        <v>499.1016800000001</v>
      </c>
      <c r="S41" s="181"/>
      <c r="T41" s="56">
        <f t="shared" si="15"/>
        <v>0.13999999999999999</v>
      </c>
      <c r="U41" s="53">
        <f t="shared" si="11"/>
        <v>426.82098292267665</v>
      </c>
      <c r="V41" s="169">
        <f t="shared" si="12"/>
        <v>499.1016800000001</v>
      </c>
      <c r="W41" s="54">
        <f t="shared" si="13"/>
        <v>1.1693466347000516</v>
      </c>
      <c r="X41" s="175"/>
      <c r="Y41" s="55"/>
      <c r="AA41" s="3"/>
      <c r="AB41" s="3"/>
      <c r="AC41" s="3"/>
      <c r="AD41" s="3"/>
      <c r="AE41" s="3"/>
      <c r="AF41" s="3"/>
      <c r="AG41" s="3"/>
      <c r="AH41" s="65"/>
      <c r="AI41" s="65"/>
      <c r="AJ41" s="3"/>
      <c r="AK41" s="3"/>
    </row>
    <row r="42" spans="1:37" ht="16.5" thickTop="1" thickBot="1" x14ac:dyDescent="0.3">
      <c r="A42" s="58"/>
      <c r="B42" s="58"/>
      <c r="D42" s="56">
        <v>0.15</v>
      </c>
      <c r="E42" s="137">
        <f t="shared" si="1"/>
        <v>0.58494949908502658</v>
      </c>
      <c r="F42" s="142">
        <f t="shared" si="2"/>
        <v>2.9933149562470885E-2</v>
      </c>
      <c r="G42" s="57">
        <f t="shared" si="3"/>
        <v>0.61488264864749742</v>
      </c>
      <c r="H42" s="116">
        <f t="shared" si="4"/>
        <v>614.88264864749738</v>
      </c>
      <c r="I42" s="117">
        <f t="shared" si="5"/>
        <v>473.45963945857301</v>
      </c>
      <c r="J42" s="118">
        <f t="shared" si="6"/>
        <v>0.64826213749999995</v>
      </c>
      <c r="K42" s="104">
        <f t="shared" si="7"/>
        <v>648.26213749999999</v>
      </c>
      <c r="L42" s="105">
        <f t="shared" si="8"/>
        <v>499.16184587499998</v>
      </c>
      <c r="N42" s="175"/>
      <c r="O42" s="56">
        <v>0.15</v>
      </c>
      <c r="P42" s="161">
        <f t="shared" si="14"/>
        <v>0.71670000000000011</v>
      </c>
      <c r="Q42" s="156">
        <f t="shared" si="9"/>
        <v>716.70000000000016</v>
      </c>
      <c r="R42" s="157">
        <f t="shared" si="10"/>
        <v>551.85900000000015</v>
      </c>
      <c r="S42" s="181"/>
      <c r="T42" s="56">
        <f t="shared" si="15"/>
        <v>0.15</v>
      </c>
      <c r="U42" s="53">
        <f t="shared" si="11"/>
        <v>473.45963945857301</v>
      </c>
      <c r="V42" s="169">
        <f t="shared" si="12"/>
        <v>551.85900000000015</v>
      </c>
      <c r="W42" s="54">
        <f t="shared" si="13"/>
        <v>1.1655882656250933</v>
      </c>
      <c r="X42" s="175"/>
      <c r="Y42" s="55"/>
      <c r="AA42" s="3"/>
      <c r="AB42" s="81"/>
      <c r="AC42" s="81"/>
      <c r="AD42" s="81"/>
      <c r="AE42" s="81"/>
      <c r="AF42" s="81"/>
      <c r="AG42" s="81"/>
      <c r="AH42" s="65"/>
      <c r="AI42" s="65"/>
      <c r="AJ42" s="3"/>
      <c r="AK42" s="3"/>
    </row>
    <row r="43" spans="1:37" ht="16.5" thickTop="1" thickBot="1" x14ac:dyDescent="0.3">
      <c r="A43" s="58"/>
      <c r="B43" s="58"/>
      <c r="D43" s="56">
        <v>0.16</v>
      </c>
      <c r="E43" s="137">
        <f t="shared" si="1"/>
        <v>0.64352979365972163</v>
      </c>
      <c r="F43" s="142">
        <f t="shared" si="2"/>
        <v>3.3954068535347444E-2</v>
      </c>
      <c r="G43" s="57">
        <f t="shared" si="3"/>
        <v>0.67748386219506906</v>
      </c>
      <c r="H43" s="116">
        <f t="shared" si="4"/>
        <v>677.48386219506904</v>
      </c>
      <c r="I43" s="117">
        <f t="shared" si="5"/>
        <v>521.66257389020313</v>
      </c>
      <c r="J43" s="118">
        <f t="shared" si="6"/>
        <v>0.71429825279999992</v>
      </c>
      <c r="K43" s="104">
        <f t="shared" si="7"/>
        <v>714.29825279999989</v>
      </c>
      <c r="L43" s="105">
        <f t="shared" si="8"/>
        <v>550.00965465599995</v>
      </c>
      <c r="N43" s="175"/>
      <c r="O43" s="56">
        <v>0.16</v>
      </c>
      <c r="P43" s="161">
        <f t="shared" si="14"/>
        <v>0.78639999999999999</v>
      </c>
      <c r="Q43" s="156">
        <f t="shared" si="9"/>
        <v>786.4</v>
      </c>
      <c r="R43" s="157">
        <f t="shared" si="10"/>
        <v>605.52800000000002</v>
      </c>
      <c r="S43" s="181"/>
      <c r="T43" s="56">
        <f t="shared" si="15"/>
        <v>0.16</v>
      </c>
      <c r="U43" s="53">
        <f t="shared" si="11"/>
        <v>521.66257389020313</v>
      </c>
      <c r="V43" s="169">
        <f t="shared" si="12"/>
        <v>605.52800000000002</v>
      </c>
      <c r="W43" s="54">
        <f t="shared" si="13"/>
        <v>1.1607656563981308</v>
      </c>
      <c r="X43" s="175"/>
      <c r="Y43" s="55"/>
      <c r="AA43" s="3"/>
      <c r="AB43" s="179"/>
      <c r="AC43" s="68"/>
      <c r="AD43" s="68"/>
      <c r="AE43" s="68"/>
      <c r="AF43" s="68"/>
      <c r="AG43" s="68"/>
      <c r="AH43" s="68"/>
      <c r="AI43" s="68"/>
      <c r="AJ43" s="3"/>
      <c r="AK43" s="3"/>
    </row>
    <row r="44" spans="1:37" ht="16.5" thickTop="1" thickBot="1" x14ac:dyDescent="0.3">
      <c r="A44" s="58"/>
      <c r="B44" s="58"/>
      <c r="D44" s="56">
        <v>0.17</v>
      </c>
      <c r="E44" s="137">
        <f t="shared" si="1"/>
        <v>0.70382951871486454</v>
      </c>
      <c r="F44" s="142">
        <f t="shared" si="2"/>
        <v>3.8214452704723782E-2</v>
      </c>
      <c r="G44" s="57">
        <f t="shared" si="3"/>
        <v>0.74204397141958833</v>
      </c>
      <c r="H44" s="116">
        <f t="shared" si="4"/>
        <v>742.04397141958839</v>
      </c>
      <c r="I44" s="117">
        <f t="shared" si="5"/>
        <v>571.37385799308311</v>
      </c>
      <c r="J44" s="118">
        <f t="shared" si="6"/>
        <v>0.78170014090000017</v>
      </c>
      <c r="K44" s="104">
        <f t="shared" si="7"/>
        <v>781.70014090000018</v>
      </c>
      <c r="L44" s="105">
        <f t="shared" si="8"/>
        <v>601.90910849300019</v>
      </c>
      <c r="N44" s="175"/>
      <c r="O44" s="56">
        <v>0.17</v>
      </c>
      <c r="P44" s="161">
        <f t="shared" si="14"/>
        <v>0.85727200000000026</v>
      </c>
      <c r="Q44" s="156">
        <f t="shared" si="9"/>
        <v>857.27200000000028</v>
      </c>
      <c r="R44" s="157">
        <f t="shared" si="10"/>
        <v>660.09944000000019</v>
      </c>
      <c r="S44" s="181"/>
      <c r="T44" s="56">
        <f t="shared" si="15"/>
        <v>0.17</v>
      </c>
      <c r="U44" s="53">
        <f t="shared" si="11"/>
        <v>571.37385799308311</v>
      </c>
      <c r="V44" s="169">
        <f t="shared" si="12"/>
        <v>660.09944000000019</v>
      </c>
      <c r="W44" s="54">
        <f t="shared" si="13"/>
        <v>1.1552846367850298</v>
      </c>
      <c r="X44" s="175"/>
      <c r="Y44" s="55"/>
      <c r="AA44" s="3"/>
      <c r="AB44" s="179"/>
      <c r="AC44" s="68"/>
      <c r="AD44" s="68"/>
      <c r="AE44" s="68"/>
      <c r="AF44" s="68"/>
      <c r="AG44" s="68"/>
      <c r="AH44" s="68"/>
      <c r="AI44" s="68"/>
      <c r="AJ44" s="3"/>
      <c r="AK44" s="3"/>
    </row>
    <row r="45" spans="1:37" ht="16.5" thickTop="1" thickBot="1" x14ac:dyDescent="0.3">
      <c r="A45" s="58"/>
      <c r="B45" s="58"/>
      <c r="D45" s="56">
        <v>0.18</v>
      </c>
      <c r="E45" s="137">
        <f t="shared" si="1"/>
        <v>0.76578430905172756</v>
      </c>
      <c r="F45" s="142">
        <f t="shared" si="2"/>
        <v>4.271188323023118E-2</v>
      </c>
      <c r="G45" s="57">
        <f t="shared" si="3"/>
        <v>0.80849619228195879</v>
      </c>
      <c r="H45" s="116">
        <f t="shared" si="4"/>
        <v>808.49619228195877</v>
      </c>
      <c r="I45" s="117">
        <f t="shared" si="5"/>
        <v>622.54206805710828</v>
      </c>
      <c r="J45" s="118">
        <f t="shared" si="6"/>
        <v>0.85045399759999984</v>
      </c>
      <c r="K45" s="104">
        <f t="shared" si="7"/>
        <v>850.45399759999987</v>
      </c>
      <c r="L45" s="105">
        <f t="shared" si="8"/>
        <v>654.84957815199994</v>
      </c>
      <c r="N45" s="175"/>
      <c r="O45" s="56">
        <v>0.18</v>
      </c>
      <c r="P45" s="161">
        <f t="shared" si="14"/>
        <v>0.92930399999999991</v>
      </c>
      <c r="Q45" s="156">
        <f t="shared" si="9"/>
        <v>929.30399999999986</v>
      </c>
      <c r="R45" s="157">
        <f t="shared" si="10"/>
        <v>715.56407999999988</v>
      </c>
      <c r="S45" s="181"/>
      <c r="T45" s="56">
        <f t="shared" si="15"/>
        <v>0.18000000000000002</v>
      </c>
      <c r="U45" s="53">
        <f t="shared" si="11"/>
        <v>622.54206805710828</v>
      </c>
      <c r="V45" s="169">
        <f t="shared" si="12"/>
        <v>715.56407999999988</v>
      </c>
      <c r="W45" s="54">
        <f t="shared" si="13"/>
        <v>1.1494228530341797</v>
      </c>
      <c r="X45" s="175"/>
      <c r="Y45" s="55"/>
      <c r="AA45" s="3"/>
      <c r="AB45" s="66"/>
      <c r="AC45" s="179"/>
      <c r="AD45" s="179"/>
      <c r="AE45" s="179"/>
      <c r="AF45" s="179"/>
      <c r="AG45" s="69"/>
      <c r="AH45" s="69"/>
      <c r="AI45" s="69"/>
      <c r="AJ45" s="3"/>
      <c r="AK45" s="3"/>
    </row>
    <row r="46" spans="1:37" ht="16.5" thickTop="1" thickBot="1" x14ac:dyDescent="0.3">
      <c r="A46" s="58"/>
      <c r="B46" s="58"/>
      <c r="D46" s="56">
        <v>0.19</v>
      </c>
      <c r="E46" s="137">
        <f t="shared" si="1"/>
        <v>0.82933483134115993</v>
      </c>
      <c r="F46" s="142">
        <f t="shared" si="2"/>
        <v>4.7443941271500992E-2</v>
      </c>
      <c r="G46" s="57">
        <f t="shared" si="3"/>
        <v>0.87677877261266091</v>
      </c>
      <c r="H46" s="116">
        <f t="shared" si="4"/>
        <v>876.77877261266087</v>
      </c>
      <c r="I46" s="117">
        <f t="shared" si="5"/>
        <v>675.11965491174885</v>
      </c>
      <c r="J46" s="118">
        <f t="shared" si="6"/>
        <v>0.92054601870000008</v>
      </c>
      <c r="K46" s="104">
        <f t="shared" si="7"/>
        <v>920.5460187000001</v>
      </c>
      <c r="L46" s="105">
        <f t="shared" si="8"/>
        <v>708.82043439900008</v>
      </c>
      <c r="N46" s="175"/>
      <c r="O46" s="56">
        <v>0.19</v>
      </c>
      <c r="P46" s="161">
        <f t="shared" si="14"/>
        <v>1.0024839999999999</v>
      </c>
      <c r="Q46" s="156">
        <f t="shared" si="9"/>
        <v>1002.4839999999999</v>
      </c>
      <c r="R46" s="157">
        <f t="shared" si="10"/>
        <v>771.91267999999991</v>
      </c>
      <c r="S46" s="181"/>
      <c r="T46" s="56">
        <f t="shared" si="15"/>
        <v>0.19000000000000003</v>
      </c>
      <c r="U46" s="53">
        <f t="shared" si="11"/>
        <v>675.11965491174885</v>
      </c>
      <c r="V46" s="169">
        <f t="shared" si="12"/>
        <v>771.91267999999991</v>
      </c>
      <c r="W46" s="54">
        <f t="shared" si="13"/>
        <v>1.143371659207439</v>
      </c>
      <c r="X46" s="175"/>
      <c r="Y46" s="55"/>
      <c r="AA46" s="3"/>
      <c r="AB46" s="66"/>
      <c r="AC46" s="83"/>
      <c r="AD46" s="83"/>
      <c r="AE46" s="83"/>
      <c r="AF46" s="83"/>
      <c r="AG46" s="73"/>
      <c r="AH46" s="73"/>
      <c r="AI46" s="73"/>
      <c r="AJ46" s="3"/>
      <c r="AK46" s="3"/>
    </row>
    <row r="47" spans="1:37" ht="16.5" thickTop="1" thickBot="1" x14ac:dyDescent="0.3">
      <c r="A47" s="58"/>
      <c r="B47" s="58"/>
      <c r="D47" s="56">
        <v>0.2</v>
      </c>
      <c r="E47" s="137">
        <f t="shared" si="1"/>
        <v>0.89442611831339158</v>
      </c>
      <c r="F47" s="142">
        <f t="shared" si="2"/>
        <v>5.2408207988164521E-2</v>
      </c>
      <c r="G47" s="57">
        <f t="shared" si="3"/>
        <v>0.94683432630155606</v>
      </c>
      <c r="H47" s="116">
        <f t="shared" si="4"/>
        <v>946.83432630155608</v>
      </c>
      <c r="I47" s="117">
        <f t="shared" si="5"/>
        <v>729.06243125219817</v>
      </c>
      <c r="J47" s="118">
        <f t="shared" si="6"/>
        <v>0.99196240000000002</v>
      </c>
      <c r="K47" s="104">
        <f t="shared" si="7"/>
        <v>991.9624</v>
      </c>
      <c r="L47" s="105">
        <f t="shared" si="8"/>
        <v>763.81104800000003</v>
      </c>
      <c r="N47" s="175"/>
      <c r="O47" s="56">
        <v>0.2</v>
      </c>
      <c r="P47" s="161">
        <f t="shared" si="14"/>
        <v>1.0768000000000002</v>
      </c>
      <c r="Q47" s="156">
        <f t="shared" si="9"/>
        <v>1076.8000000000002</v>
      </c>
      <c r="R47" s="157">
        <f t="shared" si="10"/>
        <v>829.13600000000019</v>
      </c>
      <c r="S47" s="181"/>
      <c r="T47" s="56">
        <f t="shared" si="15"/>
        <v>0.20000000000000004</v>
      </c>
      <c r="U47" s="53">
        <f t="shared" si="11"/>
        <v>729.06243125219817</v>
      </c>
      <c r="V47" s="169">
        <f t="shared" si="12"/>
        <v>829.13600000000019</v>
      </c>
      <c r="W47" s="54">
        <f t="shared" si="13"/>
        <v>1.1372633734204642</v>
      </c>
      <c r="X47" s="59"/>
      <c r="Y47" s="55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6.5" thickTop="1" thickBot="1" x14ac:dyDescent="0.3">
      <c r="A48" s="58"/>
      <c r="B48" s="58"/>
      <c r="D48" s="56">
        <v>0.21</v>
      </c>
      <c r="E48" s="137">
        <f t="shared" si="1"/>
        <v>0.96100702056447995</v>
      </c>
      <c r="F48" s="142">
        <f t="shared" si="2"/>
        <v>5.7602264539853058E-2</v>
      </c>
      <c r="G48" s="57">
        <f t="shared" si="3"/>
        <v>1.0186092851043329</v>
      </c>
      <c r="H48" s="116">
        <f t="shared" si="4"/>
        <v>1018.6092851043329</v>
      </c>
      <c r="I48" s="117">
        <f t="shared" si="5"/>
        <v>784.32914953033639</v>
      </c>
      <c r="J48" s="118">
        <f t="shared" si="6"/>
        <v>1.0646893372999999</v>
      </c>
      <c r="K48" s="104">
        <f t="shared" si="7"/>
        <v>1064.6893373</v>
      </c>
      <c r="L48" s="105">
        <f t="shared" si="8"/>
        <v>819.81078972099999</v>
      </c>
      <c r="N48" s="175"/>
      <c r="O48" s="56">
        <v>0.21</v>
      </c>
      <c r="P48" s="161">
        <f t="shared" si="14"/>
        <v>1.1522400000000002</v>
      </c>
      <c r="Q48" s="156">
        <f t="shared" si="9"/>
        <v>1152.2400000000002</v>
      </c>
      <c r="R48" s="157">
        <f t="shared" si="10"/>
        <v>887.22480000000019</v>
      </c>
      <c r="S48" s="181"/>
      <c r="T48" s="56">
        <f t="shared" si="15"/>
        <v>0.21000000000000005</v>
      </c>
      <c r="U48" s="53">
        <f t="shared" si="11"/>
        <v>784.32914953033639</v>
      </c>
      <c r="V48" s="169">
        <f t="shared" si="12"/>
        <v>887.22480000000019</v>
      </c>
      <c r="W48" s="54">
        <f t="shared" si="13"/>
        <v>1.1311893744243455</v>
      </c>
      <c r="X48" s="175"/>
      <c r="Y48" s="55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6.5" thickTop="1" thickBot="1" x14ac:dyDescent="0.3">
      <c r="A49" s="58"/>
      <c r="B49" s="58"/>
      <c r="D49" s="56">
        <v>0.22</v>
      </c>
      <c r="E49" s="137">
        <f t="shared" si="1"/>
        <v>1.0290297504765289</v>
      </c>
      <c r="F49" s="142">
        <f t="shared" si="2"/>
        <v>6.3023692086197944E-2</v>
      </c>
      <c r="G49" s="57">
        <f t="shared" si="3"/>
        <v>1.0920534425627269</v>
      </c>
      <c r="H49" s="116">
        <f t="shared" si="4"/>
        <v>1092.0534425627268</v>
      </c>
      <c r="I49" s="117">
        <f t="shared" si="5"/>
        <v>840.88115077329962</v>
      </c>
      <c r="J49" s="118">
        <f t="shared" si="6"/>
        <v>1.1387130264000001</v>
      </c>
      <c r="K49" s="104">
        <f t="shared" si="7"/>
        <v>1138.7130264</v>
      </c>
      <c r="L49" s="105">
        <f t="shared" si="8"/>
        <v>876.80903032800006</v>
      </c>
      <c r="N49" s="175"/>
      <c r="O49" s="56">
        <v>0.22</v>
      </c>
      <c r="P49" s="161">
        <f t="shared" si="14"/>
        <v>1.2287920000000001</v>
      </c>
      <c r="Q49" s="156">
        <f t="shared" si="9"/>
        <v>1228.7920000000001</v>
      </c>
      <c r="R49" s="157">
        <f t="shared" si="10"/>
        <v>946.16984000000014</v>
      </c>
      <c r="S49" s="181"/>
      <c r="T49" s="56">
        <f t="shared" si="15"/>
        <v>0.22000000000000006</v>
      </c>
      <c r="U49" s="53">
        <f t="shared" si="11"/>
        <v>840.88115077329962</v>
      </c>
      <c r="V49" s="169">
        <f t="shared" si="12"/>
        <v>946.16984000000014</v>
      </c>
      <c r="W49" s="54">
        <f t="shared" si="13"/>
        <v>1.1252123312906632</v>
      </c>
      <c r="X49" s="175"/>
      <c r="Y49" s="55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6.5" thickTop="1" thickBot="1" x14ac:dyDescent="0.3">
      <c r="A50" s="58"/>
      <c r="B50" s="58"/>
      <c r="D50" s="56">
        <v>0.23</v>
      </c>
      <c r="E50" s="137">
        <f t="shared" si="1"/>
        <v>1.0984494992059219</v>
      </c>
      <c r="F50" s="142">
        <f t="shared" si="2"/>
        <v>6.8670071786830517E-2</v>
      </c>
      <c r="G50" s="57">
        <f t="shared" si="3"/>
        <v>1.1671195709927524</v>
      </c>
      <c r="H50" s="116">
        <f t="shared" si="4"/>
        <v>1167.1195709927524</v>
      </c>
      <c r="I50" s="117">
        <f t="shared" si="5"/>
        <v>898.68206966441937</v>
      </c>
      <c r="J50" s="118">
        <f t="shared" si="6"/>
        <v>1.2140196631000002</v>
      </c>
      <c r="K50" s="104">
        <f t="shared" si="7"/>
        <v>1214.0196631000001</v>
      </c>
      <c r="L50" s="105">
        <f t="shared" si="8"/>
        <v>934.79514058700011</v>
      </c>
      <c r="N50" s="175"/>
      <c r="O50" s="56">
        <v>0.23</v>
      </c>
      <c r="P50" s="161">
        <f t="shared" si="14"/>
        <v>1.3064440000000002</v>
      </c>
      <c r="Q50" s="156">
        <f t="shared" si="9"/>
        <v>1306.4440000000002</v>
      </c>
      <c r="R50" s="157">
        <f t="shared" si="10"/>
        <v>1005.9618800000002</v>
      </c>
      <c r="S50" s="181"/>
      <c r="T50" s="56">
        <f t="shared" si="15"/>
        <v>0.23000000000000007</v>
      </c>
      <c r="U50" s="53">
        <f t="shared" si="11"/>
        <v>898.68206966441937</v>
      </c>
      <c r="V50" s="169">
        <f t="shared" si="12"/>
        <v>1005.9618800000002</v>
      </c>
      <c r="W50" s="54">
        <f t="shared" si="13"/>
        <v>1.119374597487675</v>
      </c>
      <c r="X50" s="175"/>
      <c r="Y50" s="55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5" thickTop="1" thickBot="1" x14ac:dyDescent="0.3">
      <c r="A51" s="58"/>
      <c r="B51" s="58"/>
      <c r="D51" s="56">
        <v>0.24</v>
      </c>
      <c r="E51" s="137">
        <f t="shared" si="1"/>
        <v>1.1692241123019995</v>
      </c>
      <c r="F51" s="142">
        <f t="shared" si="2"/>
        <v>7.4538984801382033E-2</v>
      </c>
      <c r="G51" s="57">
        <f t="shared" si="3"/>
        <v>1.2437630971033815</v>
      </c>
      <c r="H51" s="116">
        <f t="shared" si="4"/>
        <v>1243.7630971033816</v>
      </c>
      <c r="I51" s="117">
        <f t="shared" si="5"/>
        <v>957.69758476960385</v>
      </c>
      <c r="J51" s="118">
        <f t="shared" si="6"/>
        <v>1.2905954432</v>
      </c>
      <c r="K51" s="104">
        <f t="shared" si="7"/>
        <v>1290.5954431999999</v>
      </c>
      <c r="L51" s="105">
        <f t="shared" si="8"/>
        <v>993.75849126399987</v>
      </c>
      <c r="N51" s="175"/>
      <c r="O51" s="56">
        <v>0.24</v>
      </c>
      <c r="P51" s="161">
        <f t="shared" si="14"/>
        <v>1.385184</v>
      </c>
      <c r="Q51" s="156">
        <f t="shared" si="9"/>
        <v>1385.184</v>
      </c>
      <c r="R51" s="157">
        <f t="shared" si="10"/>
        <v>1066.59168</v>
      </c>
      <c r="S51" s="181"/>
      <c r="T51" s="56">
        <f t="shared" si="15"/>
        <v>0.24000000000000007</v>
      </c>
      <c r="U51" s="53">
        <f t="shared" si="11"/>
        <v>957.69758476960385</v>
      </c>
      <c r="V51" s="169">
        <f t="shared" si="12"/>
        <v>1066.59168</v>
      </c>
      <c r="W51" s="54">
        <f t="shared" si="13"/>
        <v>1.1137040512184158</v>
      </c>
      <c r="X51" s="175"/>
      <c r="Y51" s="55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6.5" thickTop="1" thickBot="1" x14ac:dyDescent="0.3">
      <c r="A52" s="58"/>
      <c r="B52" s="58"/>
      <c r="D52" s="56">
        <v>0.25</v>
      </c>
      <c r="E52" s="137">
        <f t="shared" si="1"/>
        <v>1.2413138128635219</v>
      </c>
      <c r="F52" s="142">
        <f t="shared" si="2"/>
        <v>8.0628012289483866E-2</v>
      </c>
      <c r="G52" s="57">
        <f t="shared" si="3"/>
        <v>1.3219418251530057</v>
      </c>
      <c r="H52" s="116">
        <f t="shared" si="4"/>
        <v>1321.9418251530058</v>
      </c>
      <c r="I52" s="117">
        <f t="shared" si="5"/>
        <v>1017.8952053678145</v>
      </c>
      <c r="J52" s="118">
        <f t="shared" si="6"/>
        <v>1.3684265625000001</v>
      </c>
      <c r="K52" s="104">
        <f t="shared" si="7"/>
        <v>1368.4265625</v>
      </c>
      <c r="L52" s="105">
        <f t="shared" si="8"/>
        <v>1053.688453125</v>
      </c>
      <c r="N52" s="175"/>
      <c r="O52" s="56">
        <v>0.25</v>
      </c>
      <c r="P52" s="161">
        <f t="shared" si="14"/>
        <v>1.4650000000000001</v>
      </c>
      <c r="Q52" s="156">
        <f t="shared" si="9"/>
        <v>1465</v>
      </c>
      <c r="R52" s="157">
        <f t="shared" si="10"/>
        <v>1128.05</v>
      </c>
      <c r="S52" s="181"/>
      <c r="T52" s="56">
        <f t="shared" si="15"/>
        <v>0.25000000000000006</v>
      </c>
      <c r="U52" s="53">
        <f t="shared" si="11"/>
        <v>1017.8952053678145</v>
      </c>
      <c r="V52" s="169">
        <f t="shared" si="12"/>
        <v>1128.05</v>
      </c>
      <c r="W52" s="54">
        <f t="shared" si="13"/>
        <v>1.1082182075829519</v>
      </c>
      <c r="X52" s="175"/>
      <c r="Y52" s="55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5.75" customHeight="1" thickTop="1" thickBot="1" x14ac:dyDescent="0.3">
      <c r="A53" s="58"/>
      <c r="B53" s="58"/>
      <c r="D53" s="56">
        <v>0.26</v>
      </c>
      <c r="E53" s="137">
        <f t="shared" si="1"/>
        <v>1.3146809636054595</v>
      </c>
      <c r="F53" s="142">
        <f t="shared" si="2"/>
        <v>8.6934735410767308E-2</v>
      </c>
      <c r="G53" s="57">
        <f t="shared" si="3"/>
        <v>1.4016156990162267</v>
      </c>
      <c r="H53" s="116">
        <f t="shared" si="4"/>
        <v>1401.6156990162267</v>
      </c>
      <c r="I53" s="117">
        <f t="shared" si="5"/>
        <v>1079.2440882424946</v>
      </c>
      <c r="J53" s="118">
        <f t="shared" si="6"/>
        <v>1.4474992168</v>
      </c>
      <c r="K53" s="104">
        <f t="shared" si="7"/>
        <v>1447.4992168000001</v>
      </c>
      <c r="L53" s="105">
        <f t="shared" si="8"/>
        <v>1114.5743969360001</v>
      </c>
      <c r="N53" s="175"/>
      <c r="O53" s="56">
        <v>0.26</v>
      </c>
      <c r="P53" s="161">
        <f t="shared" si="14"/>
        <v>1.5458800000000001</v>
      </c>
      <c r="Q53" s="156">
        <f t="shared" si="9"/>
        <v>1545.88</v>
      </c>
      <c r="R53" s="157">
        <f t="shared" si="10"/>
        <v>1190.3276000000001</v>
      </c>
      <c r="S53" s="181"/>
      <c r="T53" s="56">
        <f t="shared" si="15"/>
        <v>0.26000000000000006</v>
      </c>
      <c r="U53" s="53">
        <f t="shared" si="11"/>
        <v>1079.2440882424946</v>
      </c>
      <c r="V53" s="169">
        <f t="shared" si="12"/>
        <v>1190.3276000000001</v>
      </c>
      <c r="W53" s="54">
        <f t="shared" si="13"/>
        <v>1.1029271440702542</v>
      </c>
      <c r="X53" s="175"/>
      <c r="Y53" s="5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6.5" thickTop="1" thickBot="1" x14ac:dyDescent="0.3">
      <c r="A54" s="58"/>
      <c r="B54" s="58"/>
      <c r="D54" s="56">
        <v>0.27</v>
      </c>
      <c r="E54" s="137">
        <f t="shared" si="1"/>
        <v>1.3892898610509556</v>
      </c>
      <c r="F54" s="142">
        <f t="shared" si="2"/>
        <v>9.3456735324863649E-2</v>
      </c>
      <c r="G54" s="57">
        <f t="shared" si="3"/>
        <v>1.4827465963758193</v>
      </c>
      <c r="H54" s="116">
        <f t="shared" si="4"/>
        <v>1482.7465963758193</v>
      </c>
      <c r="I54" s="117">
        <f t="shared" si="5"/>
        <v>1141.7148792093808</v>
      </c>
      <c r="J54" s="118">
        <f t="shared" si="6"/>
        <v>1.5277996019000002</v>
      </c>
      <c r="K54" s="104">
        <f t="shared" si="7"/>
        <v>1527.7996019000002</v>
      </c>
      <c r="L54" s="105">
        <f t="shared" si="8"/>
        <v>1176.4056934630003</v>
      </c>
      <c r="N54" s="175"/>
      <c r="O54" s="56">
        <v>0.27</v>
      </c>
      <c r="P54" s="161">
        <f t="shared" si="14"/>
        <v>1.6278120000000003</v>
      </c>
      <c r="Q54" s="156">
        <f t="shared" si="9"/>
        <v>1627.8120000000004</v>
      </c>
      <c r="R54" s="157">
        <f t="shared" si="10"/>
        <v>1253.4152400000003</v>
      </c>
      <c r="S54" s="181"/>
      <c r="T54" s="56">
        <f t="shared" si="15"/>
        <v>0.27000000000000007</v>
      </c>
      <c r="U54" s="53">
        <f t="shared" si="11"/>
        <v>1141.7148792093808</v>
      </c>
      <c r="V54" s="169">
        <f t="shared" si="12"/>
        <v>1253.4152400000003</v>
      </c>
      <c r="W54" s="54">
        <f t="shared" si="13"/>
        <v>1.097835600485447</v>
      </c>
      <c r="X54" s="175"/>
      <c r="Y54" s="55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6.5" thickTop="1" thickBot="1" x14ac:dyDescent="0.3">
      <c r="A55" s="58"/>
      <c r="B55" s="58"/>
      <c r="D55" s="56">
        <v>0.28000000000000003</v>
      </c>
      <c r="E55" s="137">
        <f t="shared" si="1"/>
        <v>1.4651065564575936</v>
      </c>
      <c r="F55" s="142">
        <f t="shared" si="2"/>
        <v>0.10019159319140424</v>
      </c>
      <c r="G55" s="57">
        <f t="shared" si="3"/>
        <v>1.5652981496489977</v>
      </c>
      <c r="H55" s="116">
        <f t="shared" si="4"/>
        <v>1565.2981496489977</v>
      </c>
      <c r="I55" s="117">
        <f t="shared" si="5"/>
        <v>1205.2795752297282</v>
      </c>
      <c r="J55" s="118">
        <f t="shared" si="6"/>
        <v>1.6093139136000003</v>
      </c>
      <c r="K55" s="104">
        <f t="shared" si="7"/>
        <v>1609.3139136000002</v>
      </c>
      <c r="L55" s="105">
        <f t="shared" si="8"/>
        <v>1239.1717134720002</v>
      </c>
      <c r="N55" s="175"/>
      <c r="O55" s="56">
        <v>0.28000000000000003</v>
      </c>
      <c r="P55" s="161">
        <f t="shared" si="14"/>
        <v>1.7107840000000003</v>
      </c>
      <c r="Q55" s="156">
        <f t="shared" si="9"/>
        <v>1710.7840000000003</v>
      </c>
      <c r="R55" s="157">
        <f t="shared" si="10"/>
        <v>1317.3036800000002</v>
      </c>
      <c r="S55" s="181"/>
      <c r="T55" s="56">
        <f t="shared" si="15"/>
        <v>0.28000000000000008</v>
      </c>
      <c r="U55" s="53">
        <f t="shared" si="11"/>
        <v>1205.2795752297282</v>
      </c>
      <c r="V55" s="169">
        <f t="shared" si="12"/>
        <v>1317.3036800000002</v>
      </c>
      <c r="W55" s="54">
        <f t="shared" si="13"/>
        <v>1.092944497751835</v>
      </c>
      <c r="X55" s="175"/>
      <c r="Y55" s="55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16.5" thickTop="1" thickBot="1" x14ac:dyDescent="0.3">
      <c r="A56" s="58"/>
      <c r="B56" s="58"/>
      <c r="D56" s="56">
        <v>0.28999999999999998</v>
      </c>
      <c r="E56" s="137">
        <f t="shared" si="1"/>
        <v>1.542098699154689</v>
      </c>
      <c r="F56" s="142">
        <f t="shared" si="2"/>
        <v>0.10713689017002037</v>
      </c>
      <c r="G56" s="57">
        <f t="shared" si="3"/>
        <v>1.6492355893247095</v>
      </c>
      <c r="H56" s="116">
        <f t="shared" si="4"/>
        <v>1649.2355893247095</v>
      </c>
      <c r="I56" s="117">
        <f t="shared" si="5"/>
        <v>1269.9114037800264</v>
      </c>
      <c r="J56" s="118">
        <f t="shared" si="6"/>
        <v>1.6920283477</v>
      </c>
      <c r="K56" s="104">
        <f t="shared" si="7"/>
        <v>1692.0283477</v>
      </c>
      <c r="L56" s="105">
        <f t="shared" si="8"/>
        <v>1302.861827729</v>
      </c>
      <c r="N56" s="175"/>
      <c r="O56" s="56">
        <v>0.28999999999999998</v>
      </c>
      <c r="P56" s="161">
        <f t="shared" si="14"/>
        <v>1.7947840000000002</v>
      </c>
      <c r="Q56" s="156">
        <f t="shared" si="9"/>
        <v>1794.7840000000001</v>
      </c>
      <c r="R56" s="157">
        <f t="shared" si="10"/>
        <v>1381.98368</v>
      </c>
      <c r="S56" s="181"/>
      <c r="T56" s="56">
        <f t="shared" si="15"/>
        <v>0.29000000000000009</v>
      </c>
      <c r="U56" s="53">
        <f t="shared" si="11"/>
        <v>1269.9114037800264</v>
      </c>
      <c r="V56" s="169">
        <f t="shared" si="12"/>
        <v>1381.98368</v>
      </c>
      <c r="W56" s="54">
        <f t="shared" si="13"/>
        <v>1.0882520433208007</v>
      </c>
      <c r="X56" s="175"/>
      <c r="Y56" s="5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5.75" customHeight="1" thickTop="1" thickBot="1" x14ac:dyDescent="0.3">
      <c r="A57" s="58"/>
      <c r="B57" s="58"/>
      <c r="D57" s="60">
        <v>0.3</v>
      </c>
      <c r="E57" s="137">
        <f t="shared" si="1"/>
        <v>1.6202353987944778</v>
      </c>
      <c r="F57" s="143">
        <f t="shared" si="2"/>
        <v>0.11429020742034339</v>
      </c>
      <c r="G57" s="61">
        <f t="shared" si="3"/>
        <v>1.7345256062148211</v>
      </c>
      <c r="H57" s="119">
        <f t="shared" si="4"/>
        <v>1734.5256062148212</v>
      </c>
      <c r="I57" s="120">
        <f t="shared" si="5"/>
        <v>1335.5847167854124</v>
      </c>
      <c r="J57" s="121">
        <f t="shared" si="6"/>
        <v>1.7759290999999999</v>
      </c>
      <c r="K57" s="106">
        <f t="shared" si="7"/>
        <v>1775.9290999999998</v>
      </c>
      <c r="L57" s="107">
        <f t="shared" si="8"/>
        <v>1367.4654069999999</v>
      </c>
      <c r="N57" s="175"/>
      <c r="O57" s="60">
        <v>0.3</v>
      </c>
      <c r="P57" s="164">
        <f t="shared" si="14"/>
        <v>1.8798000000000001</v>
      </c>
      <c r="Q57" s="158">
        <f t="shared" si="9"/>
        <v>1879.8000000000002</v>
      </c>
      <c r="R57" s="159">
        <f t="shared" si="10"/>
        <v>1447.4460000000001</v>
      </c>
      <c r="S57" s="181"/>
      <c r="T57" s="60">
        <f t="shared" si="15"/>
        <v>0.3000000000000001</v>
      </c>
      <c r="U57" s="94">
        <f t="shared" si="11"/>
        <v>1335.5847167854124</v>
      </c>
      <c r="V57" s="170">
        <f t="shared" si="12"/>
        <v>1447.4460000000001</v>
      </c>
      <c r="W57" s="54">
        <f t="shared" si="13"/>
        <v>1.0837545397223651</v>
      </c>
      <c r="X57" s="175"/>
      <c r="Y57" s="55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16.5" thickTop="1" thickBot="1" x14ac:dyDescent="0.3">
      <c r="A58" s="58"/>
      <c r="B58" s="58"/>
      <c r="D58" s="62">
        <v>0.31</v>
      </c>
      <c r="E58" s="137">
        <f t="shared" si="1"/>
        <v>1.6994871036657007</v>
      </c>
      <c r="F58" s="144">
        <f t="shared" si="2"/>
        <v>0.12164912610200458</v>
      </c>
      <c r="G58" s="63">
        <f t="shared" si="3"/>
        <v>1.8211362297677052</v>
      </c>
      <c r="H58" s="122">
        <f t="shared" si="4"/>
        <v>1821.1362297677051</v>
      </c>
      <c r="I58" s="123">
        <f t="shared" si="5"/>
        <v>1402.2748969211329</v>
      </c>
      <c r="J58" s="124">
        <f t="shared" si="6"/>
        <v>1.8610023663000002</v>
      </c>
      <c r="K58" s="108">
        <f t="shared" si="7"/>
        <v>1861.0023663000002</v>
      </c>
      <c r="L58" s="109">
        <f t="shared" si="8"/>
        <v>1432.9718220510001</v>
      </c>
      <c r="N58" s="175"/>
      <c r="O58" s="62">
        <v>0.31</v>
      </c>
      <c r="P58" s="165">
        <f t="shared" si="14"/>
        <v>1.9658200000000001</v>
      </c>
      <c r="Q58" s="160">
        <f t="shared" si="9"/>
        <v>1965.8200000000002</v>
      </c>
      <c r="R58" s="160">
        <f t="shared" si="10"/>
        <v>1513.6814000000002</v>
      </c>
      <c r="S58" s="181"/>
      <c r="T58" s="62">
        <f t="shared" si="15"/>
        <v>0.31000000000000011</v>
      </c>
      <c r="U58" s="92">
        <f t="shared" si="11"/>
        <v>1402.2748969211329</v>
      </c>
      <c r="V58" s="171">
        <f t="shared" si="12"/>
        <v>1513.6814000000002</v>
      </c>
      <c r="W58" s="54">
        <f t="shared" si="13"/>
        <v>1.0794469781377916</v>
      </c>
      <c r="X58" s="175"/>
      <c r="Y58" s="5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16.5" thickTop="1" thickBot="1" x14ac:dyDescent="0.3">
      <c r="A59" s="58"/>
      <c r="B59" s="58"/>
      <c r="D59" s="52">
        <v>0.32</v>
      </c>
      <c r="E59" s="137">
        <f t="shared" si="1"/>
        <v>1.7798254927273411</v>
      </c>
      <c r="F59" s="144">
        <f t="shared" si="2"/>
        <v>0.12921122737463525</v>
      </c>
      <c r="G59" s="64">
        <f t="shared" si="3"/>
        <v>1.9090367201019764</v>
      </c>
      <c r="H59" s="125">
        <f t="shared" si="4"/>
        <v>1909.0367201019765</v>
      </c>
      <c r="I59" s="123">
        <f t="shared" si="5"/>
        <v>1469.9582744785218</v>
      </c>
      <c r="J59" s="126">
        <f t="shared" si="6"/>
        <v>1.9472343424000003</v>
      </c>
      <c r="K59" s="110">
        <f t="shared" si="7"/>
        <v>1947.2343424000003</v>
      </c>
      <c r="L59" s="111">
        <f t="shared" si="8"/>
        <v>1499.3704436480002</v>
      </c>
      <c r="N59" s="175"/>
      <c r="O59" s="52">
        <v>0.32</v>
      </c>
      <c r="P59" s="161">
        <f t="shared" si="14"/>
        <v>2.052832</v>
      </c>
      <c r="Q59" s="156">
        <f t="shared" si="9"/>
        <v>2052.8319999999999</v>
      </c>
      <c r="R59" s="156">
        <f t="shared" si="10"/>
        <v>1580.68064</v>
      </c>
      <c r="S59" s="181"/>
      <c r="T59" s="52">
        <f t="shared" si="15"/>
        <v>0.32000000000000012</v>
      </c>
      <c r="U59" s="53">
        <f t="shared" si="11"/>
        <v>1469.9582744785218</v>
      </c>
      <c r="V59" s="172">
        <f t="shared" si="12"/>
        <v>1580.68064</v>
      </c>
      <c r="W59" s="54">
        <f t="shared" si="13"/>
        <v>1.0753234751243248</v>
      </c>
      <c r="X59" s="175"/>
      <c r="Y59" s="55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16.5" thickTop="1" thickBot="1" x14ac:dyDescent="0.3">
      <c r="A60" s="58"/>
      <c r="B60" s="58"/>
      <c r="D60" s="52">
        <v>0.33</v>
      </c>
      <c r="E60" s="137">
        <f t="shared" si="1"/>
        <v>1.8612233794252411</v>
      </c>
      <c r="F60" s="144">
        <f t="shared" si="2"/>
        <v>0.13697409239786679</v>
      </c>
      <c r="G60" s="64">
        <f t="shared" si="3"/>
        <v>1.9981974718231079</v>
      </c>
      <c r="H60" s="125">
        <f t="shared" si="4"/>
        <v>1998.1974718231079</v>
      </c>
      <c r="I60" s="123">
        <f t="shared" si="5"/>
        <v>1538.6120533037931</v>
      </c>
      <c r="J60" s="126">
        <f t="shared" si="6"/>
        <v>2.0346112241000003</v>
      </c>
      <c r="K60" s="110">
        <f t="shared" si="7"/>
        <v>2034.6112241000003</v>
      </c>
      <c r="L60" s="111">
        <f t="shared" si="8"/>
        <v>1566.6506425570003</v>
      </c>
      <c r="N60" s="175"/>
      <c r="O60" s="52">
        <v>0.33</v>
      </c>
      <c r="P60" s="161">
        <f t="shared" si="14"/>
        <v>2.1408239999999998</v>
      </c>
      <c r="Q60" s="156">
        <f t="shared" si="9"/>
        <v>2140.8239999999996</v>
      </c>
      <c r="R60" s="156">
        <f t="shared" si="10"/>
        <v>1648.4344799999997</v>
      </c>
      <c r="S60" s="181"/>
      <c r="T60" s="52">
        <f t="shared" si="15"/>
        <v>0.33000000000000013</v>
      </c>
      <c r="U60" s="53">
        <f t="shared" si="11"/>
        <v>1538.6120533037931</v>
      </c>
      <c r="V60" s="172">
        <f t="shared" si="12"/>
        <v>1648.4344799999997</v>
      </c>
      <c r="W60" s="54">
        <f t="shared" si="13"/>
        <v>1.0713775941507735</v>
      </c>
      <c r="X60" s="175"/>
      <c r="Y60" s="55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16.5" thickTop="1" thickBot="1" x14ac:dyDescent="0.3">
      <c r="A61" s="58"/>
      <c r="B61" s="58"/>
      <c r="D61" s="52">
        <v>0.34</v>
      </c>
      <c r="E61" s="137">
        <f t="shared" si="1"/>
        <v>1.9436546256790299</v>
      </c>
      <c r="F61" s="144">
        <f t="shared" si="2"/>
        <v>0.14493530233133042</v>
      </c>
      <c r="G61" s="64">
        <f t="shared" si="3"/>
        <v>2.0885899280103604</v>
      </c>
      <c r="H61" s="125">
        <f t="shared" si="4"/>
        <v>2088.5899280103604</v>
      </c>
      <c r="I61" s="123">
        <f t="shared" si="5"/>
        <v>1608.2142445679776</v>
      </c>
      <c r="J61" s="126">
        <f t="shared" si="6"/>
        <v>2.1231192072000002</v>
      </c>
      <c r="K61" s="110">
        <f t="shared" si="7"/>
        <v>2123.1192072000003</v>
      </c>
      <c r="L61" s="111">
        <f t="shared" si="8"/>
        <v>1634.8017895440003</v>
      </c>
      <c r="N61" s="175"/>
      <c r="O61" s="52">
        <v>0.34</v>
      </c>
      <c r="P61" s="161">
        <f t="shared" si="14"/>
        <v>2.229784</v>
      </c>
      <c r="Q61" s="156">
        <f t="shared" si="9"/>
        <v>2229.7840000000001</v>
      </c>
      <c r="R61" s="156">
        <f t="shared" si="10"/>
        <v>1716.9336800000001</v>
      </c>
      <c r="S61" s="181"/>
      <c r="T61" s="52">
        <f t="shared" si="15"/>
        <v>0.34000000000000014</v>
      </c>
      <c r="U61" s="53">
        <f t="shared" si="11"/>
        <v>1608.2142445679776</v>
      </c>
      <c r="V61" s="172">
        <f t="shared" si="12"/>
        <v>1716.9336800000001</v>
      </c>
      <c r="W61" s="54">
        <f t="shared" si="13"/>
        <v>1.0676025820559925</v>
      </c>
      <c r="X61" s="175"/>
      <c r="Y61" s="55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16.5" thickTop="1" thickBot="1" x14ac:dyDescent="0.3">
      <c r="A62" s="58"/>
      <c r="B62" s="58"/>
      <c r="D62" s="52">
        <v>0.35</v>
      </c>
      <c r="E62" s="137">
        <f t="shared" si="1"/>
        <v>2.0270940646889923</v>
      </c>
      <c r="F62" s="144">
        <f t="shared" si="2"/>
        <v>0.15309243833465747</v>
      </c>
      <c r="G62" s="64">
        <f t="shared" si="3"/>
        <v>2.1801865030236498</v>
      </c>
      <c r="H62" s="125">
        <f t="shared" si="4"/>
        <v>2180.1865030236499</v>
      </c>
      <c r="I62" s="123">
        <f t="shared" si="5"/>
        <v>1678.7436073282106</v>
      </c>
      <c r="J62" s="126">
        <f t="shared" si="6"/>
        <v>2.2127444874999997</v>
      </c>
      <c r="K62" s="110">
        <f t="shared" si="7"/>
        <v>2212.7444874999997</v>
      </c>
      <c r="L62" s="111">
        <f t="shared" si="8"/>
        <v>1703.8132553749997</v>
      </c>
      <c r="N62" s="175"/>
      <c r="O62" s="52">
        <v>0.35</v>
      </c>
      <c r="P62" s="161">
        <f t="shared" si="14"/>
        <v>2.3196999999999997</v>
      </c>
      <c r="Q62" s="156">
        <f t="shared" si="9"/>
        <v>2319.6999999999998</v>
      </c>
      <c r="R62" s="156">
        <f t="shared" si="10"/>
        <v>1786.1689999999999</v>
      </c>
      <c r="S62" s="181"/>
      <c r="T62" s="52">
        <f t="shared" si="15"/>
        <v>0.35000000000000014</v>
      </c>
      <c r="U62" s="53">
        <f t="shared" si="11"/>
        <v>1678.7436073282106</v>
      </c>
      <c r="V62" s="172">
        <f t="shared" si="12"/>
        <v>1786.1689999999999</v>
      </c>
      <c r="W62" s="54">
        <f t="shared" si="13"/>
        <v>1.0639915423670689</v>
      </c>
      <c r="X62" s="175"/>
      <c r="Y62" s="55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16.5" thickTop="1" thickBot="1" x14ac:dyDescent="0.3">
      <c r="A63" s="58"/>
      <c r="B63" s="58"/>
      <c r="D63" s="52">
        <v>0.36</v>
      </c>
      <c r="E63" s="137">
        <f t="shared" si="1"/>
        <v>2.1115174314257064</v>
      </c>
      <c r="F63" s="144">
        <f t="shared" si="2"/>
        <v>0.1614430815674793</v>
      </c>
      <c r="G63" s="64">
        <f t="shared" si="3"/>
        <v>2.2729605129931856</v>
      </c>
      <c r="H63" s="125">
        <f t="shared" si="4"/>
        <v>2272.9605129931856</v>
      </c>
      <c r="I63" s="123">
        <f t="shared" si="5"/>
        <v>1750.1795950047529</v>
      </c>
      <c r="J63" s="126">
        <f t="shared" si="6"/>
        <v>2.3034732608000001</v>
      </c>
      <c r="K63" s="110">
        <f t="shared" si="7"/>
        <v>2303.4732607999999</v>
      </c>
      <c r="L63" s="111">
        <f t="shared" si="8"/>
        <v>1773.6744108160001</v>
      </c>
      <c r="N63" s="175"/>
      <c r="O63" s="52">
        <v>0.36</v>
      </c>
      <c r="P63" s="161">
        <f t="shared" si="14"/>
        <v>2.4105599999999998</v>
      </c>
      <c r="Q63" s="156">
        <f t="shared" si="9"/>
        <v>2410.56</v>
      </c>
      <c r="R63" s="156">
        <f t="shared" si="10"/>
        <v>1856.1312</v>
      </c>
      <c r="S63" s="181"/>
      <c r="T63" s="52">
        <f t="shared" si="15"/>
        <v>0.36000000000000015</v>
      </c>
      <c r="U63" s="53">
        <f t="shared" si="11"/>
        <v>1750.1795950047529</v>
      </c>
      <c r="V63" s="172">
        <f t="shared" si="12"/>
        <v>1856.1312</v>
      </c>
      <c r="W63" s="54">
        <f t="shared" si="13"/>
        <v>1.0605375615723365</v>
      </c>
      <c r="X63" s="175"/>
      <c r="Y63" s="55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16.5" thickTop="1" thickBot="1" x14ac:dyDescent="0.3">
      <c r="A64" s="58"/>
      <c r="B64" s="58"/>
      <c r="D64" s="52">
        <v>0.37</v>
      </c>
      <c r="E64" s="137">
        <f t="shared" si="1"/>
        <v>2.1969012998397637</v>
      </c>
      <c r="F64" s="144">
        <f t="shared" si="2"/>
        <v>0.16998481318942724</v>
      </c>
      <c r="G64" s="64">
        <f t="shared" si="3"/>
        <v>2.3668861130291909</v>
      </c>
      <c r="H64" s="125">
        <f t="shared" si="4"/>
        <v>2366.8861130291912</v>
      </c>
      <c r="I64" s="123">
        <f t="shared" si="5"/>
        <v>1822.5023070324773</v>
      </c>
      <c r="J64" s="126">
        <f t="shared" si="6"/>
        <v>2.3952917228999997</v>
      </c>
      <c r="K64" s="110">
        <f t="shared" si="7"/>
        <v>2395.2917228999995</v>
      </c>
      <c r="L64" s="111">
        <f t="shared" si="8"/>
        <v>1844.3746266329997</v>
      </c>
      <c r="N64" s="175"/>
      <c r="O64" s="52">
        <v>0.37</v>
      </c>
      <c r="P64" s="161">
        <f t="shared" si="14"/>
        <v>2.5023519999999997</v>
      </c>
      <c r="Q64" s="156">
        <f t="shared" si="9"/>
        <v>2502.3519999999999</v>
      </c>
      <c r="R64" s="156">
        <f t="shared" si="10"/>
        <v>1926.81104</v>
      </c>
      <c r="S64" s="181"/>
      <c r="T64" s="52">
        <f t="shared" si="15"/>
        <v>0.37000000000000016</v>
      </c>
      <c r="U64" s="53">
        <f t="shared" si="11"/>
        <v>1822.5023070324773</v>
      </c>
      <c r="V64" s="172">
        <f t="shared" si="12"/>
        <v>1926.81104</v>
      </c>
      <c r="W64" s="54">
        <f t="shared" si="13"/>
        <v>1.0572338002344508</v>
      </c>
      <c r="X64" s="175"/>
      <c r="Y64" s="55"/>
      <c r="AA64" s="3"/>
      <c r="AB64" s="3"/>
      <c r="AC64" s="3"/>
      <c r="AD64" s="85"/>
      <c r="AE64" s="85"/>
      <c r="AF64" s="85"/>
      <c r="AG64" s="3"/>
      <c r="AH64" s="3"/>
      <c r="AI64" s="3"/>
      <c r="AJ64" s="3"/>
      <c r="AK64" s="3"/>
    </row>
    <row r="65" spans="1:37" ht="16.5" thickTop="1" thickBot="1" x14ac:dyDescent="0.3">
      <c r="A65" s="58"/>
      <c r="B65" s="58"/>
      <c r="D65" s="52">
        <v>0.38</v>
      </c>
      <c r="E65" s="137">
        <f t="shared" si="1"/>
        <v>2.2832230259725677</v>
      </c>
      <c r="F65" s="144">
        <f t="shared" si="2"/>
        <v>0.17871521436013257</v>
      </c>
      <c r="G65" s="64">
        <f t="shared" si="3"/>
        <v>2.4619382403327004</v>
      </c>
      <c r="H65" s="125">
        <f t="shared" si="4"/>
        <v>2461.9382403327004</v>
      </c>
      <c r="I65" s="123">
        <f t="shared" si="5"/>
        <v>1895.6924450561794</v>
      </c>
      <c r="J65" s="126">
        <f t="shared" si="6"/>
        <v>2.4881860696000002</v>
      </c>
      <c r="K65" s="110">
        <f t="shared" si="7"/>
        <v>2488.1860696000003</v>
      </c>
      <c r="L65" s="111">
        <f t="shared" si="8"/>
        <v>1915.9032735920002</v>
      </c>
      <c r="N65" s="175"/>
      <c r="O65" s="52">
        <v>0.38</v>
      </c>
      <c r="P65" s="161">
        <f t="shared" si="14"/>
        <v>2.5950639999999998</v>
      </c>
      <c r="Q65" s="156">
        <f t="shared" si="9"/>
        <v>2595.0639999999999</v>
      </c>
      <c r="R65" s="156">
        <f t="shared" si="10"/>
        <v>1998.19928</v>
      </c>
      <c r="S65" s="181"/>
      <c r="T65" s="52">
        <f t="shared" si="15"/>
        <v>0.38000000000000017</v>
      </c>
      <c r="U65" s="53">
        <f t="shared" si="11"/>
        <v>1895.6924450561794</v>
      </c>
      <c r="V65" s="172">
        <f t="shared" si="12"/>
        <v>1998.19928</v>
      </c>
      <c r="W65" s="54">
        <f t="shared" si="13"/>
        <v>1.0540735577710143</v>
      </c>
      <c r="X65" s="175"/>
      <c r="Y65" s="55"/>
      <c r="AA65" s="3"/>
      <c r="AB65" s="3"/>
      <c r="AC65" s="3"/>
      <c r="AD65" s="3"/>
      <c r="AE65" s="79"/>
      <c r="AF65" s="79"/>
      <c r="AG65" s="3"/>
      <c r="AH65" s="3"/>
      <c r="AI65" s="3"/>
      <c r="AJ65" s="3"/>
      <c r="AK65" s="3"/>
    </row>
    <row r="66" spans="1:37" ht="16.5" thickTop="1" thickBot="1" x14ac:dyDescent="0.3">
      <c r="A66" s="58"/>
      <c r="B66" s="58"/>
      <c r="D66" s="52">
        <v>0.39</v>
      </c>
      <c r="E66" s="137">
        <f t="shared" si="1"/>
        <v>2.3704606962681591</v>
      </c>
      <c r="F66" s="144">
        <f t="shared" si="2"/>
        <v>0.18763186623922659</v>
      </c>
      <c r="G66" s="64">
        <f t="shared" si="3"/>
        <v>2.5580925625073858</v>
      </c>
      <c r="H66" s="125">
        <f t="shared" si="4"/>
        <v>2558.092562507386</v>
      </c>
      <c r="I66" s="123">
        <f t="shared" si="5"/>
        <v>1969.7312731306872</v>
      </c>
      <c r="J66" s="126">
        <f t="shared" si="6"/>
        <v>2.5821424967</v>
      </c>
      <c r="K66" s="110">
        <f t="shared" si="7"/>
        <v>2582.1424966999998</v>
      </c>
      <c r="L66" s="111">
        <f t="shared" si="8"/>
        <v>1988.2497224589999</v>
      </c>
      <c r="N66" s="175"/>
      <c r="O66" s="52">
        <v>0.39</v>
      </c>
      <c r="P66" s="161">
        <f t="shared" si="14"/>
        <v>2.6886839999999999</v>
      </c>
      <c r="Q66" s="156">
        <f t="shared" si="9"/>
        <v>2688.6839999999997</v>
      </c>
      <c r="R66" s="156">
        <f t="shared" si="10"/>
        <v>2070.2866799999997</v>
      </c>
      <c r="S66" s="181"/>
      <c r="T66" s="52">
        <f t="shared" si="15"/>
        <v>0.39000000000000018</v>
      </c>
      <c r="U66" s="53">
        <f t="shared" si="11"/>
        <v>1969.7312731306872</v>
      </c>
      <c r="V66" s="172">
        <f t="shared" si="12"/>
        <v>2070.2866799999997</v>
      </c>
      <c r="W66" s="54">
        <f t="shared" si="13"/>
        <v>1.0510503174930508</v>
      </c>
      <c r="X66" s="175"/>
      <c r="Y66" s="55"/>
      <c r="AA66" s="3"/>
      <c r="AB66" s="3"/>
      <c r="AC66" s="3"/>
      <c r="AE66" s="79"/>
      <c r="AF66" s="79"/>
      <c r="AG66" s="3"/>
      <c r="AH66" s="3"/>
      <c r="AI66" s="3"/>
      <c r="AJ66" s="3"/>
      <c r="AK66" s="3"/>
    </row>
    <row r="67" spans="1:37" ht="16.5" thickTop="1" thickBot="1" x14ac:dyDescent="0.3">
      <c r="A67" s="58"/>
      <c r="B67" s="58"/>
      <c r="D67" s="52">
        <v>0.4</v>
      </c>
      <c r="E67" s="137">
        <f t="shared" si="1"/>
        <v>2.4585930804850604</v>
      </c>
      <c r="F67" s="144">
        <f t="shared" si="2"/>
        <v>0.19673234998634065</v>
      </c>
      <c r="G67" s="64">
        <f t="shared" si="3"/>
        <v>2.6553254304714011</v>
      </c>
      <c r="H67" s="125">
        <f t="shared" si="4"/>
        <v>2655.325430471401</v>
      </c>
      <c r="I67" s="123">
        <f t="shared" si="5"/>
        <v>2044.6005814629789</v>
      </c>
      <c r="J67" s="126">
        <f t="shared" si="6"/>
        <v>2.6771472000000003</v>
      </c>
      <c r="K67" s="110">
        <f t="shared" si="7"/>
        <v>2677.1472000000003</v>
      </c>
      <c r="L67" s="111">
        <f t="shared" si="8"/>
        <v>2061.4033440000003</v>
      </c>
      <c r="N67" s="175"/>
      <c r="O67" s="52">
        <v>0.4</v>
      </c>
      <c r="P67" s="161">
        <f t="shared" si="14"/>
        <v>2.7831999999999999</v>
      </c>
      <c r="Q67" s="156">
        <f t="shared" si="9"/>
        <v>2783.2</v>
      </c>
      <c r="R67" s="156">
        <f t="shared" si="10"/>
        <v>2143.0639999999999</v>
      </c>
      <c r="S67" s="181"/>
      <c r="T67" s="52">
        <f t="shared" si="15"/>
        <v>0.40000000000000019</v>
      </c>
      <c r="U67" s="53">
        <f t="shared" si="11"/>
        <v>2044.6005814629789</v>
      </c>
      <c r="V67" s="172">
        <f t="shared" si="12"/>
        <v>2143.0639999999999</v>
      </c>
      <c r="W67" s="54">
        <f t="shared" si="13"/>
        <v>1.0481577768439092</v>
      </c>
      <c r="X67" s="175"/>
      <c r="Y67" s="55"/>
      <c r="AA67" s="3"/>
      <c r="AB67" s="3"/>
      <c r="AC67" s="3"/>
      <c r="AE67" s="79"/>
      <c r="AF67" s="79"/>
      <c r="AG67" s="3"/>
      <c r="AH67" s="3"/>
      <c r="AI67" s="3"/>
      <c r="AJ67" s="3"/>
      <c r="AK67" s="3"/>
    </row>
    <row r="68" spans="1:37" ht="16.5" thickTop="1" thickBot="1" x14ac:dyDescent="0.3">
      <c r="A68" s="58"/>
      <c r="B68" s="58"/>
      <c r="D68" s="52">
        <v>0.41</v>
      </c>
      <c r="E68" s="137">
        <f t="shared" si="1"/>
        <v>2.5475995886900025</v>
      </c>
      <c r="F68" s="144">
        <f t="shared" si="2"/>
        <v>0.20601424676110597</v>
      </c>
      <c r="G68" s="64">
        <f t="shared" si="3"/>
        <v>2.7536138354511084</v>
      </c>
      <c r="H68" s="125">
        <f t="shared" si="4"/>
        <v>2753.6138354511086</v>
      </c>
      <c r="I68" s="123">
        <f t="shared" si="5"/>
        <v>2120.2826532973536</v>
      </c>
      <c r="J68" s="126">
        <f t="shared" si="6"/>
        <v>2.7731863752999995</v>
      </c>
      <c r="K68" s="110">
        <f t="shared" si="7"/>
        <v>2773.1863752999993</v>
      </c>
      <c r="L68" s="111">
        <f t="shared" si="8"/>
        <v>2135.3535089809993</v>
      </c>
      <c r="N68" s="175"/>
      <c r="O68" s="52">
        <v>0.41</v>
      </c>
      <c r="P68" s="161">
        <f t="shared" si="14"/>
        <v>2.8785999999999996</v>
      </c>
      <c r="Q68" s="156">
        <f t="shared" si="9"/>
        <v>2878.5999999999995</v>
      </c>
      <c r="R68" s="156">
        <f t="shared" si="10"/>
        <v>2216.5219999999995</v>
      </c>
      <c r="S68" s="181"/>
      <c r="T68" s="52">
        <f t="shared" si="15"/>
        <v>0.4100000000000002</v>
      </c>
      <c r="U68" s="53">
        <f t="shared" si="11"/>
        <v>2120.2826532973536</v>
      </c>
      <c r="V68" s="172">
        <f t="shared" si="12"/>
        <v>2216.5219999999995</v>
      </c>
      <c r="W68" s="54">
        <f t="shared" si="13"/>
        <v>1.0453898665599983</v>
      </c>
      <c r="X68" s="175"/>
      <c r="Y68" s="55"/>
      <c r="AA68" s="3"/>
      <c r="AB68" s="3"/>
      <c r="AC68" s="3"/>
      <c r="AD68" s="3"/>
      <c r="AE68" s="79"/>
      <c r="AF68" s="79"/>
      <c r="AG68" s="3"/>
      <c r="AH68" s="3"/>
      <c r="AI68" s="3"/>
      <c r="AJ68" s="3"/>
      <c r="AK68" s="3"/>
    </row>
    <row r="69" spans="1:37" ht="16.5" thickTop="1" thickBot="1" x14ac:dyDescent="0.3">
      <c r="A69" s="58"/>
      <c r="B69" s="58"/>
      <c r="D69" s="52">
        <v>0.42</v>
      </c>
      <c r="E69" s="137">
        <f t="shared" si="1"/>
        <v>2.637460231885099</v>
      </c>
      <c r="F69" s="144">
        <f t="shared" si="2"/>
        <v>0.21547513772315402</v>
      </c>
      <c r="G69" s="64">
        <f t="shared" si="3"/>
        <v>2.8529353696082529</v>
      </c>
      <c r="H69" s="125">
        <f t="shared" si="4"/>
        <v>2852.935369608253</v>
      </c>
      <c r="I69" s="123">
        <f t="shared" si="5"/>
        <v>2196.7602345983551</v>
      </c>
      <c r="J69" s="126">
        <f t="shared" si="6"/>
        <v>2.8702462183999997</v>
      </c>
      <c r="K69" s="110">
        <f t="shared" si="7"/>
        <v>2870.2462183999996</v>
      </c>
      <c r="L69" s="111">
        <f t="shared" si="8"/>
        <v>2210.0895881679999</v>
      </c>
      <c r="N69" s="175"/>
      <c r="O69" s="52">
        <v>0.42</v>
      </c>
      <c r="P69" s="161">
        <f t="shared" si="14"/>
        <v>2.974872</v>
      </c>
      <c r="Q69" s="156">
        <f t="shared" si="9"/>
        <v>2974.8719999999998</v>
      </c>
      <c r="R69" s="156">
        <f t="shared" si="10"/>
        <v>2290.6514400000001</v>
      </c>
      <c r="S69" s="181"/>
      <c r="T69" s="52">
        <f t="shared" si="15"/>
        <v>0.42000000000000021</v>
      </c>
      <c r="U69" s="53">
        <f t="shared" si="11"/>
        <v>2196.7602345983551</v>
      </c>
      <c r="V69" s="172">
        <f t="shared" si="12"/>
        <v>2290.6514400000001</v>
      </c>
      <c r="W69" s="54">
        <f t="shared" si="13"/>
        <v>1.0427407615646374</v>
      </c>
      <c r="X69" s="175"/>
      <c r="Y69" s="55"/>
      <c r="AA69" s="3"/>
      <c r="AB69" s="3"/>
      <c r="AC69" s="85"/>
      <c r="AD69" s="85"/>
      <c r="AE69" s="85"/>
      <c r="AF69" s="85"/>
      <c r="AG69" s="85"/>
      <c r="AH69" s="3"/>
      <c r="AI69" s="3"/>
      <c r="AJ69" s="3"/>
      <c r="AK69" s="3"/>
    </row>
    <row r="70" spans="1:37" ht="16.5" thickTop="1" thickBot="1" x14ac:dyDescent="0.3">
      <c r="A70" s="58"/>
      <c r="B70" s="58"/>
      <c r="D70" s="52">
        <v>0.43</v>
      </c>
      <c r="E70" s="137">
        <f t="shared" si="1"/>
        <v>2.7281555858788535</v>
      </c>
      <c r="F70" s="144">
        <f t="shared" si="2"/>
        <v>0.22511260403211603</v>
      </c>
      <c r="G70" s="64">
        <f t="shared" si="3"/>
        <v>2.9532681899109696</v>
      </c>
      <c r="H70" s="125">
        <f t="shared" si="4"/>
        <v>2953.2681899109698</v>
      </c>
      <c r="I70" s="123">
        <f t="shared" si="5"/>
        <v>2274.0165062314468</v>
      </c>
      <c r="J70" s="126">
        <f t="shared" si="6"/>
        <v>2.9683129250999998</v>
      </c>
      <c r="K70" s="110">
        <f t="shared" si="7"/>
        <v>2968.3129250999996</v>
      </c>
      <c r="L70" s="111">
        <f t="shared" si="8"/>
        <v>2285.6009523269995</v>
      </c>
      <c r="N70" s="175"/>
      <c r="O70" s="52">
        <v>0.43</v>
      </c>
      <c r="P70" s="161">
        <f t="shared" si="14"/>
        <v>3.0720039999999997</v>
      </c>
      <c r="Q70" s="156">
        <f t="shared" si="9"/>
        <v>3072.0039999999999</v>
      </c>
      <c r="R70" s="156">
        <f t="shared" si="10"/>
        <v>2365.44308</v>
      </c>
      <c r="S70" s="181"/>
      <c r="T70" s="52">
        <f t="shared" si="15"/>
        <v>0.43000000000000022</v>
      </c>
      <c r="U70" s="53">
        <f t="shared" si="11"/>
        <v>2274.0165062314468</v>
      </c>
      <c r="V70" s="172">
        <f t="shared" si="12"/>
        <v>2365.44308</v>
      </c>
      <c r="W70" s="54">
        <f t="shared" si="13"/>
        <v>1.0402048857244521</v>
      </c>
      <c r="X70" s="175"/>
      <c r="Y70" s="55"/>
      <c r="AA70" s="3"/>
      <c r="AB70" s="3"/>
      <c r="AC70" s="80"/>
      <c r="AD70" s="80"/>
      <c r="AE70" s="80"/>
      <c r="AF70" s="179"/>
      <c r="AG70" s="80"/>
      <c r="AH70" s="3"/>
      <c r="AI70" s="3"/>
      <c r="AJ70" s="3"/>
      <c r="AK70" s="3"/>
    </row>
    <row r="71" spans="1:37" ht="16.5" thickTop="1" thickBot="1" x14ac:dyDescent="0.3">
      <c r="A71" s="58"/>
      <c r="B71" s="58"/>
      <c r="D71" s="52">
        <v>0.44</v>
      </c>
      <c r="E71" s="137">
        <f t="shared" si="1"/>
        <v>2.819666758061345</v>
      </c>
      <c r="F71" s="144">
        <f t="shared" si="2"/>
        <v>0.23492422684762329</v>
      </c>
      <c r="G71" s="64">
        <f t="shared" si="3"/>
        <v>3.0545909849089683</v>
      </c>
      <c r="H71" s="125">
        <f t="shared" si="4"/>
        <v>3054.5909849089685</v>
      </c>
      <c r="I71" s="123">
        <f t="shared" si="5"/>
        <v>2352.0350583799059</v>
      </c>
      <c r="J71" s="126">
        <f t="shared" si="6"/>
        <v>3.0673726911999997</v>
      </c>
      <c r="K71" s="110">
        <f t="shared" si="7"/>
        <v>3067.3726911999997</v>
      </c>
      <c r="L71" s="111">
        <f t="shared" si="8"/>
        <v>2361.8769722239999</v>
      </c>
      <c r="N71" s="175"/>
      <c r="O71" s="52">
        <v>0.44</v>
      </c>
      <c r="P71" s="161">
        <f t="shared" si="14"/>
        <v>3.1699839999999999</v>
      </c>
      <c r="Q71" s="156">
        <f t="shared" si="9"/>
        <v>3169.9839999999999</v>
      </c>
      <c r="R71" s="156">
        <f t="shared" si="10"/>
        <v>2440.8876799999998</v>
      </c>
      <c r="S71" s="181"/>
      <c r="T71" s="52">
        <f t="shared" si="15"/>
        <v>0.44000000000000022</v>
      </c>
      <c r="U71" s="53">
        <f t="shared" si="11"/>
        <v>2352.0350583799059</v>
      </c>
      <c r="V71" s="172">
        <f t="shared" si="12"/>
        <v>2440.8876799999998</v>
      </c>
      <c r="W71" s="54">
        <f t="shared" si="13"/>
        <v>1.0377769120845062</v>
      </c>
      <c r="X71" s="175"/>
      <c r="Y71" s="55"/>
      <c r="AA71" s="3"/>
      <c r="AB71" s="81"/>
      <c r="AC71" s="80"/>
      <c r="AD71" s="80"/>
      <c r="AE71" s="80"/>
      <c r="AF71" s="85"/>
      <c r="AG71" s="80"/>
      <c r="AH71" s="3"/>
      <c r="AI71" s="3"/>
      <c r="AJ71" s="3"/>
      <c r="AK71" s="3"/>
    </row>
    <row r="72" spans="1:37" ht="16.5" thickTop="1" thickBot="1" x14ac:dyDescent="0.3">
      <c r="A72" s="58"/>
      <c r="B72" s="58"/>
      <c r="D72" s="52">
        <v>0.45</v>
      </c>
      <c r="E72" s="137">
        <f t="shared" si="1"/>
        <v>2.9119753567864386</v>
      </c>
      <c r="F72" s="144">
        <f t="shared" si="2"/>
        <v>0.24490758732930726</v>
      </c>
      <c r="G72" s="64">
        <f t="shared" si="3"/>
        <v>3.156882944115746</v>
      </c>
      <c r="H72" s="125">
        <f t="shared" si="4"/>
        <v>3156.8829441157459</v>
      </c>
      <c r="I72" s="123">
        <f t="shared" si="5"/>
        <v>2430.7998669691242</v>
      </c>
      <c r="J72" s="126">
        <f t="shared" si="6"/>
        <v>3.1674117125000003</v>
      </c>
      <c r="K72" s="110">
        <f t="shared" si="7"/>
        <v>3167.4117125000002</v>
      </c>
      <c r="L72" s="111">
        <f t="shared" si="8"/>
        <v>2438.9070186250001</v>
      </c>
      <c r="N72" s="175"/>
      <c r="O72" s="52">
        <v>0.45</v>
      </c>
      <c r="P72" s="161">
        <f t="shared" si="14"/>
        <v>3.2688000000000001</v>
      </c>
      <c r="Q72" s="156">
        <f t="shared" si="9"/>
        <v>3268.8</v>
      </c>
      <c r="R72" s="156">
        <f t="shared" si="10"/>
        <v>2516.9760000000001</v>
      </c>
      <c r="S72" s="181"/>
      <c r="T72" s="52">
        <f t="shared" si="15"/>
        <v>0.45000000000000023</v>
      </c>
      <c r="U72" s="53">
        <f t="shared" si="11"/>
        <v>2430.7998669691242</v>
      </c>
      <c r="V72" s="172">
        <f t="shared" si="12"/>
        <v>2516.9760000000001</v>
      </c>
      <c r="W72" s="54">
        <f t="shared" si="13"/>
        <v>1.035451759810373</v>
      </c>
      <c r="X72" s="175"/>
      <c r="Y72" s="55"/>
      <c r="AA72" s="3"/>
      <c r="AB72" s="179"/>
      <c r="AC72" s="3"/>
      <c r="AD72" s="3"/>
      <c r="AE72" s="3"/>
      <c r="AF72" s="67"/>
      <c r="AG72" s="3"/>
      <c r="AH72" s="65"/>
      <c r="AI72" s="3"/>
      <c r="AJ72" s="3"/>
      <c r="AK72" s="3"/>
    </row>
    <row r="73" spans="1:37" ht="16.5" thickTop="1" thickBot="1" x14ac:dyDescent="0.3">
      <c r="A73" s="58"/>
      <c r="B73" s="58"/>
      <c r="D73" s="52">
        <v>0.46</v>
      </c>
      <c r="E73" s="137">
        <f t="shared" si="1"/>
        <v>3.0050634631002313</v>
      </c>
      <c r="F73" s="144">
        <f t="shared" si="2"/>
        <v>0.25506026663679909</v>
      </c>
      <c r="G73" s="64">
        <f t="shared" si="3"/>
        <v>3.2601237297370305</v>
      </c>
      <c r="H73" s="125">
        <f t="shared" si="4"/>
        <v>3260.1237297370303</v>
      </c>
      <c r="I73" s="123">
        <f t="shared" si="5"/>
        <v>2510.2952718975134</v>
      </c>
      <c r="J73" s="126">
        <f t="shared" si="6"/>
        <v>3.2684161848000004</v>
      </c>
      <c r="K73" s="110">
        <f t="shared" si="7"/>
        <v>3268.4161848000003</v>
      </c>
      <c r="L73" s="111">
        <f t="shared" si="8"/>
        <v>2516.6804622960003</v>
      </c>
      <c r="N73" s="175"/>
      <c r="O73" s="52">
        <v>0.46</v>
      </c>
      <c r="P73" s="161">
        <f t="shared" si="14"/>
        <v>3.3684400000000001</v>
      </c>
      <c r="Q73" s="156">
        <f t="shared" si="9"/>
        <v>3368.44</v>
      </c>
      <c r="R73" s="156">
        <f t="shared" si="10"/>
        <v>2593.6988000000001</v>
      </c>
      <c r="S73" s="181"/>
      <c r="T73" s="52">
        <f t="shared" si="15"/>
        <v>0.46000000000000024</v>
      </c>
      <c r="U73" s="53">
        <f t="shared" si="11"/>
        <v>2510.2952718975134</v>
      </c>
      <c r="V73" s="172">
        <f t="shared" si="12"/>
        <v>2593.6988000000001</v>
      </c>
      <c r="W73" s="54">
        <f t="shared" si="13"/>
        <v>1.0332245887709626</v>
      </c>
      <c r="X73" s="175"/>
      <c r="Y73" s="55"/>
      <c r="AA73" s="3"/>
      <c r="AB73" s="3"/>
      <c r="AC73" s="81"/>
      <c r="AD73" s="81"/>
      <c r="AE73" s="81"/>
      <c r="AF73" s="67"/>
      <c r="AG73" s="81"/>
      <c r="AH73" s="65"/>
      <c r="AI73" s="3"/>
      <c r="AJ73" s="3"/>
      <c r="AK73" s="3"/>
    </row>
    <row r="74" spans="1:37" ht="16.5" thickTop="1" thickBot="1" x14ac:dyDescent="0.3">
      <c r="A74" s="58"/>
      <c r="B74" s="58"/>
      <c r="D74" s="52">
        <v>0.47</v>
      </c>
      <c r="E74" s="137">
        <f t="shared" si="1"/>
        <v>3.0989136045861545</v>
      </c>
      <c r="F74" s="144">
        <f t="shared" si="2"/>
        <v>0.26537984592973007</v>
      </c>
      <c r="G74" s="64">
        <f t="shared" si="3"/>
        <v>3.3642934505158846</v>
      </c>
      <c r="H74" s="125">
        <f t="shared" si="4"/>
        <v>3364.2934505158846</v>
      </c>
      <c r="I74" s="123">
        <f t="shared" si="5"/>
        <v>2590.505956897231</v>
      </c>
      <c r="J74" s="126">
        <f t="shared" si="6"/>
        <v>3.3703723038999995</v>
      </c>
      <c r="K74" s="110">
        <f t="shared" si="7"/>
        <v>3370.3723038999997</v>
      </c>
      <c r="L74" s="111">
        <f t="shared" si="8"/>
        <v>2595.186674003</v>
      </c>
      <c r="N74" s="175"/>
      <c r="O74" s="52">
        <v>0.47</v>
      </c>
      <c r="P74" s="161">
        <f t="shared" si="14"/>
        <v>3.4688919999999994</v>
      </c>
      <c r="Q74" s="156">
        <f t="shared" si="9"/>
        <v>3468.8919999999994</v>
      </c>
      <c r="R74" s="156">
        <f t="shared" si="10"/>
        <v>2671.0468399999995</v>
      </c>
      <c r="S74" s="181"/>
      <c r="T74" s="52">
        <f t="shared" si="15"/>
        <v>0.47000000000000025</v>
      </c>
      <c r="U74" s="53">
        <f t="shared" si="11"/>
        <v>2590.505956897231</v>
      </c>
      <c r="V74" s="172">
        <f t="shared" si="12"/>
        <v>2671.0468399999995</v>
      </c>
      <c r="W74" s="54">
        <f t="shared" si="13"/>
        <v>1.0310907924717672</v>
      </c>
      <c r="X74" s="175"/>
      <c r="Y74" s="55"/>
      <c r="AA74" s="3"/>
      <c r="AB74" s="3"/>
      <c r="AC74" s="179"/>
      <c r="AD74" s="68"/>
      <c r="AE74" s="68"/>
      <c r="AF74" s="68"/>
      <c r="AG74" s="68"/>
      <c r="AH74" s="68"/>
      <c r="AI74" s="3"/>
      <c r="AJ74" s="3"/>
      <c r="AK74" s="3"/>
    </row>
    <row r="75" spans="1:37" ht="16.5" thickTop="1" thickBot="1" x14ac:dyDescent="0.3">
      <c r="A75" s="58"/>
      <c r="B75" s="58"/>
      <c r="D75" s="52">
        <v>0.48</v>
      </c>
      <c r="E75" s="137">
        <f t="shared" si="1"/>
        <v>3.1935087311240573</v>
      </c>
      <c r="F75" s="144">
        <f t="shared" si="2"/>
        <v>0.27586390636773167</v>
      </c>
      <c r="G75" s="64">
        <f t="shared" si="3"/>
        <v>3.469372637491789</v>
      </c>
      <c r="H75" s="125">
        <f t="shared" si="4"/>
        <v>3469.3726374917892</v>
      </c>
      <c r="I75" s="123">
        <f t="shared" si="5"/>
        <v>2671.4169308686778</v>
      </c>
      <c r="J75" s="126">
        <f t="shared" si="6"/>
        <v>3.4732662656</v>
      </c>
      <c r="K75" s="110">
        <f t="shared" si="7"/>
        <v>3473.2662655999998</v>
      </c>
      <c r="L75" s="111">
        <f t="shared" si="8"/>
        <v>2674.4150245119999</v>
      </c>
      <c r="N75" s="175"/>
      <c r="O75" s="52">
        <v>0.48</v>
      </c>
      <c r="P75" s="161">
        <f t="shared" si="14"/>
        <v>3.5701439999999995</v>
      </c>
      <c r="Q75" s="156">
        <f t="shared" si="9"/>
        <v>3570.1439999999993</v>
      </c>
      <c r="R75" s="156">
        <f t="shared" si="10"/>
        <v>2749.0108799999994</v>
      </c>
      <c r="S75" s="181"/>
      <c r="T75" s="52">
        <f t="shared" si="15"/>
        <v>0.48000000000000026</v>
      </c>
      <c r="U75" s="53">
        <f t="shared" si="11"/>
        <v>2671.4169308686778</v>
      </c>
      <c r="V75" s="172">
        <f t="shared" si="12"/>
        <v>2749.0108799999994</v>
      </c>
      <c r="W75" s="54">
        <f t="shared" si="13"/>
        <v>1.0290459898770237</v>
      </c>
      <c r="X75" s="175"/>
      <c r="Y75" s="55"/>
      <c r="AA75" s="3"/>
      <c r="AB75" s="3"/>
      <c r="AC75" s="179"/>
      <c r="AD75" s="68"/>
      <c r="AE75" s="68"/>
      <c r="AF75" s="68"/>
      <c r="AG75" s="68"/>
      <c r="AH75" s="68"/>
      <c r="AI75" s="3"/>
      <c r="AJ75" s="3"/>
      <c r="AK75" s="3"/>
    </row>
    <row r="76" spans="1:37" ht="16.5" thickTop="1" thickBot="1" x14ac:dyDescent="0.3">
      <c r="A76" s="58"/>
      <c r="B76" s="58"/>
      <c r="D76" s="52">
        <v>0.49</v>
      </c>
      <c r="E76" s="137">
        <f t="shared" si="1"/>
        <v>3.2888321923837771</v>
      </c>
      <c r="F76" s="144">
        <f t="shared" si="2"/>
        <v>0.2865100291104351</v>
      </c>
      <c r="G76" s="64">
        <f t="shared" si="3"/>
        <v>3.5753422214942123</v>
      </c>
      <c r="H76" s="125">
        <f t="shared" si="4"/>
        <v>3575.3422214942125</v>
      </c>
      <c r="I76" s="123">
        <f t="shared" si="5"/>
        <v>2753.0135105505437</v>
      </c>
      <c r="J76" s="126">
        <f t="shared" si="6"/>
        <v>3.5770842656999995</v>
      </c>
      <c r="K76" s="110">
        <f t="shared" si="7"/>
        <v>3577.0842656999994</v>
      </c>
      <c r="L76" s="111">
        <f t="shared" si="8"/>
        <v>2754.3548845889995</v>
      </c>
      <c r="N76" s="175"/>
      <c r="O76" s="52">
        <v>0.49</v>
      </c>
      <c r="P76" s="161">
        <f t="shared" si="14"/>
        <v>3.6721840000000001</v>
      </c>
      <c r="Q76" s="156">
        <f t="shared" si="9"/>
        <v>3672.1840000000002</v>
      </c>
      <c r="R76" s="156">
        <f t="shared" si="10"/>
        <v>2827.5816800000002</v>
      </c>
      <c r="S76" s="181"/>
      <c r="T76" s="52">
        <f t="shared" si="15"/>
        <v>0.49000000000000027</v>
      </c>
      <c r="U76" s="53">
        <f t="shared" si="11"/>
        <v>2753.0135105505437</v>
      </c>
      <c r="V76" s="172">
        <f t="shared" si="12"/>
        <v>2827.5816800000002</v>
      </c>
      <c r="W76" s="54">
        <f t="shared" si="13"/>
        <v>1.0270860165283187</v>
      </c>
      <c r="X76" s="175"/>
      <c r="Y76" s="55"/>
      <c r="AA76" s="3"/>
      <c r="AB76" s="3"/>
      <c r="AC76" s="66"/>
      <c r="AD76" s="69"/>
      <c r="AE76" s="69"/>
      <c r="AF76" s="69"/>
      <c r="AG76" s="69"/>
      <c r="AH76" s="69"/>
      <c r="AI76" s="3"/>
      <c r="AJ76" s="3"/>
      <c r="AK76" s="3"/>
    </row>
    <row r="77" spans="1:37" ht="16.5" thickTop="1" thickBot="1" x14ac:dyDescent="0.3">
      <c r="A77" s="58"/>
      <c r="B77" s="58"/>
      <c r="D77" s="52">
        <v>0.5</v>
      </c>
      <c r="E77" s="137">
        <f t="shared" si="1"/>
        <v>3.3848677168938939</v>
      </c>
      <c r="F77" s="144">
        <f t="shared" si="2"/>
        <v>0.29731579531747176</v>
      </c>
      <c r="G77" s="64">
        <f t="shared" si="3"/>
        <v>3.6821835122113655</v>
      </c>
      <c r="H77" s="125">
        <f t="shared" si="4"/>
        <v>3682.1835122113657</v>
      </c>
      <c r="I77" s="123">
        <f t="shared" si="5"/>
        <v>2835.2813044027516</v>
      </c>
      <c r="J77" s="126">
        <f t="shared" si="6"/>
        <v>3.6818124999999999</v>
      </c>
      <c r="K77" s="110">
        <f t="shared" si="7"/>
        <v>3681.8125</v>
      </c>
      <c r="L77" s="111">
        <f t="shared" si="8"/>
        <v>2834.995625</v>
      </c>
      <c r="N77" s="175"/>
      <c r="O77" s="52">
        <v>0.5</v>
      </c>
      <c r="P77" s="161">
        <f t="shared" si="14"/>
        <v>3.7749999999999999</v>
      </c>
      <c r="Q77" s="156">
        <f t="shared" si="9"/>
        <v>3775</v>
      </c>
      <c r="R77" s="156">
        <f t="shared" si="10"/>
        <v>2906.75</v>
      </c>
      <c r="S77" s="181"/>
      <c r="T77" s="52">
        <f t="shared" si="15"/>
        <v>0.50000000000000022</v>
      </c>
      <c r="U77" s="53">
        <f t="shared" si="11"/>
        <v>2835.2813044027516</v>
      </c>
      <c r="V77" s="172">
        <f t="shared" si="12"/>
        <v>2906.75</v>
      </c>
      <c r="W77" s="54">
        <f t="shared" si="13"/>
        <v>1.0252069152666681</v>
      </c>
      <c r="X77" s="175"/>
      <c r="Y77" s="55"/>
      <c r="AA77" s="3"/>
      <c r="AB77" s="3"/>
      <c r="AC77" s="3"/>
      <c r="AD77" s="70"/>
      <c r="AE77" s="86"/>
      <c r="AF77" s="86"/>
      <c r="AG77" s="68"/>
      <c r="AH77" s="68"/>
      <c r="AI77" s="3"/>
      <c r="AJ77" s="3"/>
      <c r="AK77" s="3"/>
    </row>
    <row r="78" spans="1:37" ht="16.5" thickTop="1" thickBot="1" x14ac:dyDescent="0.3">
      <c r="A78" s="58"/>
      <c r="B78" s="58"/>
      <c r="D78" s="52">
        <v>0.51</v>
      </c>
      <c r="E78" s="137">
        <f t="shared" si="1"/>
        <v>3.481599392543846</v>
      </c>
      <c r="F78" s="144">
        <f t="shared" si="2"/>
        <v>0.30827878614847282</v>
      </c>
      <c r="G78" s="64">
        <f t="shared" si="3"/>
        <v>3.7898781786923186</v>
      </c>
      <c r="H78" s="125">
        <f t="shared" si="4"/>
        <v>3789.8781786923187</v>
      </c>
      <c r="I78" s="123">
        <f t="shared" si="5"/>
        <v>2918.2061975930856</v>
      </c>
      <c r="J78" s="126">
        <f t="shared" si="6"/>
        <v>3.7874371643</v>
      </c>
      <c r="K78" s="110">
        <f t="shared" si="7"/>
        <v>3787.4371642999999</v>
      </c>
      <c r="L78" s="111">
        <f t="shared" si="8"/>
        <v>2916.3266165109999</v>
      </c>
      <c r="N78" s="175"/>
      <c r="O78" s="52">
        <v>0.51</v>
      </c>
      <c r="P78" s="161">
        <f t="shared" si="14"/>
        <v>3.8785799999999999</v>
      </c>
      <c r="Q78" s="156">
        <f t="shared" si="9"/>
        <v>3878.58</v>
      </c>
      <c r="R78" s="156">
        <f t="shared" si="10"/>
        <v>2986.5066000000002</v>
      </c>
      <c r="S78" s="181"/>
      <c r="T78" s="52">
        <f t="shared" si="15"/>
        <v>0.51000000000000023</v>
      </c>
      <c r="U78" s="53">
        <f t="shared" si="11"/>
        <v>2918.2061975930856</v>
      </c>
      <c r="V78" s="172">
        <f t="shared" si="12"/>
        <v>2986.5066000000002</v>
      </c>
      <c r="W78" s="54">
        <f t="shared" si="13"/>
        <v>1.0234049267879866</v>
      </c>
      <c r="X78" s="175"/>
      <c r="Y78" s="55"/>
      <c r="AA78" s="3"/>
      <c r="AB78" s="3"/>
      <c r="AC78" s="66"/>
      <c r="AD78" s="69"/>
      <c r="AE78" s="69"/>
      <c r="AF78" s="69"/>
      <c r="AG78" s="69"/>
      <c r="AH78" s="69"/>
      <c r="AI78" s="3"/>
      <c r="AJ78" s="3"/>
      <c r="AK78" s="3"/>
    </row>
    <row r="79" spans="1:37" ht="16.5" thickTop="1" thickBot="1" x14ac:dyDescent="0.3">
      <c r="A79" s="58"/>
      <c r="B79" s="58"/>
      <c r="D79" s="52">
        <v>0.52</v>
      </c>
      <c r="E79" s="137">
        <f t="shared" si="1"/>
        <v>3.5790116483929006</v>
      </c>
      <c r="F79" s="144">
        <f t="shared" si="2"/>
        <v>0.31939658276306987</v>
      </c>
      <c r="G79" s="64">
        <f t="shared" si="3"/>
        <v>3.8984082311559707</v>
      </c>
      <c r="H79" s="125">
        <f t="shared" si="4"/>
        <v>3898.4082311559705</v>
      </c>
      <c r="I79" s="123">
        <f t="shared" si="5"/>
        <v>3001.7743379900971</v>
      </c>
      <c r="J79" s="126">
        <f t="shared" si="6"/>
        <v>3.8939444544000001</v>
      </c>
      <c r="K79" s="110">
        <f t="shared" si="7"/>
        <v>3893.9444544000003</v>
      </c>
      <c r="L79" s="111">
        <f t="shared" si="8"/>
        <v>2998.3372298880004</v>
      </c>
      <c r="N79" s="175"/>
      <c r="O79" s="52">
        <v>0.52</v>
      </c>
      <c r="P79" s="161">
        <f t="shared" si="14"/>
        <v>3.9829120000000002</v>
      </c>
      <c r="Q79" s="156">
        <f t="shared" si="9"/>
        <v>3982.9120000000003</v>
      </c>
      <c r="R79" s="156">
        <f t="shared" si="10"/>
        <v>3066.8422400000004</v>
      </c>
      <c r="S79" s="181"/>
      <c r="T79" s="52">
        <f t="shared" si="15"/>
        <v>0.52000000000000024</v>
      </c>
      <c r="U79" s="53">
        <f t="shared" si="11"/>
        <v>3001.7743379900971</v>
      </c>
      <c r="V79" s="172">
        <f t="shared" si="12"/>
        <v>3066.8422400000004</v>
      </c>
      <c r="W79" s="54">
        <f t="shared" si="13"/>
        <v>1.0216764802025295</v>
      </c>
      <c r="X79" s="175"/>
      <c r="Y79" s="55"/>
      <c r="AA79" s="3"/>
      <c r="AB79" s="3"/>
      <c r="AC79" s="66"/>
      <c r="AD79" s="73"/>
      <c r="AE79" s="73"/>
      <c r="AF79" s="73"/>
      <c r="AG79" s="73"/>
      <c r="AH79" s="73"/>
      <c r="AI79" s="3"/>
      <c r="AJ79" s="3"/>
      <c r="AK79" s="3"/>
    </row>
    <row r="80" spans="1:37" ht="16.5" thickTop="1" thickBot="1" x14ac:dyDescent="0.3">
      <c r="A80" s="58"/>
      <c r="B80" s="58"/>
      <c r="D80" s="52">
        <v>0.53</v>
      </c>
      <c r="E80" s="137">
        <f t="shared" si="1"/>
        <v>3.6770892376728144</v>
      </c>
      <c r="F80" s="144">
        <f t="shared" si="2"/>
        <v>0.33066676632089392</v>
      </c>
      <c r="G80" s="64">
        <f t="shared" si="3"/>
        <v>4.0077560039937081</v>
      </c>
      <c r="H80" s="125">
        <f t="shared" si="4"/>
        <v>4007.756003993708</v>
      </c>
      <c r="I80" s="123">
        <f t="shared" si="5"/>
        <v>3085.9721230751552</v>
      </c>
      <c r="J80" s="126">
        <f t="shared" si="6"/>
        <v>4.0013205661000013</v>
      </c>
      <c r="K80" s="110">
        <f t="shared" si="7"/>
        <v>4001.3205661000011</v>
      </c>
      <c r="L80" s="111">
        <f t="shared" si="8"/>
        <v>3081.0168358970009</v>
      </c>
      <c r="N80" s="175"/>
      <c r="O80" s="52">
        <v>0.53</v>
      </c>
      <c r="P80" s="161">
        <f t="shared" si="14"/>
        <v>4.0879840000000005</v>
      </c>
      <c r="Q80" s="156">
        <f t="shared" si="9"/>
        <v>4087.9840000000004</v>
      </c>
      <c r="R80" s="156">
        <f t="shared" si="10"/>
        <v>3147.7476800000004</v>
      </c>
      <c r="S80" s="181"/>
      <c r="T80" s="52">
        <f t="shared" si="15"/>
        <v>0.53000000000000025</v>
      </c>
      <c r="U80" s="53">
        <f t="shared" si="11"/>
        <v>3085.9721230751552</v>
      </c>
      <c r="V80" s="172">
        <f t="shared" si="12"/>
        <v>3147.7476800000004</v>
      </c>
      <c r="W80" s="54">
        <f t="shared" si="13"/>
        <v>1.0200181837233468</v>
      </c>
      <c r="X80" s="175"/>
      <c r="Y80" s="55"/>
      <c r="AA80" s="3"/>
      <c r="AB80" s="3"/>
      <c r="AC80" s="84"/>
      <c r="AD80" s="84"/>
      <c r="AE80" s="3"/>
      <c r="AF80" s="179"/>
      <c r="AG80" s="3"/>
      <c r="AH80" s="3"/>
      <c r="AI80" s="3"/>
      <c r="AJ80" s="3"/>
      <c r="AK80" s="3"/>
    </row>
    <row r="81" spans="1:37" ht="16.5" thickTop="1" thickBot="1" x14ac:dyDescent="0.3">
      <c r="A81" s="58"/>
      <c r="B81" s="58"/>
      <c r="D81" s="52">
        <v>0.54</v>
      </c>
      <c r="E81" s="137">
        <f t="shared" si="1"/>
        <v>3.7758172218827304</v>
      </c>
      <c r="F81" s="144">
        <f t="shared" si="2"/>
        <v>0.34208691798157637</v>
      </c>
      <c r="G81" s="64">
        <f t="shared" si="3"/>
        <v>4.117904139864307</v>
      </c>
      <c r="H81" s="125">
        <f t="shared" si="4"/>
        <v>4117.9041398643067</v>
      </c>
      <c r="I81" s="123">
        <f t="shared" si="5"/>
        <v>3170.7861876955162</v>
      </c>
      <c r="J81" s="126">
        <f t="shared" si="6"/>
        <v>4.1095516952000013</v>
      </c>
      <c r="K81" s="110">
        <f t="shared" si="7"/>
        <v>4109.5516952000016</v>
      </c>
      <c r="L81" s="111">
        <f t="shared" si="8"/>
        <v>3164.3548053040013</v>
      </c>
      <c r="N81" s="175"/>
      <c r="O81" s="52">
        <v>0.54</v>
      </c>
      <c r="P81" s="161">
        <f t="shared" si="14"/>
        <v>4.1937840000000008</v>
      </c>
      <c r="Q81" s="156">
        <f t="shared" si="9"/>
        <v>4193.7840000000006</v>
      </c>
      <c r="R81" s="156">
        <f t="shared" si="10"/>
        <v>3229.2136800000003</v>
      </c>
      <c r="S81" s="181"/>
      <c r="T81" s="52">
        <f t="shared" si="15"/>
        <v>0.54000000000000026</v>
      </c>
      <c r="U81" s="53">
        <f t="shared" si="11"/>
        <v>3170.7861876955162</v>
      </c>
      <c r="V81" s="172">
        <f t="shared" si="12"/>
        <v>3229.2136800000003</v>
      </c>
      <c r="W81" s="54">
        <f t="shared" si="13"/>
        <v>1.0184268155737579</v>
      </c>
      <c r="X81" s="175"/>
      <c r="Y81" s="5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16.5" thickTop="1" thickBot="1" x14ac:dyDescent="0.3">
      <c r="A82" s="58"/>
      <c r="B82" s="58"/>
      <c r="D82" s="52">
        <v>0.55000000000000004</v>
      </c>
      <c r="E82" s="137">
        <f t="shared" si="1"/>
        <v>3.8751809558852304</v>
      </c>
      <c r="F82" s="144">
        <f t="shared" si="2"/>
        <v>0.35365461890474864</v>
      </c>
      <c r="G82" s="64">
        <f t="shared" si="3"/>
        <v>4.2288355747899793</v>
      </c>
      <c r="H82" s="125">
        <f t="shared" si="4"/>
        <v>4228.8355747899795</v>
      </c>
      <c r="I82" s="123">
        <f t="shared" si="5"/>
        <v>3256.2033925882843</v>
      </c>
      <c r="J82" s="126">
        <f t="shared" si="6"/>
        <v>4.2186240375000006</v>
      </c>
      <c r="K82" s="110">
        <f t="shared" si="7"/>
        <v>4218.6240375000007</v>
      </c>
      <c r="L82" s="111">
        <f t="shared" si="8"/>
        <v>3248.3405088750005</v>
      </c>
      <c r="N82" s="175"/>
      <c r="O82" s="52">
        <v>0.55000000000000004</v>
      </c>
      <c r="P82" s="161">
        <f t="shared" si="14"/>
        <v>4.3003000000000009</v>
      </c>
      <c r="Q82" s="156">
        <f t="shared" si="9"/>
        <v>4300.3000000000011</v>
      </c>
      <c r="R82" s="156">
        <f t="shared" si="10"/>
        <v>3311.2310000000011</v>
      </c>
      <c r="S82" s="181"/>
      <c r="T82" s="52">
        <f t="shared" si="15"/>
        <v>0.55000000000000027</v>
      </c>
      <c r="U82" s="53">
        <f t="shared" si="11"/>
        <v>3256.2033925882843</v>
      </c>
      <c r="V82" s="172">
        <f t="shared" si="12"/>
        <v>3311.2310000000011</v>
      </c>
      <c r="W82" s="54">
        <f t="shared" si="13"/>
        <v>1.016899315176985</v>
      </c>
      <c r="X82" s="175"/>
      <c r="Y82" s="55"/>
      <c r="AA82" s="3"/>
      <c r="AB82" s="3"/>
      <c r="AC82" s="84"/>
      <c r="AD82" s="85"/>
      <c r="AE82" s="85"/>
      <c r="AF82" s="85"/>
      <c r="AG82" s="85"/>
      <c r="AH82" s="3"/>
      <c r="AI82" s="3"/>
      <c r="AJ82" s="3"/>
      <c r="AK82" s="3"/>
    </row>
    <row r="83" spans="1:37" ht="16.5" thickTop="1" thickBot="1" x14ac:dyDescent="0.3">
      <c r="A83" s="58"/>
      <c r="B83" s="58"/>
      <c r="D83" s="52">
        <v>0.56000000000000005</v>
      </c>
      <c r="E83" s="137">
        <f t="shared" si="1"/>
        <v>3.9751660739214607</v>
      </c>
      <c r="F83" s="144">
        <f t="shared" si="2"/>
        <v>0.36536745025004197</v>
      </c>
      <c r="G83" s="64">
        <f t="shared" si="3"/>
        <v>4.3405335241715024</v>
      </c>
      <c r="H83" s="125">
        <f t="shared" si="4"/>
        <v>4340.533524171502</v>
      </c>
      <c r="I83" s="123">
        <f t="shared" si="5"/>
        <v>3342.2108136120564</v>
      </c>
      <c r="J83" s="126">
        <f t="shared" si="6"/>
        <v>4.328523788800001</v>
      </c>
      <c r="K83" s="110">
        <f t="shared" si="7"/>
        <v>4328.5237888000011</v>
      </c>
      <c r="L83" s="111">
        <f t="shared" si="8"/>
        <v>3332.9633173760008</v>
      </c>
      <c r="N83" s="175"/>
      <c r="O83" s="52">
        <v>0.56000000000000005</v>
      </c>
      <c r="P83" s="161">
        <f t="shared" si="14"/>
        <v>4.4075200000000008</v>
      </c>
      <c r="Q83" s="156">
        <f t="shared" si="9"/>
        <v>4407.5200000000004</v>
      </c>
      <c r="R83" s="156">
        <f t="shared" si="10"/>
        <v>3393.7904000000003</v>
      </c>
      <c r="S83" s="181"/>
      <c r="T83" s="52">
        <f t="shared" si="15"/>
        <v>0.56000000000000028</v>
      </c>
      <c r="U83" s="53">
        <f t="shared" si="11"/>
        <v>3342.2108136120564</v>
      </c>
      <c r="V83" s="172">
        <f t="shared" si="12"/>
        <v>3393.7904000000003</v>
      </c>
      <c r="W83" s="54">
        <f t="shared" si="13"/>
        <v>1.015432774670548</v>
      </c>
      <c r="X83" s="175"/>
      <c r="Y83" s="55"/>
      <c r="AA83" s="3"/>
      <c r="AB83" s="3"/>
      <c r="AC83" s="80"/>
      <c r="AD83" s="80"/>
      <c r="AE83" s="80"/>
      <c r="AF83" s="179"/>
      <c r="AG83" s="80"/>
      <c r="AH83" s="3"/>
      <c r="AI83" s="3"/>
      <c r="AJ83" s="3"/>
      <c r="AK83" s="3"/>
    </row>
    <row r="84" spans="1:37" ht="16.5" thickTop="1" thickBot="1" x14ac:dyDescent="0.3">
      <c r="A84" s="58"/>
      <c r="B84" s="58"/>
      <c r="D84" s="52">
        <v>0.56999999999999995</v>
      </c>
      <c r="E84" s="137">
        <f t="shared" si="1"/>
        <v>4.0757584764713943</v>
      </c>
      <c r="F84" s="144">
        <f t="shared" si="2"/>
        <v>0.37722299317708763</v>
      </c>
      <c r="G84" s="64">
        <f t="shared" si="3"/>
        <v>4.4529814696484822</v>
      </c>
      <c r="H84" s="125">
        <f t="shared" si="4"/>
        <v>4452.9814696484818</v>
      </c>
      <c r="I84" s="123">
        <f t="shared" si="5"/>
        <v>3428.7957316293309</v>
      </c>
      <c r="J84" s="126">
        <f t="shared" si="6"/>
        <v>4.4392371448999999</v>
      </c>
      <c r="K84" s="110">
        <f t="shared" si="7"/>
        <v>4439.2371449000002</v>
      </c>
      <c r="L84" s="111">
        <f t="shared" si="8"/>
        <v>3418.212601573</v>
      </c>
      <c r="N84" s="175"/>
      <c r="O84" s="52">
        <v>0.56999999999999995</v>
      </c>
      <c r="P84" s="161">
        <f t="shared" si="14"/>
        <v>4.5154320000000006</v>
      </c>
      <c r="Q84" s="156">
        <f t="shared" si="9"/>
        <v>4515.4320000000007</v>
      </c>
      <c r="R84" s="156">
        <f t="shared" si="10"/>
        <v>3476.8826400000007</v>
      </c>
      <c r="S84" s="181"/>
      <c r="T84" s="52">
        <f t="shared" si="15"/>
        <v>0.57000000000000028</v>
      </c>
      <c r="U84" s="53">
        <f t="shared" si="11"/>
        <v>3428.7957316293309</v>
      </c>
      <c r="V84" s="172">
        <f t="shared" si="12"/>
        <v>3476.8826400000007</v>
      </c>
      <c r="W84" s="54">
        <f t="shared" si="13"/>
        <v>1.0140244307723223</v>
      </c>
      <c r="X84" s="175"/>
      <c r="Y84" s="55"/>
      <c r="AA84" s="3"/>
      <c r="AB84" s="3"/>
      <c r="AC84" s="80"/>
      <c r="AD84" s="80"/>
      <c r="AE84" s="80"/>
      <c r="AF84" s="85"/>
      <c r="AG84" s="80"/>
      <c r="AH84" s="3"/>
      <c r="AI84" s="3"/>
      <c r="AJ84" s="3"/>
      <c r="AK84" s="3"/>
    </row>
    <row r="85" spans="1:37" ht="16.5" thickTop="1" thickBot="1" x14ac:dyDescent="0.3">
      <c r="A85" s="58"/>
      <c r="B85" s="58"/>
      <c r="D85" s="52">
        <v>0.57999999999999996</v>
      </c>
      <c r="E85" s="137">
        <f t="shared" si="1"/>
        <v>4.1769443178922856</v>
      </c>
      <c r="F85" s="144">
        <f t="shared" si="2"/>
        <v>0.38921882884551706</v>
      </c>
      <c r="G85" s="64">
        <f t="shared" si="3"/>
        <v>4.5661631467378028</v>
      </c>
      <c r="H85" s="125">
        <f t="shared" si="4"/>
        <v>4566.1631467378029</v>
      </c>
      <c r="I85" s="123">
        <f t="shared" si="5"/>
        <v>3515.9456229881084</v>
      </c>
      <c r="J85" s="126">
        <f t="shared" si="6"/>
        <v>4.5507503015999999</v>
      </c>
      <c r="K85" s="110">
        <f t="shared" si="7"/>
        <v>4550.7503016000001</v>
      </c>
      <c r="L85" s="111">
        <f t="shared" si="8"/>
        <v>3504.077732232</v>
      </c>
      <c r="N85" s="175"/>
      <c r="O85" s="52">
        <v>0.57999999999999996</v>
      </c>
      <c r="P85" s="161">
        <f t="shared" si="14"/>
        <v>4.6240240000000004</v>
      </c>
      <c r="Q85" s="156">
        <f t="shared" si="9"/>
        <v>4624.0240000000003</v>
      </c>
      <c r="R85" s="156">
        <f t="shared" si="10"/>
        <v>3560.4984800000002</v>
      </c>
      <c r="S85" s="181"/>
      <c r="T85" s="52">
        <f t="shared" si="15"/>
        <v>0.58000000000000029</v>
      </c>
      <c r="U85" s="53">
        <f t="shared" si="11"/>
        <v>3515.9456229881084</v>
      </c>
      <c r="V85" s="172">
        <f t="shared" si="12"/>
        <v>3560.4984800000002</v>
      </c>
      <c r="W85" s="54">
        <f t="shared" si="13"/>
        <v>1.0126716570132923</v>
      </c>
      <c r="X85" s="175"/>
      <c r="Y85" s="55"/>
      <c r="AA85" s="3"/>
      <c r="AB85" s="3"/>
      <c r="AC85" s="3"/>
      <c r="AD85" s="3"/>
      <c r="AE85" s="65"/>
      <c r="AF85" s="67"/>
      <c r="AG85" s="3"/>
      <c r="AH85" s="65"/>
      <c r="AI85" s="3"/>
      <c r="AJ85" s="3"/>
      <c r="AK85" s="3"/>
    </row>
    <row r="86" spans="1:37" ht="16.5" thickTop="1" thickBot="1" x14ac:dyDescent="0.3">
      <c r="A86" s="58"/>
      <c r="B86" s="58"/>
      <c r="D86" s="52">
        <v>0.59</v>
      </c>
      <c r="E86" s="137">
        <f t="shared" si="1"/>
        <v>4.2787099947748048</v>
      </c>
      <c r="F86" s="144">
        <f t="shared" si="2"/>
        <v>0.40135253841496138</v>
      </c>
      <c r="G86" s="64">
        <f t="shared" si="3"/>
        <v>4.6800625331897665</v>
      </c>
      <c r="H86" s="125">
        <f t="shared" si="4"/>
        <v>4680.0625331897663</v>
      </c>
      <c r="I86" s="123">
        <f t="shared" si="5"/>
        <v>3603.6481505561201</v>
      </c>
      <c r="J86" s="126">
        <f t="shared" si="6"/>
        <v>4.6630494547000003</v>
      </c>
      <c r="K86" s="110">
        <f t="shared" si="7"/>
        <v>4663.0494547000008</v>
      </c>
      <c r="L86" s="111">
        <f t="shared" si="8"/>
        <v>3590.5480801190006</v>
      </c>
      <c r="N86" s="175"/>
      <c r="O86" s="52">
        <v>0.59</v>
      </c>
      <c r="P86" s="161">
        <f t="shared" si="14"/>
        <v>4.7332839999999994</v>
      </c>
      <c r="Q86" s="156">
        <f t="shared" si="9"/>
        <v>4733.2839999999997</v>
      </c>
      <c r="R86" s="156">
        <f t="shared" si="10"/>
        <v>3644.6286799999998</v>
      </c>
      <c r="S86" s="181"/>
      <c r="T86" s="52">
        <f t="shared" si="15"/>
        <v>0.5900000000000003</v>
      </c>
      <c r="U86" s="53">
        <f t="shared" si="11"/>
        <v>3603.6481505561201</v>
      </c>
      <c r="V86" s="172">
        <f t="shared" si="12"/>
        <v>3644.6286799999998</v>
      </c>
      <c r="W86" s="54">
        <f t="shared" si="13"/>
        <v>1.0113719563430619</v>
      </c>
      <c r="X86" s="175"/>
      <c r="Y86" s="55"/>
      <c r="AA86" s="3"/>
      <c r="AB86" s="3"/>
      <c r="AC86" s="81"/>
      <c r="AD86" s="81"/>
      <c r="AE86" s="65"/>
      <c r="AF86" s="67"/>
      <c r="AG86" s="81"/>
      <c r="AH86" s="65"/>
      <c r="AI86" s="3"/>
      <c r="AJ86" s="3"/>
      <c r="AK86" s="3"/>
    </row>
    <row r="87" spans="1:37" ht="16.5" thickTop="1" thickBot="1" x14ac:dyDescent="0.3">
      <c r="A87" s="58"/>
      <c r="B87" s="58"/>
      <c r="D87" s="52">
        <v>0.6</v>
      </c>
      <c r="E87" s="137">
        <f t="shared" si="1"/>
        <v>4.3810421349618895</v>
      </c>
      <c r="F87" s="144">
        <f t="shared" si="2"/>
        <v>0.41362170304505225</v>
      </c>
      <c r="G87" s="64">
        <f t="shared" si="3"/>
        <v>4.794663838006942</v>
      </c>
      <c r="H87" s="125">
        <f t="shared" si="4"/>
        <v>4794.6638380069417</v>
      </c>
      <c r="I87" s="123">
        <f t="shared" si="5"/>
        <v>3691.8911552653453</v>
      </c>
      <c r="J87" s="126">
        <f t="shared" si="6"/>
        <v>4.7761208000000002</v>
      </c>
      <c r="K87" s="110">
        <f t="shared" si="7"/>
        <v>4776.1208000000006</v>
      </c>
      <c r="L87" s="111">
        <f t="shared" si="8"/>
        <v>3677.6130160000007</v>
      </c>
      <c r="N87" s="175"/>
      <c r="O87" s="52">
        <v>0.6</v>
      </c>
      <c r="P87" s="161">
        <f t="shared" si="14"/>
        <v>4.8432000000000004</v>
      </c>
      <c r="Q87" s="156">
        <f t="shared" si="9"/>
        <v>4843.2000000000007</v>
      </c>
      <c r="R87" s="156">
        <f t="shared" si="10"/>
        <v>3729.2640000000006</v>
      </c>
      <c r="S87" s="181"/>
      <c r="T87" s="52">
        <f t="shared" si="15"/>
        <v>0.60000000000000031</v>
      </c>
      <c r="U87" s="53">
        <f t="shared" si="11"/>
        <v>3691.8911552653453</v>
      </c>
      <c r="V87" s="172">
        <f t="shared" si="12"/>
        <v>3729.2640000000006</v>
      </c>
      <c r="W87" s="54">
        <f t="shared" si="13"/>
        <v>1.0101229541075052</v>
      </c>
      <c r="X87" s="175"/>
      <c r="Y87" s="55"/>
      <c r="AA87" s="3"/>
      <c r="AB87" s="3"/>
      <c r="AC87" s="179"/>
      <c r="AD87" s="68"/>
      <c r="AE87" s="68"/>
      <c r="AF87" s="68"/>
      <c r="AG87" s="68"/>
      <c r="AH87" s="68"/>
      <c r="AI87" s="3"/>
      <c r="AJ87" s="3"/>
      <c r="AK87" s="3"/>
    </row>
    <row r="88" spans="1:37" ht="16.5" thickTop="1" thickBot="1" x14ac:dyDescent="0.3">
      <c r="A88" s="58"/>
      <c r="B88" s="58"/>
      <c r="D88" s="52">
        <v>0.61</v>
      </c>
      <c r="E88" s="137">
        <f t="shared" si="1"/>
        <v>4.4839275871803972</v>
      </c>
      <c r="F88" s="144">
        <f t="shared" si="2"/>
        <v>0.42602390389542061</v>
      </c>
      <c r="G88" s="64">
        <f t="shared" si="3"/>
        <v>4.9099514910758177</v>
      </c>
      <c r="H88" s="125">
        <f t="shared" si="4"/>
        <v>4909.951491075818</v>
      </c>
      <c r="I88" s="123">
        <f t="shared" si="5"/>
        <v>3780.6626481283802</v>
      </c>
      <c r="J88" s="126">
        <f t="shared" si="6"/>
        <v>4.8899505333000004</v>
      </c>
      <c r="K88" s="110">
        <f t="shared" si="7"/>
        <v>4889.9505333000006</v>
      </c>
      <c r="L88" s="111">
        <f t="shared" si="8"/>
        <v>3765.2619106410007</v>
      </c>
      <c r="N88" s="175"/>
      <c r="O88" s="52">
        <v>0.61</v>
      </c>
      <c r="P88" s="161">
        <f t="shared" si="14"/>
        <v>4.9537599999999999</v>
      </c>
      <c r="Q88" s="156">
        <f t="shared" si="9"/>
        <v>4953.76</v>
      </c>
      <c r="R88" s="156">
        <f t="shared" si="10"/>
        <v>3814.3952000000004</v>
      </c>
      <c r="S88" s="181"/>
      <c r="T88" s="52">
        <f t="shared" si="15"/>
        <v>0.61000000000000032</v>
      </c>
      <c r="U88" s="53">
        <f t="shared" si="11"/>
        <v>3780.6626481283802</v>
      </c>
      <c r="V88" s="172">
        <f t="shared" si="12"/>
        <v>3814.3952000000004</v>
      </c>
      <c r="W88" s="54">
        <f t="shared" si="13"/>
        <v>1.0089223913930325</v>
      </c>
      <c r="X88" s="175"/>
      <c r="Y88" s="55"/>
      <c r="AA88" s="3"/>
      <c r="AB88" s="3"/>
      <c r="AC88" s="179"/>
      <c r="AD88" s="68"/>
      <c r="AE88" s="68"/>
      <c r="AF88" s="68"/>
      <c r="AG88" s="68"/>
      <c r="AH88" s="68"/>
      <c r="AI88" s="3"/>
      <c r="AJ88" s="3"/>
      <c r="AK88" s="3"/>
    </row>
    <row r="89" spans="1:37" ht="16.5" thickTop="1" thickBot="1" x14ac:dyDescent="0.3">
      <c r="A89" s="58"/>
      <c r="B89" s="58"/>
      <c r="D89" s="52">
        <v>0.62</v>
      </c>
      <c r="E89" s="137">
        <f t="shared" si="1"/>
        <v>4.5873534112400813</v>
      </c>
      <c r="F89" s="144">
        <f t="shared" si="2"/>
        <v>0.43855672212569802</v>
      </c>
      <c r="G89" s="64">
        <f t="shared" si="3"/>
        <v>5.0259101333657794</v>
      </c>
      <c r="H89" s="125">
        <f t="shared" si="4"/>
        <v>5025.9101333657791</v>
      </c>
      <c r="I89" s="123">
        <f t="shared" si="5"/>
        <v>3869.9508026916501</v>
      </c>
      <c r="J89" s="126">
        <f t="shared" si="6"/>
        <v>5.0045248504000011</v>
      </c>
      <c r="K89" s="110">
        <f t="shared" si="7"/>
        <v>5004.524850400001</v>
      </c>
      <c r="L89" s="111">
        <f t="shared" si="8"/>
        <v>3853.4841348080008</v>
      </c>
      <c r="N89" s="175"/>
      <c r="O89" s="52">
        <v>0.62</v>
      </c>
      <c r="P89" s="161">
        <f t="shared" si="14"/>
        <v>5.0649519999999999</v>
      </c>
      <c r="Q89" s="156">
        <f t="shared" si="9"/>
        <v>5064.9520000000002</v>
      </c>
      <c r="R89" s="156">
        <f t="shared" si="10"/>
        <v>3900.0130400000003</v>
      </c>
      <c r="S89" s="181"/>
      <c r="T89" s="52">
        <f t="shared" si="15"/>
        <v>0.62000000000000033</v>
      </c>
      <c r="U89" s="53">
        <f t="shared" si="11"/>
        <v>3869.9508026916501</v>
      </c>
      <c r="V89" s="172">
        <f t="shared" si="12"/>
        <v>3900.0130400000003</v>
      </c>
      <c r="W89" s="54">
        <f t="shared" si="13"/>
        <v>1.0077681187283933</v>
      </c>
      <c r="X89" s="175"/>
      <c r="Y89" s="55"/>
      <c r="AA89" s="3"/>
      <c r="AB89" s="3"/>
      <c r="AC89" s="66"/>
      <c r="AD89" s="69"/>
      <c r="AE89" s="69"/>
      <c r="AF89" s="69"/>
      <c r="AG89" s="69"/>
      <c r="AH89" s="69"/>
      <c r="AI89" s="3"/>
      <c r="AJ89" s="3"/>
      <c r="AK89" s="3"/>
    </row>
    <row r="90" spans="1:37" ht="16.5" thickTop="1" thickBot="1" x14ac:dyDescent="0.3">
      <c r="A90" s="58"/>
      <c r="B90" s="58"/>
      <c r="D90" s="52">
        <v>0.63</v>
      </c>
      <c r="E90" s="137">
        <f t="shared" si="1"/>
        <v>4.6913068687584989</v>
      </c>
      <c r="F90" s="144">
        <f t="shared" si="2"/>
        <v>0.45121773889551564</v>
      </c>
      <c r="G90" s="64">
        <f t="shared" si="3"/>
        <v>5.1425246076540141</v>
      </c>
      <c r="H90" s="125">
        <f t="shared" si="4"/>
        <v>5142.5246076540143</v>
      </c>
      <c r="I90" s="123">
        <f t="shared" si="5"/>
        <v>3959.7439478935912</v>
      </c>
      <c r="J90" s="126">
        <f t="shared" si="6"/>
        <v>5.1198299471000004</v>
      </c>
      <c r="K90" s="110">
        <f t="shared" si="7"/>
        <v>5119.8299471</v>
      </c>
      <c r="L90" s="111">
        <f t="shared" si="8"/>
        <v>3942.2690592670001</v>
      </c>
      <c r="N90" s="175"/>
      <c r="O90" s="52">
        <v>0.63</v>
      </c>
      <c r="P90" s="161">
        <f t="shared" si="14"/>
        <v>5.1767640000000004</v>
      </c>
      <c r="Q90" s="156">
        <f t="shared" si="9"/>
        <v>5176.7640000000001</v>
      </c>
      <c r="R90" s="156">
        <f t="shared" si="10"/>
        <v>3986.1082800000004</v>
      </c>
      <c r="S90" s="181"/>
      <c r="T90" s="52">
        <f t="shared" si="15"/>
        <v>0.63000000000000034</v>
      </c>
      <c r="U90" s="53">
        <f t="shared" si="11"/>
        <v>3959.7439478935912</v>
      </c>
      <c r="V90" s="172">
        <f t="shared" si="12"/>
        <v>3986.1082800000004</v>
      </c>
      <c r="W90" s="54">
        <f t="shared" si="13"/>
        <v>1.0066580901324274</v>
      </c>
      <c r="X90" s="175"/>
      <c r="Y90" s="55"/>
      <c r="AA90" s="3"/>
      <c r="AB90" s="3"/>
      <c r="AC90" s="3"/>
      <c r="AD90" s="86"/>
      <c r="AE90" s="70"/>
      <c r="AF90" s="86"/>
      <c r="AG90" s="68"/>
      <c r="AH90" s="68"/>
      <c r="AI90" s="3"/>
      <c r="AJ90" s="3"/>
      <c r="AK90" s="3"/>
    </row>
    <row r="91" spans="1:37" ht="16.5" thickTop="1" thickBot="1" x14ac:dyDescent="0.3">
      <c r="A91" s="58"/>
      <c r="B91" s="58"/>
      <c r="D91" s="52">
        <v>0.64</v>
      </c>
      <c r="E91" s="137">
        <f t="shared" si="1"/>
        <v>4.7957754143739351</v>
      </c>
      <c r="F91" s="144">
        <f t="shared" si="2"/>
        <v>0.46400453536450492</v>
      </c>
      <c r="G91" s="64">
        <f t="shared" si="3"/>
        <v>5.2597799497384399</v>
      </c>
      <c r="H91" s="125">
        <f t="shared" si="4"/>
        <v>5259.7799497384394</v>
      </c>
      <c r="I91" s="123">
        <f t="shared" si="5"/>
        <v>4050.0305612985985</v>
      </c>
      <c r="J91" s="126">
        <f t="shared" si="6"/>
        <v>5.2358520192000002</v>
      </c>
      <c r="K91" s="110">
        <f t="shared" si="7"/>
        <v>5235.8520192000005</v>
      </c>
      <c r="L91" s="111">
        <f t="shared" si="8"/>
        <v>4031.6060547840007</v>
      </c>
      <c r="N91" s="175"/>
      <c r="O91" s="52">
        <v>0.64</v>
      </c>
      <c r="P91" s="161">
        <f t="shared" si="14"/>
        <v>5.2891840000000006</v>
      </c>
      <c r="Q91" s="156">
        <f t="shared" si="9"/>
        <v>5289.1840000000002</v>
      </c>
      <c r="R91" s="156">
        <f t="shared" si="10"/>
        <v>4072.6716800000004</v>
      </c>
      <c r="S91" s="181"/>
      <c r="T91" s="52">
        <f t="shared" si="15"/>
        <v>0.64000000000000035</v>
      </c>
      <c r="U91" s="53">
        <f t="shared" si="11"/>
        <v>4050.0305612985985</v>
      </c>
      <c r="V91" s="172">
        <f t="shared" si="12"/>
        <v>4072.6716800000004</v>
      </c>
      <c r="W91" s="54">
        <f t="shared" si="13"/>
        <v>1.0055903574945229</v>
      </c>
      <c r="X91" s="175"/>
      <c r="Y91" s="55"/>
      <c r="AA91" s="3"/>
      <c r="AB91" s="3"/>
      <c r="AC91" s="66"/>
      <c r="AD91" s="69"/>
      <c r="AE91" s="69"/>
      <c r="AF91" s="69"/>
      <c r="AG91" s="69"/>
      <c r="AH91" s="69"/>
      <c r="AI91" s="3"/>
      <c r="AJ91" s="3"/>
      <c r="AK91" s="3"/>
    </row>
    <row r="92" spans="1:37" ht="16.5" thickTop="1" thickBot="1" x14ac:dyDescent="0.3">
      <c r="A92" s="58"/>
      <c r="B92" s="58"/>
      <c r="D92" s="52">
        <v>0.65</v>
      </c>
      <c r="E92" s="137">
        <f t="shared" ref="E92:E155" si="16" xml:space="preserve"> E$11*(E$9/2)^2*(ACOS(1-D92/(E$9/2)) - (1-D92/(E$9/2))*SIN(ACOS(1-D92/(E$9/2))))</f>
        <v>4.900746687411778</v>
      </c>
      <c r="F92" s="144">
        <f t="shared" ref="F92:F155" si="17">(PI()*E$12*D92^2*(1-(D92/(1.5*E$9))))</f>
        <v>0.47691469269229703</v>
      </c>
      <c r="G92" s="64">
        <f t="shared" ref="G92:G155" si="18">F92+E92</f>
        <v>5.3776613801040751</v>
      </c>
      <c r="H92" s="125">
        <f t="shared" ref="H92:H155" si="19">G92*1000</f>
        <v>5377.6613801040749</v>
      </c>
      <c r="I92" s="123">
        <f t="shared" ref="I92:I155" si="20">H92*$D$17</f>
        <v>4140.7992626801379</v>
      </c>
      <c r="J92" s="126">
        <f t="shared" ref="J92:J155" si="21">-2.3007*(D92)^3+7.9332*(D92)^2+4.3102*(D92)-0.169</f>
        <v>5.3525772625000005</v>
      </c>
      <c r="K92" s="110">
        <f t="shared" ref="K92:K155" si="22">J92*1000</f>
        <v>5352.5772625000009</v>
      </c>
      <c r="L92" s="111">
        <f t="shared" ref="L92:L155" si="23">K92*$D$17</f>
        <v>4121.4844921250005</v>
      </c>
      <c r="N92" s="175"/>
      <c r="O92" s="52">
        <v>0.65</v>
      </c>
      <c r="P92" s="161">
        <f t="shared" si="14"/>
        <v>5.4022000000000006</v>
      </c>
      <c r="Q92" s="156">
        <f t="shared" ref="Q92:Q155" si="24">P92*1000</f>
        <v>5402.2000000000007</v>
      </c>
      <c r="R92" s="156">
        <f t="shared" ref="R92:R155" si="25">Q92*$D$17</f>
        <v>4159.6940000000004</v>
      </c>
      <c r="S92" s="181"/>
      <c r="T92" s="52">
        <f t="shared" si="15"/>
        <v>0.65000000000000036</v>
      </c>
      <c r="U92" s="53">
        <f t="shared" ref="U92:U155" si="26">I92</f>
        <v>4140.7992626801379</v>
      </c>
      <c r="V92" s="172">
        <f t="shared" ref="V92:V155" si="27">R92</f>
        <v>4159.6940000000004</v>
      </c>
      <c r="W92" s="54">
        <f t="shared" ref="W92:W155" si="28">V92/U92</f>
        <v>1.0045630652734499</v>
      </c>
      <c r="X92" s="175"/>
      <c r="Y92" s="55"/>
      <c r="AA92" s="3"/>
      <c r="AB92" s="3"/>
      <c r="AC92" s="66"/>
      <c r="AD92" s="73"/>
      <c r="AE92" s="73"/>
      <c r="AF92" s="73"/>
      <c r="AG92" s="73"/>
      <c r="AH92" s="73"/>
      <c r="AI92" s="3"/>
      <c r="AJ92" s="3"/>
      <c r="AK92" s="3"/>
    </row>
    <row r="93" spans="1:37" ht="16.5" thickTop="1" thickBot="1" x14ac:dyDescent="0.3">
      <c r="A93" s="58"/>
      <c r="B93" s="58"/>
      <c r="D93" s="52">
        <v>0.66</v>
      </c>
      <c r="E93" s="137">
        <f t="shared" si="16"/>
        <v>5.0062085039725925</v>
      </c>
      <c r="F93" s="144">
        <f t="shared" si="17"/>
        <v>0.48994579203852351</v>
      </c>
      <c r="G93" s="64">
        <f t="shared" si="18"/>
        <v>5.4961542960111158</v>
      </c>
      <c r="H93" s="125">
        <f t="shared" si="19"/>
        <v>5496.1542960111155</v>
      </c>
      <c r="I93" s="123">
        <f t="shared" si="20"/>
        <v>4232.0388079285594</v>
      </c>
      <c r="J93" s="126">
        <f t="shared" si="21"/>
        <v>5.4699918728000005</v>
      </c>
      <c r="K93" s="110">
        <f t="shared" si="22"/>
        <v>5469.9918728000002</v>
      </c>
      <c r="L93" s="111">
        <f t="shared" si="23"/>
        <v>4211.8937420560005</v>
      </c>
      <c r="N93" s="175"/>
      <c r="O93" s="52">
        <v>0.66</v>
      </c>
      <c r="P93" s="161">
        <f t="shared" ref="P93:P156" si="29">-2*(O93)^3+6.82*(O93)^2+5*(O93)-0.18</f>
        <v>5.5158000000000005</v>
      </c>
      <c r="Q93" s="156">
        <f t="shared" si="24"/>
        <v>5515.8</v>
      </c>
      <c r="R93" s="156">
        <f t="shared" si="25"/>
        <v>4247.1660000000002</v>
      </c>
      <c r="S93" s="181"/>
      <c r="T93" s="52">
        <f t="shared" ref="T93:T156" si="30">T92+0.01</f>
        <v>0.66000000000000036</v>
      </c>
      <c r="U93" s="53">
        <f t="shared" si="26"/>
        <v>4232.0388079285594</v>
      </c>
      <c r="V93" s="172">
        <f t="shared" si="27"/>
        <v>4247.1660000000002</v>
      </c>
      <c r="W93" s="54">
        <f t="shared" si="28"/>
        <v>1.0035744454996727</v>
      </c>
      <c r="X93" s="175"/>
      <c r="Y93" s="55"/>
      <c r="AA93" s="3"/>
      <c r="AB93" s="3"/>
      <c r="AC93" s="3"/>
      <c r="AD93" s="3"/>
      <c r="AE93" s="3"/>
      <c r="AF93" s="179"/>
      <c r="AG93" s="3"/>
      <c r="AH93" s="3"/>
      <c r="AI93" s="3"/>
      <c r="AJ93" s="3"/>
      <c r="AK93" s="3"/>
    </row>
    <row r="94" spans="1:37" ht="16.5" thickTop="1" thickBot="1" x14ac:dyDescent="0.3">
      <c r="A94" s="58"/>
      <c r="B94" s="58"/>
      <c r="D94" s="52">
        <v>0.67</v>
      </c>
      <c r="E94" s="137">
        <f t="shared" si="16"/>
        <v>5.112148849412816</v>
      </c>
      <c r="F94" s="144">
        <f t="shared" si="17"/>
        <v>0.50309541456281537</v>
      </c>
      <c r="G94" s="64">
        <f t="shared" si="18"/>
        <v>5.6152442639756313</v>
      </c>
      <c r="H94" s="125">
        <f t="shared" si="19"/>
        <v>5615.2442639756309</v>
      </c>
      <c r="I94" s="123">
        <f t="shared" si="20"/>
        <v>4323.7380832612362</v>
      </c>
      <c r="J94" s="126">
        <f t="shared" si="21"/>
        <v>5.5880820459000011</v>
      </c>
      <c r="K94" s="110">
        <f t="shared" si="22"/>
        <v>5588.0820459000015</v>
      </c>
      <c r="L94" s="111">
        <f t="shared" si="23"/>
        <v>4302.8231753430009</v>
      </c>
      <c r="N94" s="175"/>
      <c r="O94" s="52">
        <v>0.67</v>
      </c>
      <c r="P94" s="161">
        <f t="shared" si="29"/>
        <v>5.6299720000000004</v>
      </c>
      <c r="Q94" s="156">
        <f t="shared" si="24"/>
        <v>5629.9720000000007</v>
      </c>
      <c r="R94" s="156">
        <f t="shared" si="25"/>
        <v>4335.0784400000002</v>
      </c>
      <c r="S94" s="181"/>
      <c r="T94" s="52">
        <f t="shared" si="30"/>
        <v>0.67000000000000037</v>
      </c>
      <c r="U94" s="53">
        <f t="shared" si="26"/>
        <v>4323.7380832612362</v>
      </c>
      <c r="V94" s="172">
        <f t="shared" si="27"/>
        <v>4335.0784400000002</v>
      </c>
      <c r="W94" s="54">
        <f t="shared" si="28"/>
        <v>1.0026228130660058</v>
      </c>
      <c r="X94" s="175"/>
      <c r="Y94" s="55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16.5" thickTop="1" thickBot="1" x14ac:dyDescent="0.3">
      <c r="A95" s="58"/>
      <c r="B95" s="58"/>
      <c r="D95" s="52">
        <v>0.68</v>
      </c>
      <c r="E95" s="137">
        <f t="shared" si="16"/>
        <v>5.2185558711913069</v>
      </c>
      <c r="F95" s="144">
        <f t="shared" si="17"/>
        <v>0.51636114142480427</v>
      </c>
      <c r="G95" s="64">
        <f t="shared" si="18"/>
        <v>5.7349170126161111</v>
      </c>
      <c r="H95" s="125">
        <f t="shared" si="19"/>
        <v>5734.9170126161107</v>
      </c>
      <c r="I95" s="123">
        <f t="shared" si="20"/>
        <v>4415.8860997144056</v>
      </c>
      <c r="J95" s="126">
        <f t="shared" si="21"/>
        <v>5.7068339776000014</v>
      </c>
      <c r="K95" s="110">
        <f t="shared" si="22"/>
        <v>5706.8339776000012</v>
      </c>
      <c r="L95" s="111">
        <f t="shared" si="23"/>
        <v>4394.2621627520011</v>
      </c>
      <c r="N95" s="175"/>
      <c r="O95" s="52">
        <v>0.68</v>
      </c>
      <c r="P95" s="161">
        <f t="shared" si="29"/>
        <v>5.7447040000000014</v>
      </c>
      <c r="Q95" s="156">
        <f t="shared" si="24"/>
        <v>5744.7040000000015</v>
      </c>
      <c r="R95" s="156">
        <f t="shared" si="25"/>
        <v>4423.4220800000012</v>
      </c>
      <c r="S95" s="181"/>
      <c r="T95" s="52">
        <f t="shared" si="30"/>
        <v>0.68000000000000038</v>
      </c>
      <c r="U95" s="53">
        <f t="shared" si="26"/>
        <v>4415.8860997144056</v>
      </c>
      <c r="V95" s="172">
        <f t="shared" si="27"/>
        <v>4423.4220800000012</v>
      </c>
      <c r="W95" s="54">
        <f t="shared" si="28"/>
        <v>1.0017065612915339</v>
      </c>
      <c r="X95" s="175"/>
      <c r="Y95" s="55"/>
      <c r="AA95" s="3"/>
      <c r="AB95" s="3"/>
      <c r="AC95" s="3"/>
      <c r="AE95" s="3"/>
      <c r="AF95" s="3"/>
      <c r="AG95" s="3"/>
      <c r="AH95" s="3"/>
      <c r="AI95" s="3"/>
      <c r="AJ95" s="3"/>
      <c r="AK95" s="3"/>
    </row>
    <row r="96" spans="1:37" ht="16.5" thickTop="1" thickBot="1" x14ac:dyDescent="0.3">
      <c r="A96" s="58"/>
      <c r="B96" s="58"/>
      <c r="D96" s="52">
        <v>0.69</v>
      </c>
      <c r="E96" s="137">
        <f t="shared" si="16"/>
        <v>5.3254178720572023</v>
      </c>
      <c r="F96" s="144">
        <f t="shared" si="17"/>
        <v>0.52974055378412099</v>
      </c>
      <c r="G96" s="64">
        <f t="shared" si="18"/>
        <v>5.8551584258413234</v>
      </c>
      <c r="H96" s="125">
        <f t="shared" si="19"/>
        <v>5855.1584258413232</v>
      </c>
      <c r="I96" s="123">
        <f t="shared" si="20"/>
        <v>4508.4719878978185</v>
      </c>
      <c r="J96" s="126">
        <f t="shared" si="21"/>
        <v>5.8262338636999997</v>
      </c>
      <c r="K96" s="110">
        <f t="shared" si="22"/>
        <v>5826.2338636999993</v>
      </c>
      <c r="L96" s="111">
        <f t="shared" si="23"/>
        <v>4486.2000750489997</v>
      </c>
      <c r="N96" s="175"/>
      <c r="O96" s="52">
        <v>0.69</v>
      </c>
      <c r="P96" s="161">
        <f t="shared" si="29"/>
        <v>5.8599839999999999</v>
      </c>
      <c r="Q96" s="156">
        <f t="shared" si="24"/>
        <v>5859.9839999999995</v>
      </c>
      <c r="R96" s="156">
        <f t="shared" si="25"/>
        <v>4512.18768</v>
      </c>
      <c r="S96" s="181"/>
      <c r="T96" s="52">
        <f t="shared" si="30"/>
        <v>0.69000000000000039</v>
      </c>
      <c r="U96" s="53">
        <f t="shared" si="26"/>
        <v>4508.4719878978185</v>
      </c>
      <c r="V96" s="172">
        <f t="shared" si="27"/>
        <v>4512.18768</v>
      </c>
      <c r="W96" s="54">
        <f t="shared" si="28"/>
        <v>1.0008241577439443</v>
      </c>
      <c r="X96" s="175"/>
      <c r="Y96" s="55"/>
      <c r="AA96" s="3"/>
      <c r="AB96" s="3"/>
      <c r="AC96" s="3"/>
      <c r="AE96" s="3"/>
      <c r="AF96" s="3"/>
      <c r="AG96" s="3"/>
      <c r="AH96" s="3"/>
      <c r="AI96" s="3"/>
      <c r="AJ96" s="3"/>
      <c r="AK96" s="3"/>
    </row>
    <row r="97" spans="1:37" ht="16.5" thickTop="1" thickBot="1" x14ac:dyDescent="0.3">
      <c r="A97" s="58"/>
      <c r="B97" s="58"/>
      <c r="D97" s="52">
        <v>0.7</v>
      </c>
      <c r="E97" s="137">
        <f t="shared" si="16"/>
        <v>5.4327233035563793</v>
      </c>
      <c r="F97" s="144">
        <f t="shared" si="17"/>
        <v>0.54323123280039753</v>
      </c>
      <c r="G97" s="64">
        <f t="shared" si="18"/>
        <v>5.9759545363567765</v>
      </c>
      <c r="H97" s="125">
        <f t="shared" si="19"/>
        <v>5975.9545363567768</v>
      </c>
      <c r="I97" s="123">
        <f t="shared" si="20"/>
        <v>4601.4849929947186</v>
      </c>
      <c r="J97" s="126">
        <f t="shared" si="21"/>
        <v>5.9462678999999996</v>
      </c>
      <c r="K97" s="110">
        <f t="shared" si="22"/>
        <v>5946.2678999999998</v>
      </c>
      <c r="L97" s="111">
        <f t="shared" si="23"/>
        <v>4578.6262829999996</v>
      </c>
      <c r="N97" s="175"/>
      <c r="O97" s="52">
        <v>0.7</v>
      </c>
      <c r="P97" s="161">
        <f t="shared" si="29"/>
        <v>5.9757999999999996</v>
      </c>
      <c r="Q97" s="156">
        <f t="shared" si="24"/>
        <v>5975.7999999999993</v>
      </c>
      <c r="R97" s="156">
        <f t="shared" si="25"/>
        <v>4601.366</v>
      </c>
      <c r="S97" s="181"/>
      <c r="T97" s="52">
        <f t="shared" si="30"/>
        <v>0.7000000000000004</v>
      </c>
      <c r="U97" s="53">
        <f t="shared" si="26"/>
        <v>4601.4849929947186</v>
      </c>
      <c r="V97" s="172">
        <f t="shared" si="27"/>
        <v>4601.366</v>
      </c>
      <c r="W97" s="54">
        <f t="shared" si="28"/>
        <v>0.99997414030581433</v>
      </c>
      <c r="X97" s="175"/>
      <c r="Y97" s="55"/>
      <c r="AA97" s="3"/>
      <c r="AB97" s="3"/>
      <c r="AC97" s="80"/>
      <c r="AD97" s="80"/>
      <c r="AE97" s="80"/>
      <c r="AF97" s="179"/>
      <c r="AG97" s="3"/>
      <c r="AH97" s="3"/>
      <c r="AI97" s="3"/>
      <c r="AJ97" s="3"/>
      <c r="AK97" s="3"/>
    </row>
    <row r="98" spans="1:37" ht="16.5" thickTop="1" thickBot="1" x14ac:dyDescent="0.3">
      <c r="A98" s="58"/>
      <c r="B98" s="58"/>
      <c r="D98" s="52">
        <v>0.71</v>
      </c>
      <c r="E98" s="137">
        <f t="shared" si="16"/>
        <v>5.5404607598355984</v>
      </c>
      <c r="F98" s="144">
        <f t="shared" si="17"/>
        <v>0.55683075963326478</v>
      </c>
      <c r="G98" s="64">
        <f t="shared" si="18"/>
        <v>6.0972915194688628</v>
      </c>
      <c r="H98" s="125">
        <f t="shared" si="19"/>
        <v>6097.291519468863</v>
      </c>
      <c r="I98" s="123">
        <f t="shared" si="20"/>
        <v>4694.9144699910248</v>
      </c>
      <c r="J98" s="126">
        <f t="shared" si="21"/>
        <v>6.0669222823000002</v>
      </c>
      <c r="K98" s="110">
        <f t="shared" si="22"/>
        <v>6066.9222823</v>
      </c>
      <c r="L98" s="111">
        <f t="shared" si="23"/>
        <v>4671.5301573710003</v>
      </c>
      <c r="N98" s="175"/>
      <c r="O98" s="52">
        <v>0.71</v>
      </c>
      <c r="P98" s="161">
        <f t="shared" si="29"/>
        <v>6.0921400000000006</v>
      </c>
      <c r="Q98" s="156">
        <f t="shared" si="24"/>
        <v>6092.14</v>
      </c>
      <c r="R98" s="156">
        <f t="shared" si="25"/>
        <v>4690.9477999999999</v>
      </c>
      <c r="S98" s="181"/>
      <c r="T98" s="52">
        <f t="shared" si="30"/>
        <v>0.71000000000000041</v>
      </c>
      <c r="U98" s="53">
        <f t="shared" si="26"/>
        <v>4694.9144699910248</v>
      </c>
      <c r="V98" s="172">
        <f t="shared" si="27"/>
        <v>4690.9477999999999</v>
      </c>
      <c r="W98" s="54">
        <f t="shared" si="28"/>
        <v>0.9991551134708887</v>
      </c>
      <c r="X98" s="175"/>
      <c r="Y98" s="55"/>
      <c r="AA98" s="3"/>
      <c r="AB98" s="81"/>
      <c r="AC98" s="80"/>
      <c r="AD98" s="80"/>
      <c r="AE98" s="80"/>
      <c r="AF98" s="85"/>
      <c r="AG98" s="3"/>
      <c r="AH98" s="3"/>
      <c r="AI98" s="3"/>
      <c r="AJ98" s="3"/>
      <c r="AK98" s="3"/>
    </row>
    <row r="99" spans="1:37" ht="16.5" thickTop="1" thickBot="1" x14ac:dyDescent="0.3">
      <c r="A99" s="58"/>
      <c r="B99" s="58"/>
      <c r="D99" s="52">
        <v>0.72</v>
      </c>
      <c r="E99" s="137">
        <f t="shared" si="16"/>
        <v>5.6486189717250941</v>
      </c>
      <c r="F99" s="144">
        <f t="shared" si="17"/>
        <v>0.57053671544235407</v>
      </c>
      <c r="G99" s="64">
        <f t="shared" si="18"/>
        <v>6.219155687167448</v>
      </c>
      <c r="H99" s="125">
        <f t="shared" si="19"/>
        <v>6219.1556871674484</v>
      </c>
      <c r="I99" s="123">
        <f t="shared" si="20"/>
        <v>4788.7498791189355</v>
      </c>
      <c r="J99" s="126">
        <f t="shared" si="21"/>
        <v>6.1881832064000006</v>
      </c>
      <c r="K99" s="110">
        <f t="shared" si="22"/>
        <v>6188.1832064000009</v>
      </c>
      <c r="L99" s="111">
        <f t="shared" si="23"/>
        <v>4764.9010689280012</v>
      </c>
      <c r="N99" s="175"/>
      <c r="O99" s="52">
        <v>0.72</v>
      </c>
      <c r="P99" s="161">
        <f t="shared" si="29"/>
        <v>6.2089920000000003</v>
      </c>
      <c r="Q99" s="156">
        <f t="shared" si="24"/>
        <v>6208.9920000000002</v>
      </c>
      <c r="R99" s="156">
        <f t="shared" si="25"/>
        <v>4780.9238400000004</v>
      </c>
      <c r="S99" s="181"/>
      <c r="T99" s="52">
        <f t="shared" si="30"/>
        <v>0.72000000000000042</v>
      </c>
      <c r="U99" s="53">
        <f t="shared" si="26"/>
        <v>4788.7498791189355</v>
      </c>
      <c r="V99" s="172">
        <f t="shared" si="27"/>
        <v>4780.9238400000004</v>
      </c>
      <c r="W99" s="54">
        <f t="shared" si="28"/>
        <v>0.99836574485690721</v>
      </c>
      <c r="X99" s="175"/>
      <c r="Y99" s="55"/>
      <c r="AA99" s="3"/>
      <c r="AB99" s="3"/>
      <c r="AC99" s="3"/>
      <c r="AD99" s="3"/>
      <c r="AE99" s="65"/>
      <c r="AF99" s="3"/>
      <c r="AG99" s="65"/>
      <c r="AH99" s="3"/>
      <c r="AI99" s="3"/>
      <c r="AJ99" s="3"/>
      <c r="AK99" s="3"/>
    </row>
    <row r="100" spans="1:37" ht="16.5" thickTop="1" thickBot="1" x14ac:dyDescent="0.3">
      <c r="A100" s="58"/>
      <c r="B100" s="58"/>
      <c r="D100" s="52">
        <v>0.73</v>
      </c>
      <c r="E100" s="137">
        <f t="shared" si="16"/>
        <v>5.7571868010816525</v>
      </c>
      <c r="F100" s="144">
        <f t="shared" si="17"/>
        <v>0.58434668138729695</v>
      </c>
      <c r="G100" s="64">
        <f t="shared" si="18"/>
        <v>6.3415334824689493</v>
      </c>
      <c r="H100" s="125">
        <f t="shared" si="19"/>
        <v>6341.5334824689489</v>
      </c>
      <c r="I100" s="123">
        <f t="shared" si="20"/>
        <v>4882.9807815010909</v>
      </c>
      <c r="J100" s="126">
        <f t="shared" si="21"/>
        <v>6.3100368681000001</v>
      </c>
      <c r="K100" s="110">
        <f t="shared" si="22"/>
        <v>6310.0368681</v>
      </c>
      <c r="L100" s="111">
        <f t="shared" si="23"/>
        <v>4858.7283884369999</v>
      </c>
      <c r="N100" s="175"/>
      <c r="O100" s="52">
        <v>0.73</v>
      </c>
      <c r="P100" s="161">
        <f t="shared" si="29"/>
        <v>6.3263440000000006</v>
      </c>
      <c r="Q100" s="156">
        <f t="shared" si="24"/>
        <v>6326.344000000001</v>
      </c>
      <c r="R100" s="156">
        <f t="shared" si="25"/>
        <v>4871.2848800000011</v>
      </c>
      <c r="S100" s="181"/>
      <c r="T100" s="52">
        <f t="shared" si="30"/>
        <v>0.73000000000000043</v>
      </c>
      <c r="U100" s="53">
        <f t="shared" si="26"/>
        <v>4882.9807815010909</v>
      </c>
      <c r="V100" s="172">
        <f t="shared" si="27"/>
        <v>4871.2848800000011</v>
      </c>
      <c r="W100" s="54">
        <f t="shared" si="28"/>
        <v>0.99760476192218506</v>
      </c>
      <c r="X100" s="175"/>
      <c r="Y100" s="55"/>
      <c r="AA100" s="3"/>
      <c r="AB100" s="3"/>
      <c r="AC100" s="81"/>
      <c r="AD100" s="81"/>
      <c r="AE100" s="65"/>
      <c r="AF100" s="81"/>
      <c r="AG100" s="65"/>
      <c r="AH100" s="3"/>
      <c r="AI100" s="3"/>
      <c r="AJ100" s="3"/>
      <c r="AK100" s="3"/>
    </row>
    <row r="101" spans="1:37" ht="16.5" thickTop="1" thickBot="1" x14ac:dyDescent="0.3">
      <c r="A101" s="58"/>
      <c r="B101" s="58"/>
      <c r="D101" s="52">
        <v>0.74</v>
      </c>
      <c r="E101" s="137">
        <f t="shared" si="16"/>
        <v>5.8661532353757009</v>
      </c>
      <c r="F101" s="144">
        <f t="shared" si="17"/>
        <v>0.59825823862772443</v>
      </c>
      <c r="G101" s="64">
        <f t="shared" si="18"/>
        <v>6.4644114740034251</v>
      </c>
      <c r="H101" s="125">
        <f t="shared" si="19"/>
        <v>6464.4114740034247</v>
      </c>
      <c r="I101" s="123">
        <f t="shared" si="20"/>
        <v>4977.5968349826371</v>
      </c>
      <c r="J101" s="126">
        <f t="shared" si="21"/>
        <v>6.4324694631999995</v>
      </c>
      <c r="K101" s="110">
        <f t="shared" si="22"/>
        <v>6432.4694631999992</v>
      </c>
      <c r="L101" s="111">
        <f t="shared" si="23"/>
        <v>4953.0014866639995</v>
      </c>
      <c r="N101" s="175"/>
      <c r="O101" s="52">
        <v>0.74</v>
      </c>
      <c r="P101" s="161">
        <f t="shared" si="29"/>
        <v>6.4441839999999999</v>
      </c>
      <c r="Q101" s="156">
        <f t="shared" si="24"/>
        <v>6444.1840000000002</v>
      </c>
      <c r="R101" s="156">
        <f t="shared" si="25"/>
        <v>4962.0216799999998</v>
      </c>
      <c r="S101" s="181"/>
      <c r="T101" s="52">
        <f t="shared" si="30"/>
        <v>0.74000000000000044</v>
      </c>
      <c r="U101" s="53">
        <f t="shared" si="26"/>
        <v>4977.5968349826371</v>
      </c>
      <c r="V101" s="172">
        <f t="shared" si="27"/>
        <v>4962.0216799999998</v>
      </c>
      <c r="W101" s="54">
        <f t="shared" si="28"/>
        <v>0.99687094887372663</v>
      </c>
      <c r="X101" s="175"/>
      <c r="Y101" s="55"/>
      <c r="AA101" s="3"/>
      <c r="AB101" s="3"/>
      <c r="AC101" s="179"/>
      <c r="AD101" s="68"/>
      <c r="AE101" s="87"/>
      <c r="AF101" s="68"/>
      <c r="AG101" s="68"/>
      <c r="AH101" s="3"/>
      <c r="AI101" s="3"/>
      <c r="AJ101" s="3"/>
      <c r="AK101" s="3"/>
    </row>
    <row r="102" spans="1:37" ht="16.5" thickTop="1" thickBot="1" x14ac:dyDescent="0.3">
      <c r="A102" s="58"/>
      <c r="B102" s="58"/>
      <c r="D102" s="52">
        <v>0.75</v>
      </c>
      <c r="E102" s="137">
        <f t="shared" si="16"/>
        <v>5.9755073825070415</v>
      </c>
      <c r="F102" s="144">
        <f t="shared" si="17"/>
        <v>0.61226896832326805</v>
      </c>
      <c r="G102" s="64">
        <f t="shared" si="18"/>
        <v>6.5877763508303095</v>
      </c>
      <c r="H102" s="125">
        <f t="shared" si="19"/>
        <v>6587.7763508303096</v>
      </c>
      <c r="I102" s="123">
        <f t="shared" si="20"/>
        <v>5072.5877901393387</v>
      </c>
      <c r="J102" s="126">
        <f t="shared" si="21"/>
        <v>6.5554671875000006</v>
      </c>
      <c r="K102" s="110">
        <f t="shared" si="22"/>
        <v>6555.4671875000004</v>
      </c>
      <c r="L102" s="111">
        <f t="shared" si="23"/>
        <v>5047.7097343750002</v>
      </c>
      <c r="N102" s="175"/>
      <c r="O102" s="52">
        <v>0.75</v>
      </c>
      <c r="P102" s="161">
        <f t="shared" si="29"/>
        <v>6.5625</v>
      </c>
      <c r="Q102" s="156">
        <f t="shared" si="24"/>
        <v>6562.5</v>
      </c>
      <c r="R102" s="156">
        <f t="shared" si="25"/>
        <v>5053.125</v>
      </c>
      <c r="S102" s="181"/>
      <c r="T102" s="52">
        <f t="shared" si="30"/>
        <v>0.75000000000000044</v>
      </c>
      <c r="U102" s="53">
        <f t="shared" si="26"/>
        <v>5072.5877901393387</v>
      </c>
      <c r="V102" s="172">
        <f t="shared" si="27"/>
        <v>5053.125</v>
      </c>
      <c r="W102" s="54">
        <f t="shared" si="28"/>
        <v>0.99616314375530912</v>
      </c>
      <c r="X102" s="175"/>
      <c r="Y102" s="55"/>
      <c r="AA102" s="3"/>
      <c r="AB102" s="3"/>
      <c r="AC102" s="179"/>
      <c r="AD102" s="68"/>
      <c r="AE102" s="87"/>
      <c r="AF102" s="68"/>
      <c r="AG102" s="68"/>
      <c r="AH102" s="3"/>
      <c r="AI102" s="3"/>
      <c r="AJ102" s="3"/>
      <c r="AK102" s="3"/>
    </row>
    <row r="103" spans="1:37" ht="16.5" thickTop="1" thickBot="1" x14ac:dyDescent="0.3">
      <c r="A103" s="58"/>
      <c r="B103" s="58"/>
      <c r="D103" s="52">
        <v>0.76</v>
      </c>
      <c r="E103" s="137">
        <f t="shared" si="16"/>
        <v>6.0852384658349941</v>
      </c>
      <c r="F103" s="144">
        <f t="shared" si="17"/>
        <v>0.62637645163355904</v>
      </c>
      <c r="G103" s="64">
        <f t="shared" si="18"/>
        <v>6.7116149174685535</v>
      </c>
      <c r="H103" s="125">
        <f t="shared" si="19"/>
        <v>6711.6149174685534</v>
      </c>
      <c r="I103" s="123">
        <f t="shared" si="20"/>
        <v>5167.9434864507866</v>
      </c>
      <c r="J103" s="126">
        <f t="shared" si="21"/>
        <v>6.6790162368000017</v>
      </c>
      <c r="K103" s="110">
        <f t="shared" si="22"/>
        <v>6679.0162368000019</v>
      </c>
      <c r="L103" s="111">
        <f t="shared" si="23"/>
        <v>5142.8425023360014</v>
      </c>
      <c r="N103" s="175"/>
      <c r="O103" s="52">
        <v>0.76</v>
      </c>
      <c r="P103" s="161">
        <f t="shared" si="29"/>
        <v>6.6812800000000001</v>
      </c>
      <c r="Q103" s="156">
        <f t="shared" si="24"/>
        <v>6681.28</v>
      </c>
      <c r="R103" s="156">
        <f t="shared" si="25"/>
        <v>5144.5856000000003</v>
      </c>
      <c r="S103" s="181"/>
      <c r="T103" s="52">
        <f t="shared" si="30"/>
        <v>0.76000000000000045</v>
      </c>
      <c r="U103" s="53">
        <f t="shared" si="26"/>
        <v>5167.9434864507866</v>
      </c>
      <c r="V103" s="172">
        <f t="shared" si="27"/>
        <v>5144.5856000000003</v>
      </c>
      <c r="W103" s="54">
        <f t="shared" si="28"/>
        <v>0.99548023570458433</v>
      </c>
      <c r="X103" s="175"/>
      <c r="Y103" s="55"/>
      <c r="AA103" s="3"/>
      <c r="AB103" s="3"/>
      <c r="AC103" s="66"/>
      <c r="AD103" s="69"/>
      <c r="AE103" s="69"/>
      <c r="AF103" s="69"/>
      <c r="AG103" s="69"/>
      <c r="AH103" s="3"/>
      <c r="AI103" s="3"/>
      <c r="AJ103" s="3"/>
      <c r="AK103" s="3"/>
    </row>
    <row r="104" spans="1:37" ht="16.5" thickTop="1" thickBot="1" x14ac:dyDescent="0.3">
      <c r="A104" s="58"/>
      <c r="B104" s="58"/>
      <c r="D104" s="52">
        <v>0.77</v>
      </c>
      <c r="E104" s="137">
        <f t="shared" si="16"/>
        <v>6.1953358194097099</v>
      </c>
      <c r="F104" s="144">
        <f t="shared" si="17"/>
        <v>0.64057826971822873</v>
      </c>
      <c r="G104" s="64">
        <f t="shared" si="18"/>
        <v>6.8359140891279386</v>
      </c>
      <c r="H104" s="125">
        <f t="shared" si="19"/>
        <v>6835.9140891279385</v>
      </c>
      <c r="I104" s="123">
        <f t="shared" si="20"/>
        <v>5263.6538486285126</v>
      </c>
      <c r="J104" s="126">
        <f t="shared" si="21"/>
        <v>6.8031028069000001</v>
      </c>
      <c r="K104" s="110">
        <f t="shared" si="22"/>
        <v>6803.1028069000004</v>
      </c>
      <c r="L104" s="111">
        <f t="shared" si="23"/>
        <v>5238.3891613130008</v>
      </c>
      <c r="N104" s="175"/>
      <c r="O104" s="52">
        <v>0.77</v>
      </c>
      <c r="P104" s="161">
        <f t="shared" si="29"/>
        <v>6.8005120000000003</v>
      </c>
      <c r="Q104" s="156">
        <f t="shared" si="24"/>
        <v>6800.5120000000006</v>
      </c>
      <c r="R104" s="156">
        <f t="shared" si="25"/>
        <v>5236.3942400000005</v>
      </c>
      <c r="S104" s="181"/>
      <c r="T104" s="52">
        <f t="shared" si="30"/>
        <v>0.77000000000000046</v>
      </c>
      <c r="U104" s="53">
        <f t="shared" si="26"/>
        <v>5263.6538486285126</v>
      </c>
      <c r="V104" s="172">
        <f t="shared" si="27"/>
        <v>5236.3942400000005</v>
      </c>
      <c r="W104" s="54">
        <f t="shared" si="28"/>
        <v>0.99482116236887141</v>
      </c>
      <c r="X104" s="175"/>
      <c r="Y104" s="55"/>
      <c r="AA104" s="3"/>
      <c r="AB104" s="3"/>
      <c r="AC104" s="3"/>
      <c r="AD104" s="86"/>
      <c r="AE104" s="70"/>
      <c r="AF104" s="68"/>
      <c r="AG104" s="68"/>
      <c r="AH104" s="3"/>
      <c r="AI104" s="3"/>
      <c r="AJ104" s="3"/>
      <c r="AK104" s="3"/>
    </row>
    <row r="105" spans="1:37" ht="16.5" thickTop="1" thickBot="1" x14ac:dyDescent="0.3">
      <c r="A105" s="58"/>
      <c r="B105" s="58"/>
      <c r="D105" s="52">
        <v>0.78</v>
      </c>
      <c r="E105" s="137">
        <f t="shared" si="16"/>
        <v>6.3057888833923368</v>
      </c>
      <c r="F105" s="144">
        <f t="shared" si="17"/>
        <v>0.65487200373690846</v>
      </c>
      <c r="G105" s="64">
        <f t="shared" si="18"/>
        <v>6.9606608871292455</v>
      </c>
      <c r="H105" s="125">
        <f t="shared" si="19"/>
        <v>6960.6608871292456</v>
      </c>
      <c r="I105" s="123">
        <f t="shared" si="20"/>
        <v>5359.7088830895191</v>
      </c>
      <c r="J105" s="126">
        <f t="shared" si="21"/>
        <v>6.9277130936000004</v>
      </c>
      <c r="K105" s="110">
        <f t="shared" si="22"/>
        <v>6927.7130936000003</v>
      </c>
      <c r="L105" s="111">
        <f t="shared" si="23"/>
        <v>5334.3390820720006</v>
      </c>
      <c r="N105" s="175"/>
      <c r="O105" s="52">
        <v>0.78</v>
      </c>
      <c r="P105" s="161">
        <f t="shared" si="29"/>
        <v>6.9201840000000008</v>
      </c>
      <c r="Q105" s="156">
        <f t="shared" si="24"/>
        <v>6920.1840000000011</v>
      </c>
      <c r="R105" s="156">
        <f t="shared" si="25"/>
        <v>5328.5416800000012</v>
      </c>
      <c r="S105" s="181"/>
      <c r="T105" s="52">
        <f t="shared" si="30"/>
        <v>0.78000000000000047</v>
      </c>
      <c r="U105" s="53">
        <f t="shared" si="26"/>
        <v>5359.7088830895191</v>
      </c>
      <c r="V105" s="172">
        <f t="shared" si="27"/>
        <v>5328.5416800000012</v>
      </c>
      <c r="W105" s="54">
        <f t="shared" si="28"/>
        <v>0.99418490746990873</v>
      </c>
      <c r="X105" s="175"/>
      <c r="Y105" s="55"/>
      <c r="AA105" s="3"/>
      <c r="AB105" s="3"/>
      <c r="AC105" s="66"/>
      <c r="AD105" s="69"/>
      <c r="AE105" s="69"/>
      <c r="AF105" s="69"/>
      <c r="AG105" s="69"/>
      <c r="AH105" s="3"/>
      <c r="AI105" s="3"/>
      <c r="AJ105" s="3"/>
      <c r="AK105" s="3"/>
    </row>
    <row r="106" spans="1:37" ht="16.5" thickTop="1" thickBot="1" x14ac:dyDescent="0.3">
      <c r="A106" s="58"/>
      <c r="B106" s="58"/>
      <c r="D106" s="52">
        <v>0.79</v>
      </c>
      <c r="E106" s="137">
        <f t="shared" si="16"/>
        <v>6.4165871996525476</v>
      </c>
      <c r="F106" s="144">
        <f t="shared" si="17"/>
        <v>0.66925523484922955</v>
      </c>
      <c r="G106" s="64">
        <f t="shared" si="18"/>
        <v>7.0858424345017772</v>
      </c>
      <c r="H106" s="125">
        <f t="shared" si="19"/>
        <v>7085.8424345017775</v>
      </c>
      <c r="I106" s="123">
        <f t="shared" si="20"/>
        <v>5456.0986745663686</v>
      </c>
      <c r="J106" s="126">
        <f t="shared" si="21"/>
        <v>7.0528332927000017</v>
      </c>
      <c r="K106" s="110">
        <f t="shared" si="22"/>
        <v>7052.8332927000019</v>
      </c>
      <c r="L106" s="111">
        <f t="shared" si="23"/>
        <v>5430.6816353790018</v>
      </c>
      <c r="N106" s="175"/>
      <c r="O106" s="52">
        <v>0.79</v>
      </c>
      <c r="P106" s="161">
        <f t="shared" si="29"/>
        <v>7.0402840000000015</v>
      </c>
      <c r="Q106" s="156">
        <f t="shared" si="24"/>
        <v>7040.2840000000015</v>
      </c>
      <c r="R106" s="156">
        <f t="shared" si="25"/>
        <v>5421.018680000001</v>
      </c>
      <c r="S106" s="181"/>
      <c r="T106" s="52">
        <f t="shared" si="30"/>
        <v>0.79000000000000048</v>
      </c>
      <c r="U106" s="53">
        <f t="shared" si="26"/>
        <v>5456.0986745663686</v>
      </c>
      <c r="V106" s="172">
        <f t="shared" si="27"/>
        <v>5421.018680000001</v>
      </c>
      <c r="W106" s="54">
        <f t="shared" si="28"/>
        <v>0.9935704985084135</v>
      </c>
      <c r="X106" s="175"/>
      <c r="Y106" s="55"/>
      <c r="AA106" s="3"/>
      <c r="AB106" s="3"/>
      <c r="AC106" s="66"/>
      <c r="AD106" s="73"/>
      <c r="AE106" s="73"/>
      <c r="AF106" s="73"/>
      <c r="AG106" s="73"/>
      <c r="AH106" s="3"/>
      <c r="AI106" s="3"/>
      <c r="AJ106" s="3"/>
      <c r="AK106" s="3"/>
    </row>
    <row r="107" spans="1:37" ht="16.5" thickTop="1" thickBot="1" x14ac:dyDescent="0.3">
      <c r="A107" s="58"/>
      <c r="B107" s="58"/>
      <c r="D107" s="52">
        <v>0.8</v>
      </c>
      <c r="E107" s="137">
        <f t="shared" si="16"/>
        <v>6.5277204075327635</v>
      </c>
      <c r="F107" s="144">
        <f t="shared" si="17"/>
        <v>0.68372554421482334</v>
      </c>
      <c r="G107" s="64">
        <f t="shared" si="18"/>
        <v>7.2114459517475868</v>
      </c>
      <c r="H107" s="125">
        <f t="shared" si="19"/>
        <v>7211.4459517475871</v>
      </c>
      <c r="I107" s="123">
        <f t="shared" si="20"/>
        <v>5552.8133828456421</v>
      </c>
      <c r="J107" s="126">
        <f t="shared" si="21"/>
        <v>7.1784496000000013</v>
      </c>
      <c r="K107" s="110">
        <f t="shared" si="22"/>
        <v>7178.4496000000017</v>
      </c>
      <c r="L107" s="111">
        <f t="shared" si="23"/>
        <v>5527.4061920000013</v>
      </c>
      <c r="N107" s="175"/>
      <c r="O107" s="52">
        <v>0.8</v>
      </c>
      <c r="P107" s="161">
        <f t="shared" si="29"/>
        <v>7.1608000000000009</v>
      </c>
      <c r="Q107" s="156">
        <f t="shared" si="24"/>
        <v>7160.8000000000011</v>
      </c>
      <c r="R107" s="156">
        <f t="shared" si="25"/>
        <v>5513.8160000000007</v>
      </c>
      <c r="S107" s="181"/>
      <c r="T107" s="52">
        <f t="shared" si="30"/>
        <v>0.80000000000000049</v>
      </c>
      <c r="U107" s="53">
        <f t="shared" si="26"/>
        <v>5552.8133828456421</v>
      </c>
      <c r="V107" s="172">
        <f t="shared" si="27"/>
        <v>5513.8160000000007</v>
      </c>
      <c r="W107" s="54">
        <f t="shared" si="28"/>
        <v>0.9929770045998455</v>
      </c>
      <c r="X107" s="175"/>
      <c r="Y107" s="55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16.5" thickTop="1" thickBot="1" x14ac:dyDescent="0.3">
      <c r="A108" s="58"/>
      <c r="B108" s="58"/>
      <c r="D108" s="52">
        <v>0.81</v>
      </c>
      <c r="E108" s="137">
        <f t="shared" si="16"/>
        <v>6.639178239769004</v>
      </c>
      <c r="F108" s="144">
        <f t="shared" si="17"/>
        <v>0.69828051299332095</v>
      </c>
      <c r="G108" s="64">
        <f t="shared" si="18"/>
        <v>7.3374587527623252</v>
      </c>
      <c r="H108" s="125">
        <f t="shared" si="19"/>
        <v>7337.4587527623253</v>
      </c>
      <c r="I108" s="123">
        <f t="shared" si="20"/>
        <v>5649.8432396269909</v>
      </c>
      <c r="J108" s="126">
        <f t="shared" si="21"/>
        <v>7.3045482113000011</v>
      </c>
      <c r="K108" s="110">
        <f t="shared" si="22"/>
        <v>7304.5482113000007</v>
      </c>
      <c r="L108" s="111">
        <f t="shared" si="23"/>
        <v>5624.5021227010011</v>
      </c>
      <c r="N108" s="175"/>
      <c r="O108" s="52">
        <v>0.81</v>
      </c>
      <c r="P108" s="161">
        <f t="shared" si="29"/>
        <v>7.2817200000000017</v>
      </c>
      <c r="Q108" s="156">
        <f t="shared" si="24"/>
        <v>7281.7200000000021</v>
      </c>
      <c r="R108" s="156">
        <f t="shared" si="25"/>
        <v>5606.9244000000017</v>
      </c>
      <c r="S108" s="181"/>
      <c r="T108" s="52">
        <f t="shared" si="30"/>
        <v>0.8100000000000005</v>
      </c>
      <c r="U108" s="53">
        <f t="shared" si="26"/>
        <v>5649.8432396269909</v>
      </c>
      <c r="V108" s="172">
        <f t="shared" si="27"/>
        <v>5606.9244000000017</v>
      </c>
      <c r="W108" s="54">
        <f t="shared" si="28"/>
        <v>0.99240353443331597</v>
      </c>
      <c r="X108" s="175"/>
      <c r="Y108" s="55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16.5" thickTop="1" thickBot="1" x14ac:dyDescent="0.3">
      <c r="A109" s="58"/>
      <c r="B109" s="58"/>
      <c r="D109" s="52">
        <v>0.82</v>
      </c>
      <c r="E109" s="137">
        <f t="shared" si="16"/>
        <v>6.7509505185590903</v>
      </c>
      <c r="F109" s="144">
        <f t="shared" si="17"/>
        <v>0.71291772234435358</v>
      </c>
      <c r="G109" s="64">
        <f t="shared" si="18"/>
        <v>7.4638682409034436</v>
      </c>
      <c r="H109" s="125">
        <f t="shared" si="19"/>
        <v>7463.8682409034436</v>
      </c>
      <c r="I109" s="123">
        <f t="shared" si="20"/>
        <v>5747.1785454956516</v>
      </c>
      <c r="J109" s="126">
        <f t="shared" si="21"/>
        <v>7.4311153223999993</v>
      </c>
      <c r="K109" s="110">
        <f t="shared" si="22"/>
        <v>7431.1153223999991</v>
      </c>
      <c r="L109" s="111">
        <f t="shared" si="23"/>
        <v>5721.9587982479998</v>
      </c>
      <c r="N109" s="175"/>
      <c r="O109" s="52">
        <v>0.82</v>
      </c>
      <c r="P109" s="161">
        <f t="shared" si="29"/>
        <v>7.4030319999999996</v>
      </c>
      <c r="Q109" s="156">
        <f t="shared" si="24"/>
        <v>7403.0319999999992</v>
      </c>
      <c r="R109" s="156">
        <f t="shared" si="25"/>
        <v>5700.3346399999991</v>
      </c>
      <c r="S109" s="181"/>
      <c r="T109" s="52">
        <f t="shared" si="30"/>
        <v>0.82000000000000051</v>
      </c>
      <c r="U109" s="53">
        <f t="shared" si="26"/>
        <v>5747.1785454956516</v>
      </c>
      <c r="V109" s="172">
        <f t="shared" si="27"/>
        <v>5700.3346399999991</v>
      </c>
      <c r="W109" s="54">
        <f t="shared" si="28"/>
        <v>0.99184923434606598</v>
      </c>
      <c r="X109" s="175"/>
      <c r="Y109" s="55"/>
      <c r="AA109" s="3"/>
      <c r="AB109" s="3"/>
      <c r="AC109" s="3"/>
      <c r="AE109" s="3"/>
      <c r="AF109" s="3"/>
      <c r="AG109" s="3"/>
      <c r="AH109" s="3"/>
      <c r="AI109" s="3"/>
      <c r="AJ109" s="3"/>
      <c r="AK109" s="3"/>
    </row>
    <row r="110" spans="1:37" ht="16.5" thickTop="1" thickBot="1" x14ac:dyDescent="0.3">
      <c r="A110" s="58"/>
      <c r="B110" s="58"/>
      <c r="D110" s="52">
        <v>0.83</v>
      </c>
      <c r="E110" s="137">
        <f t="shared" si="16"/>
        <v>6.8630271517693995</v>
      </c>
      <c r="F110" s="144">
        <f t="shared" si="17"/>
        <v>0.72763475342755313</v>
      </c>
      <c r="G110" s="64">
        <f t="shared" si="18"/>
        <v>7.5906619051969528</v>
      </c>
      <c r="H110" s="125">
        <f t="shared" si="19"/>
        <v>7590.6619051969528</v>
      </c>
      <c r="I110" s="123">
        <f t="shared" si="20"/>
        <v>5844.8096670016539</v>
      </c>
      <c r="J110" s="126">
        <f t="shared" si="21"/>
        <v>7.5581371290999995</v>
      </c>
      <c r="K110" s="110">
        <f t="shared" si="22"/>
        <v>7558.1371290999996</v>
      </c>
      <c r="L110" s="111">
        <f t="shared" si="23"/>
        <v>5819.7655894069994</v>
      </c>
      <c r="N110" s="175"/>
      <c r="O110" s="52">
        <v>0.83</v>
      </c>
      <c r="P110" s="161">
        <f t="shared" si="29"/>
        <v>7.524724</v>
      </c>
      <c r="Q110" s="156">
        <f t="shared" si="24"/>
        <v>7524.7240000000002</v>
      </c>
      <c r="R110" s="156">
        <f t="shared" si="25"/>
        <v>5794.03748</v>
      </c>
      <c r="S110" s="181"/>
      <c r="T110" s="52">
        <f t="shared" si="30"/>
        <v>0.83000000000000052</v>
      </c>
      <c r="U110" s="53">
        <f t="shared" si="26"/>
        <v>5844.8096670016539</v>
      </c>
      <c r="V110" s="172">
        <f t="shared" si="27"/>
        <v>5794.03748</v>
      </c>
      <c r="W110" s="54">
        <f t="shared" si="28"/>
        <v>0.99131328650643646</v>
      </c>
      <c r="X110" s="175"/>
      <c r="Y110" s="55"/>
      <c r="AA110" s="3"/>
      <c r="AB110" s="3"/>
      <c r="AC110" s="3"/>
      <c r="AE110" s="3"/>
      <c r="AF110" s="3"/>
      <c r="AG110" s="3"/>
      <c r="AH110" s="3"/>
      <c r="AI110" s="3"/>
      <c r="AJ110" s="3"/>
      <c r="AK110" s="3"/>
    </row>
    <row r="111" spans="1:37" ht="16.5" thickTop="1" thickBot="1" x14ac:dyDescent="0.3">
      <c r="A111" s="58"/>
      <c r="B111" s="58"/>
      <c r="D111" s="52">
        <v>0.84</v>
      </c>
      <c r="E111" s="137">
        <f t="shared" si="16"/>
        <v>6.9753981292719711</v>
      </c>
      <c r="F111" s="144">
        <f t="shared" si="17"/>
        <v>0.74242918740255048</v>
      </c>
      <c r="G111" s="64">
        <f t="shared" si="18"/>
        <v>7.7178273166745219</v>
      </c>
      <c r="H111" s="125">
        <f t="shared" si="19"/>
        <v>7717.8273166745221</v>
      </c>
      <c r="I111" s="123">
        <f t="shared" si="20"/>
        <v>5942.7270338393819</v>
      </c>
      <c r="J111" s="126">
        <f t="shared" si="21"/>
        <v>7.6855998271999999</v>
      </c>
      <c r="K111" s="110">
        <f t="shared" si="22"/>
        <v>7685.5998271999997</v>
      </c>
      <c r="L111" s="111">
        <f t="shared" si="23"/>
        <v>5917.9118669439995</v>
      </c>
      <c r="N111" s="175"/>
      <c r="O111" s="52">
        <v>0.84</v>
      </c>
      <c r="P111" s="161">
        <f t="shared" si="29"/>
        <v>7.6467840000000002</v>
      </c>
      <c r="Q111" s="156">
        <f t="shared" si="24"/>
        <v>7646.7840000000006</v>
      </c>
      <c r="R111" s="156">
        <f t="shared" si="25"/>
        <v>5888.0236800000002</v>
      </c>
      <c r="S111" s="181"/>
      <c r="T111" s="52">
        <f t="shared" si="30"/>
        <v>0.84000000000000052</v>
      </c>
      <c r="U111" s="53">
        <f t="shared" si="26"/>
        <v>5942.7270338393819</v>
      </c>
      <c r="V111" s="172">
        <f t="shared" si="27"/>
        <v>5888.0236800000002</v>
      </c>
      <c r="W111" s="54">
        <f t="shared" si="28"/>
        <v>0.99079490719868391</v>
      </c>
      <c r="X111" s="175"/>
      <c r="Y111" s="55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16.5" thickTop="1" thickBot="1" x14ac:dyDescent="0.3">
      <c r="A112" s="58"/>
      <c r="B112" s="58"/>
      <c r="D112" s="52">
        <v>0.85</v>
      </c>
      <c r="E112" s="137">
        <f t="shared" si="16"/>
        <v>7.0880535194043039</v>
      </c>
      <c r="F112" s="144">
        <f t="shared" si="17"/>
        <v>0.7572986054289772</v>
      </c>
      <c r="G112" s="64">
        <f t="shared" si="18"/>
        <v>7.8453521248332816</v>
      </c>
      <c r="H112" s="125">
        <f t="shared" si="19"/>
        <v>7845.3521248332818</v>
      </c>
      <c r="I112" s="123">
        <f t="shared" si="20"/>
        <v>6040.9211361216267</v>
      </c>
      <c r="J112" s="126">
        <f t="shared" si="21"/>
        <v>7.8134896125000006</v>
      </c>
      <c r="K112" s="110">
        <f t="shared" si="22"/>
        <v>7813.4896125000005</v>
      </c>
      <c r="L112" s="111">
        <f t="shared" si="23"/>
        <v>6016.3870016250003</v>
      </c>
      <c r="N112" s="175"/>
      <c r="O112" s="52">
        <v>0.85</v>
      </c>
      <c r="P112" s="161">
        <f t="shared" si="29"/>
        <v>7.7691999999999997</v>
      </c>
      <c r="Q112" s="156">
        <f t="shared" si="24"/>
        <v>7769.2</v>
      </c>
      <c r="R112" s="156">
        <f t="shared" si="25"/>
        <v>5982.2839999999997</v>
      </c>
      <c r="S112" s="181"/>
      <c r="T112" s="52">
        <f t="shared" si="30"/>
        <v>0.85000000000000053</v>
      </c>
      <c r="U112" s="53">
        <f t="shared" si="26"/>
        <v>6040.9211361216267</v>
      </c>
      <c r="V112" s="172">
        <f t="shared" si="27"/>
        <v>5982.2839999999997</v>
      </c>
      <c r="W112" s="54">
        <f t="shared" si="28"/>
        <v>0.99029334520343149</v>
      </c>
      <c r="X112" s="175"/>
      <c r="Y112" s="5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5" ht="16.5" thickTop="1" thickBot="1" x14ac:dyDescent="0.3">
      <c r="A113" s="58"/>
      <c r="B113" s="58"/>
      <c r="D113" s="52">
        <v>0.86</v>
      </c>
      <c r="E113" s="137">
        <f t="shared" si="16"/>
        <v>7.2009834655445601</v>
      </c>
      <c r="F113" s="144">
        <f t="shared" si="17"/>
        <v>0.77224058866646417</v>
      </c>
      <c r="G113" s="64">
        <f t="shared" si="18"/>
        <v>7.9732240542110242</v>
      </c>
      <c r="H113" s="125">
        <f t="shared" si="19"/>
        <v>7973.2240542110239</v>
      </c>
      <c r="I113" s="123">
        <f t="shared" si="20"/>
        <v>6139.3825217424883</v>
      </c>
      <c r="J113" s="126">
        <f t="shared" si="21"/>
        <v>7.9417926807999999</v>
      </c>
      <c r="K113" s="110">
        <f t="shared" si="22"/>
        <v>7941.7926808000002</v>
      </c>
      <c r="L113" s="111">
        <f t="shared" si="23"/>
        <v>6115.1803642160003</v>
      </c>
      <c r="N113" s="175"/>
      <c r="O113" s="52">
        <v>0.86</v>
      </c>
      <c r="P113" s="161">
        <f t="shared" si="29"/>
        <v>7.891960000000001</v>
      </c>
      <c r="Q113" s="156">
        <f t="shared" si="24"/>
        <v>7891.9600000000009</v>
      </c>
      <c r="R113" s="156">
        <f t="shared" si="25"/>
        <v>6076.8092000000006</v>
      </c>
      <c r="S113" s="181"/>
      <c r="T113" s="52">
        <f t="shared" si="30"/>
        <v>0.86000000000000054</v>
      </c>
      <c r="U113" s="53">
        <f t="shared" si="26"/>
        <v>6139.3825217424883</v>
      </c>
      <c r="V113" s="172">
        <f t="shared" si="27"/>
        <v>6076.8092000000006</v>
      </c>
      <c r="W113" s="54">
        <f t="shared" si="28"/>
        <v>0.98980788026794464</v>
      </c>
      <c r="X113" s="175"/>
      <c r="Y113" s="55"/>
      <c r="AC113" s="3"/>
      <c r="AD113" s="3"/>
      <c r="AE113" s="3"/>
      <c r="AF113" s="3"/>
      <c r="AG113" s="3"/>
      <c r="AH113" s="3"/>
      <c r="AI113" s="3"/>
    </row>
    <row r="114" spans="1:35" ht="16.5" thickTop="1" thickBot="1" x14ac:dyDescent="0.3">
      <c r="A114" s="58"/>
      <c r="B114" s="58"/>
      <c r="D114" s="52">
        <v>0.87</v>
      </c>
      <c r="E114" s="137">
        <f t="shared" si="16"/>
        <v>7.314178182795442</v>
      </c>
      <c r="F114" s="144">
        <f t="shared" si="17"/>
        <v>0.78725271827464316</v>
      </c>
      <c r="G114" s="64">
        <f t="shared" si="18"/>
        <v>8.1014309010700849</v>
      </c>
      <c r="H114" s="125">
        <f t="shared" si="19"/>
        <v>8101.4309010700845</v>
      </c>
      <c r="I114" s="123">
        <f t="shared" si="20"/>
        <v>6238.1017938239656</v>
      </c>
      <c r="J114" s="126">
        <f t="shared" si="21"/>
        <v>8.0704952279000004</v>
      </c>
      <c r="K114" s="110">
        <f t="shared" si="22"/>
        <v>8070.4952279000008</v>
      </c>
      <c r="L114" s="111">
        <f t="shared" si="23"/>
        <v>6214.2813254830007</v>
      </c>
      <c r="N114" s="175"/>
      <c r="O114" s="52">
        <v>0.87</v>
      </c>
      <c r="P114" s="161">
        <f t="shared" si="29"/>
        <v>8.0150520000000007</v>
      </c>
      <c r="Q114" s="156">
        <f t="shared" si="24"/>
        <v>8015.0520000000006</v>
      </c>
      <c r="R114" s="156">
        <f t="shared" si="25"/>
        <v>6171.590040000001</v>
      </c>
      <c r="S114" s="181"/>
      <c r="T114" s="52">
        <f t="shared" si="30"/>
        <v>0.87000000000000055</v>
      </c>
      <c r="U114" s="53">
        <f t="shared" si="26"/>
        <v>6238.1017938239656</v>
      </c>
      <c r="V114" s="172">
        <f t="shared" si="27"/>
        <v>6171.590040000001</v>
      </c>
      <c r="W114" s="54">
        <f t="shared" si="28"/>
        <v>0.9893378216607791</v>
      </c>
      <c r="X114" s="175"/>
      <c r="Y114" s="55"/>
      <c r="AC114" s="3"/>
      <c r="AD114" s="3"/>
      <c r="AE114" s="3"/>
      <c r="AF114" s="179"/>
      <c r="AG114" s="3"/>
      <c r="AH114" s="65"/>
      <c r="AI114" s="65"/>
    </row>
    <row r="115" spans="1:35" ht="16.5" thickTop="1" thickBot="1" x14ac:dyDescent="0.3">
      <c r="A115" s="58"/>
      <c r="B115" s="58"/>
      <c r="D115" s="52">
        <v>0.88</v>
      </c>
      <c r="E115" s="137">
        <f t="shared" si="16"/>
        <v>7.4276279547702524</v>
      </c>
      <c r="F115" s="144">
        <f t="shared" si="17"/>
        <v>0.8023325754131454</v>
      </c>
      <c r="G115" s="64">
        <f t="shared" si="18"/>
        <v>8.2299605301833978</v>
      </c>
      <c r="H115" s="125">
        <f t="shared" si="19"/>
        <v>8229.9605301833981</v>
      </c>
      <c r="I115" s="123">
        <f t="shared" si="20"/>
        <v>6337.0696082412169</v>
      </c>
      <c r="J115" s="126">
        <f t="shared" si="21"/>
        <v>8.1995834496000004</v>
      </c>
      <c r="K115" s="110">
        <f t="shared" si="22"/>
        <v>8199.5834496000007</v>
      </c>
      <c r="L115" s="111">
        <f t="shared" si="23"/>
        <v>6313.679256192001</v>
      </c>
      <c r="N115" s="175"/>
      <c r="O115" s="52">
        <v>0.88</v>
      </c>
      <c r="P115" s="161">
        <f t="shared" si="29"/>
        <v>8.1384640000000008</v>
      </c>
      <c r="Q115" s="156">
        <f t="shared" si="24"/>
        <v>8138.4640000000009</v>
      </c>
      <c r="R115" s="156">
        <f t="shared" si="25"/>
        <v>6266.6172800000004</v>
      </c>
      <c r="S115" s="181"/>
      <c r="T115" s="52">
        <f t="shared" si="30"/>
        <v>0.88000000000000056</v>
      </c>
      <c r="U115" s="53">
        <f t="shared" si="26"/>
        <v>6337.0696082412169</v>
      </c>
      <c r="V115" s="172">
        <f t="shared" si="27"/>
        <v>6266.6172800000004</v>
      </c>
      <c r="W115" s="54">
        <f t="shared" si="28"/>
        <v>0.9888825068057332</v>
      </c>
      <c r="X115" s="175"/>
      <c r="Y115" s="55"/>
      <c r="AC115" s="66"/>
      <c r="AD115" s="66"/>
      <c r="AE115" s="66"/>
      <c r="AF115" s="67"/>
      <c r="AG115" s="66"/>
      <c r="AH115" s="65"/>
      <c r="AI115" s="65"/>
    </row>
    <row r="116" spans="1:35" ht="18.75" thickTop="1" thickBot="1" x14ac:dyDescent="0.3">
      <c r="A116" s="58"/>
      <c r="B116" s="58"/>
      <c r="D116" s="52">
        <v>0.89</v>
      </c>
      <c r="E116" s="137">
        <f t="shared" si="16"/>
        <v>7.5413231304752024</v>
      </c>
      <c r="F116" s="144">
        <f t="shared" si="17"/>
        <v>0.81747774124160222</v>
      </c>
      <c r="G116" s="64">
        <f t="shared" si="18"/>
        <v>8.3588008717168041</v>
      </c>
      <c r="H116" s="125">
        <f t="shared" si="19"/>
        <v>8358.800871716805</v>
      </c>
      <c r="I116" s="123">
        <f t="shared" si="20"/>
        <v>6436.27667122194</v>
      </c>
      <c r="J116" s="126">
        <f t="shared" si="21"/>
        <v>8.3290435416999991</v>
      </c>
      <c r="K116" s="110">
        <f t="shared" si="22"/>
        <v>8329.043541699999</v>
      </c>
      <c r="L116" s="111">
        <f t="shared" si="23"/>
        <v>6413.3635271089997</v>
      </c>
      <c r="N116" s="175"/>
      <c r="O116" s="52">
        <v>0.89</v>
      </c>
      <c r="P116" s="161">
        <f t="shared" si="29"/>
        <v>8.2621840000000013</v>
      </c>
      <c r="Q116" s="156">
        <f t="shared" si="24"/>
        <v>8262.1840000000011</v>
      </c>
      <c r="R116" s="156">
        <f t="shared" si="25"/>
        <v>6361.8816800000013</v>
      </c>
      <c r="S116" s="181"/>
      <c r="T116" s="52">
        <f t="shared" si="30"/>
        <v>0.89000000000000057</v>
      </c>
      <c r="U116" s="53">
        <f t="shared" si="26"/>
        <v>6436.27667122194</v>
      </c>
      <c r="V116" s="172">
        <f t="shared" si="27"/>
        <v>6361.8816800000013</v>
      </c>
      <c r="W116" s="54">
        <f t="shared" si="28"/>
        <v>0.98844129999032271</v>
      </c>
      <c r="X116" s="175"/>
      <c r="Y116" s="55"/>
      <c r="AC116" s="179"/>
      <c r="AD116" t="s">
        <v>83</v>
      </c>
      <c r="AE116" t="s">
        <v>84</v>
      </c>
      <c r="AF116" s="68"/>
      <c r="AG116" s="68"/>
      <c r="AI116" s="179"/>
    </row>
    <row r="117" spans="1:35" ht="16.5" thickTop="1" thickBot="1" x14ac:dyDescent="0.3">
      <c r="A117" s="58"/>
      <c r="B117" s="58"/>
      <c r="D117" s="52">
        <v>0.9</v>
      </c>
      <c r="E117" s="137">
        <f t="shared" si="16"/>
        <v>7.6552541212821605</v>
      </c>
      <c r="F117" s="144">
        <f t="shared" si="17"/>
        <v>0.83268579691964462</v>
      </c>
      <c r="G117" s="64">
        <f t="shared" si="18"/>
        <v>8.4879399182018052</v>
      </c>
      <c r="H117" s="125">
        <f t="shared" si="19"/>
        <v>8487.939918201806</v>
      </c>
      <c r="I117" s="123">
        <f t="shared" si="20"/>
        <v>6535.7137370153905</v>
      </c>
      <c r="J117" s="126">
        <f t="shared" si="21"/>
        <v>8.4588616999999999</v>
      </c>
      <c r="K117" s="110">
        <f t="shared" si="22"/>
        <v>8458.8616999999995</v>
      </c>
      <c r="L117" s="111">
        <f t="shared" si="23"/>
        <v>6513.3235089999998</v>
      </c>
      <c r="N117" s="175"/>
      <c r="O117" s="52">
        <v>0.9</v>
      </c>
      <c r="P117" s="161">
        <f t="shared" si="29"/>
        <v>8.3862000000000005</v>
      </c>
      <c r="Q117" s="156">
        <f t="shared" si="24"/>
        <v>8386.2000000000007</v>
      </c>
      <c r="R117" s="156">
        <f t="shared" si="25"/>
        <v>6457.3740000000007</v>
      </c>
      <c r="S117" s="181"/>
      <c r="T117" s="52">
        <f t="shared" si="30"/>
        <v>0.90000000000000058</v>
      </c>
      <c r="U117" s="53">
        <f t="shared" si="26"/>
        <v>6535.7137370153905</v>
      </c>
      <c r="V117" s="172">
        <f t="shared" si="27"/>
        <v>6457.3740000000007</v>
      </c>
      <c r="W117" s="54">
        <f t="shared" si="28"/>
        <v>0.98801359114434462</v>
      </c>
      <c r="X117" s="175"/>
      <c r="Y117" s="55"/>
      <c r="AC117" s="179"/>
      <c r="AD117">
        <f>(E$9/2)^2*E$8</f>
        <v>6.7182999999999993</v>
      </c>
      <c r="AE117">
        <f>AD117*PI()</f>
        <v>21.106161924612305</v>
      </c>
      <c r="AF117" s="68"/>
      <c r="AG117" s="68"/>
      <c r="AI117" s="179"/>
    </row>
    <row r="118" spans="1:35" ht="16.5" thickTop="1" thickBot="1" x14ac:dyDescent="0.3">
      <c r="A118" s="58"/>
      <c r="B118" s="58"/>
      <c r="D118" s="52">
        <v>0.91</v>
      </c>
      <c r="E118" s="137">
        <f t="shared" si="16"/>
        <v>7.7694113979865573</v>
      </c>
      <c r="F118" s="144">
        <f t="shared" si="17"/>
        <v>0.84795432360690404</v>
      </c>
      <c r="G118" s="64">
        <f t="shared" si="18"/>
        <v>8.6173657215934618</v>
      </c>
      <c r="H118" s="125">
        <f t="shared" si="19"/>
        <v>8617.3657215934618</v>
      </c>
      <c r="I118" s="123">
        <f t="shared" si="20"/>
        <v>6635.3716056269659</v>
      </c>
      <c r="J118" s="126">
        <f t="shared" si="21"/>
        <v>8.5890241202999995</v>
      </c>
      <c r="K118" s="110">
        <f t="shared" si="22"/>
        <v>8589.0241202999987</v>
      </c>
      <c r="L118" s="111">
        <f t="shared" si="23"/>
        <v>6613.5485726309989</v>
      </c>
      <c r="N118" s="175"/>
      <c r="O118" s="52">
        <v>0.91</v>
      </c>
      <c r="P118" s="161">
        <f t="shared" si="29"/>
        <v>8.5105000000000004</v>
      </c>
      <c r="Q118" s="156">
        <f t="shared" si="24"/>
        <v>8510.5</v>
      </c>
      <c r="R118" s="156">
        <f t="shared" si="25"/>
        <v>6553.085</v>
      </c>
      <c r="S118" s="181"/>
      <c r="T118" s="52">
        <f t="shared" si="30"/>
        <v>0.91000000000000059</v>
      </c>
      <c r="U118" s="53">
        <f t="shared" si="26"/>
        <v>6635.3716056269659</v>
      </c>
      <c r="V118" s="172">
        <f t="shared" si="27"/>
        <v>6553.085</v>
      </c>
      <c r="W118" s="54">
        <f t="shared" si="28"/>
        <v>0.9875987946843573</v>
      </c>
      <c r="X118" s="175"/>
      <c r="Y118" s="55"/>
      <c r="AC118" s="66"/>
      <c r="AD118" s="69"/>
      <c r="AE118" s="69"/>
      <c r="AF118" s="69"/>
      <c r="AG118" s="69"/>
      <c r="AH118" s="69"/>
      <c r="AI118" s="69"/>
    </row>
    <row r="119" spans="1:35" ht="16.5" thickTop="1" thickBot="1" x14ac:dyDescent="0.3">
      <c r="A119" s="58"/>
      <c r="B119" s="58"/>
      <c r="D119" s="52">
        <v>0.92</v>
      </c>
      <c r="E119" s="137">
        <f t="shared" si="16"/>
        <v>7.8837854879452545</v>
      </c>
      <c r="F119" s="144">
        <f t="shared" si="17"/>
        <v>0.86328090246301226</v>
      </c>
      <c r="G119" s="64">
        <f t="shared" si="18"/>
        <v>8.7470663904082659</v>
      </c>
      <c r="H119" s="125">
        <f t="shared" si="19"/>
        <v>8747.0663904082667</v>
      </c>
      <c r="I119" s="123">
        <f t="shared" si="20"/>
        <v>6735.2411206143652</v>
      </c>
      <c r="J119" s="126">
        <f t="shared" si="21"/>
        <v>8.7195169983999996</v>
      </c>
      <c r="K119" s="110">
        <f t="shared" si="22"/>
        <v>8719.5169984000004</v>
      </c>
      <c r="L119" s="111">
        <f t="shared" si="23"/>
        <v>6714.0280887680001</v>
      </c>
      <c r="N119" s="175"/>
      <c r="O119" s="52">
        <v>0.92</v>
      </c>
      <c r="P119" s="161">
        <f t="shared" si="29"/>
        <v>8.635072000000001</v>
      </c>
      <c r="Q119" s="156">
        <f t="shared" si="24"/>
        <v>8635.0720000000001</v>
      </c>
      <c r="R119" s="156">
        <f t="shared" si="25"/>
        <v>6649.0054399999999</v>
      </c>
      <c r="S119" s="181"/>
      <c r="T119" s="52">
        <f t="shared" si="30"/>
        <v>0.9200000000000006</v>
      </c>
      <c r="U119" s="53">
        <f t="shared" si="26"/>
        <v>6735.2411206143652</v>
      </c>
      <c r="V119" s="172">
        <f t="shared" si="27"/>
        <v>6649.0054399999999</v>
      </c>
      <c r="W119" s="54">
        <f t="shared" si="28"/>
        <v>0.98719634842018855</v>
      </c>
      <c r="X119" s="175"/>
      <c r="Y119" s="55"/>
      <c r="AC119" s="179"/>
      <c r="AD119" s="70"/>
      <c r="AE119" s="70"/>
      <c r="AF119" s="68"/>
      <c r="AG119" s="68"/>
      <c r="AH119" s="68"/>
      <c r="AI119" s="179"/>
    </row>
    <row r="120" spans="1:35" ht="16.5" thickTop="1" thickBot="1" x14ac:dyDescent="0.3">
      <c r="A120" s="58"/>
      <c r="B120" s="58"/>
      <c r="D120" s="52">
        <v>0.93</v>
      </c>
      <c r="E120" s="137">
        <f t="shared" si="16"/>
        <v>7.9983669722896202</v>
      </c>
      <c r="F120" s="144">
        <f t="shared" si="17"/>
        <v>0.87866311464759994</v>
      </c>
      <c r="G120" s="64">
        <f t="shared" si="18"/>
        <v>8.8770300869372196</v>
      </c>
      <c r="H120" s="125">
        <f t="shared" si="19"/>
        <v>8877.0300869372204</v>
      </c>
      <c r="I120" s="123">
        <f t="shared" si="20"/>
        <v>6835.3131669416598</v>
      </c>
      <c r="J120" s="126">
        <f t="shared" si="21"/>
        <v>8.8503265301000003</v>
      </c>
      <c r="K120" s="110">
        <f t="shared" si="22"/>
        <v>8850.326530100001</v>
      </c>
      <c r="L120" s="111">
        <f t="shared" si="23"/>
        <v>6814.7514281770009</v>
      </c>
      <c r="N120" s="175"/>
      <c r="O120" s="52">
        <v>0.93</v>
      </c>
      <c r="P120" s="161">
        <f t="shared" si="29"/>
        <v>8.7599040000000024</v>
      </c>
      <c r="Q120" s="156">
        <f t="shared" si="24"/>
        <v>8759.9040000000023</v>
      </c>
      <c r="R120" s="156">
        <f t="shared" si="25"/>
        <v>6745.1260800000018</v>
      </c>
      <c r="S120" s="181"/>
      <c r="T120" s="52">
        <f t="shared" si="30"/>
        <v>0.9300000000000006</v>
      </c>
      <c r="U120" s="53">
        <f t="shared" si="26"/>
        <v>6835.3131669416598</v>
      </c>
      <c r="V120" s="172">
        <f t="shared" si="27"/>
        <v>6745.1260800000018</v>
      </c>
      <c r="W120" s="54">
        <f t="shared" si="28"/>
        <v>0.98680571251982441</v>
      </c>
      <c r="X120" s="175"/>
      <c r="Y120" s="55"/>
      <c r="AC120" s="71"/>
      <c r="AD120" s="71" t="s">
        <v>47</v>
      </c>
      <c r="AE120" s="71" t="s">
        <v>48</v>
      </c>
      <c r="AF120" s="71" t="s">
        <v>49</v>
      </c>
      <c r="AG120" s="71" t="s">
        <v>50</v>
      </c>
      <c r="AI120" s="69"/>
    </row>
    <row r="121" spans="1:35" ht="16.5" thickTop="1" thickBot="1" x14ac:dyDescent="0.3">
      <c r="A121" s="58"/>
      <c r="B121" s="58"/>
      <c r="D121" s="52">
        <v>0.94</v>
      </c>
      <c r="E121" s="137">
        <f t="shared" si="16"/>
        <v>8.1131464832091602</v>
      </c>
      <c r="F121" s="144">
        <f t="shared" si="17"/>
        <v>0.89409854132029853</v>
      </c>
      <c r="G121" s="64">
        <f t="shared" si="18"/>
        <v>9.0072450245294586</v>
      </c>
      <c r="H121" s="125">
        <f t="shared" si="19"/>
        <v>9007.2450245294585</v>
      </c>
      <c r="I121" s="123">
        <f t="shared" si="20"/>
        <v>6935.5786688876833</v>
      </c>
      <c r="J121" s="126">
        <f t="shared" si="21"/>
        <v>8.9814389111999997</v>
      </c>
      <c r="K121" s="110">
        <f t="shared" si="22"/>
        <v>8981.438911199999</v>
      </c>
      <c r="L121" s="111">
        <f t="shared" si="23"/>
        <v>6915.7079616239989</v>
      </c>
      <c r="N121" s="175"/>
      <c r="O121" s="52">
        <v>0.94</v>
      </c>
      <c r="P121" s="161">
        <f t="shared" si="29"/>
        <v>8.8849839999999993</v>
      </c>
      <c r="Q121" s="156">
        <f t="shared" si="24"/>
        <v>8884.9839999999986</v>
      </c>
      <c r="R121" s="156">
        <f t="shared" si="25"/>
        <v>6841.4376799999991</v>
      </c>
      <c r="S121" s="181"/>
      <c r="T121" s="52">
        <f t="shared" si="30"/>
        <v>0.94000000000000061</v>
      </c>
      <c r="U121" s="53">
        <f t="shared" si="26"/>
        <v>6935.5786688876833</v>
      </c>
      <c r="V121" s="172">
        <f t="shared" si="27"/>
        <v>6841.4376799999991</v>
      </c>
      <c r="W121" s="54">
        <f t="shared" si="28"/>
        <v>0.98642636852927768</v>
      </c>
      <c r="X121" s="175"/>
      <c r="Y121" s="55"/>
      <c r="AC121" s="71">
        <v>1</v>
      </c>
      <c r="AD121" s="72" t="s">
        <v>51</v>
      </c>
      <c r="AE121" s="71" t="s">
        <v>45</v>
      </c>
      <c r="AF121" s="72" t="s">
        <v>37</v>
      </c>
      <c r="AG121" s="71" t="s">
        <v>82</v>
      </c>
      <c r="AI121" s="73"/>
    </row>
    <row r="122" spans="1:35" ht="16.5" thickTop="1" thickBot="1" x14ac:dyDescent="0.3">
      <c r="A122" s="58"/>
      <c r="B122" s="58"/>
      <c r="D122" s="52">
        <v>0.95</v>
      </c>
      <c r="E122" s="137">
        <f t="shared" si="16"/>
        <v>8.2281147013014024</v>
      </c>
      <c r="F122" s="144">
        <f t="shared" si="17"/>
        <v>0.90958476364073981</v>
      </c>
      <c r="G122" s="64">
        <f t="shared" si="18"/>
        <v>9.137699464942143</v>
      </c>
      <c r="H122" s="125">
        <f t="shared" si="19"/>
        <v>9137.6994649421431</v>
      </c>
      <c r="I122" s="123">
        <f t="shared" si="20"/>
        <v>7036.0285880054507</v>
      </c>
      <c r="J122" s="126">
        <f t="shared" si="21"/>
        <v>9.1128403374999998</v>
      </c>
      <c r="K122" s="110">
        <f t="shared" si="22"/>
        <v>9112.8403374999998</v>
      </c>
      <c r="L122" s="111">
        <f t="shared" si="23"/>
        <v>7016.887059875</v>
      </c>
      <c r="N122" s="175"/>
      <c r="O122" s="52">
        <v>0.95</v>
      </c>
      <c r="P122" s="161">
        <f t="shared" si="29"/>
        <v>9.0103000000000009</v>
      </c>
      <c r="Q122" s="156">
        <f t="shared" si="24"/>
        <v>9010.3000000000011</v>
      </c>
      <c r="R122" s="156">
        <f t="shared" si="25"/>
        <v>6937.9310000000014</v>
      </c>
      <c r="S122" s="181"/>
      <c r="T122" s="52">
        <f t="shared" si="30"/>
        <v>0.95000000000000062</v>
      </c>
      <c r="U122" s="53">
        <f t="shared" si="26"/>
        <v>7036.0285880054507</v>
      </c>
      <c r="V122" s="172">
        <f t="shared" si="27"/>
        <v>6937.9310000000014</v>
      </c>
      <c r="W122" s="54">
        <f t="shared" si="28"/>
        <v>0.98605781844424578</v>
      </c>
      <c r="X122" s="175"/>
      <c r="Y122" s="55"/>
      <c r="AC122" s="71">
        <v>2</v>
      </c>
      <c r="AD122" s="71">
        <v>0.05</v>
      </c>
      <c r="AE122" s="71">
        <f t="shared" ref="AE122:AE141" si="31">AD122*E$9</f>
        <v>0.11499999999999999</v>
      </c>
      <c r="AF122" s="173">
        <f xml:space="preserve"> ASIN(2*AD122 - 1) + PI()/2 + (2*AD122 - 1) * SQRT(2*AD122 *(2-2 * AD122))</f>
        <v>5.8725906877601985E-2</v>
      </c>
      <c r="AG122" s="174">
        <f t="shared" ref="AG122:AG141" si="32">AF122*AD$117</f>
        <v>0.39453826017579335</v>
      </c>
      <c r="AI122" s="73"/>
    </row>
    <row r="123" spans="1:35" ht="16.5" thickTop="1" thickBot="1" x14ac:dyDescent="0.3">
      <c r="A123" s="58"/>
      <c r="B123" s="58"/>
      <c r="D123" s="52">
        <v>0.96</v>
      </c>
      <c r="E123" s="137">
        <f t="shared" si="16"/>
        <v>8.3432623529838494</v>
      </c>
      <c r="F123" s="144">
        <f t="shared" si="17"/>
        <v>0.92511936276855466</v>
      </c>
      <c r="G123" s="64">
        <f t="shared" si="18"/>
        <v>9.2683817157524047</v>
      </c>
      <c r="H123" s="125">
        <f t="shared" si="19"/>
        <v>9268.3817157524045</v>
      </c>
      <c r="I123" s="123">
        <f t="shared" si="20"/>
        <v>7136.6539211293521</v>
      </c>
      <c r="J123" s="126">
        <f t="shared" si="21"/>
        <v>9.2445170047999987</v>
      </c>
      <c r="K123" s="110">
        <f t="shared" si="22"/>
        <v>9244.5170047999982</v>
      </c>
      <c r="L123" s="111">
        <f t="shared" si="23"/>
        <v>7118.2780936959989</v>
      </c>
      <c r="N123" s="175"/>
      <c r="O123" s="52">
        <v>0.96</v>
      </c>
      <c r="P123" s="161">
        <f t="shared" si="29"/>
        <v>9.1358400000000017</v>
      </c>
      <c r="Q123" s="156">
        <f t="shared" si="24"/>
        <v>9135.840000000002</v>
      </c>
      <c r="R123" s="156">
        <f t="shared" si="25"/>
        <v>7034.5968000000021</v>
      </c>
      <c r="S123" s="181"/>
      <c r="T123" s="52">
        <f t="shared" si="30"/>
        <v>0.96000000000000063</v>
      </c>
      <c r="U123" s="53">
        <f t="shared" si="26"/>
        <v>7136.6539211293521</v>
      </c>
      <c r="V123" s="172">
        <f t="shared" si="27"/>
        <v>7034.5968000000021</v>
      </c>
      <c r="W123" s="54">
        <f t="shared" si="28"/>
        <v>0.98569958383056921</v>
      </c>
      <c r="X123" s="175"/>
      <c r="Y123" s="55"/>
      <c r="AC123" s="71">
        <v>3</v>
      </c>
      <c r="AD123" s="71">
        <v>0.1</v>
      </c>
      <c r="AE123" s="71">
        <f t="shared" si="31"/>
        <v>0.22999999999999998</v>
      </c>
      <c r="AF123" s="173">
        <f t="shared" ref="AF123:AF141" si="33" xml:space="preserve"> ASIN(2*AD123 - 1) + PI()/2 + (2*AD123 - 1) * SQRT(2*AD123 *(2-2 * AD123))</f>
        <v>0.16350110879328417</v>
      </c>
      <c r="AG123" s="174">
        <f t="shared" si="32"/>
        <v>1.0984494992059208</v>
      </c>
      <c r="AI123" s="73"/>
    </row>
    <row r="124" spans="1:35" ht="16.5" thickTop="1" thickBot="1" x14ac:dyDescent="0.3">
      <c r="A124" s="58"/>
      <c r="B124" s="58"/>
      <c r="D124" s="52">
        <v>0.97</v>
      </c>
      <c r="E124" s="137">
        <f t="shared" si="16"/>
        <v>8.4585802079640455</v>
      </c>
      <c r="F124" s="144">
        <f t="shared" si="17"/>
        <v>0.94069991986337442</v>
      </c>
      <c r="G124" s="64">
        <f t="shared" si="18"/>
        <v>9.3992801278274207</v>
      </c>
      <c r="H124" s="125">
        <f t="shared" si="19"/>
        <v>9399.2801278274201</v>
      </c>
      <c r="I124" s="123">
        <f t="shared" si="20"/>
        <v>7237.4456984271137</v>
      </c>
      <c r="J124" s="126">
        <f t="shared" si="21"/>
        <v>9.3764551089000001</v>
      </c>
      <c r="K124" s="110">
        <f t="shared" si="22"/>
        <v>9376.4551088999997</v>
      </c>
      <c r="L124" s="111">
        <f t="shared" si="23"/>
        <v>7219.8704338529997</v>
      </c>
      <c r="N124" s="175"/>
      <c r="O124" s="52">
        <v>0.97</v>
      </c>
      <c r="P124" s="161">
        <f t="shared" si="29"/>
        <v>9.2615920000000003</v>
      </c>
      <c r="Q124" s="156">
        <f t="shared" si="24"/>
        <v>9261.5920000000006</v>
      </c>
      <c r="R124" s="156">
        <f t="shared" si="25"/>
        <v>7131.4258400000008</v>
      </c>
      <c r="S124" s="181"/>
      <c r="T124" s="52">
        <f t="shared" si="30"/>
        <v>0.97000000000000064</v>
      </c>
      <c r="U124" s="53">
        <f t="shared" si="26"/>
        <v>7237.4456984271137</v>
      </c>
      <c r="V124" s="172">
        <f t="shared" si="27"/>
        <v>7131.4258400000008</v>
      </c>
      <c r="W124" s="54">
        <f t="shared" si="28"/>
        <v>0.98535120499071183</v>
      </c>
      <c r="X124" s="175"/>
      <c r="Y124" s="55"/>
      <c r="AC124" s="71">
        <v>4</v>
      </c>
      <c r="AD124" s="71">
        <v>0.15</v>
      </c>
      <c r="AE124" s="71">
        <f t="shared" si="31"/>
        <v>0.34499999999999997</v>
      </c>
      <c r="AF124" s="173">
        <f t="shared" si="33"/>
        <v>0.29549884018614403</v>
      </c>
      <c r="AG124" s="174">
        <f t="shared" si="32"/>
        <v>1.9852498580225713</v>
      </c>
      <c r="AI124" s="73"/>
    </row>
    <row r="125" spans="1:35" ht="16.5" thickTop="1" thickBot="1" x14ac:dyDescent="0.3">
      <c r="A125" s="58"/>
      <c r="B125" s="58"/>
      <c r="D125" s="52">
        <v>0.98</v>
      </c>
      <c r="E125" s="137">
        <f t="shared" si="16"/>
        <v>8.5740590767640015</v>
      </c>
      <c r="F125" s="144">
        <f t="shared" si="17"/>
        <v>0.95632401608483053</v>
      </c>
      <c r="G125" s="64">
        <f t="shared" si="18"/>
        <v>9.5303830928488313</v>
      </c>
      <c r="H125" s="125">
        <f t="shared" si="19"/>
        <v>9530.3830928488314</v>
      </c>
      <c r="I125" s="123">
        <f t="shared" si="20"/>
        <v>7338.3949814936004</v>
      </c>
      <c r="J125" s="126">
        <f t="shared" si="21"/>
        <v>9.5086408455999987</v>
      </c>
      <c r="K125" s="110">
        <f t="shared" si="22"/>
        <v>9508.640845599999</v>
      </c>
      <c r="L125" s="111">
        <f t="shared" si="23"/>
        <v>7321.6534511119999</v>
      </c>
      <c r="N125" s="175"/>
      <c r="O125" s="52">
        <v>0.98</v>
      </c>
      <c r="P125" s="161">
        <f t="shared" si="29"/>
        <v>9.3875440000000001</v>
      </c>
      <c r="Q125" s="156">
        <f t="shared" si="24"/>
        <v>9387.5439999999999</v>
      </c>
      <c r="R125" s="156">
        <f t="shared" si="25"/>
        <v>7228.40888</v>
      </c>
      <c r="S125" s="181"/>
      <c r="T125" s="52">
        <f t="shared" si="30"/>
        <v>0.98000000000000065</v>
      </c>
      <c r="U125" s="53">
        <f t="shared" si="26"/>
        <v>7338.3949814936004</v>
      </c>
      <c r="V125" s="172">
        <f t="shared" si="27"/>
        <v>7228.40888</v>
      </c>
      <c r="W125" s="54">
        <f t="shared" si="28"/>
        <v>0.98501224017363875</v>
      </c>
      <c r="X125" s="175"/>
      <c r="Y125" s="55"/>
      <c r="AC125" s="71">
        <v>5</v>
      </c>
      <c r="AD125" s="71">
        <v>0.2</v>
      </c>
      <c r="AE125" s="71">
        <f t="shared" si="31"/>
        <v>0.45999999999999996</v>
      </c>
      <c r="AF125" s="173">
        <f t="shared" si="33"/>
        <v>0.4472952180016122</v>
      </c>
      <c r="AG125" s="174">
        <f t="shared" si="32"/>
        <v>3.0050634631002309</v>
      </c>
      <c r="AI125" s="73"/>
    </row>
    <row r="126" spans="1:35" ht="16.5" thickTop="1" thickBot="1" x14ac:dyDescent="0.3">
      <c r="A126" s="58"/>
      <c r="B126" s="58"/>
      <c r="D126" s="52">
        <v>0.99</v>
      </c>
      <c r="E126" s="137">
        <f t="shared" si="16"/>
        <v>8.6896898082953413</v>
      </c>
      <c r="F126" s="144">
        <f t="shared" si="17"/>
        <v>0.97198923259255443</v>
      </c>
      <c r="G126" s="64">
        <f t="shared" si="18"/>
        <v>9.6616790408878952</v>
      </c>
      <c r="H126" s="125">
        <f t="shared" si="19"/>
        <v>9661.6790408878951</v>
      </c>
      <c r="I126" s="123">
        <f t="shared" si="20"/>
        <v>7439.492861483679</v>
      </c>
      <c r="J126" s="126">
        <f t="shared" si="21"/>
        <v>9.6410604106999997</v>
      </c>
      <c r="K126" s="110">
        <f t="shared" si="22"/>
        <v>9641.0604106999999</v>
      </c>
      <c r="L126" s="111">
        <f t="shared" si="23"/>
        <v>7423.6165162389998</v>
      </c>
      <c r="N126" s="175"/>
      <c r="O126" s="52">
        <v>0.99</v>
      </c>
      <c r="P126" s="161">
        <f t="shared" si="29"/>
        <v>9.5136840000000014</v>
      </c>
      <c r="Q126" s="156">
        <f t="shared" si="24"/>
        <v>9513.6840000000011</v>
      </c>
      <c r="R126" s="156">
        <f t="shared" si="25"/>
        <v>7325.5366800000011</v>
      </c>
      <c r="S126" s="181"/>
      <c r="T126" s="52">
        <f t="shared" si="30"/>
        <v>0.99000000000000066</v>
      </c>
      <c r="U126" s="53">
        <f t="shared" si="26"/>
        <v>7439.492861483679</v>
      </c>
      <c r="V126" s="172">
        <f t="shared" si="27"/>
        <v>7325.5366800000011</v>
      </c>
      <c r="W126" s="54">
        <f t="shared" si="28"/>
        <v>0.98468226482564947</v>
      </c>
      <c r="X126" s="175"/>
      <c r="Y126" s="55"/>
      <c r="AC126" s="71">
        <v>6</v>
      </c>
      <c r="AD126" s="71">
        <v>0.25</v>
      </c>
      <c r="AE126" s="71">
        <f t="shared" si="31"/>
        <v>0.57499999999999996</v>
      </c>
      <c r="AF126" s="173">
        <f t="shared" si="33"/>
        <v>0.61418484930437833</v>
      </c>
      <c r="AG126" s="174">
        <f t="shared" si="32"/>
        <v>4.1262780730816049</v>
      </c>
      <c r="AI126" s="73"/>
    </row>
    <row r="127" spans="1:35" ht="16.5" thickTop="1" thickBot="1" x14ac:dyDescent="0.3">
      <c r="A127" s="58"/>
      <c r="B127" s="58"/>
      <c r="D127" s="52">
        <v>1</v>
      </c>
      <c r="E127" s="137">
        <f t="shared" si="16"/>
        <v>8.80546328748175</v>
      </c>
      <c r="F127" s="144">
        <f t="shared" si="17"/>
        <v>0.98769315054617746</v>
      </c>
      <c r="G127" s="64">
        <f t="shared" si="18"/>
        <v>9.7931564380279283</v>
      </c>
      <c r="H127" s="125">
        <f t="shared" si="19"/>
        <v>9793.1564380279287</v>
      </c>
      <c r="I127" s="123">
        <f t="shared" si="20"/>
        <v>7540.7304572815056</v>
      </c>
      <c r="J127" s="126">
        <f t="shared" si="21"/>
        <v>9.7736999999999998</v>
      </c>
      <c r="K127" s="110">
        <f t="shared" si="22"/>
        <v>9773.7000000000007</v>
      </c>
      <c r="L127" s="111">
        <f t="shared" si="23"/>
        <v>7525.7490000000007</v>
      </c>
      <c r="N127" s="175"/>
      <c r="O127" s="52">
        <v>1</v>
      </c>
      <c r="P127" s="161">
        <f t="shared" si="29"/>
        <v>9.64</v>
      </c>
      <c r="Q127" s="156">
        <f t="shared" si="24"/>
        <v>9640</v>
      </c>
      <c r="R127" s="156">
        <f t="shared" si="25"/>
        <v>7422.8</v>
      </c>
      <c r="S127" s="181"/>
      <c r="T127" s="52">
        <f t="shared" si="30"/>
        <v>1.0000000000000007</v>
      </c>
      <c r="U127" s="53">
        <f t="shared" si="26"/>
        <v>7540.7304572815056</v>
      </c>
      <c r="V127" s="172">
        <f t="shared" si="27"/>
        <v>7422.8</v>
      </c>
      <c r="W127" s="54">
        <f t="shared" si="28"/>
        <v>0.98436087087987223</v>
      </c>
      <c r="X127" s="175"/>
      <c r="Y127" s="55"/>
      <c r="AC127" s="71">
        <v>7</v>
      </c>
      <c r="AD127" s="71">
        <v>0.3</v>
      </c>
      <c r="AE127" s="71">
        <f t="shared" si="31"/>
        <v>0.69</v>
      </c>
      <c r="AF127" s="173">
        <f t="shared" si="33"/>
        <v>0.7926734251309413</v>
      </c>
      <c r="AG127" s="174">
        <f t="shared" si="32"/>
        <v>5.3254178720572023</v>
      </c>
      <c r="AI127" s="73"/>
    </row>
    <row r="128" spans="1:35" ht="16.5" thickTop="1" thickBot="1" x14ac:dyDescent="0.3">
      <c r="A128" s="58"/>
      <c r="B128" s="58"/>
      <c r="D128" s="52">
        <v>1.01</v>
      </c>
      <c r="E128" s="137">
        <f t="shared" si="16"/>
        <v>8.9213704329253503</v>
      </c>
      <c r="F128" s="144">
        <f t="shared" si="17"/>
        <v>1.0034333511053304</v>
      </c>
      <c r="G128" s="64">
        <f t="shared" si="18"/>
        <v>9.9248037840306811</v>
      </c>
      <c r="H128" s="125">
        <f t="shared" si="19"/>
        <v>9924.8037840306806</v>
      </c>
      <c r="I128" s="123">
        <f t="shared" si="20"/>
        <v>7642.098913703624</v>
      </c>
      <c r="J128" s="126">
        <f t="shared" si="21"/>
        <v>9.9065458093000007</v>
      </c>
      <c r="K128" s="110">
        <f t="shared" si="22"/>
        <v>9906.5458093000016</v>
      </c>
      <c r="L128" s="111">
        <f t="shared" si="23"/>
        <v>7628.0402731610011</v>
      </c>
      <c r="N128" s="175"/>
      <c r="O128" s="52">
        <v>1.01</v>
      </c>
      <c r="P128" s="161">
        <f t="shared" si="29"/>
        <v>9.7664800000000014</v>
      </c>
      <c r="Q128" s="156">
        <f t="shared" si="24"/>
        <v>9766.4800000000014</v>
      </c>
      <c r="R128" s="156">
        <f t="shared" si="25"/>
        <v>7520.1896000000015</v>
      </c>
      <c r="S128" s="181"/>
      <c r="T128" s="52">
        <f t="shared" si="30"/>
        <v>1.0100000000000007</v>
      </c>
      <c r="U128" s="53">
        <f t="shared" si="26"/>
        <v>7642.098913703624</v>
      </c>
      <c r="V128" s="172">
        <f t="shared" si="27"/>
        <v>7520.1896000000015</v>
      </c>
      <c r="W128" s="54">
        <f t="shared" si="28"/>
        <v>0.984047666082283</v>
      </c>
      <c r="X128" s="175"/>
      <c r="Y128" s="55"/>
      <c r="AC128" s="71">
        <v>8</v>
      </c>
      <c r="AD128" s="71">
        <v>0.35</v>
      </c>
      <c r="AE128" s="71">
        <f t="shared" si="31"/>
        <v>0.80499999999999994</v>
      </c>
      <c r="AF128" s="173">
        <f t="shared" si="33"/>
        <v>0.97992191235441517</v>
      </c>
      <c r="AG128" s="174">
        <f t="shared" si="32"/>
        <v>6.5834093837706664</v>
      </c>
      <c r="AI128" s="73"/>
    </row>
    <row r="129" spans="1:35" ht="16.5" thickTop="1" thickBot="1" x14ac:dyDescent="0.3">
      <c r="A129" s="58"/>
      <c r="B129" s="58"/>
      <c r="D129" s="52">
        <v>1.02</v>
      </c>
      <c r="E129" s="137">
        <f t="shared" si="16"/>
        <v>9.037402194613863</v>
      </c>
      <c r="F129" s="144">
        <f t="shared" si="17"/>
        <v>1.0192074154296449</v>
      </c>
      <c r="G129" s="64">
        <f t="shared" si="18"/>
        <v>10.056609610043507</v>
      </c>
      <c r="H129" s="125">
        <f t="shared" si="19"/>
        <v>10056.609610043508</v>
      </c>
      <c r="I129" s="123">
        <f t="shared" si="20"/>
        <v>7743.5893997335015</v>
      </c>
      <c r="J129" s="126">
        <f t="shared" si="21"/>
        <v>10.039584034400001</v>
      </c>
      <c r="K129" s="110">
        <f t="shared" si="22"/>
        <v>10039.584034400001</v>
      </c>
      <c r="L129" s="111">
        <f t="shared" si="23"/>
        <v>7730.4797064880004</v>
      </c>
      <c r="N129" s="175"/>
      <c r="O129" s="52">
        <v>1.02</v>
      </c>
      <c r="P129" s="161">
        <f t="shared" si="29"/>
        <v>9.8931120000000004</v>
      </c>
      <c r="Q129" s="156">
        <f t="shared" si="24"/>
        <v>9893.112000000001</v>
      </c>
      <c r="R129" s="156">
        <f t="shared" si="25"/>
        <v>7617.6962400000011</v>
      </c>
      <c r="S129" s="181"/>
      <c r="T129" s="52">
        <f t="shared" si="30"/>
        <v>1.0200000000000007</v>
      </c>
      <c r="U129" s="53">
        <f t="shared" si="26"/>
        <v>7743.5893997335015</v>
      </c>
      <c r="V129" s="172">
        <f t="shared" si="27"/>
        <v>7617.6962400000011</v>
      </c>
      <c r="W129" s="54">
        <f t="shared" si="28"/>
        <v>0.98374227335222175</v>
      </c>
      <c r="X129" s="175"/>
      <c r="Y129" s="55"/>
      <c r="AC129" s="71">
        <v>9</v>
      </c>
      <c r="AD129" s="71">
        <v>0.4</v>
      </c>
      <c r="AE129" s="71">
        <f t="shared" si="31"/>
        <v>0.91999999999999993</v>
      </c>
      <c r="AF129" s="173">
        <f t="shared" si="33"/>
        <v>1.1734792265819114</v>
      </c>
      <c r="AG129" s="174">
        <f t="shared" si="32"/>
        <v>7.8837854879452545</v>
      </c>
      <c r="AI129" s="73"/>
    </row>
    <row r="130" spans="1:35" ht="16.5" thickTop="1" thickBot="1" x14ac:dyDescent="0.3">
      <c r="A130" s="58"/>
      <c r="B130" s="58"/>
      <c r="D130" s="52">
        <v>1.03</v>
      </c>
      <c r="E130" s="137">
        <f t="shared" si="16"/>
        <v>9.1535495516654581</v>
      </c>
      <c r="F130" s="144">
        <f t="shared" si="17"/>
        <v>1.0350129246787525</v>
      </c>
      <c r="G130" s="64">
        <f t="shared" si="18"/>
        <v>10.188562476344211</v>
      </c>
      <c r="H130" s="125">
        <f t="shared" si="19"/>
        <v>10188.562476344212</v>
      </c>
      <c r="I130" s="123">
        <f t="shared" si="20"/>
        <v>7845.1931067850437</v>
      </c>
      <c r="J130" s="126">
        <f t="shared" si="21"/>
        <v>10.172800871099998</v>
      </c>
      <c r="K130" s="110">
        <f t="shared" si="22"/>
        <v>10172.800871099998</v>
      </c>
      <c r="L130" s="111">
        <f t="shared" si="23"/>
        <v>7833.0566707469989</v>
      </c>
      <c r="N130" s="175"/>
      <c r="O130" s="52">
        <v>1.03</v>
      </c>
      <c r="P130" s="161">
        <f t="shared" si="29"/>
        <v>10.019884000000001</v>
      </c>
      <c r="Q130" s="156">
        <f t="shared" si="24"/>
        <v>10019.884000000002</v>
      </c>
      <c r="R130" s="156">
        <f t="shared" si="25"/>
        <v>7715.3106800000014</v>
      </c>
      <c r="S130" s="181"/>
      <c r="T130" s="52">
        <f t="shared" si="30"/>
        <v>1.0300000000000007</v>
      </c>
      <c r="U130" s="53">
        <f t="shared" si="26"/>
        <v>7845.1931067850437</v>
      </c>
      <c r="V130" s="172">
        <f t="shared" si="27"/>
        <v>7715.3106800000014</v>
      </c>
      <c r="W130" s="54">
        <f t="shared" si="28"/>
        <v>0.98344433017554256</v>
      </c>
      <c r="X130" s="175"/>
      <c r="Y130" s="55"/>
      <c r="AC130" s="71">
        <v>10</v>
      </c>
      <c r="AD130" s="71">
        <v>0.45</v>
      </c>
      <c r="AE130" s="71">
        <f t="shared" si="31"/>
        <v>1.0349999999999999</v>
      </c>
      <c r="AF130" s="173">
        <f t="shared" si="33"/>
        <v>1.3711301619226748</v>
      </c>
      <c r="AG130" s="174">
        <f t="shared" si="32"/>
        <v>9.2116637668451045</v>
      </c>
      <c r="AI130" s="73"/>
    </row>
    <row r="131" spans="1:35" ht="16.5" thickTop="1" thickBot="1" x14ac:dyDescent="0.3">
      <c r="A131" s="58"/>
      <c r="B131" s="58"/>
      <c r="D131" s="52">
        <v>1.04</v>
      </c>
      <c r="E131" s="137">
        <f t="shared" si="16"/>
        <v>9.2698035101083551</v>
      </c>
      <c r="F131" s="144">
        <f t="shared" si="17"/>
        <v>1.0508474600122846</v>
      </c>
      <c r="G131" s="64">
        <f t="shared" si="18"/>
        <v>10.32065097012064</v>
      </c>
      <c r="H131" s="125">
        <f t="shared" si="19"/>
        <v>10320.65097012064</v>
      </c>
      <c r="I131" s="123">
        <f t="shared" si="20"/>
        <v>7946.901246992893</v>
      </c>
      <c r="J131" s="126">
        <f t="shared" si="21"/>
        <v>10.3061825152</v>
      </c>
      <c r="K131" s="110">
        <f t="shared" si="22"/>
        <v>10306.1825152</v>
      </c>
      <c r="L131" s="111">
        <f t="shared" si="23"/>
        <v>7935.7605367040005</v>
      </c>
      <c r="N131" s="175"/>
      <c r="O131" s="52">
        <v>1.04</v>
      </c>
      <c r="P131" s="161">
        <f t="shared" si="29"/>
        <v>10.146784</v>
      </c>
      <c r="Q131" s="156">
        <f t="shared" si="24"/>
        <v>10146.784</v>
      </c>
      <c r="R131" s="156">
        <f t="shared" si="25"/>
        <v>7813.0236800000002</v>
      </c>
      <c r="S131" s="181"/>
      <c r="T131" s="52">
        <f t="shared" si="30"/>
        <v>1.0400000000000007</v>
      </c>
      <c r="U131" s="53">
        <f t="shared" si="26"/>
        <v>7946.901246992893</v>
      </c>
      <c r="V131" s="172">
        <f t="shared" si="27"/>
        <v>7813.0236800000002</v>
      </c>
      <c r="W131" s="54">
        <f t="shared" si="28"/>
        <v>0.98315348802861346</v>
      </c>
      <c r="X131" s="175"/>
      <c r="Y131" s="55"/>
      <c r="AC131" s="71">
        <v>11</v>
      </c>
      <c r="AD131" s="71">
        <v>0.5</v>
      </c>
      <c r="AE131" s="71">
        <f t="shared" si="31"/>
        <v>1.1499999999999999</v>
      </c>
      <c r="AF131" s="173">
        <f t="shared" si="33"/>
        <v>1.5707963267948966</v>
      </c>
      <c r="AG131" s="174">
        <f t="shared" si="32"/>
        <v>10.553080962306153</v>
      </c>
      <c r="AI131" s="73"/>
    </row>
    <row r="132" spans="1:35" ht="16.5" thickTop="1" thickBot="1" x14ac:dyDescent="0.3">
      <c r="A132" s="58"/>
      <c r="B132" s="58"/>
      <c r="D132" s="52">
        <v>1.05</v>
      </c>
      <c r="E132" s="137">
        <f t="shared" si="16"/>
        <v>9.3861551006922532</v>
      </c>
      <c r="F132" s="144">
        <f t="shared" si="17"/>
        <v>1.0667086025898715</v>
      </c>
      <c r="G132" s="64">
        <f t="shared" si="18"/>
        <v>10.452863703282125</v>
      </c>
      <c r="H132" s="125">
        <f t="shared" si="19"/>
        <v>10452.863703282124</v>
      </c>
      <c r="I132" s="123">
        <f t="shared" si="20"/>
        <v>8048.7050515272358</v>
      </c>
      <c r="J132" s="126">
        <f t="shared" si="21"/>
        <v>10.439715162500001</v>
      </c>
      <c r="K132" s="110">
        <f t="shared" si="22"/>
        <v>10439.715162500001</v>
      </c>
      <c r="L132" s="111">
        <f t="shared" si="23"/>
        <v>8038.5806751250002</v>
      </c>
      <c r="N132" s="175"/>
      <c r="O132" s="52">
        <v>1.05</v>
      </c>
      <c r="P132" s="161">
        <f t="shared" si="29"/>
        <v>10.273800000000001</v>
      </c>
      <c r="Q132" s="156">
        <f t="shared" si="24"/>
        <v>10273.800000000001</v>
      </c>
      <c r="R132" s="156">
        <f t="shared" si="25"/>
        <v>7910.8260000000009</v>
      </c>
      <c r="S132" s="181"/>
      <c r="T132" s="52">
        <f t="shared" si="30"/>
        <v>1.0500000000000007</v>
      </c>
      <c r="U132" s="53">
        <f t="shared" si="26"/>
        <v>8048.7050515272358</v>
      </c>
      <c r="V132" s="172">
        <f t="shared" si="27"/>
        <v>7910.8260000000009</v>
      </c>
      <c r="W132" s="54">
        <f t="shared" si="28"/>
        <v>0.98286941183152532</v>
      </c>
      <c r="X132" s="175"/>
      <c r="Y132" s="55"/>
      <c r="AC132" s="71">
        <v>12</v>
      </c>
      <c r="AD132" s="71">
        <v>0.55000000000000004</v>
      </c>
      <c r="AE132" s="71">
        <f t="shared" si="31"/>
        <v>1.2649999999999999</v>
      </c>
      <c r="AF132" s="173">
        <f t="shared" si="33"/>
        <v>1.7704624916671186</v>
      </c>
      <c r="AG132" s="174">
        <f t="shared" si="32"/>
        <v>11.894498157767201</v>
      </c>
      <c r="AI132" s="73"/>
    </row>
    <row r="133" spans="1:35" ht="16.5" thickTop="1" thickBot="1" x14ac:dyDescent="0.3">
      <c r="A133" s="58"/>
      <c r="B133" s="58"/>
      <c r="D133" s="52">
        <v>1.06</v>
      </c>
      <c r="E133" s="137">
        <f t="shared" si="16"/>
        <v>9.5025953767288946</v>
      </c>
      <c r="F133" s="144">
        <f t="shared" si="17"/>
        <v>1.0825939335711456</v>
      </c>
      <c r="G133" s="64">
        <f t="shared" si="18"/>
        <v>10.58518931030004</v>
      </c>
      <c r="H133" s="125">
        <f t="shared" si="19"/>
        <v>10585.18931030004</v>
      </c>
      <c r="I133" s="123">
        <f t="shared" si="20"/>
        <v>8150.5957689310308</v>
      </c>
      <c r="J133" s="126">
        <f t="shared" si="21"/>
        <v>10.573385008800003</v>
      </c>
      <c r="K133" s="110">
        <f t="shared" si="22"/>
        <v>10573.385008800002</v>
      </c>
      <c r="L133" s="111">
        <f t="shared" si="23"/>
        <v>8141.5064567760019</v>
      </c>
      <c r="N133" s="175"/>
      <c r="O133" s="52">
        <v>1.06</v>
      </c>
      <c r="P133" s="161">
        <f t="shared" si="29"/>
        <v>10.400920000000003</v>
      </c>
      <c r="Q133" s="156">
        <f t="shared" si="24"/>
        <v>10400.920000000004</v>
      </c>
      <c r="R133" s="156">
        <f t="shared" si="25"/>
        <v>8008.7084000000032</v>
      </c>
      <c r="S133" s="181"/>
      <c r="T133" s="52">
        <f t="shared" si="30"/>
        <v>1.0600000000000007</v>
      </c>
      <c r="U133" s="53">
        <f t="shared" si="26"/>
        <v>8150.5957689310308</v>
      </c>
      <c r="V133" s="172">
        <f t="shared" si="27"/>
        <v>8008.7084000000032</v>
      </c>
      <c r="W133" s="54">
        <f t="shared" si="28"/>
        <v>0.98259177942894882</v>
      </c>
      <c r="X133" s="175"/>
      <c r="Y133" s="55"/>
      <c r="AC133" s="71">
        <v>13</v>
      </c>
      <c r="AD133" s="71">
        <v>0.6</v>
      </c>
      <c r="AE133" s="71">
        <f t="shared" si="31"/>
        <v>1.38</v>
      </c>
      <c r="AF133" s="173">
        <f t="shared" si="33"/>
        <v>1.9681134270078817</v>
      </c>
      <c r="AG133" s="174">
        <f t="shared" si="32"/>
        <v>13.22237643666705</v>
      </c>
      <c r="AI133" s="73"/>
    </row>
    <row r="134" spans="1:35" ht="16.5" thickTop="1" thickBot="1" x14ac:dyDescent="0.3">
      <c r="A134" s="58"/>
      <c r="B134" s="58"/>
      <c r="D134" s="52">
        <v>1.07</v>
      </c>
      <c r="E134" s="137">
        <f t="shared" si="16"/>
        <v>9.6191154119589939</v>
      </c>
      <c r="F134" s="144">
        <f t="shared" si="17"/>
        <v>1.098501034115738</v>
      </c>
      <c r="G134" s="64">
        <f t="shared" si="18"/>
        <v>10.717616446074732</v>
      </c>
      <c r="H134" s="125">
        <f t="shared" si="19"/>
        <v>10717.616446074733</v>
      </c>
      <c r="I134" s="123">
        <f t="shared" si="20"/>
        <v>8252.5646634775439</v>
      </c>
      <c r="J134" s="126">
        <f t="shared" si="21"/>
        <v>10.7071782499</v>
      </c>
      <c r="K134" s="110">
        <f t="shared" si="22"/>
        <v>10707.1782499</v>
      </c>
      <c r="L134" s="111">
        <f t="shared" si="23"/>
        <v>8244.5272524230004</v>
      </c>
      <c r="N134" s="175"/>
      <c r="O134" s="52">
        <v>1.07</v>
      </c>
      <c r="P134" s="161">
        <f t="shared" si="29"/>
        <v>10.528131999999999</v>
      </c>
      <c r="Q134" s="156">
        <f t="shared" si="24"/>
        <v>10528.132</v>
      </c>
      <c r="R134" s="156">
        <f t="shared" si="25"/>
        <v>8106.6616400000003</v>
      </c>
      <c r="S134" s="181"/>
      <c r="T134" s="52">
        <f t="shared" si="30"/>
        <v>1.0700000000000007</v>
      </c>
      <c r="U134" s="53">
        <f t="shared" si="26"/>
        <v>8252.5646634775439</v>
      </c>
      <c r="V134" s="172">
        <f t="shared" si="27"/>
        <v>8106.6616400000003</v>
      </c>
      <c r="W134" s="54">
        <f t="shared" si="28"/>
        <v>0.98232028109719027</v>
      </c>
      <c r="X134" s="175"/>
      <c r="Y134" s="55"/>
      <c r="AC134" s="71">
        <v>14</v>
      </c>
      <c r="AD134" s="71">
        <v>0.65</v>
      </c>
      <c r="AE134" s="71">
        <f t="shared" si="31"/>
        <v>1.4949999999999999</v>
      </c>
      <c r="AF134" s="173">
        <f t="shared" si="33"/>
        <v>2.1616707412353779</v>
      </c>
      <c r="AG134" s="174">
        <f t="shared" si="32"/>
        <v>14.522752540841639</v>
      </c>
      <c r="AI134" s="73"/>
    </row>
    <row r="135" spans="1:35" ht="16.5" thickTop="1" thickBot="1" x14ac:dyDescent="0.3">
      <c r="A135" s="58"/>
      <c r="B135" s="58"/>
      <c r="D135" s="52">
        <v>1.08</v>
      </c>
      <c r="E135" s="137">
        <f t="shared" si="16"/>
        <v>9.7357062984429472</v>
      </c>
      <c r="F135" s="144">
        <f t="shared" si="17"/>
        <v>1.1144274853832798</v>
      </c>
      <c r="G135" s="64">
        <f t="shared" si="18"/>
        <v>10.850133783826227</v>
      </c>
      <c r="H135" s="125">
        <f t="shared" si="19"/>
        <v>10850.133783826226</v>
      </c>
      <c r="I135" s="123">
        <f t="shared" si="20"/>
        <v>8354.6030135461951</v>
      </c>
      <c r="J135" s="126">
        <f t="shared" si="21"/>
        <v>10.841081081600002</v>
      </c>
      <c r="K135" s="110">
        <f t="shared" si="22"/>
        <v>10841.081081600003</v>
      </c>
      <c r="L135" s="111">
        <f t="shared" si="23"/>
        <v>8347.6324328320025</v>
      </c>
      <c r="N135" s="175"/>
      <c r="O135" s="52">
        <v>1.08</v>
      </c>
      <c r="P135" s="161">
        <f t="shared" si="29"/>
        <v>10.655424000000002</v>
      </c>
      <c r="Q135" s="156">
        <f t="shared" si="24"/>
        <v>10655.424000000001</v>
      </c>
      <c r="R135" s="156">
        <f t="shared" si="25"/>
        <v>8204.6764800000001</v>
      </c>
      <c r="S135" s="181"/>
      <c r="T135" s="52">
        <f t="shared" si="30"/>
        <v>1.0800000000000007</v>
      </c>
      <c r="U135" s="53">
        <f t="shared" si="26"/>
        <v>8354.6030135461951</v>
      </c>
      <c r="V135" s="172">
        <f t="shared" si="27"/>
        <v>8204.6764800000001</v>
      </c>
      <c r="W135" s="54">
        <f t="shared" si="28"/>
        <v>0.9820546190760826</v>
      </c>
      <c r="X135" s="175"/>
      <c r="Y135" s="55"/>
      <c r="AC135" s="71">
        <v>15</v>
      </c>
      <c r="AD135" s="71">
        <v>0.7</v>
      </c>
      <c r="AE135" s="71">
        <f t="shared" si="31"/>
        <v>1.6099999999999999</v>
      </c>
      <c r="AF135" s="173">
        <f t="shared" si="33"/>
        <v>2.3489192284588514</v>
      </c>
      <c r="AG135" s="174">
        <f t="shared" si="32"/>
        <v>15.7807440525551</v>
      </c>
      <c r="AI135" s="73"/>
    </row>
    <row r="136" spans="1:35" ht="16.5" thickTop="1" thickBot="1" x14ac:dyDescent="0.3">
      <c r="A136" s="58"/>
      <c r="B136" s="58"/>
      <c r="D136" s="52">
        <v>1.0900000000000001</v>
      </c>
      <c r="E136" s="137">
        <f t="shared" si="16"/>
        <v>9.8523591444727838</v>
      </c>
      <c r="F136" s="144">
        <f t="shared" si="17"/>
        <v>1.1303708685334024</v>
      </c>
      <c r="G136" s="64">
        <f t="shared" si="18"/>
        <v>10.982730013006186</v>
      </c>
      <c r="H136" s="125">
        <f t="shared" si="19"/>
        <v>10982.730013006187</v>
      </c>
      <c r="I136" s="123">
        <f t="shared" si="20"/>
        <v>8456.7021100147631</v>
      </c>
      <c r="J136" s="126">
        <f t="shared" si="21"/>
        <v>10.9750796997</v>
      </c>
      <c r="K136" s="110">
        <f t="shared" si="22"/>
        <v>10975.0796997</v>
      </c>
      <c r="L136" s="111">
        <f t="shared" si="23"/>
        <v>8450.8113687690002</v>
      </c>
      <c r="N136" s="175"/>
      <c r="O136" s="52">
        <v>1.0900000000000001</v>
      </c>
      <c r="P136" s="161">
        <f t="shared" si="29"/>
        <v>10.782783999999999</v>
      </c>
      <c r="Q136" s="156">
        <f t="shared" si="24"/>
        <v>10782.784</v>
      </c>
      <c r="R136" s="156">
        <f t="shared" si="25"/>
        <v>8302.7436799999996</v>
      </c>
      <c r="S136" s="181"/>
      <c r="T136" s="52">
        <f t="shared" si="30"/>
        <v>1.0900000000000007</v>
      </c>
      <c r="U136" s="53">
        <f t="shared" si="26"/>
        <v>8456.7021100147631</v>
      </c>
      <c r="V136" s="172">
        <f t="shared" si="27"/>
        <v>8302.7436799999996</v>
      </c>
      <c r="W136" s="54">
        <f t="shared" si="28"/>
        <v>0.98179450712442151</v>
      </c>
      <c r="X136" s="175"/>
      <c r="Y136" s="55"/>
      <c r="AC136" s="71">
        <v>16</v>
      </c>
      <c r="AD136" s="71">
        <v>0.75</v>
      </c>
      <c r="AE136" s="71">
        <f t="shared" si="31"/>
        <v>1.7249999999999999</v>
      </c>
      <c r="AF136" s="173">
        <f t="shared" si="33"/>
        <v>2.5274078042854149</v>
      </c>
      <c r="AG136" s="174">
        <f t="shared" si="32"/>
        <v>16.979883851530701</v>
      </c>
      <c r="AI136" s="73"/>
    </row>
    <row r="137" spans="1:35" ht="16.5" thickTop="1" thickBot="1" x14ac:dyDescent="0.3">
      <c r="A137" s="58"/>
      <c r="B137" s="58"/>
      <c r="D137" s="52">
        <v>1.1000000000000001</v>
      </c>
      <c r="E137" s="137">
        <f t="shared" si="16"/>
        <v>9.9690650725027865</v>
      </c>
      <c r="F137" s="144">
        <f t="shared" si="17"/>
        <v>1.1463287647257367</v>
      </c>
      <c r="G137" s="64">
        <f t="shared" si="18"/>
        <v>11.115393837228524</v>
      </c>
      <c r="H137" s="125">
        <f t="shared" si="19"/>
        <v>11115.393837228525</v>
      </c>
      <c r="I137" s="123">
        <f t="shared" si="20"/>
        <v>8558.8532546659644</v>
      </c>
      <c r="J137" s="126">
        <f t="shared" si="21"/>
        <v>11.109160299999999</v>
      </c>
      <c r="K137" s="110">
        <f t="shared" si="22"/>
        <v>11109.1603</v>
      </c>
      <c r="L137" s="111">
        <f t="shared" si="23"/>
        <v>8554.0534310000003</v>
      </c>
      <c r="N137" s="175"/>
      <c r="O137" s="52">
        <v>1.1000000000000001</v>
      </c>
      <c r="P137" s="161">
        <f t="shared" si="29"/>
        <v>10.910200000000001</v>
      </c>
      <c r="Q137" s="156">
        <f t="shared" si="24"/>
        <v>10910.2</v>
      </c>
      <c r="R137" s="156">
        <f t="shared" si="25"/>
        <v>8400.8540000000012</v>
      </c>
      <c r="S137" s="181"/>
      <c r="T137" s="52">
        <f t="shared" si="30"/>
        <v>1.1000000000000008</v>
      </c>
      <c r="U137" s="53">
        <f t="shared" si="26"/>
        <v>8558.8532546659644</v>
      </c>
      <c r="V137" s="172">
        <f t="shared" si="27"/>
        <v>8400.8540000000012</v>
      </c>
      <c r="W137" s="54">
        <f t="shared" si="28"/>
        <v>0.98153967009776366</v>
      </c>
      <c r="X137" s="175"/>
      <c r="Y137" s="55"/>
      <c r="AC137" s="71">
        <v>17</v>
      </c>
      <c r="AD137" s="71">
        <v>0.8</v>
      </c>
      <c r="AE137" s="71">
        <f t="shared" si="31"/>
        <v>1.8399999999999999</v>
      </c>
      <c r="AF137" s="173">
        <f t="shared" si="33"/>
        <v>2.6942974355881808</v>
      </c>
      <c r="AG137" s="174">
        <f t="shared" si="32"/>
        <v>18.101098461512073</v>
      </c>
      <c r="AI137" s="73"/>
    </row>
    <row r="138" spans="1:35" ht="16.5" thickTop="1" thickBot="1" x14ac:dyDescent="0.3">
      <c r="A138" s="58"/>
      <c r="B138" s="58"/>
      <c r="D138" s="52">
        <v>1.1100000000000001</v>
      </c>
      <c r="E138" s="137">
        <f t="shared" si="16"/>
        <v>10.085815217096442</v>
      </c>
      <c r="F138" s="144">
        <f t="shared" si="17"/>
        <v>1.1622987551199149</v>
      </c>
      <c r="G138" s="64">
        <f t="shared" si="18"/>
        <v>11.248113972216357</v>
      </c>
      <c r="H138" s="125">
        <f t="shared" si="19"/>
        <v>11248.113972216357</v>
      </c>
      <c r="I138" s="123">
        <f t="shared" si="20"/>
        <v>8661.0477586065954</v>
      </c>
      <c r="J138" s="126">
        <f t="shared" si="21"/>
        <v>11.243309078300001</v>
      </c>
      <c r="K138" s="110">
        <f t="shared" si="22"/>
        <v>11243.309078300001</v>
      </c>
      <c r="L138" s="111">
        <f t="shared" si="23"/>
        <v>8657.3479902910003</v>
      </c>
      <c r="N138" s="175"/>
      <c r="O138" s="52">
        <v>1.1100000000000001</v>
      </c>
      <c r="P138" s="161">
        <f t="shared" si="29"/>
        <v>11.037660000000002</v>
      </c>
      <c r="Q138" s="156">
        <f t="shared" si="24"/>
        <v>11037.660000000002</v>
      </c>
      <c r="R138" s="156">
        <f t="shared" si="25"/>
        <v>8498.9982000000018</v>
      </c>
      <c r="S138" s="181"/>
      <c r="T138" s="52">
        <f t="shared" si="30"/>
        <v>1.1100000000000008</v>
      </c>
      <c r="U138" s="53">
        <f t="shared" si="26"/>
        <v>8661.0477586065954</v>
      </c>
      <c r="V138" s="172">
        <f t="shared" si="27"/>
        <v>8498.9982000000018</v>
      </c>
      <c r="W138" s="54">
        <f t="shared" si="28"/>
        <v>0.98128984354744342</v>
      </c>
      <c r="X138" s="175"/>
      <c r="Y138" s="55"/>
      <c r="AC138" s="71">
        <v>18</v>
      </c>
      <c r="AD138" s="71">
        <v>0.85</v>
      </c>
      <c r="AE138" s="71">
        <f t="shared" si="31"/>
        <v>1.9549999999999998</v>
      </c>
      <c r="AF138" s="173">
        <f t="shared" si="33"/>
        <v>2.8460938134036491</v>
      </c>
      <c r="AG138" s="174">
        <f t="shared" si="32"/>
        <v>19.120912066589735</v>
      </c>
      <c r="AI138" s="73"/>
    </row>
    <row r="139" spans="1:35" ht="16.5" thickTop="1" thickBot="1" x14ac:dyDescent="0.3">
      <c r="A139" s="58"/>
      <c r="B139" s="58"/>
      <c r="D139" s="52">
        <v>1.1200000000000001</v>
      </c>
      <c r="E139" s="137">
        <f t="shared" si="16"/>
        <v>10.202600722887203</v>
      </c>
      <c r="F139" s="144">
        <f t="shared" si="17"/>
        <v>1.1782784208755679</v>
      </c>
      <c r="G139" s="64">
        <f t="shared" si="18"/>
        <v>11.380879143762771</v>
      </c>
      <c r="H139" s="125">
        <f t="shared" si="19"/>
        <v>11380.879143762771</v>
      </c>
      <c r="I139" s="123">
        <f t="shared" si="20"/>
        <v>8763.2769406973348</v>
      </c>
      <c r="J139" s="126">
        <f t="shared" si="21"/>
        <v>11.377512230400001</v>
      </c>
      <c r="K139" s="110">
        <f t="shared" si="22"/>
        <v>11377.512230400001</v>
      </c>
      <c r="L139" s="111">
        <f t="shared" si="23"/>
        <v>8760.6844174080015</v>
      </c>
      <c r="N139" s="175"/>
      <c r="O139" s="52">
        <v>1.1200000000000001</v>
      </c>
      <c r="P139" s="161">
        <f t="shared" si="29"/>
        <v>11.165152000000001</v>
      </c>
      <c r="Q139" s="156">
        <f t="shared" si="24"/>
        <v>11165.152</v>
      </c>
      <c r="R139" s="156">
        <f t="shared" si="25"/>
        <v>8597.1670400000003</v>
      </c>
      <c r="S139" s="181"/>
      <c r="T139" s="52">
        <f t="shared" si="30"/>
        <v>1.1200000000000008</v>
      </c>
      <c r="U139" s="53">
        <f t="shared" si="26"/>
        <v>8763.2769406973348</v>
      </c>
      <c r="V139" s="172">
        <f t="shared" si="27"/>
        <v>8597.1670400000003</v>
      </c>
      <c r="W139" s="54">
        <f t="shared" si="28"/>
        <v>0.98104477333976436</v>
      </c>
      <c r="X139" s="175"/>
      <c r="Y139" s="55"/>
      <c r="AC139" s="71">
        <v>19</v>
      </c>
      <c r="AD139" s="71">
        <v>0.9</v>
      </c>
      <c r="AE139" s="71">
        <f t="shared" si="31"/>
        <v>2.0699999999999998</v>
      </c>
      <c r="AF139" s="173">
        <f t="shared" si="33"/>
        <v>2.9780915447965088</v>
      </c>
      <c r="AG139" s="174">
        <f t="shared" si="32"/>
        <v>20.007712425406382</v>
      </c>
      <c r="AI139" s="73"/>
    </row>
    <row r="140" spans="1:35" ht="16.5" thickTop="1" thickBot="1" x14ac:dyDescent="0.3">
      <c r="A140" s="58"/>
      <c r="B140" s="58"/>
      <c r="D140" s="52">
        <v>1.1299999999999999</v>
      </c>
      <c r="E140" s="137">
        <f t="shared" si="16"/>
        <v>10.319412742550783</v>
      </c>
      <c r="F140" s="144">
        <f t="shared" si="17"/>
        <v>1.1942653431523262</v>
      </c>
      <c r="G140" s="64">
        <f t="shared" si="18"/>
        <v>11.513678085703109</v>
      </c>
      <c r="H140" s="125">
        <f t="shared" si="19"/>
        <v>11513.67808570311</v>
      </c>
      <c r="I140" s="123">
        <f t="shared" si="20"/>
        <v>8865.5321259913944</v>
      </c>
      <c r="J140" s="126">
        <f t="shared" si="21"/>
        <v>11.5117559521</v>
      </c>
      <c r="K140" s="110">
        <f t="shared" si="22"/>
        <v>11511.7559521</v>
      </c>
      <c r="L140" s="111">
        <f t="shared" si="23"/>
        <v>8864.0520831169997</v>
      </c>
      <c r="N140" s="175"/>
      <c r="O140" s="52">
        <v>1.1299999999999999</v>
      </c>
      <c r="P140" s="161">
        <f t="shared" si="29"/>
        <v>11.292663999999998</v>
      </c>
      <c r="Q140" s="156">
        <f t="shared" si="24"/>
        <v>11292.663999999999</v>
      </c>
      <c r="R140" s="156">
        <f t="shared" si="25"/>
        <v>8695.351279999999</v>
      </c>
      <c r="S140" s="181"/>
      <c r="T140" s="52">
        <f t="shared" si="30"/>
        <v>1.1300000000000008</v>
      </c>
      <c r="U140" s="53">
        <f t="shared" si="26"/>
        <v>8865.5321259913944</v>
      </c>
      <c r="V140" s="172">
        <f t="shared" si="27"/>
        <v>8695.351279999999</v>
      </c>
      <c r="W140" s="54">
        <f t="shared" si="28"/>
        <v>0.9808042152943679</v>
      </c>
      <c r="X140" s="175"/>
      <c r="Y140" s="55"/>
      <c r="AC140" s="71">
        <v>20</v>
      </c>
      <c r="AD140" s="71">
        <v>0.95</v>
      </c>
      <c r="AE140" s="71">
        <f t="shared" si="31"/>
        <v>2.1849999999999996</v>
      </c>
      <c r="AF140" s="173">
        <f t="shared" si="33"/>
        <v>3.0828667467121909</v>
      </c>
      <c r="AG140" s="174">
        <f t="shared" si="32"/>
        <v>20.711623664436509</v>
      </c>
      <c r="AI140" s="73"/>
    </row>
    <row r="141" spans="1:35" ht="16.5" thickTop="1" thickBot="1" x14ac:dyDescent="0.3">
      <c r="A141" s="58"/>
      <c r="B141" s="58"/>
      <c r="D141" s="52">
        <v>1.1399999999999999</v>
      </c>
      <c r="E141" s="137">
        <f t="shared" si="16"/>
        <v>10.436242434786621</v>
      </c>
      <c r="F141" s="144">
        <f t="shared" si="17"/>
        <v>1.2102571031098226</v>
      </c>
      <c r="G141" s="64">
        <f t="shared" si="18"/>
        <v>11.646499537896444</v>
      </c>
      <c r="H141" s="125">
        <f t="shared" si="19"/>
        <v>11646.499537896445</v>
      </c>
      <c r="I141" s="123">
        <f t="shared" si="20"/>
        <v>8967.8046441802635</v>
      </c>
      <c r="J141" s="126">
        <f t="shared" si="21"/>
        <v>11.6460264392</v>
      </c>
      <c r="K141" s="110">
        <f t="shared" si="22"/>
        <v>11646.026439199999</v>
      </c>
      <c r="L141" s="111">
        <f t="shared" si="23"/>
        <v>8967.4403581839997</v>
      </c>
      <c r="N141" s="175"/>
      <c r="O141" s="52">
        <v>1.1399999999999999</v>
      </c>
      <c r="P141" s="161">
        <f t="shared" si="29"/>
        <v>11.420184000000001</v>
      </c>
      <c r="Q141" s="156">
        <f t="shared" si="24"/>
        <v>11420.184000000001</v>
      </c>
      <c r="R141" s="156">
        <f t="shared" si="25"/>
        <v>8793.5416800000003</v>
      </c>
      <c r="S141" s="181"/>
      <c r="T141" s="52">
        <f t="shared" si="30"/>
        <v>1.1400000000000008</v>
      </c>
      <c r="U141" s="53">
        <f t="shared" si="26"/>
        <v>8967.8046441802635</v>
      </c>
      <c r="V141" s="172">
        <f t="shared" si="27"/>
        <v>8793.5416800000003</v>
      </c>
      <c r="W141" s="54">
        <f t="shared" si="28"/>
        <v>0.98056793484084726</v>
      </c>
      <c r="X141" s="175"/>
      <c r="Y141" s="55"/>
      <c r="AC141" s="71">
        <v>21</v>
      </c>
      <c r="AD141" s="71">
        <v>1</v>
      </c>
      <c r="AE141" s="71">
        <f t="shared" si="31"/>
        <v>2.2999999999999998</v>
      </c>
      <c r="AF141" s="173">
        <f t="shared" si="33"/>
        <v>3.1415926535897931</v>
      </c>
      <c r="AG141" s="174">
        <f t="shared" si="32"/>
        <v>21.106161924612305</v>
      </c>
      <c r="AI141" s="73"/>
    </row>
    <row r="142" spans="1:35" ht="16.5" thickTop="1" thickBot="1" x14ac:dyDescent="0.3">
      <c r="A142" s="58"/>
      <c r="B142" s="58"/>
      <c r="D142" s="52">
        <v>1.1499999999999999</v>
      </c>
      <c r="E142" s="137">
        <f t="shared" si="16"/>
        <v>10.553080962306153</v>
      </c>
      <c r="F142" s="144">
        <f t="shared" si="17"/>
        <v>1.2262512819076876</v>
      </c>
      <c r="G142" s="64">
        <f t="shared" si="18"/>
        <v>11.77933224421384</v>
      </c>
      <c r="H142" s="125">
        <f t="shared" si="19"/>
        <v>11779.33224421384</v>
      </c>
      <c r="I142" s="123">
        <f t="shared" si="20"/>
        <v>9070.0858280446573</v>
      </c>
      <c r="J142" s="126">
        <f t="shared" si="21"/>
        <v>11.7803098875</v>
      </c>
      <c r="K142" s="110">
        <f t="shared" si="22"/>
        <v>11780.3098875</v>
      </c>
      <c r="L142" s="111">
        <f t="shared" si="23"/>
        <v>9070.8386133749991</v>
      </c>
      <c r="N142" s="175"/>
      <c r="O142" s="52">
        <v>1.1499999999999999</v>
      </c>
      <c r="P142" s="161">
        <f t="shared" si="29"/>
        <v>11.547700000000001</v>
      </c>
      <c r="Q142" s="156">
        <f t="shared" si="24"/>
        <v>11547.7</v>
      </c>
      <c r="R142" s="156">
        <f t="shared" si="25"/>
        <v>8891.7290000000012</v>
      </c>
      <c r="S142" s="181"/>
      <c r="T142" s="52">
        <f t="shared" si="30"/>
        <v>1.1500000000000008</v>
      </c>
      <c r="U142" s="53">
        <f t="shared" si="26"/>
        <v>9070.0858280446573</v>
      </c>
      <c r="V142" s="172">
        <f t="shared" si="27"/>
        <v>8891.7290000000012</v>
      </c>
      <c r="W142" s="54">
        <f t="shared" si="28"/>
        <v>0.98033570669274395</v>
      </c>
      <c r="X142" s="175"/>
      <c r="Y142" s="55"/>
      <c r="AI142" s="73"/>
    </row>
    <row r="143" spans="1:35" ht="16.5" thickTop="1" thickBot="1" x14ac:dyDescent="0.3">
      <c r="A143" s="58"/>
      <c r="B143" s="58"/>
      <c r="D143" s="52">
        <v>1.1599999999999999</v>
      </c>
      <c r="E143" s="137">
        <f t="shared" si="16"/>
        <v>10.669919489825682</v>
      </c>
      <c r="F143" s="144">
        <f t="shared" si="17"/>
        <v>1.2422454607055526</v>
      </c>
      <c r="G143" s="64">
        <f t="shared" si="18"/>
        <v>11.912164950531235</v>
      </c>
      <c r="H143" s="125">
        <f t="shared" si="19"/>
        <v>11912.164950531234</v>
      </c>
      <c r="I143" s="123">
        <f t="shared" si="20"/>
        <v>9172.3670119090511</v>
      </c>
      <c r="J143" s="126">
        <f t="shared" si="21"/>
        <v>11.914592492799999</v>
      </c>
      <c r="K143" s="110">
        <f t="shared" si="22"/>
        <v>11914.592492799999</v>
      </c>
      <c r="L143" s="111">
        <f t="shared" si="23"/>
        <v>9174.2362194559992</v>
      </c>
      <c r="N143" s="175"/>
      <c r="O143" s="52">
        <v>1.1599999999999999</v>
      </c>
      <c r="P143" s="161">
        <f t="shared" si="29"/>
        <v>11.6752</v>
      </c>
      <c r="Q143" s="156">
        <f t="shared" si="24"/>
        <v>11675.2</v>
      </c>
      <c r="R143" s="156">
        <f t="shared" si="25"/>
        <v>8989.9040000000005</v>
      </c>
      <c r="S143" s="181"/>
      <c r="T143" s="52">
        <f t="shared" si="30"/>
        <v>1.1600000000000008</v>
      </c>
      <c r="U143" s="53">
        <f t="shared" si="26"/>
        <v>9172.3670119090511</v>
      </c>
      <c r="V143" s="172">
        <f t="shared" si="27"/>
        <v>8989.9040000000005</v>
      </c>
      <c r="W143" s="54">
        <f t="shared" si="28"/>
        <v>0.98010731453809607</v>
      </c>
      <c r="X143" s="175"/>
      <c r="Y143" s="55"/>
      <c r="AI143" s="73"/>
    </row>
    <row r="144" spans="1:35" ht="16.5" thickTop="1" thickBot="1" x14ac:dyDescent="0.3">
      <c r="A144" s="58"/>
      <c r="B144" s="58"/>
      <c r="D144" s="52">
        <v>1.17</v>
      </c>
      <c r="E144" s="137">
        <f t="shared" si="16"/>
        <v>10.786749182061522</v>
      </c>
      <c r="F144" s="144">
        <f t="shared" si="17"/>
        <v>1.2582372206630488</v>
      </c>
      <c r="G144" s="64">
        <f t="shared" si="18"/>
        <v>12.04498640272457</v>
      </c>
      <c r="H144" s="125">
        <f t="shared" si="19"/>
        <v>12044.986402724569</v>
      </c>
      <c r="I144" s="123">
        <f t="shared" si="20"/>
        <v>9274.6395300979184</v>
      </c>
      <c r="J144" s="126">
        <f t="shared" si="21"/>
        <v>12.048860450899998</v>
      </c>
      <c r="K144" s="110">
        <f t="shared" si="22"/>
        <v>12048.860450899998</v>
      </c>
      <c r="L144" s="111">
        <f t="shared" si="23"/>
        <v>9277.6225471929993</v>
      </c>
      <c r="N144" s="175"/>
      <c r="O144" s="52">
        <v>1.17</v>
      </c>
      <c r="P144" s="161">
        <f t="shared" si="29"/>
        <v>11.802671999999999</v>
      </c>
      <c r="Q144" s="156">
        <f t="shared" si="24"/>
        <v>11802.671999999999</v>
      </c>
      <c r="R144" s="156">
        <f t="shared" si="25"/>
        <v>9088.0574399999987</v>
      </c>
      <c r="S144" s="181"/>
      <c r="T144" s="52">
        <f t="shared" si="30"/>
        <v>1.1700000000000008</v>
      </c>
      <c r="U144" s="53">
        <f t="shared" si="26"/>
        <v>9274.6395300979184</v>
      </c>
      <c r="V144" s="172">
        <f t="shared" si="27"/>
        <v>9088.0574399999987</v>
      </c>
      <c r="W144" s="54">
        <f t="shared" si="28"/>
        <v>0.9798825507457809</v>
      </c>
      <c r="X144" s="175"/>
      <c r="Y144" s="55"/>
      <c r="AF144" t="s">
        <v>81</v>
      </c>
    </row>
    <row r="145" spans="1:25" ht="16.5" thickTop="1" thickBot="1" x14ac:dyDescent="0.3">
      <c r="A145" s="58"/>
      <c r="B145" s="58"/>
      <c r="D145" s="52">
        <v>1.18</v>
      </c>
      <c r="E145" s="137">
        <f t="shared" si="16"/>
        <v>10.903561201725106</v>
      </c>
      <c r="F145" s="144">
        <f t="shared" si="17"/>
        <v>1.2742241429398076</v>
      </c>
      <c r="G145" s="64">
        <f t="shared" si="18"/>
        <v>12.177785344664914</v>
      </c>
      <c r="H145" s="125">
        <f t="shared" si="19"/>
        <v>12177.785344664913</v>
      </c>
      <c r="I145" s="123">
        <f t="shared" si="20"/>
        <v>9376.8947153919835</v>
      </c>
      <c r="J145" s="126">
        <f t="shared" si="21"/>
        <v>12.1830999576</v>
      </c>
      <c r="K145" s="110">
        <f t="shared" si="22"/>
        <v>12183.099957599999</v>
      </c>
      <c r="L145" s="111">
        <f t="shared" si="23"/>
        <v>9380.9869673520006</v>
      </c>
      <c r="N145" s="175"/>
      <c r="O145" s="52">
        <v>1.18</v>
      </c>
      <c r="P145" s="161">
        <f t="shared" si="29"/>
        <v>11.930104</v>
      </c>
      <c r="Q145" s="156">
        <f t="shared" si="24"/>
        <v>11930.103999999999</v>
      </c>
      <c r="R145" s="156">
        <f t="shared" si="25"/>
        <v>9186.1800800000001</v>
      </c>
      <c r="S145" s="181"/>
      <c r="T145" s="52">
        <f t="shared" si="30"/>
        <v>1.1800000000000008</v>
      </c>
      <c r="U145" s="53">
        <f t="shared" si="26"/>
        <v>9376.8947153919835</v>
      </c>
      <c r="V145" s="172">
        <f t="shared" si="27"/>
        <v>9186.1800800000001</v>
      </c>
      <c r="W145" s="54">
        <f t="shared" si="28"/>
        <v>0.97966121608692813</v>
      </c>
      <c r="X145" s="175"/>
      <c r="Y145" s="55"/>
    </row>
    <row r="146" spans="1:25" ht="16.5" thickTop="1" thickBot="1" x14ac:dyDescent="0.3">
      <c r="A146" s="58"/>
      <c r="B146" s="58"/>
      <c r="D146" s="52">
        <v>1.19</v>
      </c>
      <c r="E146" s="137">
        <f t="shared" si="16"/>
        <v>11.020346707515866</v>
      </c>
      <c r="F146" s="144">
        <f t="shared" si="17"/>
        <v>1.2902038086954606</v>
      </c>
      <c r="G146" s="64">
        <f t="shared" si="18"/>
        <v>12.310550516211327</v>
      </c>
      <c r="H146" s="125">
        <f t="shared" si="19"/>
        <v>12310.550516211328</v>
      </c>
      <c r="I146" s="123">
        <f t="shared" si="20"/>
        <v>9479.1238974827229</v>
      </c>
      <c r="J146" s="126">
        <f t="shared" si="21"/>
        <v>12.317297208700001</v>
      </c>
      <c r="K146" s="110">
        <f t="shared" si="22"/>
        <v>12317.297208700002</v>
      </c>
      <c r="L146" s="111">
        <f t="shared" si="23"/>
        <v>9484.3188506990009</v>
      </c>
      <c r="N146" s="175"/>
      <c r="O146" s="52">
        <v>1.19</v>
      </c>
      <c r="P146" s="161">
        <f t="shared" si="29"/>
        <v>12.057484000000001</v>
      </c>
      <c r="Q146" s="156">
        <f t="shared" si="24"/>
        <v>12057.484</v>
      </c>
      <c r="R146" s="156">
        <f t="shared" si="25"/>
        <v>9284.2626799999998</v>
      </c>
      <c r="S146" s="181"/>
      <c r="T146" s="52">
        <f t="shared" si="30"/>
        <v>1.1900000000000008</v>
      </c>
      <c r="U146" s="53">
        <f t="shared" si="26"/>
        <v>9479.1238974827229</v>
      </c>
      <c r="V146" s="172">
        <f t="shared" si="27"/>
        <v>9284.2626799999998</v>
      </c>
      <c r="W146" s="54">
        <f t="shared" si="28"/>
        <v>0.9794431194707276</v>
      </c>
      <c r="X146" s="175"/>
      <c r="Y146" s="55"/>
    </row>
    <row r="147" spans="1:25" ht="16.5" thickTop="1" thickBot="1" x14ac:dyDescent="0.3">
      <c r="A147" s="58"/>
      <c r="B147" s="58"/>
      <c r="D147" s="52">
        <v>1.2</v>
      </c>
      <c r="E147" s="137">
        <f t="shared" si="16"/>
        <v>11.137096852109519</v>
      </c>
      <c r="F147" s="144">
        <f t="shared" si="17"/>
        <v>1.3061737990896387</v>
      </c>
      <c r="G147" s="64">
        <f t="shared" si="18"/>
        <v>12.443270651199157</v>
      </c>
      <c r="H147" s="125">
        <f t="shared" si="19"/>
        <v>12443.270651199156</v>
      </c>
      <c r="I147" s="123">
        <f t="shared" si="20"/>
        <v>9581.3184014233502</v>
      </c>
      <c r="J147" s="126">
        <f t="shared" si="21"/>
        <v>12.451438399999997</v>
      </c>
      <c r="K147" s="110">
        <f t="shared" si="22"/>
        <v>12451.438399999997</v>
      </c>
      <c r="L147" s="111">
        <f t="shared" si="23"/>
        <v>9587.6075679999976</v>
      </c>
      <c r="N147" s="175"/>
      <c r="O147" s="52">
        <v>1.2</v>
      </c>
      <c r="P147" s="161">
        <f t="shared" si="29"/>
        <v>12.184800000000001</v>
      </c>
      <c r="Q147" s="156">
        <f t="shared" si="24"/>
        <v>12184.800000000001</v>
      </c>
      <c r="R147" s="156">
        <f t="shared" si="25"/>
        <v>9382.2960000000003</v>
      </c>
      <c r="S147" s="181"/>
      <c r="T147" s="52">
        <f t="shared" si="30"/>
        <v>1.2000000000000008</v>
      </c>
      <c r="U147" s="53">
        <f t="shared" si="26"/>
        <v>9581.3184014233502</v>
      </c>
      <c r="V147" s="172">
        <f t="shared" si="27"/>
        <v>9382.2960000000003</v>
      </c>
      <c r="W147" s="54">
        <f t="shared" si="28"/>
        <v>0.97922807769400666</v>
      </c>
      <c r="X147" s="175"/>
      <c r="Y147" s="55"/>
    </row>
    <row r="148" spans="1:25" ht="16.5" thickTop="1" thickBot="1" x14ac:dyDescent="0.3">
      <c r="A148" s="58"/>
      <c r="B148" s="58"/>
      <c r="D148" s="52">
        <v>1.21</v>
      </c>
      <c r="E148" s="137">
        <f t="shared" si="16"/>
        <v>11.253802780139525</v>
      </c>
      <c r="F148" s="144">
        <f t="shared" si="17"/>
        <v>1.3221316952819733</v>
      </c>
      <c r="G148" s="64">
        <f t="shared" si="18"/>
        <v>12.575934475421498</v>
      </c>
      <c r="H148" s="125">
        <f t="shared" si="19"/>
        <v>12575.934475421498</v>
      </c>
      <c r="I148" s="123">
        <f t="shared" si="20"/>
        <v>9683.4695460745534</v>
      </c>
      <c r="J148" s="126">
        <f t="shared" si="21"/>
        <v>12.5855097273</v>
      </c>
      <c r="K148" s="110">
        <f t="shared" si="22"/>
        <v>12585.509727299999</v>
      </c>
      <c r="L148" s="111">
        <f t="shared" si="23"/>
        <v>9690.8424900209993</v>
      </c>
      <c r="N148" s="175"/>
      <c r="O148" s="52">
        <v>1.21</v>
      </c>
      <c r="P148" s="161">
        <f t="shared" si="29"/>
        <v>12.31204</v>
      </c>
      <c r="Q148" s="156">
        <f t="shared" si="24"/>
        <v>12312.039999999999</v>
      </c>
      <c r="R148" s="156">
        <f t="shared" si="25"/>
        <v>9480.2708000000002</v>
      </c>
      <c r="S148" s="181"/>
      <c r="T148" s="52">
        <f t="shared" si="30"/>
        <v>1.2100000000000009</v>
      </c>
      <c r="U148" s="53">
        <f t="shared" si="26"/>
        <v>9683.4695460745534</v>
      </c>
      <c r="V148" s="172">
        <f t="shared" si="27"/>
        <v>9480.2708000000002</v>
      </c>
      <c r="W148" s="54">
        <f t="shared" si="28"/>
        <v>0.97901591520397513</v>
      </c>
      <c r="X148" s="175"/>
      <c r="Y148" s="55"/>
    </row>
    <row r="149" spans="1:25" ht="16.5" thickTop="1" thickBot="1" x14ac:dyDescent="0.3">
      <c r="A149" s="58"/>
      <c r="B149" s="58"/>
      <c r="D149" s="52">
        <v>1.22</v>
      </c>
      <c r="E149" s="137">
        <f t="shared" si="16"/>
        <v>11.370455626169361</v>
      </c>
      <c r="F149" s="144">
        <f t="shared" si="17"/>
        <v>1.3380750784320956</v>
      </c>
      <c r="G149" s="64">
        <f t="shared" si="18"/>
        <v>12.708530704601458</v>
      </c>
      <c r="H149" s="125">
        <f t="shared" si="19"/>
        <v>12708.530704601457</v>
      </c>
      <c r="I149" s="123">
        <f t="shared" si="20"/>
        <v>9785.5686425431213</v>
      </c>
      <c r="J149" s="126">
        <f t="shared" si="21"/>
        <v>12.7194973864</v>
      </c>
      <c r="K149" s="110">
        <f t="shared" si="22"/>
        <v>12719.4973864</v>
      </c>
      <c r="L149" s="111">
        <f t="shared" si="23"/>
        <v>9794.0129875279999</v>
      </c>
      <c r="N149" s="175"/>
      <c r="O149" s="52">
        <v>1.22</v>
      </c>
      <c r="P149" s="161">
        <f t="shared" si="29"/>
        <v>12.439192</v>
      </c>
      <c r="Q149" s="156">
        <f t="shared" si="24"/>
        <v>12439.192000000001</v>
      </c>
      <c r="R149" s="156">
        <f t="shared" si="25"/>
        <v>9578.1778400000003</v>
      </c>
      <c r="S149" s="181"/>
      <c r="T149" s="52">
        <f t="shared" si="30"/>
        <v>1.2200000000000009</v>
      </c>
      <c r="U149" s="53">
        <f t="shared" si="26"/>
        <v>9785.5686425431213</v>
      </c>
      <c r="V149" s="172">
        <f t="shared" si="27"/>
        <v>9578.1778400000003</v>
      </c>
      <c r="W149" s="54">
        <f t="shared" si="28"/>
        <v>0.97880646387359838</v>
      </c>
      <c r="X149" s="175"/>
      <c r="Y149" s="55"/>
    </row>
    <row r="150" spans="1:25" ht="16.5" thickTop="1" thickBot="1" x14ac:dyDescent="0.3">
      <c r="A150" s="58"/>
      <c r="B150" s="58"/>
      <c r="D150" s="52">
        <v>1.23</v>
      </c>
      <c r="E150" s="137">
        <f t="shared" si="16"/>
        <v>11.487046512653315</v>
      </c>
      <c r="F150" s="144">
        <f t="shared" si="17"/>
        <v>1.3540015296996375</v>
      </c>
      <c r="G150" s="64">
        <f t="shared" si="18"/>
        <v>12.841048042352952</v>
      </c>
      <c r="H150" s="125">
        <f t="shared" si="19"/>
        <v>12841.048042352952</v>
      </c>
      <c r="I150" s="123">
        <f t="shared" si="20"/>
        <v>9887.6069926117725</v>
      </c>
      <c r="J150" s="126">
        <f t="shared" si="21"/>
        <v>12.853387573100001</v>
      </c>
      <c r="K150" s="110">
        <f t="shared" si="22"/>
        <v>12853.387573100001</v>
      </c>
      <c r="L150" s="111">
        <f t="shared" si="23"/>
        <v>9897.1084312870007</v>
      </c>
      <c r="N150" s="175"/>
      <c r="O150" s="52">
        <v>1.23</v>
      </c>
      <c r="P150" s="161">
        <f t="shared" si="29"/>
        <v>12.566244000000001</v>
      </c>
      <c r="Q150" s="156">
        <f t="shared" si="24"/>
        <v>12566.244000000001</v>
      </c>
      <c r="R150" s="156">
        <f t="shared" si="25"/>
        <v>9676.007880000001</v>
      </c>
      <c r="S150" s="181"/>
      <c r="T150" s="52">
        <f t="shared" si="30"/>
        <v>1.2300000000000009</v>
      </c>
      <c r="U150" s="53">
        <f t="shared" si="26"/>
        <v>9887.6069926117725</v>
      </c>
      <c r="V150" s="172">
        <f t="shared" si="27"/>
        <v>9676.007880000001</v>
      </c>
      <c r="W150" s="54">
        <f t="shared" si="28"/>
        <v>0.9785995627890669</v>
      </c>
      <c r="X150" s="175"/>
      <c r="Y150" s="55"/>
    </row>
    <row r="151" spans="1:25" ht="16.5" thickTop="1" thickBot="1" x14ac:dyDescent="0.3">
      <c r="A151" s="58"/>
      <c r="B151" s="58"/>
      <c r="D151" s="52">
        <v>1.24</v>
      </c>
      <c r="E151" s="137">
        <f t="shared" si="16"/>
        <v>11.60356654788341</v>
      </c>
      <c r="F151" s="144">
        <f t="shared" si="17"/>
        <v>1.3699086302442298</v>
      </c>
      <c r="G151" s="64">
        <f t="shared" si="18"/>
        <v>12.973475178127639</v>
      </c>
      <c r="H151" s="125">
        <f t="shared" si="19"/>
        <v>12973.475178127639</v>
      </c>
      <c r="I151" s="123">
        <f t="shared" si="20"/>
        <v>9989.5758871582821</v>
      </c>
      <c r="J151" s="126">
        <f t="shared" si="21"/>
        <v>12.987166483200001</v>
      </c>
      <c r="K151" s="110">
        <f t="shared" si="22"/>
        <v>12987.166483200001</v>
      </c>
      <c r="L151" s="111">
        <f t="shared" si="23"/>
        <v>10000.118192064001</v>
      </c>
      <c r="N151" s="175"/>
      <c r="O151" s="52">
        <v>1.24</v>
      </c>
      <c r="P151" s="161">
        <f t="shared" si="29"/>
        <v>12.693184000000002</v>
      </c>
      <c r="Q151" s="156">
        <f t="shared" si="24"/>
        <v>12693.184000000003</v>
      </c>
      <c r="R151" s="156">
        <f t="shared" si="25"/>
        <v>9773.751680000003</v>
      </c>
      <c r="S151" s="181"/>
      <c r="T151" s="52">
        <f t="shared" si="30"/>
        <v>1.2400000000000009</v>
      </c>
      <c r="U151" s="53">
        <f t="shared" si="26"/>
        <v>9989.5758871582821</v>
      </c>
      <c r="V151" s="172">
        <f t="shared" si="27"/>
        <v>9773.751680000003</v>
      </c>
      <c r="W151" s="54">
        <f t="shared" si="28"/>
        <v>0.97839505804888838</v>
      </c>
      <c r="X151" s="175"/>
      <c r="Y151" s="55"/>
    </row>
    <row r="152" spans="1:25" ht="16.5" thickTop="1" thickBot="1" x14ac:dyDescent="0.3">
      <c r="A152" s="58"/>
      <c r="B152" s="58"/>
      <c r="D152" s="52">
        <v>1.25</v>
      </c>
      <c r="E152" s="137">
        <f t="shared" si="16"/>
        <v>11.720006823920055</v>
      </c>
      <c r="F152" s="144">
        <f t="shared" si="17"/>
        <v>1.3857939612255037</v>
      </c>
      <c r="G152" s="64">
        <f t="shared" si="18"/>
        <v>13.10580078514556</v>
      </c>
      <c r="H152" s="125">
        <f t="shared" si="19"/>
        <v>13105.80078514556</v>
      </c>
      <c r="I152" s="123">
        <f t="shared" si="20"/>
        <v>10091.466604562082</v>
      </c>
      <c r="J152" s="126">
        <f t="shared" si="21"/>
        <v>13.120820312500001</v>
      </c>
      <c r="K152" s="110">
        <f t="shared" si="22"/>
        <v>13120.820312500002</v>
      </c>
      <c r="L152" s="111">
        <f t="shared" si="23"/>
        <v>10103.031640625002</v>
      </c>
      <c r="N152" s="175"/>
      <c r="O152" s="52">
        <v>1.25</v>
      </c>
      <c r="P152" s="161">
        <f t="shared" si="29"/>
        <v>12.82</v>
      </c>
      <c r="Q152" s="156">
        <f t="shared" si="24"/>
        <v>12820</v>
      </c>
      <c r="R152" s="156">
        <f t="shared" si="25"/>
        <v>9871.4</v>
      </c>
      <c r="S152" s="181"/>
      <c r="T152" s="52">
        <f t="shared" si="30"/>
        <v>1.2500000000000009</v>
      </c>
      <c r="U152" s="53">
        <f t="shared" si="26"/>
        <v>10091.466604562082</v>
      </c>
      <c r="V152" s="172">
        <f t="shared" si="27"/>
        <v>9871.4</v>
      </c>
      <c r="W152" s="54">
        <f t="shared" si="28"/>
        <v>0.97819280257414754</v>
      </c>
      <c r="X152" s="175"/>
      <c r="Y152" s="55"/>
    </row>
    <row r="153" spans="1:25" ht="16.5" thickTop="1" thickBot="1" x14ac:dyDescent="0.3">
      <c r="A153" s="58"/>
      <c r="B153" s="58"/>
      <c r="D153" s="52">
        <v>1.26</v>
      </c>
      <c r="E153" s="137">
        <f t="shared" si="16"/>
        <v>11.836358414503954</v>
      </c>
      <c r="F153" s="144">
        <f t="shared" si="17"/>
        <v>1.4016551038030911</v>
      </c>
      <c r="G153" s="64">
        <f t="shared" si="18"/>
        <v>13.238013518307044</v>
      </c>
      <c r="H153" s="125">
        <f t="shared" si="19"/>
        <v>13238.013518307043</v>
      </c>
      <c r="I153" s="123">
        <f t="shared" si="20"/>
        <v>10193.270409096423</v>
      </c>
      <c r="J153" s="126">
        <f t="shared" si="21"/>
        <v>13.254335256800001</v>
      </c>
      <c r="K153" s="110">
        <f t="shared" si="22"/>
        <v>13254.335256800001</v>
      </c>
      <c r="L153" s="111">
        <f t="shared" si="23"/>
        <v>10205.838147736002</v>
      </c>
      <c r="N153" s="175"/>
      <c r="O153" s="52">
        <v>1.26</v>
      </c>
      <c r="P153" s="161">
        <f t="shared" si="29"/>
        <v>12.946680000000001</v>
      </c>
      <c r="Q153" s="156">
        <f t="shared" si="24"/>
        <v>12946.68</v>
      </c>
      <c r="R153" s="156">
        <f t="shared" si="25"/>
        <v>9968.9436000000005</v>
      </c>
      <c r="S153" s="181"/>
      <c r="T153" s="52">
        <f t="shared" si="30"/>
        <v>1.2600000000000009</v>
      </c>
      <c r="U153" s="53">
        <f t="shared" si="26"/>
        <v>10193.270409096423</v>
      </c>
      <c r="V153" s="172">
        <f t="shared" si="27"/>
        <v>9968.9436000000005</v>
      </c>
      <c r="W153" s="54">
        <f t="shared" si="28"/>
        <v>0.97799265592952045</v>
      </c>
      <c r="X153" s="175"/>
      <c r="Y153" s="55"/>
    </row>
    <row r="154" spans="1:25" ht="16.5" thickTop="1" thickBot="1" x14ac:dyDescent="0.3">
      <c r="A154" s="58"/>
      <c r="B154" s="58"/>
      <c r="D154" s="52">
        <v>1.27</v>
      </c>
      <c r="E154" s="137">
        <f t="shared" si="16"/>
        <v>11.952612372946849</v>
      </c>
      <c r="F154" s="144">
        <f t="shared" si="17"/>
        <v>1.4174896391366227</v>
      </c>
      <c r="G154" s="64">
        <f t="shared" si="18"/>
        <v>13.370102012083471</v>
      </c>
      <c r="H154" s="125">
        <f t="shared" si="19"/>
        <v>13370.102012083471</v>
      </c>
      <c r="I154" s="123">
        <f t="shared" si="20"/>
        <v>10294.978549304273</v>
      </c>
      <c r="J154" s="126">
        <f t="shared" si="21"/>
        <v>13.387697511900001</v>
      </c>
      <c r="K154" s="110">
        <f t="shared" si="22"/>
        <v>13387.697511900002</v>
      </c>
      <c r="L154" s="111">
        <f t="shared" si="23"/>
        <v>10308.527084163001</v>
      </c>
      <c r="N154" s="175"/>
      <c r="O154" s="52">
        <v>1.27</v>
      </c>
      <c r="P154" s="161">
        <f t="shared" si="29"/>
        <v>13.073212000000002</v>
      </c>
      <c r="Q154" s="156">
        <f t="shared" si="24"/>
        <v>13073.212000000001</v>
      </c>
      <c r="R154" s="156">
        <f t="shared" si="25"/>
        <v>10066.373240000001</v>
      </c>
      <c r="S154" s="181"/>
      <c r="T154" s="52">
        <f t="shared" si="30"/>
        <v>1.2700000000000009</v>
      </c>
      <c r="U154" s="53">
        <f t="shared" si="26"/>
        <v>10294.978549304273</v>
      </c>
      <c r="V154" s="172">
        <f t="shared" si="27"/>
        <v>10066.373240000001</v>
      </c>
      <c r="W154" s="54">
        <f t="shared" si="28"/>
        <v>0.97779448415463466</v>
      </c>
      <c r="X154" s="175"/>
      <c r="Y154" s="55"/>
    </row>
    <row r="155" spans="1:25" ht="16.5" thickTop="1" thickBot="1" x14ac:dyDescent="0.3">
      <c r="A155" s="58"/>
      <c r="B155" s="58"/>
      <c r="D155" s="52">
        <v>1.28</v>
      </c>
      <c r="E155" s="137">
        <f t="shared" si="16"/>
        <v>12.068759729998446</v>
      </c>
      <c r="F155" s="144">
        <f t="shared" si="17"/>
        <v>1.4332951483857304</v>
      </c>
      <c r="G155" s="64">
        <f t="shared" si="18"/>
        <v>13.502054878384175</v>
      </c>
      <c r="H155" s="125">
        <f t="shared" si="19"/>
        <v>13502.054878384175</v>
      </c>
      <c r="I155" s="123">
        <f t="shared" si="20"/>
        <v>10396.582256355816</v>
      </c>
      <c r="J155" s="126">
        <f t="shared" si="21"/>
        <v>13.520893273599999</v>
      </c>
      <c r="K155" s="110">
        <f t="shared" si="22"/>
        <v>13520.893273599999</v>
      </c>
      <c r="L155" s="111">
        <f t="shared" si="23"/>
        <v>10411.087820671999</v>
      </c>
      <c r="N155" s="175"/>
      <c r="O155" s="52">
        <v>1.28</v>
      </c>
      <c r="P155" s="161">
        <f t="shared" si="29"/>
        <v>13.199584000000002</v>
      </c>
      <c r="Q155" s="156">
        <f t="shared" si="24"/>
        <v>13199.584000000001</v>
      </c>
      <c r="R155" s="156">
        <f t="shared" si="25"/>
        <v>10163.679680000001</v>
      </c>
      <c r="S155" s="181"/>
      <c r="T155" s="52">
        <f t="shared" si="30"/>
        <v>1.2800000000000009</v>
      </c>
      <c r="U155" s="53">
        <f t="shared" si="26"/>
        <v>10396.582256355816</v>
      </c>
      <c r="V155" s="172">
        <f t="shared" si="27"/>
        <v>10163.679680000001</v>
      </c>
      <c r="W155" s="54">
        <f t="shared" si="28"/>
        <v>0.97759815960543839</v>
      </c>
      <c r="X155" s="175"/>
      <c r="Y155" s="55"/>
    </row>
    <row r="156" spans="1:25" ht="16.5" thickTop="1" thickBot="1" x14ac:dyDescent="0.3">
      <c r="A156" s="58"/>
      <c r="B156" s="58"/>
      <c r="D156" s="52">
        <v>1.29</v>
      </c>
      <c r="E156" s="137">
        <f t="shared" ref="E156:E219" si="34" xml:space="preserve"> E$11*(E$9/2)^2*(ACOS(1-D156/(E$9/2)) - (1-D156/(E$9/2))*SIN(ACOS(1-D156/(E$9/2))))</f>
        <v>12.184791491686958</v>
      </c>
      <c r="F156" s="144">
        <f t="shared" ref="F156:F219" si="35">(PI()*E$12*D156^2*(1-(D156/(1.5*E$9))))</f>
        <v>1.4490692127100449</v>
      </c>
      <c r="G156" s="64">
        <f t="shared" ref="G156:G219" si="36">F156+E156</f>
        <v>13.633860704397003</v>
      </c>
      <c r="H156" s="125">
        <f t="shared" ref="H156:H219" si="37">G156*1000</f>
        <v>13633.860704397004</v>
      </c>
      <c r="I156" s="123">
        <f t="shared" ref="I156:I219" si="38">H156*$D$17</f>
        <v>10498.072742385693</v>
      </c>
      <c r="J156" s="126">
        <f t="shared" ref="J156:J219" si="39">-2.3007*(D156)^3+7.9332*(D156)^2+4.3102*(D156)-0.169</f>
        <v>13.6539087377</v>
      </c>
      <c r="K156" s="110">
        <f t="shared" ref="K156:K219" si="40">J156*1000</f>
        <v>13653.9087377</v>
      </c>
      <c r="L156" s="111">
        <f t="shared" ref="L156:L219" si="41">K156*$D$17</f>
        <v>10513.509728028999</v>
      </c>
      <c r="N156" s="175"/>
      <c r="O156" s="52">
        <v>1.29</v>
      </c>
      <c r="P156" s="161">
        <f t="shared" si="29"/>
        <v>13.325784000000002</v>
      </c>
      <c r="Q156" s="156">
        <f t="shared" ref="Q156:Q219" si="42">P156*1000</f>
        <v>13325.784000000001</v>
      </c>
      <c r="R156" s="156">
        <f t="shared" ref="R156:R219" si="43">Q156*$D$17</f>
        <v>10260.853680000002</v>
      </c>
      <c r="S156" s="181"/>
      <c r="T156" s="52">
        <f t="shared" si="30"/>
        <v>1.2900000000000009</v>
      </c>
      <c r="U156" s="53">
        <f t="shared" ref="U156:U219" si="44">I156</f>
        <v>10498.072742385693</v>
      </c>
      <c r="V156" s="172">
        <f t="shared" ref="V156:V219" si="45">R156</f>
        <v>10260.853680000002</v>
      </c>
      <c r="W156" s="54">
        <f t="shared" ref="W156:W219" si="46">V156/U156</f>
        <v>0.97740356080522039</v>
      </c>
      <c r="X156" s="175"/>
      <c r="Y156" s="55"/>
    </row>
    <row r="157" spans="1:25" ht="16.5" thickTop="1" thickBot="1" x14ac:dyDescent="0.3">
      <c r="A157" s="58"/>
      <c r="B157" s="58"/>
      <c r="D157" s="52">
        <v>1.3</v>
      </c>
      <c r="E157" s="137">
        <f t="shared" si="34"/>
        <v>12.300698637130557</v>
      </c>
      <c r="F157" s="144">
        <f t="shared" si="35"/>
        <v>1.4648094132691978</v>
      </c>
      <c r="G157" s="64">
        <f t="shared" si="36"/>
        <v>13.765508050399754</v>
      </c>
      <c r="H157" s="125">
        <f t="shared" si="37"/>
        <v>13765.508050399754</v>
      </c>
      <c r="I157" s="123">
        <f t="shared" si="38"/>
        <v>10599.441198807812</v>
      </c>
      <c r="J157" s="126">
        <f t="shared" si="39"/>
        <v>13.7867301</v>
      </c>
      <c r="K157" s="110">
        <f t="shared" si="40"/>
        <v>13786.730100000001</v>
      </c>
      <c r="L157" s="111">
        <f t="shared" si="41"/>
        <v>10615.782177000001</v>
      </c>
      <c r="N157" s="175"/>
      <c r="O157" s="52">
        <v>1.3</v>
      </c>
      <c r="P157" s="161">
        <f t="shared" ref="P157:P220" si="47">-2*(O157)^3+6.82*(O157)^2+5*(O157)-0.18</f>
        <v>13.451800000000002</v>
      </c>
      <c r="Q157" s="156">
        <f t="shared" si="42"/>
        <v>13451.800000000003</v>
      </c>
      <c r="R157" s="156">
        <f t="shared" si="43"/>
        <v>10357.886000000002</v>
      </c>
      <c r="S157" s="181"/>
      <c r="T157" s="52">
        <f t="shared" ref="T157:T220" si="48">T156+0.01</f>
        <v>1.3000000000000009</v>
      </c>
      <c r="U157" s="53">
        <f t="shared" si="44"/>
        <v>10599.441198807812</v>
      </c>
      <c r="V157" s="172">
        <f t="shared" si="45"/>
        <v>10357.886000000002</v>
      </c>
      <c r="W157" s="54">
        <f t="shared" si="46"/>
        <v>0.97721057230498354</v>
      </c>
      <c r="X157" s="175"/>
      <c r="Y157" s="55"/>
    </row>
    <row r="158" spans="1:25" ht="16.5" thickTop="1" thickBot="1" x14ac:dyDescent="0.3">
      <c r="A158" s="58"/>
      <c r="B158" s="58"/>
      <c r="D158" s="52">
        <v>1.31</v>
      </c>
      <c r="E158" s="137">
        <f t="shared" si="34"/>
        <v>12.416472116316966</v>
      </c>
      <c r="F158" s="144">
        <f t="shared" si="35"/>
        <v>1.4805133312228209</v>
      </c>
      <c r="G158" s="64">
        <f t="shared" si="36"/>
        <v>13.896985447539787</v>
      </c>
      <c r="H158" s="125">
        <f t="shared" si="37"/>
        <v>13896.985447539788</v>
      </c>
      <c r="I158" s="123">
        <f t="shared" si="38"/>
        <v>10700.678794605637</v>
      </c>
      <c r="J158" s="126">
        <f t="shared" si="39"/>
        <v>13.919343556299999</v>
      </c>
      <c r="K158" s="110">
        <f t="shared" si="40"/>
        <v>13919.3435563</v>
      </c>
      <c r="L158" s="111">
        <f t="shared" si="41"/>
        <v>10717.894538351</v>
      </c>
      <c r="N158" s="175"/>
      <c r="O158" s="52">
        <v>1.31</v>
      </c>
      <c r="P158" s="161">
        <f t="shared" si="47"/>
        <v>13.577620000000001</v>
      </c>
      <c r="Q158" s="156">
        <f t="shared" si="42"/>
        <v>13577.62</v>
      </c>
      <c r="R158" s="156">
        <f t="shared" si="43"/>
        <v>10454.767400000001</v>
      </c>
      <c r="S158" s="181"/>
      <c r="T158" s="52">
        <f t="shared" si="48"/>
        <v>1.3100000000000009</v>
      </c>
      <c r="U158" s="53">
        <f t="shared" si="44"/>
        <v>10700.678794605637</v>
      </c>
      <c r="V158" s="172">
        <f t="shared" si="45"/>
        <v>10454.767400000001</v>
      </c>
      <c r="W158" s="54">
        <f t="shared" si="46"/>
        <v>0.97701908455287867</v>
      </c>
      <c r="X158" s="175"/>
      <c r="Y158" s="55"/>
    </row>
    <row r="159" spans="1:25" ht="16.5" thickTop="1" thickBot="1" x14ac:dyDescent="0.3">
      <c r="A159" s="58"/>
      <c r="B159" s="58"/>
      <c r="D159" s="52">
        <v>1.32</v>
      </c>
      <c r="E159" s="137">
        <f t="shared" si="34"/>
        <v>12.532102847848307</v>
      </c>
      <c r="F159" s="144">
        <f t="shared" si="35"/>
        <v>1.4961785477305449</v>
      </c>
      <c r="G159" s="64">
        <f t="shared" si="36"/>
        <v>14.028281395578851</v>
      </c>
      <c r="H159" s="125">
        <f t="shared" si="37"/>
        <v>14028.281395578852</v>
      </c>
      <c r="I159" s="123">
        <f t="shared" si="38"/>
        <v>10801.776674595716</v>
      </c>
      <c r="J159" s="126">
        <f t="shared" si="39"/>
        <v>14.051735302400001</v>
      </c>
      <c r="K159" s="110">
        <f t="shared" si="40"/>
        <v>14051.7353024</v>
      </c>
      <c r="L159" s="111">
        <f t="shared" si="41"/>
        <v>10819.836182848001</v>
      </c>
      <c r="N159" s="175"/>
      <c r="O159" s="52">
        <v>1.32</v>
      </c>
      <c r="P159" s="161">
        <f t="shared" si="47"/>
        <v>13.703232000000002</v>
      </c>
      <c r="Q159" s="156">
        <f t="shared" si="42"/>
        <v>13703.232000000002</v>
      </c>
      <c r="R159" s="156">
        <f t="shared" si="43"/>
        <v>10551.488640000001</v>
      </c>
      <c r="S159" s="181"/>
      <c r="T159" s="52">
        <f t="shared" si="48"/>
        <v>1.320000000000001</v>
      </c>
      <c r="U159" s="53">
        <f t="shared" si="44"/>
        <v>10801.776674595716</v>
      </c>
      <c r="V159" s="172">
        <f t="shared" si="45"/>
        <v>10551.488640000001</v>
      </c>
      <c r="W159" s="54">
        <f t="shared" si="46"/>
        <v>0.97682899377244514</v>
      </c>
      <c r="X159" s="175"/>
      <c r="Y159" s="55"/>
    </row>
    <row r="160" spans="1:25" ht="16.5" thickTop="1" thickBot="1" x14ac:dyDescent="0.3">
      <c r="A160" s="58"/>
      <c r="B160" s="58"/>
      <c r="D160" s="52">
        <v>1.33</v>
      </c>
      <c r="E160" s="137">
        <f t="shared" si="34"/>
        <v>12.647581716648261</v>
      </c>
      <c r="F160" s="144">
        <f t="shared" si="35"/>
        <v>1.5118026439520007</v>
      </c>
      <c r="G160" s="64">
        <f t="shared" si="36"/>
        <v>14.159384360600262</v>
      </c>
      <c r="H160" s="125">
        <f t="shared" si="37"/>
        <v>14159.384360600261</v>
      </c>
      <c r="I160" s="123">
        <f t="shared" si="38"/>
        <v>10902.725957662202</v>
      </c>
      <c r="J160" s="126">
        <f t="shared" si="39"/>
        <v>14.183891534100001</v>
      </c>
      <c r="K160" s="110">
        <f t="shared" si="40"/>
        <v>14183.891534100001</v>
      </c>
      <c r="L160" s="111">
        <f t="shared" si="41"/>
        <v>10921.596481257002</v>
      </c>
      <c r="N160" s="175"/>
      <c r="O160" s="52">
        <v>1.33</v>
      </c>
      <c r="P160" s="161">
        <f t="shared" si="47"/>
        <v>13.828624000000001</v>
      </c>
      <c r="Q160" s="156">
        <f t="shared" si="42"/>
        <v>13828.624000000002</v>
      </c>
      <c r="R160" s="156">
        <f t="shared" si="43"/>
        <v>10648.040480000001</v>
      </c>
      <c r="S160" s="181"/>
      <c r="T160" s="52">
        <f t="shared" si="48"/>
        <v>1.330000000000001</v>
      </c>
      <c r="U160" s="53">
        <f t="shared" si="44"/>
        <v>10902.725957662202</v>
      </c>
      <c r="V160" s="172">
        <f t="shared" si="45"/>
        <v>10648.040480000001</v>
      </c>
      <c r="W160" s="54">
        <f t="shared" si="46"/>
        <v>0.97664020184940881</v>
      </c>
      <c r="X160" s="175"/>
      <c r="Y160" s="55"/>
    </row>
    <row r="161" spans="1:25" ht="16.5" thickTop="1" thickBot="1" x14ac:dyDescent="0.3">
      <c r="A161" s="58"/>
      <c r="B161" s="58"/>
      <c r="D161" s="52">
        <v>1.34</v>
      </c>
      <c r="E161" s="137">
        <f t="shared" si="34"/>
        <v>12.762899571628456</v>
      </c>
      <c r="F161" s="144">
        <f t="shared" si="35"/>
        <v>1.5273832010468207</v>
      </c>
      <c r="G161" s="64">
        <f t="shared" si="36"/>
        <v>14.290282772675276</v>
      </c>
      <c r="H161" s="125">
        <f t="shared" si="37"/>
        <v>14290.282772675277</v>
      </c>
      <c r="I161" s="123">
        <f t="shared" si="38"/>
        <v>11003.517734959963</v>
      </c>
      <c r="J161" s="126">
        <f t="shared" si="39"/>
        <v>14.315798447200002</v>
      </c>
      <c r="K161" s="110">
        <f t="shared" si="40"/>
        <v>14315.798447200003</v>
      </c>
      <c r="L161" s="111">
        <f t="shared" si="41"/>
        <v>11023.164804344002</v>
      </c>
      <c r="N161" s="175"/>
      <c r="O161" s="52">
        <v>1.34</v>
      </c>
      <c r="P161" s="161">
        <f t="shared" si="47"/>
        <v>13.953784000000002</v>
      </c>
      <c r="Q161" s="156">
        <f t="shared" si="42"/>
        <v>13953.784000000003</v>
      </c>
      <c r="R161" s="156">
        <f t="shared" si="43"/>
        <v>10744.413680000003</v>
      </c>
      <c r="S161" s="181"/>
      <c r="T161" s="52">
        <f t="shared" si="48"/>
        <v>1.340000000000001</v>
      </c>
      <c r="U161" s="53">
        <f t="shared" si="44"/>
        <v>11003.517734959963</v>
      </c>
      <c r="V161" s="172">
        <f t="shared" si="45"/>
        <v>10744.413680000003</v>
      </c>
      <c r="W161" s="54">
        <f t="shared" si="46"/>
        <v>0.97645261622683222</v>
      </c>
      <c r="X161" s="175"/>
      <c r="Y161" s="55"/>
    </row>
    <row r="162" spans="1:25" ht="16.5" thickTop="1" thickBot="1" x14ac:dyDescent="0.3">
      <c r="A162" s="58"/>
      <c r="B162" s="58"/>
      <c r="D162" s="52">
        <v>1.35</v>
      </c>
      <c r="E162" s="137">
        <f t="shared" si="34"/>
        <v>12.878047223310903</v>
      </c>
      <c r="F162" s="144">
        <f t="shared" si="35"/>
        <v>1.5429178001746355</v>
      </c>
      <c r="G162" s="64">
        <f t="shared" si="36"/>
        <v>14.420965023485538</v>
      </c>
      <c r="H162" s="125">
        <f t="shared" si="37"/>
        <v>14420.965023485538</v>
      </c>
      <c r="I162" s="123">
        <f t="shared" si="38"/>
        <v>11104.143068083864</v>
      </c>
      <c r="J162" s="126">
        <f t="shared" si="39"/>
        <v>14.447442237500001</v>
      </c>
      <c r="K162" s="110">
        <f t="shared" si="40"/>
        <v>14447.442237500001</v>
      </c>
      <c r="L162" s="111">
        <f t="shared" si="41"/>
        <v>11124.530522875002</v>
      </c>
      <c r="N162" s="175"/>
      <c r="O162" s="52">
        <v>1.35</v>
      </c>
      <c r="P162" s="161">
        <f t="shared" si="47"/>
        <v>14.078700000000001</v>
      </c>
      <c r="Q162" s="156">
        <f t="shared" si="42"/>
        <v>14078.7</v>
      </c>
      <c r="R162" s="156">
        <f t="shared" si="43"/>
        <v>10840.599</v>
      </c>
      <c r="S162" s="181"/>
      <c r="T162" s="52">
        <f t="shared" si="48"/>
        <v>1.350000000000001</v>
      </c>
      <c r="U162" s="53">
        <f t="shared" si="44"/>
        <v>11104.143068083864</v>
      </c>
      <c r="V162" s="172">
        <f t="shared" si="45"/>
        <v>10840.599</v>
      </c>
      <c r="W162" s="54">
        <f t="shared" si="46"/>
        <v>0.97626614980841186</v>
      </c>
      <c r="X162" s="175"/>
      <c r="Y162" s="55"/>
    </row>
    <row r="163" spans="1:25" ht="16.5" thickTop="1" thickBot="1" x14ac:dyDescent="0.3">
      <c r="A163" s="58"/>
      <c r="B163" s="58"/>
      <c r="D163" s="52">
        <v>1.36</v>
      </c>
      <c r="E163" s="137">
        <f t="shared" si="34"/>
        <v>12.993015441403148</v>
      </c>
      <c r="F163" s="144">
        <f t="shared" si="35"/>
        <v>1.558404022495077</v>
      </c>
      <c r="G163" s="64">
        <f t="shared" si="36"/>
        <v>14.551419463898226</v>
      </c>
      <c r="H163" s="125">
        <f t="shared" si="37"/>
        <v>14551.419463898226</v>
      </c>
      <c r="I163" s="123">
        <f t="shared" si="38"/>
        <v>11204.592987201635</v>
      </c>
      <c r="J163" s="126">
        <f t="shared" si="39"/>
        <v>14.578809100800001</v>
      </c>
      <c r="K163" s="110">
        <f t="shared" si="40"/>
        <v>14578.809100800001</v>
      </c>
      <c r="L163" s="111">
        <f t="shared" si="41"/>
        <v>11225.683007616</v>
      </c>
      <c r="N163" s="175"/>
      <c r="O163" s="52">
        <v>1.36</v>
      </c>
      <c r="P163" s="161">
        <f t="shared" si="47"/>
        <v>14.203360000000004</v>
      </c>
      <c r="Q163" s="156">
        <f t="shared" si="42"/>
        <v>14203.360000000004</v>
      </c>
      <c r="R163" s="156">
        <f t="shared" si="43"/>
        <v>10936.587200000004</v>
      </c>
      <c r="S163" s="181"/>
      <c r="T163" s="52">
        <f t="shared" si="48"/>
        <v>1.360000000000001</v>
      </c>
      <c r="U163" s="53">
        <f t="shared" si="44"/>
        <v>11204.592987201635</v>
      </c>
      <c r="V163" s="172">
        <f t="shared" si="45"/>
        <v>10936.587200000004</v>
      </c>
      <c r="W163" s="54">
        <f t="shared" si="46"/>
        <v>0.97608072086975772</v>
      </c>
      <c r="X163" s="175"/>
      <c r="Y163" s="55"/>
    </row>
    <row r="164" spans="1:25" ht="16.5" thickTop="1" thickBot="1" x14ac:dyDescent="0.3">
      <c r="A164" s="58"/>
      <c r="B164" s="58"/>
      <c r="D164" s="52">
        <v>1.37</v>
      </c>
      <c r="E164" s="137">
        <f t="shared" si="34"/>
        <v>13.107794952322688</v>
      </c>
      <c r="F164" s="144">
        <f t="shared" si="35"/>
        <v>1.5738394491677756</v>
      </c>
      <c r="G164" s="64">
        <f t="shared" si="36"/>
        <v>14.681634401490465</v>
      </c>
      <c r="H164" s="125">
        <f t="shared" si="37"/>
        <v>14681.634401490464</v>
      </c>
      <c r="I164" s="123">
        <f t="shared" si="38"/>
        <v>11304.858489147658</v>
      </c>
      <c r="J164" s="126">
        <f t="shared" si="39"/>
        <v>14.7098852329</v>
      </c>
      <c r="K164" s="110">
        <f t="shared" si="40"/>
        <v>14709.8852329</v>
      </c>
      <c r="L164" s="111">
        <f t="shared" si="41"/>
        <v>11326.611629333</v>
      </c>
      <c r="N164" s="175"/>
      <c r="O164" s="52">
        <v>1.37</v>
      </c>
      <c r="P164" s="161">
        <f t="shared" si="47"/>
        <v>14.327752000000002</v>
      </c>
      <c r="Q164" s="156">
        <f t="shared" si="42"/>
        <v>14327.752000000002</v>
      </c>
      <c r="R164" s="156">
        <f t="shared" si="43"/>
        <v>11032.369040000001</v>
      </c>
      <c r="S164" s="181"/>
      <c r="T164" s="52">
        <f t="shared" si="48"/>
        <v>1.370000000000001</v>
      </c>
      <c r="U164" s="53">
        <f t="shared" si="44"/>
        <v>11304.858489147658</v>
      </c>
      <c r="V164" s="172">
        <f t="shared" si="45"/>
        <v>11032.369040000001</v>
      </c>
      <c r="W164" s="54">
        <f t="shared" si="46"/>
        <v>0.97589625297749294</v>
      </c>
      <c r="X164" s="175"/>
      <c r="Y164" s="55"/>
    </row>
    <row r="165" spans="1:25" ht="16.5" thickTop="1" thickBot="1" x14ac:dyDescent="0.3">
      <c r="A165" s="58"/>
      <c r="B165" s="58"/>
      <c r="D165" s="52">
        <v>1.38</v>
      </c>
      <c r="E165" s="137">
        <f t="shared" si="34"/>
        <v>13.22237643666705</v>
      </c>
      <c r="F165" s="144">
        <f t="shared" si="35"/>
        <v>1.5892216613523631</v>
      </c>
      <c r="G165" s="64">
        <f t="shared" si="36"/>
        <v>14.811598098019413</v>
      </c>
      <c r="H165" s="125">
        <f t="shared" si="37"/>
        <v>14811.598098019413</v>
      </c>
      <c r="I165" s="123">
        <f t="shared" si="38"/>
        <v>11404.930535474949</v>
      </c>
      <c r="J165" s="126">
        <f t="shared" si="39"/>
        <v>14.8406568296</v>
      </c>
      <c r="K165" s="110">
        <f t="shared" si="40"/>
        <v>14840.6568296</v>
      </c>
      <c r="L165" s="111">
        <f t="shared" si="41"/>
        <v>11427.305758792001</v>
      </c>
      <c r="N165" s="175"/>
      <c r="O165" s="52">
        <v>1.38</v>
      </c>
      <c r="P165" s="161">
        <f t="shared" si="47"/>
        <v>14.451864</v>
      </c>
      <c r="Q165" s="156">
        <f t="shared" si="42"/>
        <v>14451.864000000001</v>
      </c>
      <c r="R165" s="156">
        <f t="shared" si="43"/>
        <v>11127.935280000002</v>
      </c>
      <c r="S165" s="181"/>
      <c r="T165" s="52">
        <f t="shared" si="48"/>
        <v>1.380000000000001</v>
      </c>
      <c r="U165" s="53">
        <f t="shared" si="44"/>
        <v>11404.930535474949</v>
      </c>
      <c r="V165" s="172">
        <f t="shared" si="45"/>
        <v>11127.935280000002</v>
      </c>
      <c r="W165" s="54">
        <f t="shared" si="46"/>
        <v>0.97571267491605007</v>
      </c>
      <c r="X165" s="175"/>
      <c r="Y165" s="55"/>
    </row>
    <row r="166" spans="1:25" ht="16.5" thickTop="1" thickBot="1" x14ac:dyDescent="0.3">
      <c r="A166" s="58"/>
      <c r="B166" s="58"/>
      <c r="D166" s="52">
        <v>1.39</v>
      </c>
      <c r="E166" s="137">
        <f t="shared" si="34"/>
        <v>13.336750526625748</v>
      </c>
      <c r="F166" s="144">
        <f t="shared" si="35"/>
        <v>1.6045482402084712</v>
      </c>
      <c r="G166" s="64">
        <f t="shared" si="36"/>
        <v>14.941298766834219</v>
      </c>
      <c r="H166" s="125">
        <f t="shared" si="37"/>
        <v>14941.298766834219</v>
      </c>
      <c r="I166" s="123">
        <f t="shared" si="38"/>
        <v>11504.800050462349</v>
      </c>
      <c r="J166" s="126">
        <f t="shared" si="39"/>
        <v>14.9711100867</v>
      </c>
      <c r="K166" s="110">
        <f t="shared" si="40"/>
        <v>14971.110086699999</v>
      </c>
      <c r="L166" s="111">
        <f t="shared" si="41"/>
        <v>11527.754766758999</v>
      </c>
      <c r="N166" s="175"/>
      <c r="O166" s="52">
        <v>1.39</v>
      </c>
      <c r="P166" s="161">
        <f t="shared" si="47"/>
        <v>14.575683999999999</v>
      </c>
      <c r="Q166" s="156">
        <f t="shared" si="42"/>
        <v>14575.683999999999</v>
      </c>
      <c r="R166" s="156">
        <f t="shared" si="43"/>
        <v>11223.276679999999</v>
      </c>
      <c r="S166" s="181"/>
      <c r="T166" s="52">
        <f t="shared" si="48"/>
        <v>1.390000000000001</v>
      </c>
      <c r="U166" s="53">
        <f t="shared" si="44"/>
        <v>11504.800050462349</v>
      </c>
      <c r="V166" s="172">
        <f t="shared" si="45"/>
        <v>11223.276679999999</v>
      </c>
      <c r="W166" s="54">
        <f t="shared" si="46"/>
        <v>0.97552992062204191</v>
      </c>
      <c r="X166" s="175"/>
      <c r="Y166" s="55"/>
    </row>
    <row r="167" spans="1:25" ht="16.5" thickTop="1" thickBot="1" x14ac:dyDescent="0.3">
      <c r="A167" s="58"/>
      <c r="B167" s="58"/>
      <c r="D167" s="52">
        <v>1.4</v>
      </c>
      <c r="E167" s="137">
        <f t="shared" si="34"/>
        <v>13.450907803330146</v>
      </c>
      <c r="F167" s="144">
        <f t="shared" si="35"/>
        <v>1.6198167668957306</v>
      </c>
      <c r="G167" s="64">
        <f t="shared" si="36"/>
        <v>15.070724570225877</v>
      </c>
      <c r="H167" s="125">
        <f t="shared" si="37"/>
        <v>15070.724570225877</v>
      </c>
      <c r="I167" s="123">
        <f t="shared" si="38"/>
        <v>11604.457919073926</v>
      </c>
      <c r="J167" s="126">
        <f t="shared" si="39"/>
        <v>15.101231200000001</v>
      </c>
      <c r="K167" s="110">
        <f t="shared" si="40"/>
        <v>15101.2312</v>
      </c>
      <c r="L167" s="111">
        <f t="shared" si="41"/>
        <v>11627.948024000001</v>
      </c>
      <c r="N167" s="175"/>
      <c r="O167" s="52">
        <v>1.4</v>
      </c>
      <c r="P167" s="161">
        <f t="shared" si="47"/>
        <v>14.699200000000001</v>
      </c>
      <c r="Q167" s="156">
        <f t="shared" si="42"/>
        <v>14699.2</v>
      </c>
      <c r="R167" s="156">
        <f t="shared" si="43"/>
        <v>11318.384</v>
      </c>
      <c r="S167" s="181"/>
      <c r="T167" s="52">
        <f t="shared" si="48"/>
        <v>1.400000000000001</v>
      </c>
      <c r="U167" s="53">
        <f t="shared" si="44"/>
        <v>11604.457919073926</v>
      </c>
      <c r="V167" s="172">
        <f t="shared" si="45"/>
        <v>11318.384</v>
      </c>
      <c r="W167" s="54">
        <f t="shared" si="46"/>
        <v>0.97534792912612367</v>
      </c>
      <c r="X167" s="175"/>
      <c r="Y167" s="55"/>
    </row>
    <row r="168" spans="1:25" ht="16.5" thickTop="1" thickBot="1" x14ac:dyDescent="0.3">
      <c r="A168" s="58"/>
      <c r="B168" s="58"/>
      <c r="D168" s="52">
        <v>1.41</v>
      </c>
      <c r="E168" s="137">
        <f t="shared" si="34"/>
        <v>13.564838794137104</v>
      </c>
      <c r="F168" s="144">
        <f t="shared" si="35"/>
        <v>1.6350248225737727</v>
      </c>
      <c r="G168" s="64">
        <f t="shared" si="36"/>
        <v>15.199863616710877</v>
      </c>
      <c r="H168" s="125">
        <f t="shared" si="37"/>
        <v>15199.863616710876</v>
      </c>
      <c r="I168" s="123">
        <f t="shared" si="38"/>
        <v>11703.894984867375</v>
      </c>
      <c r="J168" s="126">
        <f t="shared" si="39"/>
        <v>15.231006365300001</v>
      </c>
      <c r="K168" s="110">
        <f t="shared" si="40"/>
        <v>15231.006365300002</v>
      </c>
      <c r="L168" s="111">
        <f t="shared" si="41"/>
        <v>11727.874901281002</v>
      </c>
      <c r="N168" s="175"/>
      <c r="O168" s="52">
        <v>1.41</v>
      </c>
      <c r="P168" s="161">
        <f t="shared" si="47"/>
        <v>14.8224</v>
      </c>
      <c r="Q168" s="156">
        <f t="shared" si="42"/>
        <v>14822.4</v>
      </c>
      <c r="R168" s="156">
        <f t="shared" si="43"/>
        <v>11413.248</v>
      </c>
      <c r="S168" s="181"/>
      <c r="T168" s="52">
        <f t="shared" si="48"/>
        <v>1.410000000000001</v>
      </c>
      <c r="U168" s="53">
        <f t="shared" si="44"/>
        <v>11703.894984867375</v>
      </c>
      <c r="V168" s="172">
        <f t="shared" si="45"/>
        <v>11413.248</v>
      </c>
      <c r="W168" s="54">
        <f t="shared" si="46"/>
        <v>0.97516664450226453</v>
      </c>
      <c r="X168" s="175"/>
      <c r="Y168" s="55"/>
    </row>
    <row r="169" spans="1:25" ht="16.5" thickTop="1" thickBot="1" x14ac:dyDescent="0.3">
      <c r="A169" s="58"/>
      <c r="B169" s="58"/>
      <c r="D169" s="52">
        <v>1.42</v>
      </c>
      <c r="E169" s="137">
        <f t="shared" si="34"/>
        <v>13.678533969842052</v>
      </c>
      <c r="F169" s="144">
        <f t="shared" si="35"/>
        <v>1.6501699884022298</v>
      </c>
      <c r="G169" s="64">
        <f t="shared" si="36"/>
        <v>15.328703958244281</v>
      </c>
      <c r="H169" s="125">
        <f t="shared" si="37"/>
        <v>15328.703958244281</v>
      </c>
      <c r="I169" s="123">
        <f t="shared" si="38"/>
        <v>11803.102047848097</v>
      </c>
      <c r="J169" s="126">
        <f t="shared" si="39"/>
        <v>15.360421778400001</v>
      </c>
      <c r="K169" s="110">
        <f t="shared" si="40"/>
        <v>15360.421778400001</v>
      </c>
      <c r="L169" s="111">
        <f t="shared" si="41"/>
        <v>11827.524769368001</v>
      </c>
      <c r="N169" s="175"/>
      <c r="O169" s="52">
        <v>1.42</v>
      </c>
      <c r="P169" s="161">
        <f t="shared" si="47"/>
        <v>14.945272000000001</v>
      </c>
      <c r="Q169" s="156">
        <f t="shared" si="42"/>
        <v>14945.272000000001</v>
      </c>
      <c r="R169" s="156">
        <f t="shared" si="43"/>
        <v>11507.85944</v>
      </c>
      <c r="S169" s="181"/>
      <c r="T169" s="52">
        <f t="shared" si="48"/>
        <v>1.420000000000001</v>
      </c>
      <c r="U169" s="53">
        <f t="shared" si="44"/>
        <v>11803.102047848097</v>
      </c>
      <c r="V169" s="172">
        <f t="shared" si="45"/>
        <v>11507.85944</v>
      </c>
      <c r="W169" s="54">
        <f t="shared" si="46"/>
        <v>0.97498601582438027</v>
      </c>
      <c r="X169" s="175"/>
      <c r="Y169" s="55"/>
    </row>
    <row r="170" spans="1:25" ht="16.5" thickTop="1" thickBot="1" x14ac:dyDescent="0.3">
      <c r="A170" s="58"/>
      <c r="B170" s="58"/>
      <c r="D170" s="52">
        <v>1.43</v>
      </c>
      <c r="E170" s="137">
        <f t="shared" si="34"/>
        <v>13.791983741816868</v>
      </c>
      <c r="F170" s="144">
        <f t="shared" si="35"/>
        <v>1.6652498455407319</v>
      </c>
      <c r="G170" s="64">
        <f t="shared" si="36"/>
        <v>15.457233587357599</v>
      </c>
      <c r="H170" s="125">
        <f t="shared" si="37"/>
        <v>15457.233587357599</v>
      </c>
      <c r="I170" s="123">
        <f t="shared" si="38"/>
        <v>11902.069862265353</v>
      </c>
      <c r="J170" s="126">
        <f t="shared" si="39"/>
        <v>15.489463635099998</v>
      </c>
      <c r="K170" s="110">
        <f t="shared" si="40"/>
        <v>15489.463635099999</v>
      </c>
      <c r="L170" s="111">
        <f t="shared" si="41"/>
        <v>11926.886999027</v>
      </c>
      <c r="N170" s="175"/>
      <c r="O170" s="52">
        <v>1.43</v>
      </c>
      <c r="P170" s="161">
        <f t="shared" si="47"/>
        <v>15.067803999999999</v>
      </c>
      <c r="Q170" s="156">
        <f t="shared" si="42"/>
        <v>15067.803999999998</v>
      </c>
      <c r="R170" s="156">
        <f t="shared" si="43"/>
        <v>11602.209079999999</v>
      </c>
      <c r="S170" s="181"/>
      <c r="T170" s="52">
        <f t="shared" si="48"/>
        <v>1.430000000000001</v>
      </c>
      <c r="U170" s="53">
        <f t="shared" si="44"/>
        <v>11902.069862265353</v>
      </c>
      <c r="V170" s="172">
        <f t="shared" si="45"/>
        <v>11602.209079999999</v>
      </c>
      <c r="W170" s="54">
        <f t="shared" si="46"/>
        <v>0.97480599713029403</v>
      </c>
      <c r="X170" s="175"/>
      <c r="Y170" s="55"/>
    </row>
    <row r="171" spans="1:25" ht="16.5" thickTop="1" thickBot="1" x14ac:dyDescent="0.3">
      <c r="A171" s="58"/>
      <c r="B171" s="58"/>
      <c r="D171" s="52">
        <v>1.44</v>
      </c>
      <c r="E171" s="137">
        <f t="shared" si="34"/>
        <v>13.905178459067747</v>
      </c>
      <c r="F171" s="144">
        <f t="shared" si="35"/>
        <v>1.680261975148911</v>
      </c>
      <c r="G171" s="64">
        <f t="shared" si="36"/>
        <v>15.585440434216657</v>
      </c>
      <c r="H171" s="125">
        <f t="shared" si="37"/>
        <v>15585.440434216658</v>
      </c>
      <c r="I171" s="123">
        <f t="shared" si="38"/>
        <v>12000.789134346827</v>
      </c>
      <c r="J171" s="126">
        <f t="shared" si="39"/>
        <v>15.618118131199999</v>
      </c>
      <c r="K171" s="110">
        <f t="shared" si="40"/>
        <v>15618.118131199999</v>
      </c>
      <c r="L171" s="111">
        <f t="shared" si="41"/>
        <v>12025.950961024</v>
      </c>
      <c r="N171" s="175"/>
      <c r="O171" s="52">
        <v>1.44</v>
      </c>
      <c r="P171" s="161">
        <f t="shared" si="47"/>
        <v>15.189983999999999</v>
      </c>
      <c r="Q171" s="156">
        <f t="shared" si="42"/>
        <v>15189.983999999999</v>
      </c>
      <c r="R171" s="156">
        <f t="shared" si="43"/>
        <v>11696.287679999999</v>
      </c>
      <c r="S171" s="181"/>
      <c r="T171" s="52">
        <f t="shared" si="48"/>
        <v>1.4400000000000011</v>
      </c>
      <c r="U171" s="53">
        <f t="shared" si="44"/>
        <v>12000.789134346827</v>
      </c>
      <c r="V171" s="172">
        <f t="shared" si="45"/>
        <v>11696.287679999999</v>
      </c>
      <c r="W171" s="54">
        <f t="shared" si="46"/>
        <v>0.97462654739301013</v>
      </c>
      <c r="X171" s="175"/>
      <c r="Y171" s="55"/>
    </row>
    <row r="172" spans="1:25" ht="16.5" thickTop="1" thickBot="1" x14ac:dyDescent="0.3">
      <c r="A172" s="58"/>
      <c r="B172" s="58"/>
      <c r="D172" s="52">
        <v>1.45</v>
      </c>
      <c r="E172" s="137">
        <f t="shared" si="34"/>
        <v>14.018108405208002</v>
      </c>
      <c r="F172" s="144">
        <f t="shared" si="35"/>
        <v>1.695203958386398</v>
      </c>
      <c r="G172" s="64">
        <f t="shared" si="36"/>
        <v>15.713312363594401</v>
      </c>
      <c r="H172" s="125">
        <f t="shared" si="37"/>
        <v>15713.312363594401</v>
      </c>
      <c r="I172" s="123">
        <f t="shared" si="38"/>
        <v>12099.250519967689</v>
      </c>
      <c r="J172" s="126">
        <f t="shared" si="39"/>
        <v>15.746371462500001</v>
      </c>
      <c r="K172" s="110">
        <f t="shared" si="40"/>
        <v>15746.371462500001</v>
      </c>
      <c r="L172" s="111">
        <f t="shared" si="41"/>
        <v>12124.706026125001</v>
      </c>
      <c r="N172" s="175"/>
      <c r="O172" s="52">
        <v>1.45</v>
      </c>
      <c r="P172" s="161">
        <f t="shared" si="47"/>
        <v>15.311800000000002</v>
      </c>
      <c r="Q172" s="156">
        <f t="shared" si="42"/>
        <v>15311.800000000001</v>
      </c>
      <c r="R172" s="156">
        <f t="shared" si="43"/>
        <v>11790.086000000001</v>
      </c>
      <c r="S172" s="181"/>
      <c r="T172" s="52">
        <f t="shared" si="48"/>
        <v>1.4500000000000011</v>
      </c>
      <c r="U172" s="53">
        <f t="shared" si="44"/>
        <v>12099.250519967689</v>
      </c>
      <c r="V172" s="172">
        <f t="shared" si="45"/>
        <v>11790.086000000001</v>
      </c>
      <c r="W172" s="54">
        <f t="shared" si="46"/>
        <v>0.97444763049930527</v>
      </c>
      <c r="X172" s="175"/>
      <c r="Y172" s="55"/>
    </row>
    <row r="173" spans="1:25" ht="16.5" thickTop="1" thickBot="1" x14ac:dyDescent="0.3">
      <c r="A173" s="58"/>
      <c r="B173" s="58"/>
      <c r="D173" s="52">
        <v>1.46</v>
      </c>
      <c r="E173" s="137">
        <f t="shared" si="34"/>
        <v>14.130763795340336</v>
      </c>
      <c r="F173" s="144">
        <f t="shared" si="35"/>
        <v>1.7100733764128246</v>
      </c>
      <c r="G173" s="64">
        <f t="shared" si="36"/>
        <v>15.84083717175316</v>
      </c>
      <c r="H173" s="125">
        <f t="shared" si="37"/>
        <v>15840.837171753159</v>
      </c>
      <c r="I173" s="123">
        <f t="shared" si="38"/>
        <v>12197.444622249932</v>
      </c>
      <c r="J173" s="126">
        <f t="shared" si="39"/>
        <v>15.874209824799998</v>
      </c>
      <c r="K173" s="110">
        <f t="shared" si="40"/>
        <v>15874.209824799998</v>
      </c>
      <c r="L173" s="111">
        <f t="shared" si="41"/>
        <v>12223.141565095999</v>
      </c>
      <c r="N173" s="175"/>
      <c r="O173" s="52">
        <v>1.46</v>
      </c>
      <c r="P173" s="161">
        <f t="shared" si="47"/>
        <v>15.433240000000001</v>
      </c>
      <c r="Q173" s="156">
        <f t="shared" si="42"/>
        <v>15433.240000000002</v>
      </c>
      <c r="R173" s="156">
        <f t="shared" si="43"/>
        <v>11883.594800000001</v>
      </c>
      <c r="S173" s="181"/>
      <c r="T173" s="52">
        <f t="shared" si="48"/>
        <v>1.4600000000000011</v>
      </c>
      <c r="U173" s="53">
        <f t="shared" si="44"/>
        <v>12197.444622249932</v>
      </c>
      <c r="V173" s="172">
        <f t="shared" si="45"/>
        <v>11883.594800000001</v>
      </c>
      <c r="W173" s="54">
        <f t="shared" si="46"/>
        <v>0.97426921523567134</v>
      </c>
      <c r="X173" s="175"/>
      <c r="Y173" s="55"/>
    </row>
    <row r="174" spans="1:25" ht="16.5" thickTop="1" thickBot="1" x14ac:dyDescent="0.3">
      <c r="A174" s="58"/>
      <c r="B174" s="58"/>
      <c r="D174" s="52">
        <v>1.47</v>
      </c>
      <c r="E174" s="137">
        <f t="shared" si="34"/>
        <v>14.243134772842909</v>
      </c>
      <c r="F174" s="144">
        <f t="shared" si="35"/>
        <v>1.7248678103878221</v>
      </c>
      <c r="G174" s="64">
        <f t="shared" si="36"/>
        <v>15.968002583230732</v>
      </c>
      <c r="H174" s="125">
        <f t="shared" si="37"/>
        <v>15968.002583230731</v>
      </c>
      <c r="I174" s="123">
        <f t="shared" si="38"/>
        <v>12295.361989087663</v>
      </c>
      <c r="J174" s="126">
        <f t="shared" si="39"/>
        <v>16.001619413899999</v>
      </c>
      <c r="K174" s="110">
        <f t="shared" si="40"/>
        <v>16001.619413899998</v>
      </c>
      <c r="L174" s="111">
        <f t="shared" si="41"/>
        <v>12321.246948702999</v>
      </c>
      <c r="N174" s="175"/>
      <c r="O174" s="52">
        <v>1.47</v>
      </c>
      <c r="P174" s="161">
        <f t="shared" si="47"/>
        <v>15.554292</v>
      </c>
      <c r="Q174" s="156">
        <f t="shared" si="42"/>
        <v>15554.291999999999</v>
      </c>
      <c r="R174" s="156">
        <f t="shared" si="43"/>
        <v>11976.804840000001</v>
      </c>
      <c r="S174" s="181"/>
      <c r="T174" s="52">
        <f t="shared" si="48"/>
        <v>1.4700000000000011</v>
      </c>
      <c r="U174" s="53">
        <f t="shared" si="44"/>
        <v>12295.361989087663</v>
      </c>
      <c r="V174" s="172">
        <f t="shared" si="45"/>
        <v>11976.804840000001</v>
      </c>
      <c r="W174" s="54">
        <f t="shared" si="46"/>
        <v>0.97409127528165595</v>
      </c>
      <c r="X174" s="175"/>
      <c r="Y174" s="55"/>
    </row>
    <row r="175" spans="1:25" ht="16.5" thickTop="1" thickBot="1" x14ac:dyDescent="0.3">
      <c r="A175" s="58"/>
      <c r="B175" s="58"/>
      <c r="D175" s="52">
        <v>1.48</v>
      </c>
      <c r="E175" s="137">
        <f t="shared" si="34"/>
        <v>14.355211406053217</v>
      </c>
      <c r="F175" s="144">
        <f t="shared" si="35"/>
        <v>1.7395848414710215</v>
      </c>
      <c r="G175" s="64">
        <f t="shared" si="36"/>
        <v>16.094796247524236</v>
      </c>
      <c r="H175" s="125">
        <f t="shared" si="37"/>
        <v>16094.796247524237</v>
      </c>
      <c r="I175" s="123">
        <f t="shared" si="38"/>
        <v>12392.993110593663</v>
      </c>
      <c r="J175" s="126">
        <f t="shared" si="39"/>
        <v>16.128586425599998</v>
      </c>
      <c r="K175" s="110">
        <f t="shared" si="40"/>
        <v>16128.586425599999</v>
      </c>
      <c r="L175" s="111">
        <f t="shared" si="41"/>
        <v>12419.011547712</v>
      </c>
      <c r="N175" s="175"/>
      <c r="O175" s="52">
        <v>1.48</v>
      </c>
      <c r="P175" s="161">
        <f t="shared" si="47"/>
        <v>15.674944000000002</v>
      </c>
      <c r="Q175" s="156">
        <f t="shared" si="42"/>
        <v>15674.944000000001</v>
      </c>
      <c r="R175" s="156">
        <f t="shared" si="43"/>
        <v>12069.706880000002</v>
      </c>
      <c r="S175" s="181"/>
      <c r="T175" s="52">
        <f t="shared" si="48"/>
        <v>1.4800000000000011</v>
      </c>
      <c r="U175" s="53">
        <f t="shared" si="44"/>
        <v>12392.993110593663</v>
      </c>
      <c r="V175" s="172">
        <f t="shared" si="45"/>
        <v>12069.706880000002</v>
      </c>
      <c r="W175" s="54">
        <f t="shared" si="46"/>
        <v>0.97391378921066996</v>
      </c>
      <c r="X175" s="175"/>
      <c r="Y175" s="55"/>
    </row>
    <row r="176" spans="1:25" ht="16.5" thickTop="1" thickBot="1" x14ac:dyDescent="0.3">
      <c r="A176" s="58"/>
      <c r="B176" s="58"/>
      <c r="D176" s="52">
        <v>1.49</v>
      </c>
      <c r="E176" s="137">
        <f t="shared" si="34"/>
        <v>14.466983684843303</v>
      </c>
      <c r="F176" s="144">
        <f t="shared" si="35"/>
        <v>1.7542220508220543</v>
      </c>
      <c r="G176" s="64">
        <f t="shared" si="36"/>
        <v>16.221205735665357</v>
      </c>
      <c r="H176" s="125">
        <f t="shared" si="37"/>
        <v>16221.205735665357</v>
      </c>
      <c r="I176" s="123">
        <f t="shared" si="38"/>
        <v>12490.328416462326</v>
      </c>
      <c r="J176" s="126">
        <f t="shared" si="39"/>
        <v>16.255097055700002</v>
      </c>
      <c r="K176" s="110">
        <f t="shared" si="40"/>
        <v>16255.097055700002</v>
      </c>
      <c r="L176" s="111">
        <f t="shared" si="41"/>
        <v>12516.424732889001</v>
      </c>
      <c r="N176" s="175"/>
      <c r="O176" s="52">
        <v>1.49</v>
      </c>
      <c r="P176" s="161">
        <f t="shared" si="47"/>
        <v>15.795184000000003</v>
      </c>
      <c r="Q176" s="156">
        <f t="shared" si="42"/>
        <v>15795.184000000003</v>
      </c>
      <c r="R176" s="156">
        <f t="shared" si="43"/>
        <v>12162.291680000002</v>
      </c>
      <c r="S176" s="181"/>
      <c r="T176" s="52">
        <f t="shared" si="48"/>
        <v>1.4900000000000011</v>
      </c>
      <c r="U176" s="53">
        <f t="shared" si="44"/>
        <v>12490.328416462326</v>
      </c>
      <c r="V176" s="172">
        <f t="shared" si="45"/>
        <v>12162.291680000002</v>
      </c>
      <c r="W176" s="54">
        <f t="shared" si="46"/>
        <v>0.97373674049835479</v>
      </c>
      <c r="X176" s="175"/>
      <c r="Y176" s="55"/>
    </row>
    <row r="177" spans="1:25" ht="16.5" thickTop="1" thickBot="1" x14ac:dyDescent="0.3">
      <c r="A177" s="58"/>
      <c r="B177" s="58"/>
      <c r="D177" s="52">
        <v>1.5</v>
      </c>
      <c r="E177" s="137">
        <f t="shared" si="34"/>
        <v>14.578441517079542</v>
      </c>
      <c r="F177" s="144">
        <f t="shared" si="35"/>
        <v>1.7687770196005521</v>
      </c>
      <c r="G177" s="64">
        <f t="shared" si="36"/>
        <v>16.347218536680092</v>
      </c>
      <c r="H177" s="125">
        <f t="shared" si="37"/>
        <v>16347.218536680091</v>
      </c>
      <c r="I177" s="123">
        <f t="shared" si="38"/>
        <v>12587.35827324367</v>
      </c>
      <c r="J177" s="126">
        <f t="shared" si="39"/>
        <v>16.381137500000001</v>
      </c>
      <c r="K177" s="110">
        <f t="shared" si="40"/>
        <v>16381.137500000001</v>
      </c>
      <c r="L177" s="111">
        <f t="shared" si="41"/>
        <v>12613.475875</v>
      </c>
      <c r="N177" s="175"/>
      <c r="O177" s="52">
        <v>1.5</v>
      </c>
      <c r="P177" s="161">
        <f t="shared" si="47"/>
        <v>15.914999999999999</v>
      </c>
      <c r="Q177" s="156">
        <f t="shared" si="42"/>
        <v>15915</v>
      </c>
      <c r="R177" s="156">
        <f t="shared" si="43"/>
        <v>12254.550000000001</v>
      </c>
      <c r="S177" s="181"/>
      <c r="T177" s="52">
        <f t="shared" si="48"/>
        <v>1.5000000000000011</v>
      </c>
      <c r="U177" s="53">
        <f t="shared" si="44"/>
        <v>12587.35827324367</v>
      </c>
      <c r="V177" s="172">
        <f t="shared" si="45"/>
        <v>12254.550000000001</v>
      </c>
      <c r="W177" s="54">
        <f t="shared" si="46"/>
        <v>0.9735601175386337</v>
      </c>
      <c r="X177" s="175"/>
      <c r="Y177" s="55"/>
    </row>
    <row r="178" spans="1:25" ht="16.5" thickTop="1" thickBot="1" x14ac:dyDescent="0.3">
      <c r="A178" s="58"/>
      <c r="B178" s="58"/>
      <c r="D178" s="52">
        <v>1.51</v>
      </c>
      <c r="E178" s="137">
        <f t="shared" si="34"/>
        <v>14.689574724959758</v>
      </c>
      <c r="F178" s="144">
        <f t="shared" si="35"/>
        <v>1.7832473289661461</v>
      </c>
      <c r="G178" s="64">
        <f t="shared" si="36"/>
        <v>16.472822053925903</v>
      </c>
      <c r="H178" s="125">
        <f t="shared" si="37"/>
        <v>16472.822053925902</v>
      </c>
      <c r="I178" s="123">
        <f t="shared" si="38"/>
        <v>12684.072981522944</v>
      </c>
      <c r="J178" s="126">
        <f t="shared" si="39"/>
        <v>16.506693954300001</v>
      </c>
      <c r="K178" s="110">
        <f t="shared" si="40"/>
        <v>16506.693954300001</v>
      </c>
      <c r="L178" s="111">
        <f t="shared" si="41"/>
        <v>12710.154344811001</v>
      </c>
      <c r="N178" s="175"/>
      <c r="O178" s="52">
        <v>1.51</v>
      </c>
      <c r="P178" s="161">
        <f t="shared" si="47"/>
        <v>16.034380000000002</v>
      </c>
      <c r="Q178" s="156">
        <f t="shared" si="42"/>
        <v>16034.380000000003</v>
      </c>
      <c r="R178" s="156">
        <f t="shared" si="43"/>
        <v>12346.472600000003</v>
      </c>
      <c r="S178" s="181"/>
      <c r="T178" s="52">
        <f t="shared" si="48"/>
        <v>1.5100000000000011</v>
      </c>
      <c r="U178" s="53">
        <f t="shared" si="44"/>
        <v>12684.072981522944</v>
      </c>
      <c r="V178" s="172">
        <f t="shared" si="45"/>
        <v>12346.472600000003</v>
      </c>
      <c r="W178" s="54">
        <f t="shared" si="46"/>
        <v>0.97338391366757915</v>
      </c>
      <c r="X178" s="175"/>
      <c r="Y178" s="55"/>
    </row>
    <row r="179" spans="1:25" ht="16.5" thickTop="1" thickBot="1" x14ac:dyDescent="0.3">
      <c r="A179" s="58"/>
      <c r="B179" s="58"/>
      <c r="D179" s="52">
        <v>1.52</v>
      </c>
      <c r="E179" s="137">
        <f t="shared" si="34"/>
        <v>14.800373041219972</v>
      </c>
      <c r="F179" s="144">
        <f t="shared" si="35"/>
        <v>1.7976305600784668</v>
      </c>
      <c r="G179" s="64">
        <f t="shared" si="36"/>
        <v>16.598003601298437</v>
      </c>
      <c r="H179" s="125">
        <f t="shared" si="37"/>
        <v>16598.003601298438</v>
      </c>
      <c r="I179" s="123">
        <f t="shared" si="38"/>
        <v>12780.462772999797</v>
      </c>
      <c r="J179" s="126">
        <f t="shared" si="39"/>
        <v>16.631752614400003</v>
      </c>
      <c r="K179" s="110">
        <f t="shared" si="40"/>
        <v>16631.752614400004</v>
      </c>
      <c r="L179" s="111">
        <f t="shared" si="41"/>
        <v>12806.449513088004</v>
      </c>
      <c r="N179" s="175"/>
      <c r="O179" s="52">
        <v>1.52</v>
      </c>
      <c r="P179" s="161">
        <f t="shared" si="47"/>
        <v>16.153312</v>
      </c>
      <c r="Q179" s="156">
        <f t="shared" si="42"/>
        <v>16153.312</v>
      </c>
      <c r="R179" s="156">
        <f t="shared" si="43"/>
        <v>12438.05024</v>
      </c>
      <c r="S179" s="181"/>
      <c r="T179" s="52">
        <f t="shared" si="48"/>
        <v>1.5200000000000011</v>
      </c>
      <c r="U179" s="53">
        <f t="shared" si="44"/>
        <v>12780.462772999797</v>
      </c>
      <c r="V179" s="172">
        <f t="shared" si="45"/>
        <v>12438.05024</v>
      </c>
      <c r="W179" s="54">
        <f t="shared" si="46"/>
        <v>0.97320812719527006</v>
      </c>
      <c r="X179" s="175"/>
      <c r="Y179" s="55"/>
    </row>
    <row r="180" spans="1:25" ht="16.5" thickTop="1" thickBot="1" x14ac:dyDescent="0.3">
      <c r="A180" s="58"/>
      <c r="B180" s="58"/>
      <c r="D180" s="52">
        <v>1.53</v>
      </c>
      <c r="E180" s="137">
        <f t="shared" si="34"/>
        <v>14.910826105202597</v>
      </c>
      <c r="F180" s="144">
        <f t="shared" si="35"/>
        <v>1.8119242940971463</v>
      </c>
      <c r="G180" s="64">
        <f t="shared" si="36"/>
        <v>16.722750399299745</v>
      </c>
      <c r="H180" s="125">
        <f t="shared" si="37"/>
        <v>16722.750399299744</v>
      </c>
      <c r="I180" s="123">
        <f t="shared" si="38"/>
        <v>12876.517807460803</v>
      </c>
      <c r="J180" s="126">
        <f t="shared" si="39"/>
        <v>16.756299676099999</v>
      </c>
      <c r="K180" s="110">
        <f t="shared" si="40"/>
        <v>16756.299676099999</v>
      </c>
      <c r="L180" s="111">
        <f t="shared" si="41"/>
        <v>12902.350750596999</v>
      </c>
      <c r="N180" s="175"/>
      <c r="O180" s="52">
        <v>1.53</v>
      </c>
      <c r="P180" s="161">
        <f t="shared" si="47"/>
        <v>16.271784</v>
      </c>
      <c r="Q180" s="156">
        <f t="shared" si="42"/>
        <v>16271.784</v>
      </c>
      <c r="R180" s="156">
        <f t="shared" si="43"/>
        <v>12529.27368</v>
      </c>
      <c r="S180" s="181"/>
      <c r="T180" s="52">
        <f t="shared" si="48"/>
        <v>1.5300000000000011</v>
      </c>
      <c r="U180" s="53">
        <f t="shared" si="44"/>
        <v>12876.517807460803</v>
      </c>
      <c r="V180" s="172">
        <f t="shared" si="45"/>
        <v>12529.27368</v>
      </c>
      <c r="W180" s="54">
        <f t="shared" si="46"/>
        <v>0.97303276144583084</v>
      </c>
      <c r="X180" s="175"/>
      <c r="Y180" s="55"/>
    </row>
    <row r="181" spans="1:25" ht="16.5" thickTop="1" thickBot="1" x14ac:dyDescent="0.3">
      <c r="A181" s="58"/>
      <c r="B181" s="58"/>
      <c r="D181" s="52">
        <v>1.54</v>
      </c>
      <c r="E181" s="137">
        <f t="shared" si="34"/>
        <v>15.020923458777313</v>
      </c>
      <c r="F181" s="144">
        <f t="shared" si="35"/>
        <v>1.8261261121818162</v>
      </c>
      <c r="G181" s="64">
        <f t="shared" si="36"/>
        <v>16.847049570959129</v>
      </c>
      <c r="H181" s="125">
        <f t="shared" si="37"/>
        <v>16847.049570959131</v>
      </c>
      <c r="I181" s="123">
        <f t="shared" si="38"/>
        <v>12972.228169638531</v>
      </c>
      <c r="J181" s="126">
        <f t="shared" si="39"/>
        <v>16.880321335199998</v>
      </c>
      <c r="K181" s="110">
        <f t="shared" si="40"/>
        <v>16880.321335199998</v>
      </c>
      <c r="L181" s="111">
        <f t="shared" si="41"/>
        <v>12997.847428104</v>
      </c>
      <c r="N181" s="175"/>
      <c r="O181" s="52">
        <v>1.54</v>
      </c>
      <c r="P181" s="161">
        <f t="shared" si="47"/>
        <v>16.389783999999999</v>
      </c>
      <c r="Q181" s="156">
        <f t="shared" si="42"/>
        <v>16389.784</v>
      </c>
      <c r="R181" s="156">
        <f t="shared" si="43"/>
        <v>12620.133680000001</v>
      </c>
      <c r="S181" s="181"/>
      <c r="T181" s="52">
        <f t="shared" si="48"/>
        <v>1.5400000000000011</v>
      </c>
      <c r="U181" s="53">
        <f t="shared" si="44"/>
        <v>12972.228169638531</v>
      </c>
      <c r="V181" s="172">
        <f t="shared" si="45"/>
        <v>12620.133680000001</v>
      </c>
      <c r="W181" s="54">
        <f t="shared" si="46"/>
        <v>0.97285782480587213</v>
      </c>
      <c r="X181" s="175"/>
      <c r="Y181" s="55"/>
    </row>
    <row r="182" spans="1:25" ht="16.5" thickTop="1" thickBot="1" x14ac:dyDescent="0.3">
      <c r="A182" s="58"/>
      <c r="B182" s="58"/>
      <c r="D182" s="52">
        <v>1.55</v>
      </c>
      <c r="E182" s="137">
        <f t="shared" si="34"/>
        <v>15.130654542105267</v>
      </c>
      <c r="F182" s="144">
        <f t="shared" si="35"/>
        <v>1.8402335954921074</v>
      </c>
      <c r="G182" s="64">
        <f t="shared" si="36"/>
        <v>16.970888137597374</v>
      </c>
      <c r="H182" s="125">
        <f t="shared" si="37"/>
        <v>16970.888137597372</v>
      </c>
      <c r="I182" s="123">
        <f t="shared" si="38"/>
        <v>13067.583865949977</v>
      </c>
      <c r="J182" s="126">
        <f t="shared" si="39"/>
        <v>17.003803787500001</v>
      </c>
      <c r="K182" s="110">
        <f t="shared" si="40"/>
        <v>17003.803787500001</v>
      </c>
      <c r="L182" s="111">
        <f t="shared" si="41"/>
        <v>13092.928916375002</v>
      </c>
      <c r="N182" s="175"/>
      <c r="O182" s="52">
        <v>1.55</v>
      </c>
      <c r="P182" s="161">
        <f t="shared" si="47"/>
        <v>16.507300000000001</v>
      </c>
      <c r="Q182" s="156">
        <f t="shared" si="42"/>
        <v>16507.3</v>
      </c>
      <c r="R182" s="156">
        <f t="shared" si="43"/>
        <v>12710.620999999999</v>
      </c>
      <c r="S182" s="181"/>
      <c r="T182" s="52">
        <f t="shared" si="48"/>
        <v>1.5500000000000012</v>
      </c>
      <c r="U182" s="53">
        <f t="shared" si="44"/>
        <v>13067.583865949977</v>
      </c>
      <c r="V182" s="172">
        <f t="shared" si="45"/>
        <v>12710.620999999999</v>
      </c>
      <c r="W182" s="54">
        <f t="shared" si="46"/>
        <v>0.97268333078159075</v>
      </c>
      <c r="X182" s="175"/>
      <c r="Y182" s="55"/>
    </row>
    <row r="183" spans="1:25" ht="16.5" thickTop="1" thickBot="1" x14ac:dyDescent="0.3">
      <c r="A183" s="58"/>
      <c r="B183" s="58"/>
      <c r="D183" s="52">
        <v>1.56</v>
      </c>
      <c r="E183" s="137">
        <f t="shared" si="34"/>
        <v>15.240008689236605</v>
      </c>
      <c r="F183" s="144">
        <f t="shared" si="35"/>
        <v>1.8542443251876508</v>
      </c>
      <c r="G183" s="64">
        <f t="shared" si="36"/>
        <v>17.094253014424257</v>
      </c>
      <c r="H183" s="125">
        <f t="shared" si="37"/>
        <v>17094.253014424259</v>
      </c>
      <c r="I183" s="123">
        <f t="shared" si="38"/>
        <v>13162.57482110668</v>
      </c>
      <c r="J183" s="126">
        <f t="shared" si="39"/>
        <v>17.126733228800003</v>
      </c>
      <c r="K183" s="110">
        <f t="shared" si="40"/>
        <v>17126.733228800003</v>
      </c>
      <c r="L183" s="111">
        <f t="shared" si="41"/>
        <v>13187.584586176003</v>
      </c>
      <c r="N183" s="175"/>
      <c r="O183" s="52">
        <v>1.56</v>
      </c>
      <c r="P183" s="161">
        <f t="shared" si="47"/>
        <v>16.624320000000001</v>
      </c>
      <c r="Q183" s="156">
        <f t="shared" si="42"/>
        <v>16624.32</v>
      </c>
      <c r="R183" s="156">
        <f t="shared" si="43"/>
        <v>12800.7264</v>
      </c>
      <c r="S183" s="181"/>
      <c r="T183" s="52">
        <f t="shared" si="48"/>
        <v>1.5600000000000012</v>
      </c>
      <c r="U183" s="53">
        <f t="shared" si="44"/>
        <v>13162.57482110668</v>
      </c>
      <c r="V183" s="172">
        <f t="shared" si="45"/>
        <v>12800.7264</v>
      </c>
      <c r="W183" s="54">
        <f t="shared" si="46"/>
        <v>0.97250929806481001</v>
      </c>
      <c r="X183" s="175"/>
      <c r="Y183" s="55"/>
    </row>
    <row r="184" spans="1:25" ht="16.5" thickTop="1" thickBot="1" x14ac:dyDescent="0.3">
      <c r="A184" s="58"/>
      <c r="B184" s="58"/>
      <c r="D184" s="52">
        <v>1.57</v>
      </c>
      <c r="E184" s="137">
        <f t="shared" si="34"/>
        <v>15.348975123530655</v>
      </c>
      <c r="F184" s="144">
        <f t="shared" si="35"/>
        <v>1.8681558824280784</v>
      </c>
      <c r="G184" s="64">
        <f t="shared" si="36"/>
        <v>17.217131005958734</v>
      </c>
      <c r="H184" s="125">
        <f t="shared" si="37"/>
        <v>17217.131005958734</v>
      </c>
      <c r="I184" s="123">
        <f t="shared" si="38"/>
        <v>13257.190874588225</v>
      </c>
      <c r="J184" s="126">
        <f t="shared" si="39"/>
        <v>17.249095854900002</v>
      </c>
      <c r="K184" s="110">
        <f t="shared" si="40"/>
        <v>17249.095854900002</v>
      </c>
      <c r="L184" s="111">
        <f t="shared" si="41"/>
        <v>13281.803808273002</v>
      </c>
      <c r="N184" s="175"/>
      <c r="O184" s="52">
        <v>1.57</v>
      </c>
      <c r="P184" s="161">
        <f t="shared" si="47"/>
        <v>16.740832000000001</v>
      </c>
      <c r="Q184" s="156">
        <f t="shared" si="42"/>
        <v>16740.832000000002</v>
      </c>
      <c r="R184" s="156">
        <f t="shared" si="43"/>
        <v>12890.440640000003</v>
      </c>
      <c r="S184" s="181"/>
      <c r="T184" s="52">
        <f t="shared" si="48"/>
        <v>1.5700000000000012</v>
      </c>
      <c r="U184" s="53">
        <f t="shared" si="44"/>
        <v>13257.190874588225</v>
      </c>
      <c r="V184" s="172">
        <f t="shared" si="45"/>
        <v>12890.440640000003</v>
      </c>
      <c r="W184" s="54">
        <f t="shared" si="46"/>
        <v>0.97233575060828159</v>
      </c>
      <c r="X184" s="175"/>
      <c r="Y184" s="55"/>
    </row>
    <row r="185" spans="1:25" ht="16.5" thickTop="1" thickBot="1" x14ac:dyDescent="0.3">
      <c r="A185" s="58"/>
      <c r="B185" s="58"/>
      <c r="D185" s="52">
        <v>1.58</v>
      </c>
      <c r="E185" s="137">
        <f t="shared" si="34"/>
        <v>15.457542952887211</v>
      </c>
      <c r="F185" s="144">
        <f t="shared" si="35"/>
        <v>1.8819658483730213</v>
      </c>
      <c r="G185" s="64">
        <f t="shared" si="36"/>
        <v>17.339508801260234</v>
      </c>
      <c r="H185" s="125">
        <f t="shared" si="37"/>
        <v>17339.508801260232</v>
      </c>
      <c r="I185" s="123">
        <f t="shared" si="38"/>
        <v>13351.421776970379</v>
      </c>
      <c r="J185" s="126">
        <f t="shared" si="39"/>
        <v>17.370877861600004</v>
      </c>
      <c r="K185" s="110">
        <f t="shared" si="40"/>
        <v>17370.877861600005</v>
      </c>
      <c r="L185" s="111">
        <f t="shared" si="41"/>
        <v>13375.575953432004</v>
      </c>
      <c r="N185" s="175"/>
      <c r="O185" s="52">
        <v>1.58</v>
      </c>
      <c r="P185" s="161">
        <f t="shared" si="47"/>
        <v>16.856824000000003</v>
      </c>
      <c r="Q185" s="156">
        <f t="shared" si="42"/>
        <v>16856.824000000004</v>
      </c>
      <c r="R185" s="156">
        <f t="shared" si="43"/>
        <v>12979.754480000003</v>
      </c>
      <c r="S185" s="181"/>
      <c r="T185" s="52">
        <f t="shared" si="48"/>
        <v>1.5800000000000012</v>
      </c>
      <c r="U185" s="53">
        <f t="shared" si="44"/>
        <v>13351.421776970379</v>
      </c>
      <c r="V185" s="172">
        <f t="shared" si="45"/>
        <v>12979.754480000003</v>
      </c>
      <c r="W185" s="54">
        <f t="shared" si="46"/>
        <v>0.97216271771059937</v>
      </c>
      <c r="X185" s="175"/>
      <c r="Y185" s="55"/>
    </row>
    <row r="186" spans="1:25" ht="16.5" thickTop="1" thickBot="1" x14ac:dyDescent="0.3">
      <c r="A186" s="58"/>
      <c r="B186" s="58"/>
      <c r="D186" s="52">
        <v>1.59</v>
      </c>
      <c r="E186" s="137">
        <f t="shared" si="34"/>
        <v>15.565701164776709</v>
      </c>
      <c r="F186" s="144">
        <f t="shared" si="35"/>
        <v>1.8956718041821108</v>
      </c>
      <c r="G186" s="64">
        <f t="shared" si="36"/>
        <v>17.46137296895882</v>
      </c>
      <c r="H186" s="125">
        <f t="shared" si="37"/>
        <v>17461.372968958818</v>
      </c>
      <c r="I186" s="123">
        <f t="shared" si="38"/>
        <v>13445.25718609829</v>
      </c>
      <c r="J186" s="126">
        <f t="shared" si="39"/>
        <v>17.4920654447</v>
      </c>
      <c r="K186" s="110">
        <f t="shared" si="40"/>
        <v>17492.065444699998</v>
      </c>
      <c r="L186" s="111">
        <f t="shared" si="41"/>
        <v>13468.890392418998</v>
      </c>
      <c r="N186" s="175"/>
      <c r="O186" s="52">
        <v>1.59</v>
      </c>
      <c r="P186" s="161">
        <f t="shared" si="47"/>
        <v>16.972284000000002</v>
      </c>
      <c r="Q186" s="156">
        <f t="shared" si="42"/>
        <v>16972.284000000003</v>
      </c>
      <c r="R186" s="156">
        <f t="shared" si="43"/>
        <v>13068.658680000002</v>
      </c>
      <c r="S186" s="181"/>
      <c r="T186" s="52">
        <f t="shared" si="48"/>
        <v>1.5900000000000012</v>
      </c>
      <c r="U186" s="53">
        <f t="shared" si="44"/>
        <v>13445.25718609829</v>
      </c>
      <c r="V186" s="172">
        <f t="shared" si="45"/>
        <v>13068.658680000002</v>
      </c>
      <c r="W186" s="54">
        <f t="shared" si="46"/>
        <v>0.97199023411112795</v>
      </c>
      <c r="X186" s="175"/>
      <c r="Y186" s="55"/>
    </row>
    <row r="187" spans="1:25" ht="16.5" thickTop="1" thickBot="1" x14ac:dyDescent="0.3">
      <c r="A187" s="58"/>
      <c r="B187" s="58"/>
      <c r="D187" s="52">
        <v>1.6</v>
      </c>
      <c r="E187" s="137">
        <f t="shared" si="34"/>
        <v>15.673438621055929</v>
      </c>
      <c r="F187" s="144">
        <f t="shared" si="35"/>
        <v>1.909271331014978</v>
      </c>
      <c r="G187" s="64">
        <f t="shared" si="36"/>
        <v>17.582709952070907</v>
      </c>
      <c r="H187" s="125">
        <f t="shared" si="37"/>
        <v>17582.709952070905</v>
      </c>
      <c r="I187" s="123">
        <f t="shared" si="38"/>
        <v>13538.686663094597</v>
      </c>
      <c r="J187" s="126">
        <f t="shared" si="39"/>
        <v>17.612644800000002</v>
      </c>
      <c r="K187" s="110">
        <f t="shared" si="40"/>
        <v>17612.644800000002</v>
      </c>
      <c r="L187" s="111">
        <f t="shared" si="41"/>
        <v>13561.736496000001</v>
      </c>
      <c r="N187" s="175"/>
      <c r="O187" s="52">
        <v>1.6</v>
      </c>
      <c r="P187" s="161">
        <f t="shared" si="47"/>
        <v>17.087200000000003</v>
      </c>
      <c r="Q187" s="156">
        <f t="shared" si="42"/>
        <v>17087.200000000004</v>
      </c>
      <c r="R187" s="156">
        <f t="shared" si="43"/>
        <v>13157.144000000004</v>
      </c>
      <c r="S187" s="181"/>
      <c r="T187" s="52">
        <f t="shared" si="48"/>
        <v>1.6000000000000012</v>
      </c>
      <c r="U187" s="53">
        <f t="shared" si="44"/>
        <v>13538.686663094597</v>
      </c>
      <c r="V187" s="172">
        <f t="shared" si="45"/>
        <v>13157.144000000004</v>
      </c>
      <c r="W187" s="54">
        <f t="shared" si="46"/>
        <v>0.9718183400953766</v>
      </c>
      <c r="X187" s="175"/>
      <c r="Y187" s="55"/>
    </row>
    <row r="188" spans="1:25" ht="16.5" thickTop="1" thickBot="1" x14ac:dyDescent="0.3">
      <c r="A188" s="58"/>
      <c r="B188" s="58"/>
      <c r="D188" s="52">
        <v>1.61</v>
      </c>
      <c r="E188" s="137">
        <f t="shared" si="34"/>
        <v>15.780744052555105</v>
      </c>
      <c r="F188" s="144">
        <f t="shared" si="35"/>
        <v>1.9227620100312541</v>
      </c>
      <c r="G188" s="64">
        <f t="shared" si="36"/>
        <v>17.70350606258636</v>
      </c>
      <c r="H188" s="125">
        <f t="shared" si="37"/>
        <v>17703.506062586359</v>
      </c>
      <c r="I188" s="123">
        <f t="shared" si="38"/>
        <v>13631.699668191497</v>
      </c>
      <c r="J188" s="126">
        <f t="shared" si="39"/>
        <v>17.732602123300001</v>
      </c>
      <c r="K188" s="110">
        <f t="shared" si="40"/>
        <v>17732.602123300003</v>
      </c>
      <c r="L188" s="111">
        <f t="shared" si="41"/>
        <v>13654.103634941002</v>
      </c>
      <c r="N188" s="175"/>
      <c r="O188" s="52">
        <v>1.61</v>
      </c>
      <c r="P188" s="161">
        <f t="shared" si="47"/>
        <v>17.201560000000001</v>
      </c>
      <c r="Q188" s="156">
        <f t="shared" si="42"/>
        <v>17201.560000000001</v>
      </c>
      <c r="R188" s="156">
        <f t="shared" si="43"/>
        <v>13245.201200000001</v>
      </c>
      <c r="S188" s="181"/>
      <c r="T188" s="52">
        <f t="shared" si="48"/>
        <v>1.6100000000000012</v>
      </c>
      <c r="U188" s="53">
        <f t="shared" si="44"/>
        <v>13631.699668191497</v>
      </c>
      <c r="V188" s="172">
        <f t="shared" si="45"/>
        <v>13245.201200000001</v>
      </c>
      <c r="W188" s="54">
        <f t="shared" si="46"/>
        <v>0.97164708161130053</v>
      </c>
      <c r="X188" s="175"/>
      <c r="Y188" s="55"/>
    </row>
    <row r="189" spans="1:25" ht="16.5" thickTop="1" thickBot="1" x14ac:dyDescent="0.3">
      <c r="A189" s="58"/>
      <c r="B189" s="58"/>
      <c r="D189" s="52">
        <v>1.62</v>
      </c>
      <c r="E189" s="137">
        <f t="shared" si="34"/>
        <v>15.887606053421003</v>
      </c>
      <c r="F189" s="144">
        <f t="shared" si="35"/>
        <v>1.9361414223905713</v>
      </c>
      <c r="G189" s="64">
        <f t="shared" si="36"/>
        <v>17.823747475811572</v>
      </c>
      <c r="H189" s="125">
        <f t="shared" si="37"/>
        <v>17823.747475811571</v>
      </c>
      <c r="I189" s="123">
        <f t="shared" si="38"/>
        <v>13724.285556374911</v>
      </c>
      <c r="J189" s="126">
        <f t="shared" si="39"/>
        <v>17.8519236104</v>
      </c>
      <c r="K189" s="110">
        <f t="shared" si="40"/>
        <v>17851.923610400001</v>
      </c>
      <c r="L189" s="111">
        <f t="shared" si="41"/>
        <v>13745.981180008001</v>
      </c>
      <c r="N189" s="175"/>
      <c r="O189" s="52">
        <v>1.62</v>
      </c>
      <c r="P189" s="161">
        <f t="shared" si="47"/>
        <v>17.315352000000004</v>
      </c>
      <c r="Q189" s="156">
        <f t="shared" si="42"/>
        <v>17315.352000000003</v>
      </c>
      <c r="R189" s="156">
        <f t="shared" si="43"/>
        <v>13332.821040000003</v>
      </c>
      <c r="S189" s="181"/>
      <c r="T189" s="52">
        <f t="shared" si="48"/>
        <v>1.6200000000000012</v>
      </c>
      <c r="U189" s="53">
        <f t="shared" si="44"/>
        <v>13724.285556374911</v>
      </c>
      <c r="V189" s="172">
        <f t="shared" si="45"/>
        <v>13332.821040000003</v>
      </c>
      <c r="W189" s="54">
        <f t="shared" si="46"/>
        <v>0.9714765103970695</v>
      </c>
      <c r="X189" s="175"/>
      <c r="Y189" s="55"/>
    </row>
    <row r="190" spans="1:25" ht="16.5" thickTop="1" thickBot="1" x14ac:dyDescent="0.3">
      <c r="A190" s="58"/>
      <c r="B190" s="58"/>
      <c r="D190" s="52">
        <v>1.63</v>
      </c>
      <c r="E190" s="137">
        <f t="shared" si="34"/>
        <v>15.99401307519949</v>
      </c>
      <c r="F190" s="144">
        <f t="shared" si="35"/>
        <v>1.9494071492525598</v>
      </c>
      <c r="G190" s="64">
        <f t="shared" si="36"/>
        <v>17.943420224452051</v>
      </c>
      <c r="H190" s="125">
        <f t="shared" si="37"/>
        <v>17943.420224452053</v>
      </c>
      <c r="I190" s="123">
        <f t="shared" si="38"/>
        <v>13816.43357282808</v>
      </c>
      <c r="J190" s="126">
        <f t="shared" si="39"/>
        <v>17.970595457099996</v>
      </c>
      <c r="K190" s="110">
        <f t="shared" si="40"/>
        <v>17970.595457099997</v>
      </c>
      <c r="L190" s="111">
        <f t="shared" si="41"/>
        <v>13837.358501966997</v>
      </c>
      <c r="N190" s="175"/>
      <c r="O190" s="52">
        <v>1.63</v>
      </c>
      <c r="P190" s="161">
        <f t="shared" si="47"/>
        <v>17.428564000000001</v>
      </c>
      <c r="Q190" s="156">
        <f t="shared" si="42"/>
        <v>17428.564000000002</v>
      </c>
      <c r="R190" s="156">
        <f t="shared" si="43"/>
        <v>13419.994280000003</v>
      </c>
      <c r="S190" s="181"/>
      <c r="T190" s="52">
        <f t="shared" si="48"/>
        <v>1.6300000000000012</v>
      </c>
      <c r="U190" s="53">
        <f t="shared" si="44"/>
        <v>13816.43357282808</v>
      </c>
      <c r="V190" s="172">
        <f t="shared" si="45"/>
        <v>13419.994280000003</v>
      </c>
      <c r="W190" s="54">
        <f t="shared" si="46"/>
        <v>0.97130668412087684</v>
      </c>
      <c r="X190" s="175"/>
      <c r="Y190" s="55"/>
    </row>
    <row r="191" spans="1:25" ht="16.5" thickTop="1" thickBot="1" x14ac:dyDescent="0.3">
      <c r="A191" s="58"/>
      <c r="B191" s="58"/>
      <c r="D191" s="52">
        <v>1.64</v>
      </c>
      <c r="E191" s="137">
        <f t="shared" si="34"/>
        <v>16.099953420639711</v>
      </c>
      <c r="F191" s="144">
        <f t="shared" si="35"/>
        <v>1.9625567717768515</v>
      </c>
      <c r="G191" s="64">
        <f t="shared" si="36"/>
        <v>18.062510192416561</v>
      </c>
      <c r="H191" s="125">
        <f t="shared" si="37"/>
        <v>18062.510192416561</v>
      </c>
      <c r="I191" s="123">
        <f t="shared" si="38"/>
        <v>13908.132848160752</v>
      </c>
      <c r="J191" s="126">
        <f t="shared" si="39"/>
        <v>18.088603859199999</v>
      </c>
      <c r="K191" s="110">
        <f t="shared" si="40"/>
        <v>18088.6038592</v>
      </c>
      <c r="L191" s="111">
        <f t="shared" si="41"/>
        <v>13928.224971584001</v>
      </c>
      <c r="N191" s="175"/>
      <c r="O191" s="52">
        <v>1.64</v>
      </c>
      <c r="P191" s="161">
        <f t="shared" si="47"/>
        <v>17.541184000000001</v>
      </c>
      <c r="Q191" s="156">
        <f t="shared" si="42"/>
        <v>17541.184000000001</v>
      </c>
      <c r="R191" s="156">
        <f t="shared" si="43"/>
        <v>13506.71168</v>
      </c>
      <c r="S191" s="181"/>
      <c r="T191" s="52">
        <f t="shared" si="48"/>
        <v>1.6400000000000012</v>
      </c>
      <c r="U191" s="53">
        <f t="shared" si="44"/>
        <v>13908.132848160752</v>
      </c>
      <c r="V191" s="172">
        <f t="shared" si="45"/>
        <v>13506.71168</v>
      </c>
      <c r="W191" s="54">
        <f t="shared" si="46"/>
        <v>0.9711376665334458</v>
      </c>
      <c r="X191" s="175"/>
      <c r="Y191" s="55"/>
    </row>
    <row r="192" spans="1:25" ht="16.5" thickTop="1" thickBot="1" x14ac:dyDescent="0.3">
      <c r="A192" s="58"/>
      <c r="B192" s="58"/>
      <c r="D192" s="52">
        <v>1.65</v>
      </c>
      <c r="E192" s="137">
        <f t="shared" si="34"/>
        <v>16.205415237200526</v>
      </c>
      <c r="F192" s="144">
        <f t="shared" si="35"/>
        <v>1.9755878711230781</v>
      </c>
      <c r="G192" s="64">
        <f t="shared" si="36"/>
        <v>18.181003108323605</v>
      </c>
      <c r="H192" s="125">
        <f t="shared" si="37"/>
        <v>18181.003108323606</v>
      </c>
      <c r="I192" s="123">
        <f t="shared" si="38"/>
        <v>13999.372393409178</v>
      </c>
      <c r="J192" s="126">
        <f t="shared" si="39"/>
        <v>18.205935012499996</v>
      </c>
      <c r="K192" s="110">
        <f t="shared" si="40"/>
        <v>18205.935012499995</v>
      </c>
      <c r="L192" s="111">
        <f t="shared" si="41"/>
        <v>14018.569959624996</v>
      </c>
      <c r="N192" s="175"/>
      <c r="O192" s="52">
        <v>1.65</v>
      </c>
      <c r="P192" s="161">
        <f t="shared" si="47"/>
        <v>17.653199999999998</v>
      </c>
      <c r="Q192" s="156">
        <f t="shared" si="42"/>
        <v>17653.199999999997</v>
      </c>
      <c r="R192" s="156">
        <f t="shared" si="43"/>
        <v>13592.963999999998</v>
      </c>
      <c r="S192" s="181"/>
      <c r="T192" s="52">
        <f t="shared" si="48"/>
        <v>1.6500000000000012</v>
      </c>
      <c r="U192" s="53">
        <f t="shared" si="44"/>
        <v>13999.372393409178</v>
      </c>
      <c r="V192" s="172">
        <f t="shared" si="45"/>
        <v>13592.963999999998</v>
      </c>
      <c r="W192" s="54">
        <f t="shared" si="46"/>
        <v>0.97096952763393063</v>
      </c>
      <c r="X192" s="175"/>
      <c r="Y192" s="55"/>
    </row>
    <row r="193" spans="1:25" ht="16.5" thickTop="1" thickBot="1" x14ac:dyDescent="0.3">
      <c r="A193" s="58"/>
      <c r="B193" s="58"/>
      <c r="D193" s="52">
        <v>1.66</v>
      </c>
      <c r="E193" s="137">
        <f t="shared" si="34"/>
        <v>16.31038651023837</v>
      </c>
      <c r="F193" s="144">
        <f t="shared" si="35"/>
        <v>1.9884980284508704</v>
      </c>
      <c r="G193" s="64">
        <f t="shared" si="36"/>
        <v>18.29888453868924</v>
      </c>
      <c r="H193" s="125">
        <f t="shared" si="37"/>
        <v>18298.884538689239</v>
      </c>
      <c r="I193" s="123">
        <f t="shared" si="38"/>
        <v>14090.141094790715</v>
      </c>
      <c r="J193" s="126">
        <f t="shared" si="39"/>
        <v>18.322575112799999</v>
      </c>
      <c r="K193" s="110">
        <f t="shared" si="40"/>
        <v>18322.575112799997</v>
      </c>
      <c r="L193" s="111">
        <f t="shared" si="41"/>
        <v>14108.382836855999</v>
      </c>
      <c r="N193" s="175"/>
      <c r="O193" s="52">
        <v>1.66</v>
      </c>
      <c r="P193" s="161">
        <f t="shared" si="47"/>
        <v>17.764600000000002</v>
      </c>
      <c r="Q193" s="156">
        <f t="shared" si="42"/>
        <v>17764.600000000002</v>
      </c>
      <c r="R193" s="156">
        <f t="shared" si="43"/>
        <v>13678.742000000002</v>
      </c>
      <c r="S193" s="181"/>
      <c r="T193" s="52">
        <f t="shared" si="48"/>
        <v>1.6600000000000013</v>
      </c>
      <c r="U193" s="53">
        <f t="shared" si="44"/>
        <v>14090.141094790715</v>
      </c>
      <c r="V193" s="172">
        <f t="shared" si="45"/>
        <v>13678.742000000002</v>
      </c>
      <c r="W193" s="54">
        <f t="shared" si="46"/>
        <v>0.97080234384999786</v>
      </c>
      <c r="X193" s="175"/>
      <c r="Y193" s="55"/>
    </row>
    <row r="194" spans="1:25" ht="16.5" thickTop="1" thickBot="1" x14ac:dyDescent="0.3">
      <c r="A194" s="58"/>
      <c r="B194" s="58"/>
      <c r="D194" s="52">
        <v>1.67</v>
      </c>
      <c r="E194" s="137">
        <f t="shared" si="34"/>
        <v>16.41485505585381</v>
      </c>
      <c r="F194" s="144">
        <f t="shared" si="35"/>
        <v>2.0012848249198596</v>
      </c>
      <c r="G194" s="64">
        <f t="shared" si="36"/>
        <v>18.41613988077367</v>
      </c>
      <c r="H194" s="125">
        <f t="shared" si="37"/>
        <v>18416.13988077367</v>
      </c>
      <c r="I194" s="123">
        <f t="shared" si="38"/>
        <v>14180.427708195726</v>
      </c>
      <c r="J194" s="126">
        <f t="shared" si="39"/>
        <v>18.438510355900004</v>
      </c>
      <c r="K194" s="110">
        <f t="shared" si="40"/>
        <v>18438.510355900005</v>
      </c>
      <c r="L194" s="111">
        <f t="shared" si="41"/>
        <v>14197.652974043005</v>
      </c>
      <c r="N194" s="175"/>
      <c r="O194" s="52">
        <v>1.67</v>
      </c>
      <c r="P194" s="161">
        <f t="shared" si="47"/>
        <v>17.875371999999999</v>
      </c>
      <c r="Q194" s="156">
        <f t="shared" si="42"/>
        <v>17875.371999999999</v>
      </c>
      <c r="R194" s="156">
        <f t="shared" si="43"/>
        <v>13764.03644</v>
      </c>
      <c r="S194" s="181"/>
      <c r="T194" s="52">
        <f t="shared" si="48"/>
        <v>1.6700000000000013</v>
      </c>
      <c r="U194" s="53">
        <f t="shared" si="44"/>
        <v>14180.427708195726</v>
      </c>
      <c r="V194" s="172">
        <f t="shared" si="45"/>
        <v>13764.03644</v>
      </c>
      <c r="W194" s="54">
        <f t="shared" si="46"/>
        <v>0.97063619823293001</v>
      </c>
      <c r="X194" s="175"/>
      <c r="Y194" s="55"/>
    </row>
    <row r="195" spans="1:25" ht="16.5" thickTop="1" thickBot="1" x14ac:dyDescent="0.3">
      <c r="A195" s="58"/>
      <c r="B195" s="58"/>
      <c r="D195" s="52">
        <v>1.68</v>
      </c>
      <c r="E195" s="137">
        <f t="shared" si="34"/>
        <v>16.518808513372225</v>
      </c>
      <c r="F195" s="144">
        <f t="shared" si="35"/>
        <v>2.0139458416896767</v>
      </c>
      <c r="G195" s="64">
        <f t="shared" si="36"/>
        <v>18.5327543550619</v>
      </c>
      <c r="H195" s="125">
        <f t="shared" si="37"/>
        <v>18532.754355061901</v>
      </c>
      <c r="I195" s="123">
        <f t="shared" si="38"/>
        <v>14270.220853397665</v>
      </c>
      <c r="J195" s="126">
        <f t="shared" si="39"/>
        <v>18.553726937599997</v>
      </c>
      <c r="K195" s="110">
        <f t="shared" si="40"/>
        <v>18553.726937599997</v>
      </c>
      <c r="L195" s="111">
        <f t="shared" si="41"/>
        <v>14286.369741951998</v>
      </c>
      <c r="N195" s="175"/>
      <c r="O195" s="52">
        <v>1.68</v>
      </c>
      <c r="P195" s="161">
        <f t="shared" si="47"/>
        <v>17.985503999999999</v>
      </c>
      <c r="Q195" s="156">
        <f t="shared" si="42"/>
        <v>17985.503999999997</v>
      </c>
      <c r="R195" s="156">
        <f t="shared" si="43"/>
        <v>13848.838079999998</v>
      </c>
      <c r="S195" s="181"/>
      <c r="T195" s="52">
        <f t="shared" si="48"/>
        <v>1.6800000000000013</v>
      </c>
      <c r="U195" s="53">
        <f t="shared" si="44"/>
        <v>14270.220853397665</v>
      </c>
      <c r="V195" s="172">
        <f t="shared" si="45"/>
        <v>13848.838079999998</v>
      </c>
      <c r="W195" s="54">
        <f t="shared" si="46"/>
        <v>0.97047118066870441</v>
      </c>
      <c r="X195" s="175"/>
      <c r="Y195" s="55"/>
    </row>
    <row r="196" spans="1:25" ht="16.5" thickTop="1" thickBot="1" x14ac:dyDescent="0.3">
      <c r="A196" s="58"/>
      <c r="B196" s="58"/>
      <c r="D196" s="52">
        <v>1.69</v>
      </c>
      <c r="E196" s="137">
        <f t="shared" si="34"/>
        <v>16.622234337431912</v>
      </c>
      <c r="F196" s="144">
        <f t="shared" si="35"/>
        <v>2.0264786599199547</v>
      </c>
      <c r="G196" s="64">
        <f t="shared" si="36"/>
        <v>18.648712997351868</v>
      </c>
      <c r="H196" s="125">
        <f t="shared" si="37"/>
        <v>18648.712997351868</v>
      </c>
      <c r="I196" s="123">
        <f t="shared" si="38"/>
        <v>14359.509007960938</v>
      </c>
      <c r="J196" s="126">
        <f t="shared" si="39"/>
        <v>18.668211053699999</v>
      </c>
      <c r="K196" s="110">
        <f t="shared" si="40"/>
        <v>18668.211053699997</v>
      </c>
      <c r="L196" s="111">
        <f t="shared" si="41"/>
        <v>14374.522511348998</v>
      </c>
      <c r="N196" s="175"/>
      <c r="O196" s="52">
        <v>1.69</v>
      </c>
      <c r="P196" s="161">
        <f t="shared" si="47"/>
        <v>18.094984</v>
      </c>
      <c r="Q196" s="156">
        <f t="shared" si="42"/>
        <v>18094.984</v>
      </c>
      <c r="R196" s="156">
        <f t="shared" si="43"/>
        <v>13933.13768</v>
      </c>
      <c r="S196" s="181"/>
      <c r="T196" s="52">
        <f t="shared" si="48"/>
        <v>1.6900000000000013</v>
      </c>
      <c r="U196" s="53">
        <f t="shared" si="44"/>
        <v>14359.509007960938</v>
      </c>
      <c r="V196" s="172">
        <f t="shared" si="45"/>
        <v>13933.13768</v>
      </c>
      <c r="W196" s="54">
        <f t="shared" si="46"/>
        <v>0.97030738810605865</v>
      </c>
      <c r="X196" s="175"/>
      <c r="Y196" s="55"/>
    </row>
    <row r="197" spans="1:25" ht="16.5" thickTop="1" thickBot="1" x14ac:dyDescent="0.3">
      <c r="A197" s="58"/>
      <c r="B197" s="58"/>
      <c r="D197" s="52">
        <v>1.7</v>
      </c>
      <c r="E197" s="137">
        <f t="shared" si="34"/>
        <v>16.725119789650414</v>
      </c>
      <c r="F197" s="144">
        <f t="shared" si="35"/>
        <v>2.0388808607703233</v>
      </c>
      <c r="G197" s="64">
        <f t="shared" si="36"/>
        <v>18.764000650420737</v>
      </c>
      <c r="H197" s="125">
        <f t="shared" si="37"/>
        <v>18764.000650420738</v>
      </c>
      <c r="I197" s="123">
        <f t="shared" si="38"/>
        <v>14448.280500823968</v>
      </c>
      <c r="J197" s="126">
        <f t="shared" si="39"/>
        <v>18.7819489</v>
      </c>
      <c r="K197" s="110">
        <f t="shared" si="40"/>
        <v>18781.948899999999</v>
      </c>
      <c r="L197" s="111">
        <f t="shared" si="41"/>
        <v>14462.100653</v>
      </c>
      <c r="N197" s="175"/>
      <c r="O197" s="52">
        <v>1.7</v>
      </c>
      <c r="P197" s="161">
        <f t="shared" si="47"/>
        <v>18.203800000000001</v>
      </c>
      <c r="Q197" s="156">
        <f t="shared" si="42"/>
        <v>18203.800000000003</v>
      </c>
      <c r="R197" s="156">
        <f t="shared" si="43"/>
        <v>14016.926000000003</v>
      </c>
      <c r="S197" s="181"/>
      <c r="T197" s="52">
        <f t="shared" si="48"/>
        <v>1.7000000000000013</v>
      </c>
      <c r="U197" s="53">
        <f t="shared" si="44"/>
        <v>14448.280500823968</v>
      </c>
      <c r="V197" s="172">
        <f t="shared" si="45"/>
        <v>14016.926000000003</v>
      </c>
      <c r="W197" s="54">
        <f t="shared" si="46"/>
        <v>0.97014492480268733</v>
      </c>
      <c r="X197" s="175"/>
      <c r="Y197" s="55"/>
    </row>
    <row r="198" spans="1:25" ht="16.5" thickTop="1" thickBot="1" x14ac:dyDescent="0.3">
      <c r="A198" s="58"/>
      <c r="B198" s="58"/>
      <c r="D198" s="52">
        <v>1.71</v>
      </c>
      <c r="E198" s="137">
        <f t="shared" si="34"/>
        <v>16.827451929837501</v>
      </c>
      <c r="F198" s="144">
        <f t="shared" si="35"/>
        <v>2.051150025400414</v>
      </c>
      <c r="G198" s="64">
        <f t="shared" si="36"/>
        <v>18.878601955237915</v>
      </c>
      <c r="H198" s="125">
        <f t="shared" si="37"/>
        <v>18878.601955237915</v>
      </c>
      <c r="I198" s="123">
        <f t="shared" si="38"/>
        <v>14536.523505533194</v>
      </c>
      <c r="J198" s="126">
        <f t="shared" si="39"/>
        <v>18.894926672299999</v>
      </c>
      <c r="K198" s="110">
        <f t="shared" si="40"/>
        <v>18894.9266723</v>
      </c>
      <c r="L198" s="111">
        <f t="shared" si="41"/>
        <v>14549.093537671</v>
      </c>
      <c r="N198" s="175"/>
      <c r="O198" s="52">
        <v>1.71</v>
      </c>
      <c r="P198" s="161">
        <f t="shared" si="47"/>
        <v>18.31194</v>
      </c>
      <c r="Q198" s="156">
        <f t="shared" si="42"/>
        <v>18311.939999999999</v>
      </c>
      <c r="R198" s="156">
        <f t="shared" si="43"/>
        <v>14100.193799999999</v>
      </c>
      <c r="S198" s="181"/>
      <c r="T198" s="52">
        <f t="shared" si="48"/>
        <v>1.7100000000000013</v>
      </c>
      <c r="U198" s="53">
        <f t="shared" si="44"/>
        <v>14536.523505533194</v>
      </c>
      <c r="V198" s="172">
        <f t="shared" si="45"/>
        <v>14100.193799999999</v>
      </c>
      <c r="W198" s="54">
        <f t="shared" si="46"/>
        <v>0.96998390259080103</v>
      </c>
      <c r="X198" s="175"/>
      <c r="Y198" s="55"/>
    </row>
    <row r="199" spans="1:25" ht="16.5" thickTop="1" thickBot="1" x14ac:dyDescent="0.3">
      <c r="A199" s="58"/>
      <c r="B199" s="58"/>
      <c r="D199" s="52">
        <v>1.72</v>
      </c>
      <c r="E199" s="137">
        <f t="shared" si="34"/>
        <v>16.92921760672002</v>
      </c>
      <c r="F199" s="144">
        <f t="shared" si="35"/>
        <v>2.0632837349698576</v>
      </c>
      <c r="G199" s="64">
        <f t="shared" si="36"/>
        <v>18.992501341689877</v>
      </c>
      <c r="H199" s="125">
        <f t="shared" si="37"/>
        <v>18992.501341689876</v>
      </c>
      <c r="I199" s="123">
        <f t="shared" si="38"/>
        <v>14624.226033101206</v>
      </c>
      <c r="J199" s="126">
        <f t="shared" si="39"/>
        <v>19.007130566399997</v>
      </c>
      <c r="K199" s="110">
        <f t="shared" si="40"/>
        <v>19007.130566399996</v>
      </c>
      <c r="L199" s="111">
        <f t="shared" si="41"/>
        <v>14635.490536127996</v>
      </c>
      <c r="N199" s="175"/>
      <c r="O199" s="52">
        <v>1.72</v>
      </c>
      <c r="P199" s="161">
        <f t="shared" si="47"/>
        <v>18.419392000000002</v>
      </c>
      <c r="Q199" s="156">
        <f t="shared" si="42"/>
        <v>18419.392000000003</v>
      </c>
      <c r="R199" s="156">
        <f t="shared" si="43"/>
        <v>14182.931840000003</v>
      </c>
      <c r="S199" s="181"/>
      <c r="T199" s="52">
        <f t="shared" si="48"/>
        <v>1.7200000000000013</v>
      </c>
      <c r="U199" s="53">
        <f t="shared" si="44"/>
        <v>14624.226033101206</v>
      </c>
      <c r="V199" s="172">
        <f t="shared" si="45"/>
        <v>14182.931840000003</v>
      </c>
      <c r="W199" s="54">
        <f t="shared" si="46"/>
        <v>0.96982444116342603</v>
      </c>
      <c r="X199" s="175"/>
      <c r="Y199" s="55"/>
    </row>
    <row r="200" spans="1:25" ht="16.5" thickTop="1" thickBot="1" x14ac:dyDescent="0.3">
      <c r="A200" s="58"/>
      <c r="B200" s="58"/>
      <c r="D200" s="52">
        <v>1.73</v>
      </c>
      <c r="E200" s="137">
        <f t="shared" si="34"/>
        <v>17.030403448140913</v>
      </c>
      <c r="F200" s="144">
        <f t="shared" si="35"/>
        <v>2.0752795706382878</v>
      </c>
      <c r="G200" s="64">
        <f t="shared" si="36"/>
        <v>19.1056830187792</v>
      </c>
      <c r="H200" s="125">
        <f t="shared" si="37"/>
        <v>19105.6830187792</v>
      </c>
      <c r="I200" s="123">
        <f t="shared" si="38"/>
        <v>14711.375924459984</v>
      </c>
      <c r="J200" s="126">
        <f t="shared" si="39"/>
        <v>19.118546778100001</v>
      </c>
      <c r="K200" s="110">
        <f t="shared" si="40"/>
        <v>19118.546778100001</v>
      </c>
      <c r="L200" s="111">
        <f t="shared" si="41"/>
        <v>14721.281019137001</v>
      </c>
      <c r="N200" s="175"/>
      <c r="O200" s="52">
        <v>1.73</v>
      </c>
      <c r="P200" s="161">
        <f t="shared" si="47"/>
        <v>18.526144000000002</v>
      </c>
      <c r="Q200" s="156">
        <f t="shared" si="42"/>
        <v>18526.144000000004</v>
      </c>
      <c r="R200" s="156">
        <f t="shared" si="43"/>
        <v>14265.130880000002</v>
      </c>
      <c r="S200" s="181"/>
      <c r="T200" s="52">
        <f t="shared" si="48"/>
        <v>1.7300000000000013</v>
      </c>
      <c r="U200" s="53">
        <f t="shared" si="44"/>
        <v>14711.375924459984</v>
      </c>
      <c r="V200" s="172">
        <f t="shared" si="45"/>
        <v>14265.130880000002</v>
      </c>
      <c r="W200" s="54">
        <f t="shared" si="46"/>
        <v>0.96966666838293292</v>
      </c>
      <c r="X200" s="175"/>
      <c r="Y200" s="55"/>
    </row>
    <row r="201" spans="1:25" ht="16.5" thickTop="1" thickBot="1" x14ac:dyDescent="0.3">
      <c r="A201" s="58"/>
      <c r="B201" s="58"/>
      <c r="D201" s="52">
        <v>1.74</v>
      </c>
      <c r="E201" s="137">
        <f t="shared" si="34"/>
        <v>17.130995850690848</v>
      </c>
      <c r="F201" s="144">
        <f t="shared" si="35"/>
        <v>2.0871351135653331</v>
      </c>
      <c r="G201" s="64">
        <f t="shared" si="36"/>
        <v>19.218130964256183</v>
      </c>
      <c r="H201" s="125">
        <f t="shared" si="37"/>
        <v>19218.130964256183</v>
      </c>
      <c r="I201" s="123">
        <f t="shared" si="38"/>
        <v>14797.960842477261</v>
      </c>
      <c r="J201" s="126">
        <f t="shared" si="39"/>
        <v>19.2291615032</v>
      </c>
      <c r="K201" s="110">
        <f t="shared" si="40"/>
        <v>19229.161503200001</v>
      </c>
      <c r="L201" s="111">
        <f t="shared" si="41"/>
        <v>14806.454357464001</v>
      </c>
      <c r="N201" s="175"/>
      <c r="O201" s="52">
        <v>1.74</v>
      </c>
      <c r="P201" s="161">
        <f t="shared" si="47"/>
        <v>18.632183999999999</v>
      </c>
      <c r="Q201" s="156">
        <f t="shared" si="42"/>
        <v>18632.183999999997</v>
      </c>
      <c r="R201" s="156">
        <f t="shared" si="43"/>
        <v>14346.781679999998</v>
      </c>
      <c r="S201" s="181"/>
      <c r="T201" s="52">
        <f t="shared" si="48"/>
        <v>1.7400000000000013</v>
      </c>
      <c r="U201" s="53">
        <f t="shared" si="44"/>
        <v>14797.960842477261</v>
      </c>
      <c r="V201" s="172">
        <f t="shared" si="45"/>
        <v>14346.781679999998</v>
      </c>
      <c r="W201" s="54">
        <f t="shared" si="46"/>
        <v>0.9695107206134671</v>
      </c>
      <c r="X201" s="175"/>
      <c r="Y201" s="55"/>
    </row>
    <row r="202" spans="1:25" ht="16.5" thickTop="1" thickBot="1" x14ac:dyDescent="0.3">
      <c r="A202" s="58"/>
      <c r="B202" s="58"/>
      <c r="D202" s="52">
        <v>1.75</v>
      </c>
      <c r="E202" s="137">
        <f t="shared" si="34"/>
        <v>17.230980968727078</v>
      </c>
      <c r="F202" s="144">
        <f t="shared" si="35"/>
        <v>2.0988479449106268</v>
      </c>
      <c r="G202" s="64">
        <f t="shared" si="36"/>
        <v>19.329828913637705</v>
      </c>
      <c r="H202" s="125">
        <f t="shared" si="37"/>
        <v>19329.828913637706</v>
      </c>
      <c r="I202" s="123">
        <f t="shared" si="38"/>
        <v>14883.968263501034</v>
      </c>
      <c r="J202" s="126">
        <f t="shared" si="39"/>
        <v>19.338960937500001</v>
      </c>
      <c r="K202" s="110">
        <f t="shared" si="40"/>
        <v>19338.9609375</v>
      </c>
      <c r="L202" s="111">
        <f t="shared" si="41"/>
        <v>14890.999921875</v>
      </c>
      <c r="N202" s="175"/>
      <c r="O202" s="52">
        <v>1.75</v>
      </c>
      <c r="P202" s="161">
        <f t="shared" si="47"/>
        <v>18.737500000000001</v>
      </c>
      <c r="Q202" s="156">
        <f t="shared" si="42"/>
        <v>18737.5</v>
      </c>
      <c r="R202" s="156">
        <f t="shared" si="43"/>
        <v>14427.875</v>
      </c>
      <c r="S202" s="181"/>
      <c r="T202" s="52">
        <f t="shared" si="48"/>
        <v>1.7500000000000013</v>
      </c>
      <c r="U202" s="53">
        <f t="shared" si="44"/>
        <v>14883.968263501034</v>
      </c>
      <c r="V202" s="172">
        <f t="shared" si="45"/>
        <v>14427.875</v>
      </c>
      <c r="W202" s="54">
        <f t="shared" si="46"/>
        <v>0.96935674307909669</v>
      </c>
      <c r="X202" s="175"/>
      <c r="Y202" s="55"/>
    </row>
    <row r="203" spans="1:25" ht="16.5" thickTop="1" thickBot="1" x14ac:dyDescent="0.3">
      <c r="A203" s="58"/>
      <c r="B203" s="58"/>
      <c r="D203" s="52">
        <v>1.76</v>
      </c>
      <c r="E203" s="137">
        <f t="shared" si="34"/>
        <v>17.330344702729576</v>
      </c>
      <c r="F203" s="144">
        <f t="shared" si="35"/>
        <v>2.1104156458337986</v>
      </c>
      <c r="G203" s="64">
        <f t="shared" si="36"/>
        <v>19.440760348563373</v>
      </c>
      <c r="H203" s="125">
        <f t="shared" si="37"/>
        <v>19440.760348563374</v>
      </c>
      <c r="I203" s="123">
        <f t="shared" si="38"/>
        <v>14969.385468393799</v>
      </c>
      <c r="J203" s="126">
        <f t="shared" si="39"/>
        <v>19.447931276800002</v>
      </c>
      <c r="K203" s="110">
        <f t="shared" si="40"/>
        <v>19447.931276800002</v>
      </c>
      <c r="L203" s="111">
        <f t="shared" si="41"/>
        <v>14974.907083136002</v>
      </c>
      <c r="N203" s="175"/>
      <c r="O203" s="52">
        <v>1.76</v>
      </c>
      <c r="P203" s="161">
        <f t="shared" si="47"/>
        <v>18.842080000000003</v>
      </c>
      <c r="Q203" s="156">
        <f t="shared" si="42"/>
        <v>18842.080000000002</v>
      </c>
      <c r="R203" s="156">
        <f t="shared" si="43"/>
        <v>14508.401600000001</v>
      </c>
      <c r="S203" s="181"/>
      <c r="T203" s="52">
        <f t="shared" si="48"/>
        <v>1.7600000000000013</v>
      </c>
      <c r="U203" s="53">
        <f t="shared" si="44"/>
        <v>14969.385468393799</v>
      </c>
      <c r="V203" s="172">
        <f t="shared" si="45"/>
        <v>14508.401600000001</v>
      </c>
      <c r="W203" s="54">
        <f t="shared" si="46"/>
        <v>0.96920489024969569</v>
      </c>
      <c r="X203" s="175"/>
      <c r="Y203" s="55"/>
    </row>
    <row r="204" spans="1:25" ht="16.5" thickTop="1" thickBot="1" x14ac:dyDescent="0.3">
      <c r="A204" s="58"/>
      <c r="B204" s="58"/>
      <c r="D204" s="52">
        <v>1.77</v>
      </c>
      <c r="E204" s="137">
        <f t="shared" si="34"/>
        <v>17.429072686939495</v>
      </c>
      <c r="F204" s="144">
        <f t="shared" si="35"/>
        <v>2.1218357974944819</v>
      </c>
      <c r="G204" s="64">
        <f t="shared" si="36"/>
        <v>19.550908484433975</v>
      </c>
      <c r="H204" s="125">
        <f t="shared" si="37"/>
        <v>19550.908484433974</v>
      </c>
      <c r="I204" s="123">
        <f t="shared" si="38"/>
        <v>15054.19953301416</v>
      </c>
      <c r="J204" s="126">
        <f t="shared" si="39"/>
        <v>19.556058716900001</v>
      </c>
      <c r="K204" s="110">
        <f t="shared" si="40"/>
        <v>19556.058716899999</v>
      </c>
      <c r="L204" s="111">
        <f t="shared" si="41"/>
        <v>15058.165212013</v>
      </c>
      <c r="N204" s="175"/>
      <c r="O204" s="52">
        <v>1.77</v>
      </c>
      <c r="P204" s="161">
        <f t="shared" si="47"/>
        <v>18.945912</v>
      </c>
      <c r="Q204" s="156">
        <f t="shared" si="42"/>
        <v>18945.912</v>
      </c>
      <c r="R204" s="156">
        <f t="shared" si="43"/>
        <v>14588.35224</v>
      </c>
      <c r="S204" s="181"/>
      <c r="T204" s="52">
        <f t="shared" si="48"/>
        <v>1.7700000000000014</v>
      </c>
      <c r="U204" s="53">
        <f t="shared" si="44"/>
        <v>15054.19953301416</v>
      </c>
      <c r="V204" s="172">
        <f t="shared" si="45"/>
        <v>14588.35224</v>
      </c>
      <c r="W204" s="54">
        <f t="shared" si="46"/>
        <v>0.9690553262567998</v>
      </c>
      <c r="X204" s="175"/>
      <c r="Y204" s="55"/>
    </row>
    <row r="205" spans="1:25" ht="16.5" thickTop="1" thickBot="1" x14ac:dyDescent="0.3">
      <c r="A205" s="58"/>
      <c r="B205" s="58"/>
      <c r="D205" s="52">
        <v>1.78</v>
      </c>
      <c r="E205" s="137">
        <f t="shared" si="34"/>
        <v>17.527150276219405</v>
      </c>
      <c r="F205" s="144">
        <f t="shared" si="35"/>
        <v>2.1331059810523056</v>
      </c>
      <c r="G205" s="64">
        <f t="shared" si="36"/>
        <v>19.660256257271712</v>
      </c>
      <c r="H205" s="125">
        <f t="shared" si="37"/>
        <v>19660.256257271711</v>
      </c>
      <c r="I205" s="123">
        <f t="shared" si="38"/>
        <v>15138.397318099218</v>
      </c>
      <c r="J205" s="126">
        <f t="shared" si="39"/>
        <v>19.663329453599999</v>
      </c>
      <c r="K205" s="110">
        <f t="shared" si="40"/>
        <v>19663.329453599999</v>
      </c>
      <c r="L205" s="111">
        <f t="shared" si="41"/>
        <v>15140.763679272</v>
      </c>
      <c r="N205" s="175"/>
      <c r="O205" s="52">
        <v>1.78</v>
      </c>
      <c r="P205" s="161">
        <f t="shared" si="47"/>
        <v>19.048984000000001</v>
      </c>
      <c r="Q205" s="156">
        <f t="shared" si="42"/>
        <v>19048.984</v>
      </c>
      <c r="R205" s="156">
        <f t="shared" si="43"/>
        <v>14667.71768</v>
      </c>
      <c r="S205" s="181"/>
      <c r="T205" s="52">
        <f t="shared" si="48"/>
        <v>1.7800000000000014</v>
      </c>
      <c r="U205" s="53">
        <f t="shared" si="44"/>
        <v>15138.397318099218</v>
      </c>
      <c r="V205" s="172">
        <f t="shared" si="45"/>
        <v>14667.71768</v>
      </c>
      <c r="W205" s="54">
        <f t="shared" si="46"/>
        <v>0.96890822534189391</v>
      </c>
      <c r="X205" s="175"/>
      <c r="Y205" s="55"/>
    </row>
    <row r="206" spans="1:25" ht="16.5" thickTop="1" thickBot="1" x14ac:dyDescent="0.3">
      <c r="A206" s="58"/>
      <c r="B206" s="58"/>
      <c r="D206" s="52">
        <v>1.79</v>
      </c>
      <c r="E206" s="137">
        <f t="shared" si="34"/>
        <v>17.62456253206846</v>
      </c>
      <c r="F206" s="144">
        <f t="shared" si="35"/>
        <v>2.1442237776669022</v>
      </c>
      <c r="G206" s="64">
        <f t="shared" si="36"/>
        <v>19.768786309735361</v>
      </c>
      <c r="H206" s="125">
        <f t="shared" si="37"/>
        <v>19768.786309735362</v>
      </c>
      <c r="I206" s="123">
        <f t="shared" si="38"/>
        <v>15221.96545849623</v>
      </c>
      <c r="J206" s="126">
        <f t="shared" si="39"/>
        <v>19.7697296827</v>
      </c>
      <c r="K206" s="110">
        <f t="shared" si="40"/>
        <v>19769.729682699999</v>
      </c>
      <c r="L206" s="111">
        <f t="shared" si="41"/>
        <v>15222.691855678999</v>
      </c>
      <c r="N206" s="175"/>
      <c r="O206" s="52">
        <v>1.79</v>
      </c>
      <c r="P206" s="161">
        <f t="shared" si="47"/>
        <v>19.151284</v>
      </c>
      <c r="Q206" s="156">
        <f t="shared" si="42"/>
        <v>19151.284</v>
      </c>
      <c r="R206" s="156">
        <f t="shared" si="43"/>
        <v>14746.48868</v>
      </c>
      <c r="S206" s="181"/>
      <c r="T206" s="52">
        <f t="shared" si="48"/>
        <v>1.7900000000000014</v>
      </c>
      <c r="U206" s="53">
        <f t="shared" si="44"/>
        <v>15221.96545849623</v>
      </c>
      <c r="V206" s="172">
        <f t="shared" si="45"/>
        <v>14746.48868</v>
      </c>
      <c r="W206" s="54">
        <f t="shared" si="46"/>
        <v>0.96876377233986954</v>
      </c>
      <c r="X206" s="175"/>
      <c r="Y206" s="55"/>
    </row>
    <row r="207" spans="1:25" ht="16.5" thickTop="1" thickBot="1" x14ac:dyDescent="0.3">
      <c r="A207" s="58"/>
      <c r="B207" s="58"/>
      <c r="D207" s="52">
        <v>1.8</v>
      </c>
      <c r="E207" s="137">
        <f t="shared" si="34"/>
        <v>17.721294207718412</v>
      </c>
      <c r="F207" s="144">
        <f t="shared" si="35"/>
        <v>2.1551867684979036</v>
      </c>
      <c r="G207" s="64">
        <f t="shared" si="36"/>
        <v>19.876480976216314</v>
      </c>
      <c r="H207" s="125">
        <f t="shared" si="37"/>
        <v>19876.480976216313</v>
      </c>
      <c r="I207" s="123">
        <f t="shared" si="38"/>
        <v>15304.890351686561</v>
      </c>
      <c r="J207" s="126">
        <f t="shared" si="39"/>
        <v>19.875245600000003</v>
      </c>
      <c r="K207" s="110">
        <f t="shared" si="40"/>
        <v>19875.245600000002</v>
      </c>
      <c r="L207" s="111">
        <f t="shared" si="41"/>
        <v>15303.939112000002</v>
      </c>
      <c r="N207" s="175"/>
      <c r="O207" s="52">
        <v>1.8</v>
      </c>
      <c r="P207" s="161">
        <f t="shared" si="47"/>
        <v>19.252800000000001</v>
      </c>
      <c r="Q207" s="156">
        <f t="shared" si="42"/>
        <v>19252.8</v>
      </c>
      <c r="R207" s="156">
        <f t="shared" si="43"/>
        <v>14824.655999999999</v>
      </c>
      <c r="S207" s="181"/>
      <c r="T207" s="52">
        <f t="shared" si="48"/>
        <v>1.8000000000000014</v>
      </c>
      <c r="U207" s="53">
        <f t="shared" si="44"/>
        <v>15304.890351686561</v>
      </c>
      <c r="V207" s="172">
        <f t="shared" si="45"/>
        <v>14824.655999999999</v>
      </c>
      <c r="W207" s="54">
        <f t="shared" si="46"/>
        <v>0.9686221632006895</v>
      </c>
      <c r="X207" s="175"/>
      <c r="Y207" s="55"/>
    </row>
    <row r="208" spans="1:25" ht="16.5" thickTop="1" thickBot="1" x14ac:dyDescent="0.3">
      <c r="A208" s="58"/>
      <c r="B208" s="58"/>
      <c r="D208" s="52">
        <v>1.81</v>
      </c>
      <c r="E208" s="137">
        <f t="shared" si="34"/>
        <v>17.817329732228529</v>
      </c>
      <c r="F208" s="144">
        <f t="shared" si="35"/>
        <v>2.16599253470494</v>
      </c>
      <c r="G208" s="64">
        <f t="shared" si="36"/>
        <v>19.98332226693347</v>
      </c>
      <c r="H208" s="125">
        <f t="shared" si="37"/>
        <v>19983.322266933472</v>
      </c>
      <c r="I208" s="123">
        <f t="shared" si="38"/>
        <v>15387.158145538773</v>
      </c>
      <c r="J208" s="126">
        <f t="shared" si="39"/>
        <v>19.979863401300001</v>
      </c>
      <c r="K208" s="110">
        <f t="shared" si="40"/>
        <v>19979.863401300001</v>
      </c>
      <c r="L208" s="111">
        <f t="shared" si="41"/>
        <v>15384.494819001002</v>
      </c>
      <c r="N208" s="175"/>
      <c r="O208" s="52">
        <v>1.81</v>
      </c>
      <c r="P208" s="161">
        <f t="shared" si="47"/>
        <v>19.353520000000003</v>
      </c>
      <c r="Q208" s="156">
        <f t="shared" si="42"/>
        <v>19353.520000000004</v>
      </c>
      <c r="R208" s="156">
        <f t="shared" si="43"/>
        <v>14902.210400000004</v>
      </c>
      <c r="S208" s="181"/>
      <c r="T208" s="52">
        <f t="shared" si="48"/>
        <v>1.8100000000000014</v>
      </c>
      <c r="U208" s="53">
        <f t="shared" si="44"/>
        <v>15387.158145538773</v>
      </c>
      <c r="V208" s="172">
        <f t="shared" si="45"/>
        <v>14902.210400000004</v>
      </c>
      <c r="W208" s="54">
        <f t="shared" si="46"/>
        <v>0.96848360555263602</v>
      </c>
      <c r="X208" s="175"/>
      <c r="Y208" s="55"/>
    </row>
    <row r="209" spans="1:25" ht="16.5" thickTop="1" thickBot="1" x14ac:dyDescent="0.3">
      <c r="A209" s="58"/>
      <c r="B209" s="58"/>
      <c r="D209" s="52">
        <v>1.82</v>
      </c>
      <c r="E209" s="137">
        <f t="shared" si="34"/>
        <v>17.91265319348825</v>
      </c>
      <c r="F209" s="144">
        <f t="shared" si="35"/>
        <v>2.1766386574476435</v>
      </c>
      <c r="G209" s="64">
        <f t="shared" si="36"/>
        <v>20.089291850935894</v>
      </c>
      <c r="H209" s="125">
        <f t="shared" si="37"/>
        <v>20089.291850935893</v>
      </c>
      <c r="I209" s="123">
        <f t="shared" si="38"/>
        <v>15468.754725220639</v>
      </c>
      <c r="J209" s="126">
        <f t="shared" si="39"/>
        <v>20.083569282399999</v>
      </c>
      <c r="K209" s="110">
        <f t="shared" si="40"/>
        <v>20083.5692824</v>
      </c>
      <c r="L209" s="111">
        <f t="shared" si="41"/>
        <v>15464.348347448</v>
      </c>
      <c r="N209" s="175"/>
      <c r="O209" s="52">
        <v>1.82</v>
      </c>
      <c r="P209" s="161">
        <f t="shared" si="47"/>
        <v>19.453431999999999</v>
      </c>
      <c r="Q209" s="156">
        <f t="shared" si="42"/>
        <v>19453.432000000001</v>
      </c>
      <c r="R209" s="156">
        <f t="shared" si="43"/>
        <v>14979.14264</v>
      </c>
      <c r="S209" s="181"/>
      <c r="T209" s="52">
        <f t="shared" si="48"/>
        <v>1.8200000000000014</v>
      </c>
      <c r="U209" s="53">
        <f t="shared" si="44"/>
        <v>15468.754725220639</v>
      </c>
      <c r="V209" s="172">
        <f t="shared" si="45"/>
        <v>14979.14264</v>
      </c>
      <c r="W209" s="54">
        <f t="shared" si="46"/>
        <v>0.96834831931090337</v>
      </c>
      <c r="X209" s="175"/>
      <c r="Y209" s="55"/>
    </row>
    <row r="210" spans="1:25" ht="16.5" thickTop="1" thickBot="1" x14ac:dyDescent="0.3">
      <c r="A210" s="58"/>
      <c r="B210" s="58"/>
      <c r="D210" s="52">
        <v>1.83</v>
      </c>
      <c r="E210" s="137">
        <f t="shared" si="34"/>
        <v>18.00724832002615</v>
      </c>
      <c r="F210" s="144">
        <f t="shared" si="35"/>
        <v>2.1871227178856456</v>
      </c>
      <c r="G210" s="64">
        <f t="shared" si="36"/>
        <v>20.194371037911797</v>
      </c>
      <c r="H210" s="125">
        <f t="shared" si="37"/>
        <v>20194.371037911798</v>
      </c>
      <c r="I210" s="123">
        <f t="shared" si="38"/>
        <v>15549.665699192085</v>
      </c>
      <c r="J210" s="126">
        <f t="shared" si="39"/>
        <v>20.186349439100002</v>
      </c>
      <c r="K210" s="110">
        <f t="shared" si="40"/>
        <v>20186.349439100002</v>
      </c>
      <c r="L210" s="111">
        <f t="shared" si="41"/>
        <v>15543.489068107003</v>
      </c>
      <c r="N210" s="175"/>
      <c r="O210" s="52">
        <v>1.83</v>
      </c>
      <c r="P210" s="161">
        <f t="shared" si="47"/>
        <v>19.552524000000002</v>
      </c>
      <c r="Q210" s="156">
        <f t="shared" si="42"/>
        <v>19552.524000000001</v>
      </c>
      <c r="R210" s="156">
        <f t="shared" si="43"/>
        <v>15055.443480000002</v>
      </c>
      <c r="S210" s="181"/>
      <c r="T210" s="52">
        <f t="shared" si="48"/>
        <v>1.8300000000000014</v>
      </c>
      <c r="U210" s="53">
        <f t="shared" si="44"/>
        <v>15549.665699192085</v>
      </c>
      <c r="V210" s="172">
        <f t="shared" si="45"/>
        <v>15055.443480000002</v>
      </c>
      <c r="W210" s="54">
        <f t="shared" si="46"/>
        <v>0.96821653733573443</v>
      </c>
      <c r="X210" s="175"/>
      <c r="Y210" s="55"/>
    </row>
    <row r="211" spans="1:25" ht="16.5" thickTop="1" thickBot="1" x14ac:dyDescent="0.3">
      <c r="A211" s="58"/>
      <c r="B211" s="58"/>
      <c r="D211" s="52">
        <v>1.84</v>
      </c>
      <c r="E211" s="137">
        <f t="shared" si="34"/>
        <v>18.101098461512073</v>
      </c>
      <c r="F211" s="144">
        <f t="shared" si="35"/>
        <v>2.1974422971785761</v>
      </c>
      <c r="G211" s="64">
        <f t="shared" si="36"/>
        <v>20.298540758690649</v>
      </c>
      <c r="H211" s="125">
        <f t="shared" si="37"/>
        <v>20298.540758690648</v>
      </c>
      <c r="I211" s="123">
        <f t="shared" si="38"/>
        <v>15629.876384191799</v>
      </c>
      <c r="J211" s="126">
        <f t="shared" si="39"/>
        <v>20.288190067200002</v>
      </c>
      <c r="K211" s="110">
        <f t="shared" si="40"/>
        <v>20288.190067200001</v>
      </c>
      <c r="L211" s="111">
        <f t="shared" si="41"/>
        <v>15621.906351744001</v>
      </c>
      <c r="N211" s="175"/>
      <c r="O211" s="52">
        <v>1.84</v>
      </c>
      <c r="P211" s="161">
        <f t="shared" si="47"/>
        <v>19.650784000000002</v>
      </c>
      <c r="Q211" s="156">
        <f t="shared" si="42"/>
        <v>19650.784000000003</v>
      </c>
      <c r="R211" s="156">
        <f t="shared" si="43"/>
        <v>15131.103680000002</v>
      </c>
      <c r="S211" s="181"/>
      <c r="T211" s="52">
        <f t="shared" si="48"/>
        <v>1.8400000000000014</v>
      </c>
      <c r="U211" s="53">
        <f t="shared" si="44"/>
        <v>15629.876384191799</v>
      </c>
      <c r="V211" s="172">
        <f t="shared" si="45"/>
        <v>15131.103680000002</v>
      </c>
      <c r="W211" s="54">
        <f t="shared" si="46"/>
        <v>0.96808850614479203</v>
      </c>
      <c r="X211" s="175"/>
      <c r="Y211" s="55"/>
    </row>
    <row r="212" spans="1:25" ht="16.5" thickTop="1" thickBot="1" x14ac:dyDescent="0.3">
      <c r="A212" s="58"/>
      <c r="B212" s="58"/>
      <c r="D212" s="52">
        <v>1.85</v>
      </c>
      <c r="E212" s="137">
        <f t="shared" si="34"/>
        <v>18.19418656782587</v>
      </c>
      <c r="F212" s="144">
        <f t="shared" si="35"/>
        <v>2.2075949764860683</v>
      </c>
      <c r="G212" s="64">
        <f t="shared" si="36"/>
        <v>20.401781544311937</v>
      </c>
      <c r="H212" s="125">
        <f t="shared" si="37"/>
        <v>20401.781544311936</v>
      </c>
      <c r="I212" s="123">
        <f t="shared" si="38"/>
        <v>15709.37178912019</v>
      </c>
      <c r="J212" s="126">
        <f t="shared" si="39"/>
        <v>20.389077362500004</v>
      </c>
      <c r="K212" s="110">
        <f t="shared" si="40"/>
        <v>20389.077362500004</v>
      </c>
      <c r="L212" s="111">
        <f t="shared" si="41"/>
        <v>15699.589569125003</v>
      </c>
      <c r="N212" s="175"/>
      <c r="O212" s="52">
        <v>1.85</v>
      </c>
      <c r="P212" s="161">
        <f t="shared" si="47"/>
        <v>19.748200000000001</v>
      </c>
      <c r="Q212" s="156">
        <f t="shared" si="42"/>
        <v>19748.2</v>
      </c>
      <c r="R212" s="156">
        <f t="shared" si="43"/>
        <v>15206.114000000001</v>
      </c>
      <c r="S212" s="181"/>
      <c r="T212" s="52">
        <f t="shared" si="48"/>
        <v>1.8500000000000014</v>
      </c>
      <c r="U212" s="53">
        <f t="shared" si="44"/>
        <v>15709.37178912019</v>
      </c>
      <c r="V212" s="172">
        <f t="shared" si="45"/>
        <v>15206.114000000001</v>
      </c>
      <c r="W212" s="54">
        <f t="shared" si="46"/>
        <v>0.96796448668502899</v>
      </c>
      <c r="X212" s="175"/>
      <c r="Y212" s="55"/>
    </row>
    <row r="213" spans="1:25" ht="16.5" thickTop="1" thickBot="1" x14ac:dyDescent="0.3">
      <c r="A213" s="58"/>
      <c r="B213" s="58"/>
      <c r="D213" s="52">
        <v>1.86</v>
      </c>
      <c r="E213" s="137">
        <f t="shared" si="34"/>
        <v>18.286495166550964</v>
      </c>
      <c r="F213" s="144">
        <f t="shared" si="35"/>
        <v>2.217578336967752</v>
      </c>
      <c r="G213" s="64">
        <f t="shared" si="36"/>
        <v>20.504073503518715</v>
      </c>
      <c r="H213" s="125">
        <f t="shared" si="37"/>
        <v>20504.073503518714</v>
      </c>
      <c r="I213" s="123">
        <f t="shared" si="38"/>
        <v>15788.13659770941</v>
      </c>
      <c r="J213" s="126">
        <f t="shared" si="39"/>
        <v>20.488997520800002</v>
      </c>
      <c r="K213" s="110">
        <f t="shared" si="40"/>
        <v>20488.997520800003</v>
      </c>
      <c r="L213" s="111">
        <f t="shared" si="41"/>
        <v>15776.528091016004</v>
      </c>
      <c r="N213" s="175"/>
      <c r="O213" s="52">
        <v>1.86</v>
      </c>
      <c r="P213" s="161">
        <f t="shared" si="47"/>
        <v>19.844760000000001</v>
      </c>
      <c r="Q213" s="156">
        <f t="shared" si="42"/>
        <v>19844.760000000002</v>
      </c>
      <c r="R213" s="156">
        <f t="shared" si="43"/>
        <v>15280.465200000002</v>
      </c>
      <c r="S213" s="181"/>
      <c r="T213" s="52">
        <f t="shared" si="48"/>
        <v>1.8600000000000014</v>
      </c>
      <c r="U213" s="53">
        <f t="shared" si="44"/>
        <v>15788.13659770941</v>
      </c>
      <c r="V213" s="172">
        <f t="shared" si="45"/>
        <v>15280.465200000002</v>
      </c>
      <c r="W213" s="54">
        <f t="shared" si="46"/>
        <v>0.96784475516996338</v>
      </c>
      <c r="X213" s="175"/>
      <c r="Y213" s="55"/>
    </row>
    <row r="214" spans="1:25" ht="16.5" thickTop="1" thickBot="1" x14ac:dyDescent="0.3">
      <c r="A214" s="58"/>
      <c r="B214" s="58"/>
      <c r="D214" s="52">
        <v>1.87</v>
      </c>
      <c r="E214" s="137">
        <f t="shared" si="34"/>
        <v>18.378006338733453</v>
      </c>
      <c r="F214" s="144">
        <f t="shared" si="35"/>
        <v>2.2273899597832596</v>
      </c>
      <c r="G214" s="64">
        <f t="shared" si="36"/>
        <v>20.605396298516713</v>
      </c>
      <c r="H214" s="125">
        <f t="shared" si="37"/>
        <v>20605.396298516713</v>
      </c>
      <c r="I214" s="123">
        <f t="shared" si="38"/>
        <v>15866.155149857868</v>
      </c>
      <c r="J214" s="126">
        <f t="shared" si="39"/>
        <v>20.587936737900002</v>
      </c>
      <c r="K214" s="110">
        <f t="shared" si="40"/>
        <v>20587.936737900003</v>
      </c>
      <c r="L214" s="111">
        <f t="shared" si="41"/>
        <v>15852.711288183003</v>
      </c>
      <c r="N214" s="175"/>
      <c r="O214" s="52">
        <v>1.87</v>
      </c>
      <c r="P214" s="161">
        <f t="shared" si="47"/>
        <v>19.940452000000001</v>
      </c>
      <c r="Q214" s="156">
        <f t="shared" si="42"/>
        <v>19940.452000000001</v>
      </c>
      <c r="R214" s="156">
        <f t="shared" si="43"/>
        <v>15354.148040000002</v>
      </c>
      <c r="S214" s="181"/>
      <c r="T214" s="52">
        <f t="shared" si="48"/>
        <v>1.8700000000000014</v>
      </c>
      <c r="U214" s="53">
        <f t="shared" si="44"/>
        <v>15866.155149857868</v>
      </c>
      <c r="V214" s="172">
        <f t="shared" si="45"/>
        <v>15354.148040000002</v>
      </c>
      <c r="W214" s="54">
        <f t="shared" si="46"/>
        <v>0.96772960398900087</v>
      </c>
      <c r="X214" s="175"/>
      <c r="Y214" s="55"/>
    </row>
    <row r="215" spans="1:25" ht="16.5" thickTop="1" thickBot="1" x14ac:dyDescent="0.3">
      <c r="A215" s="58"/>
      <c r="B215" s="58"/>
      <c r="D215" s="52">
        <v>1.88</v>
      </c>
      <c r="E215" s="137">
        <f t="shared" si="34"/>
        <v>18.468701692727208</v>
      </c>
      <c r="F215" s="144">
        <f t="shared" si="35"/>
        <v>2.2370274260922214</v>
      </c>
      <c r="G215" s="64">
        <f t="shared" si="36"/>
        <v>20.705729118819431</v>
      </c>
      <c r="H215" s="125">
        <f t="shared" si="37"/>
        <v>20705.729118819432</v>
      </c>
      <c r="I215" s="123">
        <f t="shared" si="38"/>
        <v>15943.411421490962</v>
      </c>
      <c r="J215" s="126">
        <f t="shared" si="39"/>
        <v>20.685881209600002</v>
      </c>
      <c r="K215" s="110">
        <f t="shared" si="40"/>
        <v>20685.8812096</v>
      </c>
      <c r="L215" s="111">
        <f t="shared" si="41"/>
        <v>15928.128531392</v>
      </c>
      <c r="N215" s="175"/>
      <c r="O215" s="52">
        <v>1.88</v>
      </c>
      <c r="P215" s="161">
        <f t="shared" si="47"/>
        <v>20.035263999999998</v>
      </c>
      <c r="Q215" s="156">
        <f t="shared" si="42"/>
        <v>20035.263999999999</v>
      </c>
      <c r="R215" s="156">
        <f t="shared" si="43"/>
        <v>15427.15328</v>
      </c>
      <c r="S215" s="181"/>
      <c r="T215" s="52">
        <f t="shared" si="48"/>
        <v>1.8800000000000014</v>
      </c>
      <c r="U215" s="53">
        <f t="shared" si="44"/>
        <v>15943.411421490962</v>
      </c>
      <c r="V215" s="172">
        <f t="shared" si="45"/>
        <v>15427.15328</v>
      </c>
      <c r="W215" s="54">
        <f t="shared" si="46"/>
        <v>0.96761934269631467</v>
      </c>
      <c r="X215" s="175"/>
      <c r="Y215" s="55"/>
    </row>
    <row r="216" spans="1:25" ht="16.5" thickTop="1" thickBot="1" x14ac:dyDescent="0.3">
      <c r="A216" s="58"/>
      <c r="B216" s="58"/>
      <c r="D216" s="52">
        <v>1.89</v>
      </c>
      <c r="E216" s="137">
        <f t="shared" si="34"/>
        <v>18.558562335922304</v>
      </c>
      <c r="F216" s="144">
        <f t="shared" si="35"/>
        <v>2.2464883170542689</v>
      </c>
      <c r="G216" s="64">
        <f t="shared" si="36"/>
        <v>20.805050652976572</v>
      </c>
      <c r="H216" s="125">
        <f t="shared" si="37"/>
        <v>20805.050652976573</v>
      </c>
      <c r="I216" s="123">
        <f t="shared" si="38"/>
        <v>16019.889002791962</v>
      </c>
      <c r="J216" s="126">
        <f t="shared" si="39"/>
        <v>20.7828171317</v>
      </c>
      <c r="K216" s="110">
        <f t="shared" si="40"/>
        <v>20782.817131700001</v>
      </c>
      <c r="L216" s="111">
        <f t="shared" si="41"/>
        <v>16002.769191409001</v>
      </c>
      <c r="N216" s="175"/>
      <c r="O216" s="52">
        <v>1.89</v>
      </c>
      <c r="P216" s="161">
        <f t="shared" si="47"/>
        <v>20.129184000000002</v>
      </c>
      <c r="Q216" s="156">
        <f t="shared" si="42"/>
        <v>20129.184000000001</v>
      </c>
      <c r="R216" s="156">
        <f t="shared" si="43"/>
        <v>15499.471680000001</v>
      </c>
      <c r="S216" s="181"/>
      <c r="T216" s="52">
        <f t="shared" si="48"/>
        <v>1.8900000000000015</v>
      </c>
      <c r="U216" s="53">
        <f t="shared" si="44"/>
        <v>16019.889002791962</v>
      </c>
      <c r="V216" s="172">
        <f t="shared" si="45"/>
        <v>15499.471680000001</v>
      </c>
      <c r="W216" s="54">
        <f t="shared" si="46"/>
        <v>0.96751429908776132</v>
      </c>
      <c r="X216" s="175"/>
      <c r="Y216" s="55"/>
    </row>
    <row r="217" spans="1:25" ht="16.5" thickTop="1" thickBot="1" x14ac:dyDescent="0.3">
      <c r="A217" s="58"/>
      <c r="B217" s="58"/>
      <c r="D217" s="52">
        <v>1.9</v>
      </c>
      <c r="E217" s="137">
        <f t="shared" si="34"/>
        <v>18.647568844127246</v>
      </c>
      <c r="F217" s="144">
        <f t="shared" si="35"/>
        <v>2.255770213829035</v>
      </c>
      <c r="G217" s="64">
        <f t="shared" si="36"/>
        <v>20.903339057956281</v>
      </c>
      <c r="H217" s="125">
        <f t="shared" si="37"/>
        <v>20903.33905795628</v>
      </c>
      <c r="I217" s="123">
        <f t="shared" si="38"/>
        <v>16095.571074626336</v>
      </c>
      <c r="J217" s="126">
        <f t="shared" si="39"/>
        <v>20.878730700000002</v>
      </c>
      <c r="K217" s="110">
        <f t="shared" si="40"/>
        <v>20878.730700000004</v>
      </c>
      <c r="L217" s="111">
        <f t="shared" si="41"/>
        <v>16076.622639000003</v>
      </c>
      <c r="N217" s="175"/>
      <c r="O217" s="52">
        <v>1.9</v>
      </c>
      <c r="P217" s="161">
        <f t="shared" si="47"/>
        <v>20.222200000000001</v>
      </c>
      <c r="Q217" s="156">
        <f t="shared" si="42"/>
        <v>20222.2</v>
      </c>
      <c r="R217" s="156">
        <f t="shared" si="43"/>
        <v>15571.094000000001</v>
      </c>
      <c r="S217" s="181"/>
      <c r="T217" s="52">
        <f t="shared" si="48"/>
        <v>1.9000000000000015</v>
      </c>
      <c r="U217" s="53">
        <f t="shared" si="44"/>
        <v>16095.571074626336</v>
      </c>
      <c r="V217" s="172">
        <f t="shared" si="45"/>
        <v>15571.094000000001</v>
      </c>
      <c r="W217" s="54">
        <f t="shared" si="46"/>
        <v>0.96741482037545468</v>
      </c>
      <c r="X217" s="175"/>
      <c r="Y217" s="55"/>
    </row>
    <row r="218" spans="1:25" ht="16.5" thickTop="1" thickBot="1" x14ac:dyDescent="0.3">
      <c r="A218" s="58"/>
      <c r="B218" s="58"/>
      <c r="D218" s="52">
        <v>1.91</v>
      </c>
      <c r="E218" s="137">
        <f t="shared" si="34"/>
        <v>18.735701228344148</v>
      </c>
      <c r="F218" s="144">
        <f t="shared" si="35"/>
        <v>2.2648706975761486</v>
      </c>
      <c r="G218" s="64">
        <f t="shared" si="36"/>
        <v>21.000571925920298</v>
      </c>
      <c r="H218" s="125">
        <f t="shared" si="37"/>
        <v>21000.571925920296</v>
      </c>
      <c r="I218" s="123">
        <f t="shared" si="38"/>
        <v>16170.440382958628</v>
      </c>
      <c r="J218" s="126">
        <f t="shared" si="39"/>
        <v>20.973608110299995</v>
      </c>
      <c r="K218" s="110">
        <f t="shared" si="40"/>
        <v>20973.608110299996</v>
      </c>
      <c r="L218" s="111">
        <f t="shared" si="41"/>
        <v>16149.678244930998</v>
      </c>
      <c r="N218" s="175"/>
      <c r="O218" s="52">
        <v>1.91</v>
      </c>
      <c r="P218" s="161">
        <f t="shared" si="47"/>
        <v>20.314299999999999</v>
      </c>
      <c r="Q218" s="156">
        <f t="shared" si="42"/>
        <v>20314.3</v>
      </c>
      <c r="R218" s="156">
        <f t="shared" si="43"/>
        <v>15642.011</v>
      </c>
      <c r="S218" s="181"/>
      <c r="T218" s="52">
        <f t="shared" si="48"/>
        <v>1.9100000000000015</v>
      </c>
      <c r="U218" s="53">
        <f t="shared" si="44"/>
        <v>16170.440382958628</v>
      </c>
      <c r="V218" s="172">
        <f t="shared" si="45"/>
        <v>15642.011</v>
      </c>
      <c r="W218" s="54">
        <f t="shared" si="46"/>
        <v>0.96732127447094651</v>
      </c>
      <c r="X218" s="175"/>
      <c r="Y218" s="55"/>
    </row>
    <row r="219" spans="1:25" ht="16.5" thickTop="1" thickBot="1" x14ac:dyDescent="0.3">
      <c r="A219" s="58"/>
      <c r="B219" s="58"/>
      <c r="D219" s="52">
        <v>1.92</v>
      </c>
      <c r="E219" s="137">
        <f t="shared" si="34"/>
        <v>18.822938898639741</v>
      </c>
      <c r="F219" s="144">
        <f t="shared" si="35"/>
        <v>2.2737873494552425</v>
      </c>
      <c r="G219" s="64">
        <f t="shared" si="36"/>
        <v>21.096726248094985</v>
      </c>
      <c r="H219" s="125">
        <f t="shared" si="37"/>
        <v>21096.726248094987</v>
      </c>
      <c r="I219" s="123">
        <f t="shared" si="38"/>
        <v>16244.47921103314</v>
      </c>
      <c r="J219" s="126">
        <f t="shared" si="39"/>
        <v>21.067435558400003</v>
      </c>
      <c r="K219" s="110">
        <f t="shared" si="40"/>
        <v>21067.435558400004</v>
      </c>
      <c r="L219" s="111">
        <f t="shared" si="41"/>
        <v>16221.925379968003</v>
      </c>
      <c r="N219" s="175"/>
      <c r="O219" s="52">
        <v>1.92</v>
      </c>
      <c r="P219" s="161">
        <f t="shared" si="47"/>
        <v>20.405472000000003</v>
      </c>
      <c r="Q219" s="156">
        <f t="shared" si="42"/>
        <v>20405.472000000002</v>
      </c>
      <c r="R219" s="156">
        <f t="shared" si="43"/>
        <v>15712.213440000001</v>
      </c>
      <c r="S219" s="181"/>
      <c r="T219" s="52">
        <f t="shared" si="48"/>
        <v>1.9200000000000015</v>
      </c>
      <c r="U219" s="53">
        <f t="shared" si="44"/>
        <v>16244.47921103314</v>
      </c>
      <c r="V219" s="172">
        <f t="shared" si="45"/>
        <v>15712.213440000001</v>
      </c>
      <c r="W219" s="54">
        <f t="shared" si="46"/>
        <v>0.96723405138949436</v>
      </c>
      <c r="X219" s="175"/>
      <c r="Y219" s="55"/>
    </row>
    <row r="220" spans="1:25" ht="16.5" thickTop="1" thickBot="1" x14ac:dyDescent="0.3">
      <c r="A220" s="58"/>
      <c r="B220" s="58"/>
      <c r="D220" s="74">
        <v>1.93</v>
      </c>
      <c r="E220" s="137">
        <f t="shared" ref="E220:E277" si="49" xml:space="preserve"> E$11*(E$9/2)^2*(ACOS(1-D220/(E$9/2)) - (1-D220/(E$9/2))*SIN(ACOS(1-D220/(E$9/2))))</f>
        <v>18.909260624772543</v>
      </c>
      <c r="F220" s="144">
        <f t="shared" ref="F220:F283" si="50">(PI()*E$12*D220^2*(1-(D220/(1.5*E$9))))</f>
        <v>2.2825177506259475</v>
      </c>
      <c r="G220" s="64">
        <f t="shared" ref="G220:G277" si="51">F220+E220</f>
        <v>21.191778375398492</v>
      </c>
      <c r="H220" s="125">
        <f t="shared" ref="H220:H277" si="52">G220*1000</f>
        <v>21191.778375398491</v>
      </c>
      <c r="I220" s="123">
        <f t="shared" ref="I220:I277" si="53">H220*$D$17</f>
        <v>16317.66934905684</v>
      </c>
      <c r="J220" s="126">
        <f t="shared" ref="J220:J276" si="54">-2.3007*(D220)^3+7.9332*(D220)^2+4.3102*(D220)-0.169</f>
        <v>21.160199240099999</v>
      </c>
      <c r="K220" s="110">
        <f t="shared" ref="K220:K277" si="55">J220*1000</f>
        <v>21160.199240099999</v>
      </c>
      <c r="L220" s="111">
        <f t="shared" ref="L220:L277" si="56">K220*$D$17</f>
        <v>16293.353414877</v>
      </c>
      <c r="N220" s="175"/>
      <c r="O220" s="52">
        <v>1.93</v>
      </c>
      <c r="P220" s="161">
        <f t="shared" si="47"/>
        <v>20.495704000000003</v>
      </c>
      <c r="Q220" s="156">
        <f t="shared" ref="Q220:Q277" si="57">P220*1000</f>
        <v>20495.704000000005</v>
      </c>
      <c r="R220" s="156">
        <f t="shared" ref="R220:R277" si="58">Q220*$D$17</f>
        <v>15781.692080000004</v>
      </c>
      <c r="S220" s="181"/>
      <c r="T220" s="52">
        <f t="shared" si="48"/>
        <v>1.9300000000000015</v>
      </c>
      <c r="U220" s="53">
        <f t="shared" ref="U220:U277" si="59">I220</f>
        <v>16317.66934905684</v>
      </c>
      <c r="V220" s="172">
        <f t="shared" ref="V220:V277" si="60">R220</f>
        <v>15781.692080000004</v>
      </c>
      <c r="W220" s="54">
        <f t="shared" ref="W220:W277" si="61">V220/U220</f>
        <v>0.9671535647897036</v>
      </c>
      <c r="X220" s="175"/>
      <c r="Y220" s="55"/>
    </row>
    <row r="221" spans="1:25" ht="16.5" thickTop="1" thickBot="1" x14ac:dyDescent="0.3">
      <c r="A221" s="58"/>
      <c r="B221" s="58"/>
      <c r="D221" s="74">
        <v>1.94</v>
      </c>
      <c r="E221" s="137">
        <f t="shared" si="49"/>
        <v>18.994644493186602</v>
      </c>
      <c r="F221" s="144">
        <f t="shared" si="50"/>
        <v>2.291059482247896</v>
      </c>
      <c r="G221" s="64">
        <f t="shared" si="51"/>
        <v>21.285703975434497</v>
      </c>
      <c r="H221" s="125">
        <f t="shared" si="52"/>
        <v>21285.703975434499</v>
      </c>
      <c r="I221" s="123">
        <f t="shared" si="53"/>
        <v>16389.992061084566</v>
      </c>
      <c r="J221" s="126">
        <f t="shared" si="54"/>
        <v>21.251885351200002</v>
      </c>
      <c r="K221" s="110">
        <f t="shared" si="55"/>
        <v>21251.885351200002</v>
      </c>
      <c r="L221" s="111">
        <f t="shared" si="56"/>
        <v>16363.951720424002</v>
      </c>
      <c r="N221" s="175"/>
      <c r="O221" s="52">
        <v>1.94</v>
      </c>
      <c r="P221" s="161">
        <f t="shared" ref="P221:P277" si="62">-2*(O221)^3+6.82*(O221)^2+5*(O221)-0.18</f>
        <v>20.584983999999999</v>
      </c>
      <c r="Q221" s="156">
        <f t="shared" si="57"/>
        <v>20584.984</v>
      </c>
      <c r="R221" s="156">
        <f t="shared" si="58"/>
        <v>15850.437680000001</v>
      </c>
      <c r="S221" s="179"/>
      <c r="T221" s="52">
        <f t="shared" ref="T221:T277" si="63">T220+0.01</f>
        <v>1.9400000000000015</v>
      </c>
      <c r="U221" s="53">
        <f t="shared" si="59"/>
        <v>16389.992061084566</v>
      </c>
      <c r="V221" s="172">
        <f t="shared" si="60"/>
        <v>15850.437680000001</v>
      </c>
      <c r="W221" s="54">
        <f t="shared" si="61"/>
        <v>0.96708025366493922</v>
      </c>
      <c r="X221" s="175"/>
      <c r="Y221" s="55"/>
    </row>
    <row r="222" spans="1:25" ht="16.5" thickTop="1" thickBot="1" x14ac:dyDescent="0.3">
      <c r="A222" s="58"/>
      <c r="B222" s="58"/>
      <c r="D222" s="74">
        <v>1.95</v>
      </c>
      <c r="E222" s="137">
        <f t="shared" si="49"/>
        <v>19.079067859923313</v>
      </c>
      <c r="F222" s="144">
        <f t="shared" si="50"/>
        <v>2.2994101254807173</v>
      </c>
      <c r="G222" s="64">
        <f t="shared" si="51"/>
        <v>21.378477985404032</v>
      </c>
      <c r="H222" s="125">
        <f t="shared" si="52"/>
        <v>21378.477985404032</v>
      </c>
      <c r="I222" s="123">
        <f t="shared" si="53"/>
        <v>16461.428048761103</v>
      </c>
      <c r="J222" s="126">
        <f t="shared" si="54"/>
        <v>21.342480087500004</v>
      </c>
      <c r="K222" s="110">
        <f t="shared" si="55"/>
        <v>21342.480087500004</v>
      </c>
      <c r="L222" s="111">
        <f t="shared" si="56"/>
        <v>16433.709667375002</v>
      </c>
      <c r="N222" s="175"/>
      <c r="O222" s="52">
        <v>1.95</v>
      </c>
      <c r="P222" s="161">
        <f t="shared" si="62"/>
        <v>20.673299999999998</v>
      </c>
      <c r="Q222" s="156">
        <f t="shared" si="57"/>
        <v>20673.3</v>
      </c>
      <c r="R222" s="156">
        <f t="shared" si="58"/>
        <v>15918.441000000001</v>
      </c>
      <c r="S222" s="179"/>
      <c r="T222" s="52">
        <f t="shared" si="63"/>
        <v>1.9500000000000015</v>
      </c>
      <c r="U222" s="53">
        <f t="shared" si="59"/>
        <v>16461.428048761103</v>
      </c>
      <c r="V222" s="172">
        <f t="shared" si="60"/>
        <v>15918.441000000001</v>
      </c>
      <c r="W222" s="54">
        <f t="shared" si="61"/>
        <v>0.96701458420541053</v>
      </c>
      <c r="X222" s="175"/>
      <c r="Y222" s="55"/>
    </row>
    <row r="223" spans="1:25" ht="16.5" thickTop="1" thickBot="1" x14ac:dyDescent="0.3">
      <c r="A223" s="58"/>
      <c r="B223" s="58"/>
      <c r="D223" s="74">
        <v>1.96</v>
      </c>
      <c r="E223" s="137">
        <f t="shared" si="49"/>
        <v>19.162507298933278</v>
      </c>
      <c r="F223" s="144">
        <f t="shared" si="50"/>
        <v>2.3075672614840448</v>
      </c>
      <c r="G223" s="64">
        <f t="shared" si="51"/>
        <v>21.470074560417324</v>
      </c>
      <c r="H223" s="125">
        <f t="shared" si="52"/>
        <v>21470.074560417324</v>
      </c>
      <c r="I223" s="123">
        <f t="shared" si="53"/>
        <v>16531.95741152134</v>
      </c>
      <c r="J223" s="126">
        <f t="shared" si="54"/>
        <v>21.431969644799999</v>
      </c>
      <c r="K223" s="110">
        <f t="shared" si="55"/>
        <v>21431.9696448</v>
      </c>
      <c r="L223" s="111">
        <f t="shared" si="56"/>
        <v>16502.616626496001</v>
      </c>
      <c r="N223" s="175"/>
      <c r="O223" s="52">
        <v>1.96</v>
      </c>
      <c r="P223" s="161">
        <f t="shared" si="62"/>
        <v>20.760640000000002</v>
      </c>
      <c r="Q223" s="156">
        <f t="shared" si="57"/>
        <v>20760.640000000003</v>
      </c>
      <c r="R223" s="156">
        <f t="shared" si="58"/>
        <v>15985.692800000003</v>
      </c>
      <c r="S223" s="179"/>
      <c r="T223" s="52">
        <f t="shared" si="63"/>
        <v>1.9600000000000015</v>
      </c>
      <c r="U223" s="53">
        <f t="shared" si="59"/>
        <v>16531.95741152134</v>
      </c>
      <c r="V223" s="172">
        <f t="shared" si="60"/>
        <v>15985.692800000003</v>
      </c>
      <c r="W223" s="54">
        <f t="shared" si="61"/>
        <v>0.96695705185275649</v>
      </c>
      <c r="X223" s="175"/>
      <c r="Y223" s="55"/>
    </row>
    <row r="224" spans="1:25" ht="16.5" thickTop="1" thickBot="1" x14ac:dyDescent="0.3">
      <c r="A224" s="58"/>
      <c r="B224" s="58"/>
      <c r="D224" s="74">
        <v>1.97</v>
      </c>
      <c r="E224" s="137">
        <f t="shared" si="49"/>
        <v>19.244938545187065</v>
      </c>
      <c r="F224" s="144">
        <f t="shared" si="50"/>
        <v>2.3155284714175082</v>
      </c>
      <c r="G224" s="64">
        <f t="shared" si="51"/>
        <v>21.560467016604573</v>
      </c>
      <c r="H224" s="125">
        <f t="shared" si="52"/>
        <v>21560.467016604573</v>
      </c>
      <c r="I224" s="123">
        <f t="shared" si="53"/>
        <v>16601.559602785521</v>
      </c>
      <c r="J224" s="126">
        <f t="shared" si="54"/>
        <v>21.520340218900003</v>
      </c>
      <c r="K224" s="110">
        <f t="shared" si="55"/>
        <v>21520.340218900004</v>
      </c>
      <c r="L224" s="111">
        <f t="shared" si="56"/>
        <v>16570.661968553002</v>
      </c>
      <c r="N224" s="175"/>
      <c r="O224" s="52">
        <v>1.97</v>
      </c>
      <c r="P224" s="161">
        <f t="shared" si="62"/>
        <v>20.846992</v>
      </c>
      <c r="Q224" s="156">
        <f t="shared" si="57"/>
        <v>20846.991999999998</v>
      </c>
      <c r="R224" s="156">
        <f t="shared" si="58"/>
        <v>16052.18384</v>
      </c>
      <c r="S224" s="179"/>
      <c r="T224" s="52">
        <f t="shared" si="63"/>
        <v>1.9700000000000015</v>
      </c>
      <c r="U224" s="53">
        <f t="shared" si="59"/>
        <v>16601.559602785521</v>
      </c>
      <c r="V224" s="172">
        <f t="shared" si="60"/>
        <v>16052.18384</v>
      </c>
      <c r="W224" s="54">
        <f t="shared" si="61"/>
        <v>0.96690818357250341</v>
      </c>
      <c r="X224" s="175"/>
      <c r="Y224" s="55"/>
    </row>
    <row r="225" spans="1:25" ht="16.5" thickTop="1" thickBot="1" x14ac:dyDescent="0.3">
      <c r="A225" s="58"/>
      <c r="B225" s="58"/>
      <c r="D225" s="74">
        <v>1.98</v>
      </c>
      <c r="E225" s="137">
        <f t="shared" si="49"/>
        <v>19.326336431884965</v>
      </c>
      <c r="F225" s="144">
        <f t="shared" si="50"/>
        <v>2.3232913364407399</v>
      </c>
      <c r="G225" s="64">
        <f t="shared" si="51"/>
        <v>21.649627768325704</v>
      </c>
      <c r="H225" s="125">
        <f t="shared" si="52"/>
        <v>21649.627768325703</v>
      </c>
      <c r="I225" s="123">
        <f t="shared" si="53"/>
        <v>16670.213381610793</v>
      </c>
      <c r="J225" s="126">
        <f t="shared" si="54"/>
        <v>21.607578005600001</v>
      </c>
      <c r="K225" s="110">
        <f t="shared" si="55"/>
        <v>21607.5780056</v>
      </c>
      <c r="L225" s="111">
        <f t="shared" si="56"/>
        <v>16637.835064311999</v>
      </c>
      <c r="N225" s="175"/>
      <c r="O225" s="52">
        <v>1.98</v>
      </c>
      <c r="P225" s="161">
        <f t="shared" si="62"/>
        <v>20.932344000000004</v>
      </c>
      <c r="Q225" s="156">
        <f t="shared" si="57"/>
        <v>20932.344000000005</v>
      </c>
      <c r="R225" s="156">
        <f t="shared" si="58"/>
        <v>16117.904880000004</v>
      </c>
      <c r="S225" s="179"/>
      <c r="T225" s="52">
        <f t="shared" si="63"/>
        <v>1.9800000000000015</v>
      </c>
      <c r="U225" s="53">
        <f t="shared" si="59"/>
        <v>16670.213381610793</v>
      </c>
      <c r="V225" s="172">
        <f t="shared" si="60"/>
        <v>16117.904880000004</v>
      </c>
      <c r="W225" s="54">
        <f t="shared" si="61"/>
        <v>0.96686854037393122</v>
      </c>
      <c r="X225" s="175"/>
      <c r="Y225" s="55"/>
    </row>
    <row r="226" spans="1:25" ht="16.5" thickTop="1" thickBot="1" x14ac:dyDescent="0.3">
      <c r="A226" s="58"/>
      <c r="B226" s="58"/>
      <c r="D226" s="74">
        <v>1.99</v>
      </c>
      <c r="E226" s="137">
        <f t="shared" si="49"/>
        <v>19.406674820946606</v>
      </c>
      <c r="F226" s="144">
        <f t="shared" si="50"/>
        <v>2.3308534377133703</v>
      </c>
      <c r="G226" s="64">
        <f t="shared" si="51"/>
        <v>21.737528258659975</v>
      </c>
      <c r="H226" s="125">
        <f t="shared" si="52"/>
        <v>21737.528258659975</v>
      </c>
      <c r="I226" s="123">
        <f t="shared" si="53"/>
        <v>16737.896759168179</v>
      </c>
      <c r="J226" s="126">
        <f t="shared" si="54"/>
        <v>21.693669200700004</v>
      </c>
      <c r="K226" s="110">
        <f t="shared" si="55"/>
        <v>21693.669200700006</v>
      </c>
      <c r="L226" s="111">
        <f t="shared" si="56"/>
        <v>16704.125284539004</v>
      </c>
      <c r="N226" s="175"/>
      <c r="O226" s="52">
        <v>1.99</v>
      </c>
      <c r="P226" s="161">
        <f t="shared" si="62"/>
        <v>21.016684000000001</v>
      </c>
      <c r="Q226" s="156">
        <f t="shared" si="57"/>
        <v>21016.684000000001</v>
      </c>
      <c r="R226" s="156">
        <f t="shared" si="58"/>
        <v>16182.846680000001</v>
      </c>
      <c r="S226" s="179"/>
      <c r="T226" s="52">
        <f t="shared" si="63"/>
        <v>1.9900000000000015</v>
      </c>
      <c r="U226" s="53">
        <f t="shared" si="59"/>
        <v>16737.896759168179</v>
      </c>
      <c r="V226" s="172">
        <f t="shared" si="60"/>
        <v>16182.846680000001</v>
      </c>
      <c r="W226" s="54">
        <f t="shared" si="61"/>
        <v>0.96683872011194294</v>
      </c>
      <c r="X226" s="175"/>
      <c r="Y226" s="55"/>
    </row>
    <row r="227" spans="1:25" ht="16.5" thickTop="1" thickBot="1" x14ac:dyDescent="0.3">
      <c r="A227" s="58"/>
      <c r="B227" s="58"/>
      <c r="D227" s="74">
        <v>2</v>
      </c>
      <c r="E227" s="137">
        <f t="shared" si="49"/>
        <v>19.485926525817831</v>
      </c>
      <c r="F227" s="144">
        <f t="shared" si="50"/>
        <v>2.3382123563950321</v>
      </c>
      <c r="G227" s="64">
        <f t="shared" si="51"/>
        <v>21.824138882212864</v>
      </c>
      <c r="H227" s="125">
        <f t="shared" si="52"/>
        <v>21824.138882212865</v>
      </c>
      <c r="I227" s="123">
        <f t="shared" si="53"/>
        <v>16804.586939303907</v>
      </c>
      <c r="J227" s="126">
        <f t="shared" si="54"/>
        <v>21.778600000000001</v>
      </c>
      <c r="K227" s="110">
        <f t="shared" si="55"/>
        <v>21778.600000000002</v>
      </c>
      <c r="L227" s="111">
        <f t="shared" si="56"/>
        <v>16769.522000000001</v>
      </c>
      <c r="N227" s="175"/>
      <c r="O227" s="52">
        <v>2</v>
      </c>
      <c r="P227" s="161">
        <f t="shared" si="62"/>
        <v>21.1</v>
      </c>
      <c r="Q227" s="156">
        <f t="shared" si="57"/>
        <v>21100</v>
      </c>
      <c r="R227" s="156">
        <f t="shared" si="58"/>
        <v>16247</v>
      </c>
      <c r="S227" s="179"/>
      <c r="T227" s="52">
        <f t="shared" si="63"/>
        <v>2.0000000000000013</v>
      </c>
      <c r="U227" s="53">
        <f t="shared" si="59"/>
        <v>16804.586939303907</v>
      </c>
      <c r="V227" s="172">
        <f t="shared" si="60"/>
        <v>16247</v>
      </c>
      <c r="W227" s="54">
        <f t="shared" si="61"/>
        <v>0.96681936061160911</v>
      </c>
      <c r="X227" s="175"/>
      <c r="Y227" s="55"/>
    </row>
    <row r="228" spans="1:25" ht="16.5" thickTop="1" thickBot="1" x14ac:dyDescent="0.3">
      <c r="A228" s="58"/>
      <c r="B228" s="58"/>
      <c r="D228" s="74">
        <v>2.0099999999999998</v>
      </c>
      <c r="E228" s="137">
        <f t="shared" si="49"/>
        <v>19.564063225457616</v>
      </c>
      <c r="F228" s="144">
        <f t="shared" si="50"/>
        <v>2.3453656736453548</v>
      </c>
      <c r="G228" s="64">
        <f t="shared" si="51"/>
        <v>21.90942889910297</v>
      </c>
      <c r="H228" s="125">
        <f t="shared" si="52"/>
        <v>21909.428899102972</v>
      </c>
      <c r="I228" s="123">
        <f t="shared" si="53"/>
        <v>16870.26025230929</v>
      </c>
      <c r="J228" s="126">
        <f t="shared" si="54"/>
        <v>21.862356599299996</v>
      </c>
      <c r="K228" s="110">
        <f t="shared" si="55"/>
        <v>21862.356599299997</v>
      </c>
      <c r="L228" s="111">
        <f t="shared" si="56"/>
        <v>16834.014581460997</v>
      </c>
      <c r="N228" s="175"/>
      <c r="O228" s="52">
        <v>2.0099999999999998</v>
      </c>
      <c r="P228" s="161">
        <f t="shared" si="62"/>
        <v>21.182279999999999</v>
      </c>
      <c r="Q228" s="156">
        <f t="shared" si="57"/>
        <v>21182.28</v>
      </c>
      <c r="R228" s="156">
        <f t="shared" si="58"/>
        <v>16310.355599999999</v>
      </c>
      <c r="S228" s="179"/>
      <c r="T228" s="52">
        <f t="shared" si="63"/>
        <v>2.0100000000000011</v>
      </c>
      <c r="U228" s="53">
        <f t="shared" si="59"/>
        <v>16870.26025230929</v>
      </c>
      <c r="V228" s="172">
        <f t="shared" si="60"/>
        <v>16310.355599999999</v>
      </c>
      <c r="W228" s="54">
        <f t="shared" si="61"/>
        <v>0.96681114316344652</v>
      </c>
      <c r="X228" s="175"/>
      <c r="Y228" s="55"/>
    </row>
    <row r="229" spans="1:25" ht="16.5" thickTop="1" thickBot="1" x14ac:dyDescent="0.3">
      <c r="A229" s="58"/>
      <c r="B229" s="58"/>
      <c r="D229" s="74">
        <v>2.02</v>
      </c>
      <c r="E229" s="137">
        <f t="shared" si="49"/>
        <v>19.641055368154714</v>
      </c>
      <c r="F229" s="144">
        <f t="shared" si="50"/>
        <v>2.3523109706239711</v>
      </c>
      <c r="G229" s="64">
        <f t="shared" si="51"/>
        <v>21.993366338778685</v>
      </c>
      <c r="H229" s="125">
        <f t="shared" si="52"/>
        <v>21993.366338778684</v>
      </c>
      <c r="I229" s="123">
        <f t="shared" si="53"/>
        <v>16934.892080859587</v>
      </c>
      <c r="J229" s="126">
        <f t="shared" si="54"/>
        <v>21.944925194400003</v>
      </c>
      <c r="K229" s="110">
        <f t="shared" si="55"/>
        <v>21944.925194400003</v>
      </c>
      <c r="L229" s="111">
        <f t="shared" si="56"/>
        <v>16897.592399688001</v>
      </c>
      <c r="N229" s="175"/>
      <c r="O229" s="52">
        <v>2.02</v>
      </c>
      <c r="P229" s="161">
        <f t="shared" si="62"/>
        <v>21.263512000000006</v>
      </c>
      <c r="Q229" s="156">
        <f t="shared" si="57"/>
        <v>21263.512000000006</v>
      </c>
      <c r="R229" s="156">
        <f t="shared" si="58"/>
        <v>16372.904240000005</v>
      </c>
      <c r="S229" s="179"/>
      <c r="T229" s="52">
        <f t="shared" si="63"/>
        <v>2.0200000000000009</v>
      </c>
      <c r="U229" s="53">
        <f t="shared" si="59"/>
        <v>16934.892080859587</v>
      </c>
      <c r="V229" s="172">
        <f t="shared" si="60"/>
        <v>16372.904240000005</v>
      </c>
      <c r="W229" s="54">
        <f t="shared" si="61"/>
        <v>0.96681479644651769</v>
      </c>
      <c r="X229" s="175"/>
      <c r="Y229" s="55"/>
    </row>
    <row r="230" spans="1:25" ht="16.5" thickTop="1" thickBot="1" x14ac:dyDescent="0.3">
      <c r="A230" s="58"/>
      <c r="B230" s="58"/>
      <c r="D230" s="74">
        <v>2.0299999999999998</v>
      </c>
      <c r="E230" s="137">
        <f t="shared" si="49"/>
        <v>19.716872063561347</v>
      </c>
      <c r="F230" s="144">
        <f t="shared" si="50"/>
        <v>2.3590458284905114</v>
      </c>
      <c r="G230" s="64">
        <f t="shared" si="51"/>
        <v>22.075917892051859</v>
      </c>
      <c r="H230" s="125">
        <f t="shared" si="52"/>
        <v>22075.917892051857</v>
      </c>
      <c r="I230" s="123">
        <f t="shared" si="53"/>
        <v>16998.456776879932</v>
      </c>
      <c r="J230" s="126">
        <f t="shared" si="54"/>
        <v>22.026291981099998</v>
      </c>
      <c r="K230" s="110">
        <f t="shared" si="55"/>
        <v>22026.291981099999</v>
      </c>
      <c r="L230" s="111">
        <f t="shared" si="56"/>
        <v>16960.244825447</v>
      </c>
      <c r="N230" s="175"/>
      <c r="O230" s="52">
        <v>2.0299999999999998</v>
      </c>
      <c r="P230" s="161">
        <f t="shared" si="62"/>
        <v>21.343684</v>
      </c>
      <c r="Q230" s="156">
        <f t="shared" si="57"/>
        <v>21343.684000000001</v>
      </c>
      <c r="R230" s="156">
        <f t="shared" si="58"/>
        <v>16434.63668</v>
      </c>
      <c r="S230" s="179"/>
      <c r="T230" s="52">
        <f t="shared" si="63"/>
        <v>2.0300000000000007</v>
      </c>
      <c r="U230" s="53">
        <f t="shared" si="59"/>
        <v>16998.456776879932</v>
      </c>
      <c r="V230" s="172">
        <f t="shared" si="60"/>
        <v>16434.63668</v>
      </c>
      <c r="W230" s="54">
        <f t="shared" si="61"/>
        <v>0.96683110094754021</v>
      </c>
      <c r="X230" s="175"/>
      <c r="Y230" s="55"/>
    </row>
    <row r="231" spans="1:25" ht="16.5" thickTop="1" thickBot="1" x14ac:dyDescent="0.3">
      <c r="A231" s="58"/>
      <c r="B231" s="58"/>
      <c r="D231" s="74">
        <v>2.04</v>
      </c>
      <c r="E231" s="137">
        <f t="shared" si="49"/>
        <v>19.791480961006847</v>
      </c>
      <c r="F231" s="144">
        <f t="shared" si="50"/>
        <v>2.365567828404608</v>
      </c>
      <c r="G231" s="64">
        <f t="shared" si="51"/>
        <v>22.157048789411455</v>
      </c>
      <c r="H231" s="125">
        <f t="shared" si="52"/>
        <v>22157.048789411456</v>
      </c>
      <c r="I231" s="123">
        <f t="shared" si="53"/>
        <v>17060.927567846822</v>
      </c>
      <c r="J231" s="126">
        <f t="shared" si="54"/>
        <v>22.106443155200001</v>
      </c>
      <c r="K231" s="110">
        <f t="shared" si="55"/>
        <v>22106.443155200002</v>
      </c>
      <c r="L231" s="111">
        <f t="shared" si="56"/>
        <v>17021.961229504002</v>
      </c>
      <c r="N231" s="175"/>
      <c r="O231" s="52">
        <v>2.04</v>
      </c>
      <c r="P231" s="161">
        <f t="shared" si="62"/>
        <v>21.422784</v>
      </c>
      <c r="Q231" s="156">
        <f t="shared" si="57"/>
        <v>21422.784</v>
      </c>
      <c r="R231" s="156">
        <f t="shared" si="58"/>
        <v>16495.543679999999</v>
      </c>
      <c r="S231" s="179"/>
      <c r="T231" s="52">
        <f t="shared" si="63"/>
        <v>2.0400000000000005</v>
      </c>
      <c r="U231" s="53">
        <f t="shared" si="59"/>
        <v>17060.927567846822</v>
      </c>
      <c r="V231" s="172">
        <f t="shared" si="60"/>
        <v>16495.543679999999</v>
      </c>
      <c r="W231" s="54">
        <f t="shared" si="61"/>
        <v>0.96686089395793751</v>
      </c>
      <c r="X231" s="175"/>
      <c r="Y231" s="55"/>
    </row>
    <row r="232" spans="1:25" ht="16.5" thickTop="1" thickBot="1" x14ac:dyDescent="0.3">
      <c r="A232" s="58"/>
      <c r="B232" s="58"/>
      <c r="D232" s="74">
        <v>2.0499999999999998</v>
      </c>
      <c r="E232" s="137">
        <f t="shared" si="49"/>
        <v>19.864848111748781</v>
      </c>
      <c r="F232" s="144">
        <f t="shared" si="50"/>
        <v>2.3718745515258917</v>
      </c>
      <c r="G232" s="64">
        <f t="shared" si="51"/>
        <v>22.236722663274673</v>
      </c>
      <c r="H232" s="125">
        <f t="shared" si="52"/>
        <v>22236.722663274672</v>
      </c>
      <c r="I232" s="123">
        <f t="shared" si="53"/>
        <v>17122.276450721496</v>
      </c>
      <c r="J232" s="126">
        <f t="shared" si="54"/>
        <v>22.185364912500003</v>
      </c>
      <c r="K232" s="110">
        <f t="shared" si="55"/>
        <v>22185.364912500001</v>
      </c>
      <c r="L232" s="111">
        <f t="shared" si="56"/>
        <v>17082.730982625002</v>
      </c>
      <c r="N232" s="175"/>
      <c r="O232" s="52">
        <v>2.0499999999999998</v>
      </c>
      <c r="P232" s="161">
        <f t="shared" si="62"/>
        <v>21.500800000000002</v>
      </c>
      <c r="Q232" s="156">
        <f t="shared" si="57"/>
        <v>21500.800000000003</v>
      </c>
      <c r="R232" s="156">
        <f t="shared" si="58"/>
        <v>16555.616000000002</v>
      </c>
      <c r="S232" s="179"/>
      <c r="T232" s="52">
        <f t="shared" si="63"/>
        <v>2.0500000000000003</v>
      </c>
      <c r="U232" s="53">
        <f t="shared" si="59"/>
        <v>17122.276450721496</v>
      </c>
      <c r="V232" s="172">
        <f t="shared" si="60"/>
        <v>16555.616000000002</v>
      </c>
      <c r="W232" s="54">
        <f t="shared" si="61"/>
        <v>0.9669050752478876</v>
      </c>
      <c r="X232" s="175"/>
      <c r="Y232" s="55"/>
    </row>
    <row r="233" spans="1:25" ht="16.5" thickTop="1" thickBot="1" x14ac:dyDescent="0.3">
      <c r="A233" s="58"/>
      <c r="B233" s="58"/>
      <c r="D233" s="74">
        <v>2.06</v>
      </c>
      <c r="E233" s="137">
        <f t="shared" si="49"/>
        <v>19.936937812310308</v>
      </c>
      <c r="F233" s="144">
        <f t="shared" si="50"/>
        <v>2.377963579013993</v>
      </c>
      <c r="G233" s="64">
        <f t="shared" si="51"/>
        <v>22.314901391324302</v>
      </c>
      <c r="H233" s="125">
        <f t="shared" si="52"/>
        <v>22314.901391324303</v>
      </c>
      <c r="I233" s="123">
        <f t="shared" si="53"/>
        <v>17182.474071319713</v>
      </c>
      <c r="J233" s="126">
        <f t="shared" si="54"/>
        <v>22.263043448799998</v>
      </c>
      <c r="K233" s="110">
        <f t="shared" si="55"/>
        <v>22263.043448799999</v>
      </c>
      <c r="L233" s="111">
        <f t="shared" si="56"/>
        <v>17142.543455576</v>
      </c>
      <c r="N233" s="175"/>
      <c r="O233" s="52">
        <v>2.06</v>
      </c>
      <c r="P233" s="161">
        <f t="shared" si="62"/>
        <v>21.577719999999999</v>
      </c>
      <c r="Q233" s="156">
        <f t="shared" si="57"/>
        <v>21577.72</v>
      </c>
      <c r="R233" s="156">
        <f t="shared" si="58"/>
        <v>16614.844400000002</v>
      </c>
      <c r="S233" s="179"/>
      <c r="T233" s="52">
        <f t="shared" si="63"/>
        <v>2.06</v>
      </c>
      <c r="U233" s="53">
        <f t="shared" si="59"/>
        <v>17182.474071319713</v>
      </c>
      <c r="V233" s="172">
        <f t="shared" si="60"/>
        <v>16614.844400000002</v>
      </c>
      <c r="W233" s="54">
        <f t="shared" si="61"/>
        <v>0.96696461353797847</v>
      </c>
      <c r="X233" s="175"/>
      <c r="Y233" s="55"/>
    </row>
    <row r="234" spans="1:25" ht="16.5" thickTop="1" thickBot="1" x14ac:dyDescent="0.3">
      <c r="A234" s="58"/>
      <c r="B234" s="58"/>
      <c r="D234" s="74">
        <v>2.0699999999999998</v>
      </c>
      <c r="E234" s="137">
        <f t="shared" si="49"/>
        <v>20.007712425406382</v>
      </c>
      <c r="F234" s="144">
        <f t="shared" si="50"/>
        <v>2.383832492028545</v>
      </c>
      <c r="G234" s="64">
        <f t="shared" si="51"/>
        <v>22.391544917434928</v>
      </c>
      <c r="H234" s="125">
        <f t="shared" si="52"/>
        <v>22391.544917434927</v>
      </c>
      <c r="I234" s="123">
        <f t="shared" si="53"/>
        <v>17241.489586424894</v>
      </c>
      <c r="J234" s="126">
        <f t="shared" si="54"/>
        <v>22.339464959900003</v>
      </c>
      <c r="K234" s="110">
        <f t="shared" si="55"/>
        <v>22339.464959900004</v>
      </c>
      <c r="L234" s="111">
        <f t="shared" si="56"/>
        <v>17201.388019123002</v>
      </c>
      <c r="N234" s="175"/>
      <c r="O234" s="52">
        <v>2.0699999999999998</v>
      </c>
      <c r="P234" s="161">
        <f t="shared" si="62"/>
        <v>21.653531999999998</v>
      </c>
      <c r="Q234" s="156">
        <f t="shared" si="57"/>
        <v>21653.531999999999</v>
      </c>
      <c r="R234" s="156">
        <f t="shared" si="58"/>
        <v>16673.219639999999</v>
      </c>
      <c r="S234" s="179"/>
      <c r="T234" s="52">
        <f t="shared" si="63"/>
        <v>2.0699999999999998</v>
      </c>
      <c r="U234" s="53">
        <f t="shared" si="59"/>
        <v>17241.489586424894</v>
      </c>
      <c r="V234" s="172">
        <f t="shared" si="60"/>
        <v>16673.219639999999</v>
      </c>
      <c r="W234" s="54">
        <f t="shared" si="61"/>
        <v>0.96704055391638999</v>
      </c>
      <c r="X234" s="175"/>
      <c r="Y234" s="55"/>
    </row>
    <row r="235" spans="1:25" ht="16.5" thickTop="1" thickBot="1" x14ac:dyDescent="0.3">
      <c r="A235" s="58"/>
      <c r="B235" s="58"/>
      <c r="D235" s="74">
        <v>2.08</v>
      </c>
      <c r="E235" s="137">
        <f t="shared" si="49"/>
        <v>20.077132174135777</v>
      </c>
      <c r="F235" s="144">
        <f t="shared" si="50"/>
        <v>2.3894788717291777</v>
      </c>
      <c r="G235" s="64">
        <f t="shared" si="51"/>
        <v>22.466611045864955</v>
      </c>
      <c r="H235" s="125">
        <f t="shared" si="52"/>
        <v>22466.611045864956</v>
      </c>
      <c r="I235" s="123">
        <f t="shared" si="53"/>
        <v>17299.290505316018</v>
      </c>
      <c r="J235" s="126">
        <f t="shared" si="54"/>
        <v>22.414615641599998</v>
      </c>
      <c r="K235" s="110">
        <f t="shared" si="55"/>
        <v>22414.615641599998</v>
      </c>
      <c r="L235" s="111">
        <f t="shared" si="56"/>
        <v>17259.254044031997</v>
      </c>
      <c r="N235" s="175"/>
      <c r="O235" s="52">
        <v>2.08</v>
      </c>
      <c r="P235" s="161">
        <f t="shared" si="62"/>
        <v>21.728224000000004</v>
      </c>
      <c r="Q235" s="156">
        <f t="shared" si="57"/>
        <v>21728.224000000006</v>
      </c>
      <c r="R235" s="156">
        <f t="shared" si="58"/>
        <v>16730.732480000006</v>
      </c>
      <c r="S235" s="179"/>
      <c r="T235" s="52">
        <f t="shared" si="63"/>
        <v>2.0799999999999996</v>
      </c>
      <c r="U235" s="53">
        <f t="shared" si="59"/>
        <v>17299.290505316018</v>
      </c>
      <c r="V235" s="172">
        <f t="shared" si="60"/>
        <v>16730.732480000006</v>
      </c>
      <c r="W235" s="54">
        <f t="shared" si="61"/>
        <v>0.96713402638441759</v>
      </c>
      <c r="X235" s="175"/>
      <c r="Y235" s="55"/>
    </row>
    <row r="236" spans="1:25" ht="16.5" thickTop="1" thickBot="1" x14ac:dyDescent="0.3">
      <c r="A236" s="58"/>
      <c r="B236" s="58"/>
      <c r="D236" s="74">
        <v>2.09</v>
      </c>
      <c r="E236" s="137">
        <f t="shared" si="49"/>
        <v>20.145154904047825</v>
      </c>
      <c r="F236" s="144">
        <f t="shared" si="50"/>
        <v>2.3949002992755219</v>
      </c>
      <c r="G236" s="64">
        <f t="shared" si="51"/>
        <v>22.540055203323348</v>
      </c>
      <c r="H236" s="125">
        <f t="shared" si="52"/>
        <v>22540.055203323347</v>
      </c>
      <c r="I236" s="123">
        <f t="shared" si="53"/>
        <v>17355.842506558976</v>
      </c>
      <c r="J236" s="126">
        <f t="shared" si="54"/>
        <v>22.488481689699995</v>
      </c>
      <c r="K236" s="110">
        <f t="shared" si="55"/>
        <v>22488.481689699995</v>
      </c>
      <c r="L236" s="111">
        <f t="shared" si="56"/>
        <v>17316.130901068995</v>
      </c>
      <c r="N236" s="175"/>
      <c r="O236" s="52">
        <v>2.09</v>
      </c>
      <c r="P236" s="161">
        <f t="shared" si="62"/>
        <v>21.801783999999998</v>
      </c>
      <c r="Q236" s="156">
        <f t="shared" si="57"/>
        <v>21801.784</v>
      </c>
      <c r="R236" s="156">
        <f t="shared" si="58"/>
        <v>16787.373680000001</v>
      </c>
      <c r="S236" s="179"/>
      <c r="T236" s="52">
        <f t="shared" si="63"/>
        <v>2.0899999999999994</v>
      </c>
      <c r="U236" s="53">
        <f t="shared" si="59"/>
        <v>17355.842506558976</v>
      </c>
      <c r="V236" s="172">
        <f t="shared" si="60"/>
        <v>16787.373680000001</v>
      </c>
      <c r="W236" s="54">
        <f t="shared" si="61"/>
        <v>0.9672462557583047</v>
      </c>
      <c r="X236" s="175"/>
      <c r="Y236" s="55"/>
    </row>
    <row r="237" spans="1:25" ht="16.5" thickTop="1" thickBot="1" x14ac:dyDescent="0.3">
      <c r="A237" s="58"/>
      <c r="B237" s="58"/>
      <c r="D237" s="74">
        <v>2.1</v>
      </c>
      <c r="E237" s="137">
        <f t="shared" si="49"/>
        <v>20.211735806298915</v>
      </c>
      <c r="F237" s="144">
        <f t="shared" si="50"/>
        <v>2.400094355827211</v>
      </c>
      <c r="G237" s="64">
        <f t="shared" si="51"/>
        <v>22.611830162126125</v>
      </c>
      <c r="H237" s="125">
        <f t="shared" si="52"/>
        <v>22611.830162126127</v>
      </c>
      <c r="I237" s="123">
        <f t="shared" si="53"/>
        <v>17411.109224837117</v>
      </c>
      <c r="J237" s="126">
        <f t="shared" si="54"/>
        <v>22.561049300000001</v>
      </c>
      <c r="K237" s="110">
        <f t="shared" si="55"/>
        <v>22561.049299999999</v>
      </c>
      <c r="L237" s="111">
        <f t="shared" si="56"/>
        <v>17372.007960999999</v>
      </c>
      <c r="N237" s="175"/>
      <c r="O237" s="52">
        <v>2.1</v>
      </c>
      <c r="P237" s="161">
        <f t="shared" si="62"/>
        <v>21.874200000000002</v>
      </c>
      <c r="Q237" s="156">
        <f t="shared" si="57"/>
        <v>21874.2</v>
      </c>
      <c r="R237" s="156">
        <f t="shared" si="58"/>
        <v>16843.134000000002</v>
      </c>
      <c r="S237" s="179"/>
      <c r="T237" s="52">
        <f t="shared" si="63"/>
        <v>2.0999999999999992</v>
      </c>
      <c r="U237" s="53">
        <f t="shared" si="59"/>
        <v>17411.109224837117</v>
      </c>
      <c r="V237" s="172">
        <f t="shared" si="60"/>
        <v>16843.134000000002</v>
      </c>
      <c r="W237" s="54">
        <f t="shared" si="61"/>
        <v>0.96737857321422738</v>
      </c>
      <c r="X237" s="175"/>
      <c r="Y237" s="55"/>
    </row>
    <row r="238" spans="1:25" ht="16.5" thickTop="1" thickBot="1" x14ac:dyDescent="0.3">
      <c r="A238" s="58"/>
      <c r="B238" s="58"/>
      <c r="D238" s="74">
        <v>2.11</v>
      </c>
      <c r="E238" s="137">
        <f t="shared" si="49"/>
        <v>20.276827093271145</v>
      </c>
      <c r="F238" s="144">
        <f t="shared" si="50"/>
        <v>2.4050586225438746</v>
      </c>
      <c r="G238" s="64">
        <f t="shared" si="51"/>
        <v>22.681885715815021</v>
      </c>
      <c r="H238" s="125">
        <f t="shared" si="52"/>
        <v>22681.88571581502</v>
      </c>
      <c r="I238" s="123">
        <f t="shared" si="53"/>
        <v>17465.052001177566</v>
      </c>
      <c r="J238" s="126">
        <f t="shared" si="54"/>
        <v>22.632304668300005</v>
      </c>
      <c r="K238" s="110">
        <f t="shared" si="55"/>
        <v>22632.304668300007</v>
      </c>
      <c r="L238" s="111">
        <f t="shared" si="56"/>
        <v>17426.874594591005</v>
      </c>
      <c r="N238" s="175"/>
      <c r="O238" s="52">
        <v>2.11</v>
      </c>
      <c r="P238" s="161">
        <f t="shared" si="62"/>
        <v>21.945460000000004</v>
      </c>
      <c r="Q238" s="156">
        <f t="shared" si="57"/>
        <v>21945.460000000003</v>
      </c>
      <c r="R238" s="156">
        <f t="shared" si="58"/>
        <v>16898.004200000003</v>
      </c>
      <c r="S238" s="179"/>
      <c r="T238" s="52">
        <f t="shared" si="63"/>
        <v>2.109999999999999</v>
      </c>
      <c r="U238" s="53">
        <f t="shared" si="59"/>
        <v>17465.052001177566</v>
      </c>
      <c r="V238" s="172">
        <f t="shared" si="60"/>
        <v>16898.004200000003</v>
      </c>
      <c r="W238" s="54">
        <f t="shared" si="61"/>
        <v>0.96753242984107168</v>
      </c>
      <c r="X238" s="175"/>
      <c r="Y238" s="55"/>
    </row>
    <row r="239" spans="1:25" ht="16.5" thickTop="1" thickBot="1" x14ac:dyDescent="0.3">
      <c r="A239" s="58"/>
      <c r="B239" s="58"/>
      <c r="D239" s="74">
        <v>2.12</v>
      </c>
      <c r="E239" s="137">
        <f t="shared" si="49"/>
        <v>20.34037761556058</v>
      </c>
      <c r="F239" s="144">
        <f t="shared" si="50"/>
        <v>2.4097906805851443</v>
      </c>
      <c r="G239" s="64">
        <f t="shared" si="51"/>
        <v>22.750168296145723</v>
      </c>
      <c r="H239" s="125">
        <f t="shared" si="52"/>
        <v>22750.168296145723</v>
      </c>
      <c r="I239" s="123">
        <f t="shared" si="53"/>
        <v>17517.629588032207</v>
      </c>
      <c r="J239" s="126">
        <f t="shared" si="54"/>
        <v>22.702233990400007</v>
      </c>
      <c r="K239" s="110">
        <f t="shared" si="55"/>
        <v>22702.233990400007</v>
      </c>
      <c r="L239" s="111">
        <f t="shared" si="56"/>
        <v>17480.720172608006</v>
      </c>
      <c r="N239" s="175"/>
      <c r="O239" s="52">
        <v>2.12</v>
      </c>
      <c r="P239" s="161">
        <f t="shared" si="62"/>
        <v>22.015552000000003</v>
      </c>
      <c r="Q239" s="156">
        <f t="shared" si="57"/>
        <v>22015.552000000003</v>
      </c>
      <c r="R239" s="156">
        <f t="shared" si="58"/>
        <v>16951.975040000001</v>
      </c>
      <c r="S239" s="179"/>
      <c r="T239" s="52">
        <f t="shared" si="63"/>
        <v>2.1199999999999988</v>
      </c>
      <c r="U239" s="53">
        <f t="shared" si="59"/>
        <v>17517.629588032207</v>
      </c>
      <c r="V239" s="172">
        <f t="shared" si="60"/>
        <v>16951.975040000001</v>
      </c>
      <c r="W239" s="54">
        <f t="shared" si="61"/>
        <v>0.96770941266969979</v>
      </c>
      <c r="X239" s="175"/>
      <c r="Y239" s="55"/>
    </row>
    <row r="240" spans="1:25" ht="16.5" thickTop="1" thickBot="1" x14ac:dyDescent="0.3">
      <c r="A240" s="58"/>
      <c r="B240" s="58"/>
      <c r="D240" s="74">
        <v>2.13</v>
      </c>
      <c r="E240" s="137">
        <f t="shared" si="49"/>
        <v>20.402332405897443</v>
      </c>
      <c r="F240" s="144">
        <f t="shared" si="50"/>
        <v>2.4142881111106513</v>
      </c>
      <c r="G240" s="64">
        <f t="shared" si="51"/>
        <v>22.816620517008094</v>
      </c>
      <c r="H240" s="125">
        <f t="shared" si="52"/>
        <v>22816.620517008094</v>
      </c>
      <c r="I240" s="123">
        <f t="shared" si="53"/>
        <v>17568.797798096231</v>
      </c>
      <c r="J240" s="126">
        <f t="shared" si="54"/>
        <v>22.770823462100001</v>
      </c>
      <c r="K240" s="110">
        <f t="shared" si="55"/>
        <v>22770.823462100001</v>
      </c>
      <c r="L240" s="111">
        <f t="shared" si="56"/>
        <v>17533.534065817003</v>
      </c>
      <c r="N240" s="175"/>
      <c r="O240" s="52">
        <v>2.13</v>
      </c>
      <c r="P240" s="161">
        <f t="shared" si="62"/>
        <v>22.084464000000001</v>
      </c>
      <c r="Q240" s="156">
        <f t="shared" si="57"/>
        <v>22084.464</v>
      </c>
      <c r="R240" s="156">
        <f t="shared" si="58"/>
        <v>17005.03728</v>
      </c>
      <c r="S240" s="179"/>
      <c r="T240" s="52">
        <f t="shared" si="63"/>
        <v>2.1299999999999986</v>
      </c>
      <c r="U240" s="53">
        <f t="shared" si="59"/>
        <v>17568.797798096231</v>
      </c>
      <c r="V240" s="172">
        <f t="shared" si="60"/>
        <v>17005.03728</v>
      </c>
      <c r="W240" s="54">
        <f t="shared" si="61"/>
        <v>0.96791126378850345</v>
      </c>
      <c r="X240" s="175"/>
      <c r="Y240" s="55"/>
    </row>
    <row r="241" spans="1:25" ht="16.5" thickTop="1" thickBot="1" x14ac:dyDescent="0.3">
      <c r="A241" s="58"/>
      <c r="B241" s="58"/>
      <c r="D241" s="74">
        <v>2.14</v>
      </c>
      <c r="E241" s="137">
        <f t="shared" si="49"/>
        <v>20.462632130952585</v>
      </c>
      <c r="F241" s="144">
        <f t="shared" si="50"/>
        <v>2.418548495280028</v>
      </c>
      <c r="G241" s="64">
        <f t="shared" si="51"/>
        <v>22.881180626232613</v>
      </c>
      <c r="H241" s="125">
        <f t="shared" si="52"/>
        <v>22881.180626232614</v>
      </c>
      <c r="I241" s="123">
        <f t="shared" si="53"/>
        <v>17618.509082199114</v>
      </c>
      <c r="J241" s="126">
        <f t="shared" si="54"/>
        <v>22.838059279200003</v>
      </c>
      <c r="K241" s="110">
        <f t="shared" si="55"/>
        <v>22838.059279200002</v>
      </c>
      <c r="L241" s="111">
        <f t="shared" si="56"/>
        <v>17585.305644984001</v>
      </c>
      <c r="N241" s="175"/>
      <c r="O241" s="52">
        <v>2.14</v>
      </c>
      <c r="P241" s="161">
        <f t="shared" si="62"/>
        <v>22.152183999999998</v>
      </c>
      <c r="Q241" s="156">
        <f t="shared" si="57"/>
        <v>22152.183999999997</v>
      </c>
      <c r="R241" s="156">
        <f t="shared" si="58"/>
        <v>17057.181679999998</v>
      </c>
      <c r="S241" s="179"/>
      <c r="T241" s="52">
        <f t="shared" si="63"/>
        <v>2.1399999999999983</v>
      </c>
      <c r="U241" s="53">
        <f t="shared" si="59"/>
        <v>17618.509082199114</v>
      </c>
      <c r="V241" s="172">
        <f t="shared" si="60"/>
        <v>17057.181679999998</v>
      </c>
      <c r="W241" s="54">
        <f t="shared" si="61"/>
        <v>0.96813990334935585</v>
      </c>
      <c r="X241" s="175"/>
      <c r="Y241" s="55"/>
    </row>
    <row r="242" spans="1:25" ht="16.5" thickTop="1" thickBot="1" x14ac:dyDescent="0.3">
      <c r="A242" s="58"/>
      <c r="B242" s="58"/>
      <c r="D242" s="74">
        <v>2.15</v>
      </c>
      <c r="E242" s="137">
        <f t="shared" si="49"/>
        <v>20.521212425527281</v>
      </c>
      <c r="F242" s="144">
        <f t="shared" si="50"/>
        <v>2.4225694142529046</v>
      </c>
      <c r="G242" s="64">
        <f t="shared" si="51"/>
        <v>22.943781839780186</v>
      </c>
      <c r="H242" s="125">
        <f t="shared" si="52"/>
        <v>22943.781839780186</v>
      </c>
      <c r="I242" s="123">
        <f t="shared" si="53"/>
        <v>17666.712016630743</v>
      </c>
      <c r="J242" s="126">
        <f t="shared" si="54"/>
        <v>22.903927637500001</v>
      </c>
      <c r="K242" s="110">
        <f t="shared" si="55"/>
        <v>22903.927637500001</v>
      </c>
      <c r="L242" s="111">
        <f t="shared" si="56"/>
        <v>17636.024280875001</v>
      </c>
      <c r="N242" s="175"/>
      <c r="O242" s="52">
        <v>2.15</v>
      </c>
      <c r="P242" s="161">
        <f t="shared" si="62"/>
        <v>22.218700000000002</v>
      </c>
      <c r="Q242" s="156">
        <f t="shared" si="57"/>
        <v>22218.7</v>
      </c>
      <c r="R242" s="156">
        <f t="shared" si="58"/>
        <v>17108.399000000001</v>
      </c>
      <c r="S242" s="179"/>
      <c r="T242" s="52">
        <f t="shared" si="63"/>
        <v>2.1499999999999981</v>
      </c>
      <c r="U242" s="53">
        <f t="shared" si="59"/>
        <v>17666.712016630743</v>
      </c>
      <c r="V242" s="172">
        <f t="shared" si="60"/>
        <v>17108.399000000001</v>
      </c>
      <c r="W242" s="54">
        <f t="shared" si="61"/>
        <v>0.9683974575401938</v>
      </c>
      <c r="X242" s="175"/>
      <c r="Y242" s="55"/>
    </row>
    <row r="243" spans="1:25" ht="16.5" thickTop="1" thickBot="1" x14ac:dyDescent="0.3">
      <c r="A243" s="58"/>
      <c r="B243" s="58"/>
      <c r="D243" s="74">
        <v>2.16</v>
      </c>
      <c r="E243" s="137">
        <f t="shared" si="49"/>
        <v>20.578003074404126</v>
      </c>
      <c r="F243" s="144">
        <f t="shared" si="50"/>
        <v>2.4263484491889127</v>
      </c>
      <c r="G243" s="64">
        <f t="shared" si="51"/>
        <v>23.004351523593037</v>
      </c>
      <c r="H243" s="125">
        <f t="shared" si="52"/>
        <v>23004.351523593035</v>
      </c>
      <c r="I243" s="123">
        <f t="shared" si="53"/>
        <v>17713.350673166638</v>
      </c>
      <c r="J243" s="126">
        <f t="shared" si="54"/>
        <v>22.968414732800003</v>
      </c>
      <c r="K243" s="110">
        <f t="shared" si="55"/>
        <v>22968.414732800004</v>
      </c>
      <c r="L243" s="111">
        <f t="shared" si="56"/>
        <v>17685.679344256005</v>
      </c>
      <c r="N243" s="175"/>
      <c r="O243" s="52">
        <v>2.16</v>
      </c>
      <c r="P243" s="161">
        <f t="shared" si="62"/>
        <v>22.284000000000002</v>
      </c>
      <c r="Q243" s="156">
        <f t="shared" si="57"/>
        <v>22284.000000000004</v>
      </c>
      <c r="R243" s="156">
        <f t="shared" si="58"/>
        <v>17158.680000000004</v>
      </c>
      <c r="S243" s="179"/>
      <c r="T243" s="52">
        <f t="shared" si="63"/>
        <v>2.1599999999999979</v>
      </c>
      <c r="U243" s="53">
        <f t="shared" si="59"/>
        <v>17713.350673166638</v>
      </c>
      <c r="V243" s="172">
        <f t="shared" si="60"/>
        <v>17158.680000000004</v>
      </c>
      <c r="W243" s="54">
        <f t="shared" si="61"/>
        <v>0.96868629298877451</v>
      </c>
      <c r="X243" s="175"/>
      <c r="Y243" s="55"/>
    </row>
    <row r="244" spans="1:25" ht="16.5" thickTop="1" thickBot="1" x14ac:dyDescent="0.3">
      <c r="A244" s="58"/>
      <c r="B244" s="58"/>
      <c r="D244" s="74">
        <v>2.17</v>
      </c>
      <c r="E244" s="137">
        <f t="shared" si="49"/>
        <v>20.632926993692806</v>
      </c>
      <c r="F244" s="144">
        <f t="shared" si="50"/>
        <v>2.4298831812476838</v>
      </c>
      <c r="G244" s="64">
        <f t="shared" si="51"/>
        <v>23.062810174940488</v>
      </c>
      <c r="H244" s="125">
        <f t="shared" si="52"/>
        <v>23062.810174940489</v>
      </c>
      <c r="I244" s="123">
        <f t="shared" si="53"/>
        <v>17758.363834704178</v>
      </c>
      <c r="J244" s="126">
        <f t="shared" si="54"/>
        <v>23.031506760899997</v>
      </c>
      <c r="K244" s="110">
        <f t="shared" si="55"/>
        <v>23031.506760899996</v>
      </c>
      <c r="L244" s="111">
        <f t="shared" si="56"/>
        <v>17734.260205892999</v>
      </c>
      <c r="N244" s="175"/>
      <c r="O244" s="52">
        <v>2.17</v>
      </c>
      <c r="P244" s="161">
        <f t="shared" si="62"/>
        <v>22.348071999999995</v>
      </c>
      <c r="Q244" s="156">
        <f t="shared" si="57"/>
        <v>22348.071999999996</v>
      </c>
      <c r="R244" s="156">
        <f t="shared" si="58"/>
        <v>17208.015439999999</v>
      </c>
      <c r="S244" s="179"/>
      <c r="T244" s="52">
        <f t="shared" si="63"/>
        <v>2.1699999999999977</v>
      </c>
      <c r="U244" s="53">
        <f t="shared" si="59"/>
        <v>17758.363834704178</v>
      </c>
      <c r="V244" s="172">
        <f t="shared" si="60"/>
        <v>17208.015439999999</v>
      </c>
      <c r="W244" s="54">
        <f t="shared" si="61"/>
        <v>0.96900905962807993</v>
      </c>
      <c r="X244" s="175"/>
      <c r="Y244" s="55"/>
    </row>
    <row r="245" spans="1:25" ht="16.5" thickTop="1" thickBot="1" x14ac:dyDescent="0.3">
      <c r="A245" s="58"/>
      <c r="B245" s="58"/>
      <c r="D245" s="74">
        <v>2.1800000000000002</v>
      </c>
      <c r="E245" s="137">
        <f t="shared" si="49"/>
        <v>20.685898943428885</v>
      </c>
      <c r="F245" s="144">
        <f t="shared" si="50"/>
        <v>2.433171191588849</v>
      </c>
      <c r="G245" s="64">
        <f t="shared" si="51"/>
        <v>23.119070135017733</v>
      </c>
      <c r="H245" s="125">
        <f t="shared" si="52"/>
        <v>23119.070135017733</v>
      </c>
      <c r="I245" s="123">
        <f t="shared" si="53"/>
        <v>17801.684003963655</v>
      </c>
      <c r="J245" s="126">
        <f t="shared" si="54"/>
        <v>23.093189917599997</v>
      </c>
      <c r="K245" s="110">
        <f t="shared" si="55"/>
        <v>23093.189917599997</v>
      </c>
      <c r="L245" s="111">
        <f t="shared" si="56"/>
        <v>17781.756236551999</v>
      </c>
      <c r="N245" s="175"/>
      <c r="O245" s="52">
        <v>2.1800000000000002</v>
      </c>
      <c r="P245" s="161">
        <f t="shared" si="62"/>
        <v>22.410904000000002</v>
      </c>
      <c r="Q245" s="156">
        <f t="shared" si="57"/>
        <v>22410.904000000002</v>
      </c>
      <c r="R245" s="156">
        <f t="shared" si="58"/>
        <v>17256.396080000002</v>
      </c>
      <c r="S245" s="179"/>
      <c r="T245" s="52">
        <f t="shared" si="63"/>
        <v>2.1799999999999975</v>
      </c>
      <c r="U245" s="53">
        <f t="shared" si="59"/>
        <v>17801.684003963655</v>
      </c>
      <c r="V245" s="172">
        <f t="shared" si="60"/>
        <v>17256.396080000002</v>
      </c>
      <c r="W245" s="54">
        <f t="shared" si="61"/>
        <v>0.96936874489839042</v>
      </c>
      <c r="X245" s="175"/>
      <c r="Y245" s="55"/>
    </row>
    <row r="246" spans="1:25" ht="16.5" thickTop="1" thickBot="1" x14ac:dyDescent="0.3">
      <c r="A246" s="58"/>
      <c r="B246" s="58"/>
      <c r="D246" s="74">
        <v>2.19</v>
      </c>
      <c r="E246" s="137">
        <f t="shared" si="49"/>
        <v>20.7368238723834</v>
      </c>
      <c r="F246" s="144">
        <f t="shared" si="50"/>
        <v>2.4362100613720394</v>
      </c>
      <c r="G246" s="64">
        <f t="shared" si="51"/>
        <v>23.173033933755441</v>
      </c>
      <c r="H246" s="125">
        <f t="shared" si="52"/>
        <v>23173.03393375544</v>
      </c>
      <c r="I246" s="123">
        <f t="shared" si="53"/>
        <v>17843.236128991688</v>
      </c>
      <c r="J246" s="126">
        <f t="shared" si="54"/>
        <v>23.153450398700002</v>
      </c>
      <c r="K246" s="110">
        <f t="shared" si="55"/>
        <v>23153.450398700003</v>
      </c>
      <c r="L246" s="111">
        <f t="shared" si="56"/>
        <v>17828.156806999003</v>
      </c>
      <c r="N246" s="175"/>
      <c r="O246" s="52">
        <v>2.19</v>
      </c>
      <c r="P246" s="161">
        <f t="shared" si="62"/>
        <v>22.472484000000005</v>
      </c>
      <c r="Q246" s="156">
        <f t="shared" si="57"/>
        <v>22472.484000000004</v>
      </c>
      <c r="R246" s="156">
        <f t="shared" si="58"/>
        <v>17303.812680000003</v>
      </c>
      <c r="S246" s="179"/>
      <c r="T246" s="52">
        <f t="shared" si="63"/>
        <v>2.1899999999999973</v>
      </c>
      <c r="U246" s="53">
        <f t="shared" si="59"/>
        <v>17843.236128991688</v>
      </c>
      <c r="V246" s="172">
        <f t="shared" si="60"/>
        <v>17303.812680000003</v>
      </c>
      <c r="W246" s="54">
        <f t="shared" si="61"/>
        <v>0.96976874345594577</v>
      </c>
      <c r="X246" s="175"/>
      <c r="Y246" s="55"/>
    </row>
    <row r="247" spans="1:25" ht="16.5" thickTop="1" thickBot="1" x14ac:dyDescent="0.3">
      <c r="A247" s="58"/>
      <c r="B247" s="58"/>
      <c r="D247" s="52">
        <v>2.2000000000000002</v>
      </c>
      <c r="E247" s="137">
        <f t="shared" si="49"/>
        <v>20.785594747297516</v>
      </c>
      <c r="F247" s="144">
        <f t="shared" si="50"/>
        <v>2.4389973717568867</v>
      </c>
      <c r="G247" s="64">
        <f t="shared" si="51"/>
        <v>23.224592119054403</v>
      </c>
      <c r="H247" s="125">
        <f t="shared" si="52"/>
        <v>23224.592119054403</v>
      </c>
      <c r="I247" s="123">
        <f t="shared" si="53"/>
        <v>17882.935931671891</v>
      </c>
      <c r="J247" s="126">
        <f t="shared" si="54"/>
        <v>23.212274399999998</v>
      </c>
      <c r="K247" s="110">
        <f t="shared" si="55"/>
        <v>23212.274399999998</v>
      </c>
      <c r="L247" s="111">
        <f t="shared" si="56"/>
        <v>17873.451288</v>
      </c>
      <c r="N247" s="175"/>
      <c r="O247" s="52">
        <v>2.2000000000000002</v>
      </c>
      <c r="P247" s="161">
        <f t="shared" si="62"/>
        <v>22.532800000000002</v>
      </c>
      <c r="Q247" s="156">
        <f t="shared" si="57"/>
        <v>22532.800000000003</v>
      </c>
      <c r="R247" s="156">
        <f t="shared" si="58"/>
        <v>17350.256000000001</v>
      </c>
      <c r="S247" s="179"/>
      <c r="T247" s="52">
        <f t="shared" si="63"/>
        <v>2.1999999999999971</v>
      </c>
      <c r="U247" s="53">
        <f t="shared" si="59"/>
        <v>17882.935931671891</v>
      </c>
      <c r="V247" s="172">
        <f t="shared" si="60"/>
        <v>17350.256000000001</v>
      </c>
      <c r="W247" s="54">
        <f t="shared" si="61"/>
        <v>0.97021294860602403</v>
      </c>
      <c r="X247" s="175"/>
      <c r="Y247" s="55"/>
    </row>
    <row r="248" spans="1:25" ht="16.5" thickTop="1" thickBot="1" x14ac:dyDescent="0.3">
      <c r="A248" s="58"/>
      <c r="B248" s="58"/>
      <c r="D248" s="52">
        <v>2.21</v>
      </c>
      <c r="E248" s="137">
        <f t="shared" si="49"/>
        <v>20.832089638786115</v>
      </c>
      <c r="F248" s="144">
        <f t="shared" si="50"/>
        <v>2.4415307039030227</v>
      </c>
      <c r="G248" s="64">
        <f t="shared" si="51"/>
        <v>23.273620342689139</v>
      </c>
      <c r="H248" s="125">
        <f t="shared" si="52"/>
        <v>23273.620342689137</v>
      </c>
      <c r="I248" s="123">
        <f t="shared" si="53"/>
        <v>17920.687663870634</v>
      </c>
      <c r="J248" s="126">
        <f t="shared" si="54"/>
        <v>23.269648117300004</v>
      </c>
      <c r="K248" s="110">
        <f t="shared" si="55"/>
        <v>23269.648117300003</v>
      </c>
      <c r="L248" s="111">
        <f t="shared" si="56"/>
        <v>17917.629050321004</v>
      </c>
      <c r="N248" s="175"/>
      <c r="O248" s="52">
        <v>2.21</v>
      </c>
      <c r="P248" s="161">
        <f t="shared" si="62"/>
        <v>22.591840000000001</v>
      </c>
      <c r="Q248" s="156">
        <f t="shared" si="57"/>
        <v>22591.84</v>
      </c>
      <c r="R248" s="156">
        <f t="shared" si="58"/>
        <v>17395.716800000002</v>
      </c>
      <c r="S248" s="181"/>
      <c r="T248" s="52">
        <f t="shared" si="63"/>
        <v>2.2099999999999969</v>
      </c>
      <c r="U248" s="53">
        <f t="shared" si="59"/>
        <v>17920.687663870634</v>
      </c>
      <c r="V248" s="172">
        <f t="shared" si="60"/>
        <v>17395.716800000002</v>
      </c>
      <c r="W248" s="54">
        <f t="shared" si="61"/>
        <v>0.97070587503575489</v>
      </c>
      <c r="X248" s="175"/>
      <c r="Y248" s="55"/>
    </row>
    <row r="249" spans="1:25" ht="16.5" thickTop="1" thickBot="1" x14ac:dyDescent="0.3">
      <c r="A249" s="58"/>
      <c r="B249" s="58"/>
      <c r="D249" s="52">
        <v>2.2200000000000002</v>
      </c>
      <c r="E249" s="137">
        <f t="shared" si="49"/>
        <v>20.876167699274035</v>
      </c>
      <c r="F249" s="144">
        <f t="shared" si="50"/>
        <v>2.4438076389700774</v>
      </c>
      <c r="G249" s="64">
        <f t="shared" si="51"/>
        <v>23.319975338244113</v>
      </c>
      <c r="H249" s="125">
        <f t="shared" si="52"/>
        <v>23319.975338244112</v>
      </c>
      <c r="I249" s="123">
        <f t="shared" si="53"/>
        <v>17956.381010447967</v>
      </c>
      <c r="J249" s="126">
        <f t="shared" si="54"/>
        <v>23.325557746400005</v>
      </c>
      <c r="K249" s="110">
        <f t="shared" si="55"/>
        <v>23325.557746400005</v>
      </c>
      <c r="L249" s="111">
        <f t="shared" si="56"/>
        <v>17960.679464728004</v>
      </c>
      <c r="N249" s="175"/>
      <c r="O249" s="52">
        <v>2.2200000000000002</v>
      </c>
      <c r="P249" s="161">
        <f t="shared" si="62"/>
        <v>22.649592000000005</v>
      </c>
      <c r="Q249" s="156">
        <f t="shared" si="57"/>
        <v>22649.592000000004</v>
      </c>
      <c r="R249" s="156">
        <f t="shared" si="58"/>
        <v>17440.185840000002</v>
      </c>
      <c r="S249" s="181"/>
      <c r="T249" s="52">
        <f t="shared" si="63"/>
        <v>2.2199999999999966</v>
      </c>
      <c r="U249" s="53">
        <f t="shared" si="59"/>
        <v>17956.381010447967</v>
      </c>
      <c r="V249" s="172">
        <f t="shared" si="60"/>
        <v>17440.185840000002</v>
      </c>
      <c r="W249" s="54">
        <f t="shared" si="61"/>
        <v>0.97125282816467218</v>
      </c>
      <c r="X249" s="175"/>
      <c r="Y249" s="55"/>
    </row>
    <row r="250" spans="1:25" ht="16.5" thickTop="1" thickBot="1" x14ac:dyDescent="0.3">
      <c r="A250" s="58"/>
      <c r="B250" s="58"/>
      <c r="D250" s="52">
        <v>2.23</v>
      </c>
      <c r="E250" s="137">
        <f t="shared" si="49"/>
        <v>20.917663421869953</v>
      </c>
      <c r="F250" s="144">
        <f t="shared" si="50"/>
        <v>2.4458257581176834</v>
      </c>
      <c r="G250" s="64">
        <f t="shared" si="51"/>
        <v>23.363489179987639</v>
      </c>
      <c r="H250" s="125">
        <f t="shared" si="52"/>
        <v>23363.489179987639</v>
      </c>
      <c r="I250" s="123">
        <f t="shared" si="53"/>
        <v>17989.886668590483</v>
      </c>
      <c r="J250" s="126">
        <f t="shared" si="54"/>
        <v>23.379989483100005</v>
      </c>
      <c r="K250" s="110">
        <f t="shared" si="55"/>
        <v>23379.989483100006</v>
      </c>
      <c r="L250" s="111">
        <f t="shared" si="56"/>
        <v>18002.591901987005</v>
      </c>
      <c r="N250" s="175"/>
      <c r="O250" s="52">
        <v>2.23</v>
      </c>
      <c r="P250" s="161">
        <f t="shared" si="62"/>
        <v>22.706044000000006</v>
      </c>
      <c r="Q250" s="156">
        <f t="shared" si="57"/>
        <v>22706.044000000005</v>
      </c>
      <c r="R250" s="156">
        <f t="shared" si="58"/>
        <v>17483.653880000005</v>
      </c>
      <c r="S250" s="181"/>
      <c r="T250" s="52">
        <f t="shared" si="63"/>
        <v>2.2299999999999964</v>
      </c>
      <c r="U250" s="53">
        <f t="shared" si="59"/>
        <v>17989.886668590483</v>
      </c>
      <c r="V250" s="172">
        <f t="shared" si="60"/>
        <v>17483.653880000005</v>
      </c>
      <c r="W250" s="54">
        <f t="shared" si="61"/>
        <v>0.97186014576321167</v>
      </c>
      <c r="X250" s="175"/>
      <c r="Y250" s="55"/>
    </row>
    <row r="251" spans="1:25" ht="16.5" thickTop="1" thickBot="1" x14ac:dyDescent="0.3">
      <c r="A251" s="58"/>
      <c r="B251" s="58"/>
      <c r="D251" s="52">
        <v>2.2400000000000002</v>
      </c>
      <c r="E251" s="137">
        <f t="shared" si="49"/>
        <v>20.956378097080368</v>
      </c>
      <c r="F251" s="144">
        <f t="shared" si="50"/>
        <v>2.4475826425054712</v>
      </c>
      <c r="G251" s="64">
        <f t="shared" si="51"/>
        <v>23.403960739585838</v>
      </c>
      <c r="H251" s="125">
        <f t="shared" si="52"/>
        <v>23403.960739585837</v>
      </c>
      <c r="I251" s="123">
        <f t="shared" si="53"/>
        <v>18021.049769481095</v>
      </c>
      <c r="J251" s="126">
        <f t="shared" si="54"/>
        <v>23.432929523200002</v>
      </c>
      <c r="K251" s="110">
        <f t="shared" si="55"/>
        <v>23432.9295232</v>
      </c>
      <c r="L251" s="111">
        <f t="shared" si="56"/>
        <v>18043.355732864002</v>
      </c>
      <c r="N251" s="175"/>
      <c r="O251" s="52">
        <v>2.2400000000000002</v>
      </c>
      <c r="P251" s="161">
        <f t="shared" si="62"/>
        <v>22.761184</v>
      </c>
      <c r="Q251" s="156">
        <f t="shared" si="57"/>
        <v>22761.184000000001</v>
      </c>
      <c r="R251" s="156">
        <f t="shared" si="58"/>
        <v>17526.111680000002</v>
      </c>
      <c r="S251" s="181"/>
      <c r="T251" s="52">
        <f t="shared" si="63"/>
        <v>2.2399999999999962</v>
      </c>
      <c r="U251" s="53">
        <f t="shared" si="59"/>
        <v>18021.049769481095</v>
      </c>
      <c r="V251" s="172">
        <f t="shared" si="60"/>
        <v>17526.111680000002</v>
      </c>
      <c r="W251" s="54">
        <f t="shared" si="61"/>
        <v>0.97253555726152663</v>
      </c>
      <c r="X251" s="175"/>
      <c r="Y251" s="55"/>
    </row>
    <row r="252" spans="1:25" ht="16.5" thickTop="1" thickBot="1" x14ac:dyDescent="0.3">
      <c r="A252" s="58"/>
      <c r="B252" s="58"/>
      <c r="D252" s="52">
        <v>2.25</v>
      </c>
      <c r="E252" s="137">
        <f t="shared" si="49"/>
        <v>20.992066407855525</v>
      </c>
      <c r="F252" s="144">
        <f t="shared" si="50"/>
        <v>2.4490758732930722</v>
      </c>
      <c r="G252" s="64">
        <f t="shared" si="51"/>
        <v>23.441142281148597</v>
      </c>
      <c r="H252" s="125">
        <f t="shared" si="52"/>
        <v>23441.142281148597</v>
      </c>
      <c r="I252" s="123">
        <f t="shared" si="53"/>
        <v>18049.679556484421</v>
      </c>
      <c r="J252" s="126">
        <f t="shared" si="54"/>
        <v>23.484364062500003</v>
      </c>
      <c r="K252" s="110">
        <f t="shared" si="55"/>
        <v>23484.364062500004</v>
      </c>
      <c r="L252" s="111">
        <f t="shared" si="56"/>
        <v>18082.960328125002</v>
      </c>
      <c r="N252" s="175"/>
      <c r="O252" s="52">
        <v>2.25</v>
      </c>
      <c r="P252" s="161">
        <f t="shared" si="62"/>
        <v>22.815000000000005</v>
      </c>
      <c r="Q252" s="156">
        <f t="shared" si="57"/>
        <v>22815.000000000004</v>
      </c>
      <c r="R252" s="156">
        <f t="shared" si="58"/>
        <v>17567.550000000003</v>
      </c>
      <c r="S252" s="181"/>
      <c r="T252" s="52">
        <f t="shared" si="63"/>
        <v>2.249999999999996</v>
      </c>
      <c r="U252" s="53">
        <f t="shared" si="59"/>
        <v>18049.679556484421</v>
      </c>
      <c r="V252" s="172">
        <f t="shared" si="60"/>
        <v>17567.550000000003</v>
      </c>
      <c r="W252" s="54">
        <f t="shared" si="61"/>
        <v>0.97328874703976609</v>
      </c>
      <c r="X252" s="175"/>
      <c r="Y252" s="55"/>
    </row>
    <row r="253" spans="1:25" ht="16.5" thickTop="1" thickBot="1" x14ac:dyDescent="0.3">
      <c r="A253" s="58"/>
      <c r="B253" s="58"/>
      <c r="D253" s="52">
        <v>2.2599999999999998</v>
      </c>
      <c r="E253" s="137">
        <f t="shared" si="49"/>
        <v>21.024413871984496</v>
      </c>
      <c r="F253" s="144">
        <f t="shared" si="50"/>
        <v>2.450303031640118</v>
      </c>
      <c r="G253" s="64">
        <f t="shared" si="51"/>
        <v>23.474716903624614</v>
      </c>
      <c r="H253" s="125">
        <f t="shared" si="52"/>
        <v>23474.716903624616</v>
      </c>
      <c r="I253" s="123">
        <f t="shared" si="53"/>
        <v>18075.532015790955</v>
      </c>
      <c r="J253" s="126">
        <f t="shared" si="54"/>
        <v>23.534279296800005</v>
      </c>
      <c r="K253" s="110">
        <f t="shared" si="55"/>
        <v>23534.279296800003</v>
      </c>
      <c r="L253" s="111">
        <f t="shared" si="56"/>
        <v>18121.395058536003</v>
      </c>
      <c r="N253" s="175"/>
      <c r="O253" s="52">
        <v>2.2599999999999998</v>
      </c>
      <c r="P253" s="161">
        <f t="shared" si="62"/>
        <v>22.86748</v>
      </c>
      <c r="Q253" s="156">
        <f t="shared" si="57"/>
        <v>22867.48</v>
      </c>
      <c r="R253" s="156">
        <f t="shared" si="58"/>
        <v>17607.959599999998</v>
      </c>
      <c r="S253" s="181"/>
      <c r="T253" s="52">
        <f t="shared" si="63"/>
        <v>2.2599999999999958</v>
      </c>
      <c r="U253" s="53">
        <f t="shared" si="59"/>
        <v>18075.532015790955</v>
      </c>
      <c r="V253" s="172">
        <f t="shared" si="60"/>
        <v>17607.959599999998</v>
      </c>
      <c r="W253" s="54">
        <f t="shared" si="61"/>
        <v>0.97413230131304118</v>
      </c>
      <c r="X253" s="175"/>
      <c r="Y253" s="55"/>
    </row>
    <row r="254" spans="1:25" ht="16.5" thickTop="1" thickBot="1" x14ac:dyDescent="0.3">
      <c r="A254" s="58"/>
      <c r="B254" s="58"/>
      <c r="D254" s="52">
        <v>2.27</v>
      </c>
      <c r="E254" s="137">
        <f t="shared" si="49"/>
        <v>21.052995003878138</v>
      </c>
      <c r="F254" s="144">
        <f t="shared" si="50"/>
        <v>2.4512616987062401</v>
      </c>
      <c r="G254" s="64">
        <f t="shared" si="51"/>
        <v>23.504256702584378</v>
      </c>
      <c r="H254" s="125">
        <f t="shared" si="52"/>
        <v>23504.256702584378</v>
      </c>
      <c r="I254" s="123">
        <f t="shared" si="53"/>
        <v>18098.27766098997</v>
      </c>
      <c r="J254" s="126">
        <f t="shared" si="54"/>
        <v>23.582661421900003</v>
      </c>
      <c r="K254" s="110">
        <f t="shared" si="55"/>
        <v>23582.661421900004</v>
      </c>
      <c r="L254" s="111">
        <f t="shared" si="56"/>
        <v>18158.649294863004</v>
      </c>
      <c r="N254" s="175"/>
      <c r="O254" s="52">
        <v>2.27</v>
      </c>
      <c r="P254" s="161">
        <f t="shared" si="62"/>
        <v>22.918612000000003</v>
      </c>
      <c r="Q254" s="156">
        <f t="shared" si="57"/>
        <v>22918.612000000005</v>
      </c>
      <c r="R254" s="156">
        <f t="shared" si="58"/>
        <v>17647.331240000003</v>
      </c>
      <c r="S254" s="181"/>
      <c r="T254" s="75">
        <f t="shared" si="63"/>
        <v>2.2699999999999956</v>
      </c>
      <c r="U254" s="53">
        <f t="shared" si="59"/>
        <v>18098.27766098997</v>
      </c>
      <c r="V254" s="172">
        <f t="shared" si="60"/>
        <v>17647.331240000003</v>
      </c>
      <c r="W254" s="54">
        <f t="shared" si="61"/>
        <v>0.97508346211518448</v>
      </c>
      <c r="X254" s="175"/>
      <c r="Y254" s="76"/>
    </row>
    <row r="255" spans="1:25" ht="16.5" thickTop="1" thickBot="1" x14ac:dyDescent="0.3">
      <c r="A255" s="58"/>
      <c r="B255" s="58"/>
      <c r="D255" s="52">
        <v>2.2799999999999998</v>
      </c>
      <c r="E255" s="137">
        <f t="shared" si="49"/>
        <v>21.077183473550146</v>
      </c>
      <c r="F255" s="144">
        <f t="shared" si="50"/>
        <v>2.4519494556510697</v>
      </c>
      <c r="G255" s="64">
        <f t="shared" si="51"/>
        <v>23.529132929201218</v>
      </c>
      <c r="H255" s="125">
        <f t="shared" si="52"/>
        <v>23529.13292920122</v>
      </c>
      <c r="I255" s="123">
        <f t="shared" si="53"/>
        <v>18117.43235548494</v>
      </c>
      <c r="J255" s="126">
        <f t="shared" si="54"/>
        <v>23.629496633600002</v>
      </c>
      <c r="K255" s="110">
        <f t="shared" si="55"/>
        <v>23629.496633600003</v>
      </c>
      <c r="L255" s="111">
        <f t="shared" si="56"/>
        <v>18194.712407872004</v>
      </c>
      <c r="N255" s="175"/>
      <c r="O255" s="52">
        <v>2.2799999999999998</v>
      </c>
      <c r="P255" s="161">
        <f t="shared" si="62"/>
        <v>22.968384000000004</v>
      </c>
      <c r="Q255" s="156">
        <f t="shared" si="57"/>
        <v>22968.384000000005</v>
      </c>
      <c r="R255" s="156">
        <f t="shared" si="58"/>
        <v>17685.655680000003</v>
      </c>
      <c r="S255" s="181"/>
      <c r="T255" s="52">
        <f t="shared" si="63"/>
        <v>2.2799999999999954</v>
      </c>
      <c r="U255" s="53">
        <f t="shared" si="59"/>
        <v>18117.43235548494</v>
      </c>
      <c r="V255" s="172">
        <f t="shared" si="60"/>
        <v>17685.655680000003</v>
      </c>
      <c r="W255" s="54">
        <f t="shared" si="61"/>
        <v>0.97616788808629285</v>
      </c>
      <c r="X255" s="175"/>
      <c r="Y255" s="55"/>
    </row>
    <row r="256" spans="1:25" ht="16.5" thickTop="1" thickBot="1" x14ac:dyDescent="0.3">
      <c r="A256" s="58"/>
      <c r="B256" s="58"/>
      <c r="D256" s="52">
        <v>2.29</v>
      </c>
      <c r="E256" s="137">
        <f t="shared" si="49"/>
        <v>21.095903065042261</v>
      </c>
      <c r="F256" s="144">
        <f t="shared" si="50"/>
        <v>2.4523638836342379</v>
      </c>
      <c r="G256" s="64">
        <f t="shared" si="51"/>
        <v>23.548266948676499</v>
      </c>
      <c r="H256" s="125">
        <f t="shared" si="52"/>
        <v>23548.266948676501</v>
      </c>
      <c r="I256" s="123">
        <f t="shared" si="53"/>
        <v>18132.165550480906</v>
      </c>
      <c r="J256" s="126">
        <f t="shared" si="54"/>
        <v>23.674771127699998</v>
      </c>
      <c r="K256" s="110">
        <f t="shared" si="55"/>
        <v>23674.771127699998</v>
      </c>
      <c r="L256" s="111">
        <f t="shared" si="56"/>
        <v>18229.573768328999</v>
      </c>
      <c r="N256" s="175"/>
      <c r="O256" s="52">
        <v>2.29</v>
      </c>
      <c r="P256" s="161">
        <f t="shared" si="62"/>
        <v>23.016784000000001</v>
      </c>
      <c r="Q256" s="156">
        <f t="shared" si="57"/>
        <v>23016.784</v>
      </c>
      <c r="R256" s="156">
        <f t="shared" si="58"/>
        <v>17722.92368</v>
      </c>
      <c r="S256" s="181"/>
      <c r="T256" s="52">
        <f t="shared" si="63"/>
        <v>2.2899999999999952</v>
      </c>
      <c r="U256" s="53">
        <f t="shared" si="59"/>
        <v>18132.165550480906</v>
      </c>
      <c r="V256" s="172">
        <f t="shared" si="60"/>
        <v>17722.92368</v>
      </c>
      <c r="W256" s="54">
        <f t="shared" si="61"/>
        <v>0.97743006099621388</v>
      </c>
      <c r="X256" s="175"/>
      <c r="Y256" s="55"/>
    </row>
    <row r="257" spans="1:25" ht="15.75" thickTop="1" x14ac:dyDescent="0.25">
      <c r="A257" s="58"/>
      <c r="B257" s="58"/>
      <c r="D257" s="52">
        <v>2.2999999999999998</v>
      </c>
      <c r="E257" s="137">
        <f t="shared" si="49"/>
        <v>21.106161924612305</v>
      </c>
      <c r="F257" s="144">
        <f t="shared" si="50"/>
        <v>2.4525025638153752</v>
      </c>
      <c r="G257" s="64">
        <f t="shared" si="51"/>
        <v>23.558664488427681</v>
      </c>
      <c r="H257" s="125">
        <f t="shared" si="52"/>
        <v>23558.664488427679</v>
      </c>
      <c r="I257" s="123">
        <f t="shared" si="53"/>
        <v>18140.171656089315</v>
      </c>
      <c r="J257" s="126">
        <f t="shared" si="54"/>
        <v>23.718471099999999</v>
      </c>
      <c r="K257" s="110">
        <f t="shared" si="55"/>
        <v>23718.471099999999</v>
      </c>
      <c r="L257" s="111">
        <f t="shared" si="56"/>
        <v>18263.222747</v>
      </c>
      <c r="N257" s="175"/>
      <c r="O257" s="52">
        <v>2.2999999999999998</v>
      </c>
      <c r="P257" s="161">
        <f t="shared" si="62"/>
        <v>23.063800000000004</v>
      </c>
      <c r="Q257" s="160">
        <f t="shared" si="57"/>
        <v>23063.800000000003</v>
      </c>
      <c r="R257" s="156">
        <f t="shared" si="58"/>
        <v>17759.126000000004</v>
      </c>
      <c r="S257" s="181"/>
      <c r="T257" s="62">
        <f t="shared" si="63"/>
        <v>2.2999999999999949</v>
      </c>
      <c r="U257" s="53">
        <f t="shared" si="59"/>
        <v>18140.171656089315</v>
      </c>
      <c r="V257" s="171">
        <f t="shared" si="60"/>
        <v>17759.126000000004</v>
      </c>
      <c r="W257" s="54">
        <f t="shared" si="61"/>
        <v>0.9789943742918551</v>
      </c>
      <c r="X257" s="175"/>
      <c r="Y257" s="55"/>
    </row>
    <row r="258" spans="1:25" ht="16.5" hidden="1" thickTop="1" thickBot="1" x14ac:dyDescent="0.3">
      <c r="A258" s="58"/>
      <c r="B258" s="58"/>
      <c r="D258" s="52">
        <v>2.31</v>
      </c>
      <c r="E258" s="137" t="e">
        <f t="shared" si="49"/>
        <v>#NUM!</v>
      </c>
      <c r="F258" s="144">
        <f t="shared" si="50"/>
        <v>2.4523630773541143</v>
      </c>
      <c r="G258" s="64" t="e">
        <f t="shared" si="51"/>
        <v>#NUM!</v>
      </c>
      <c r="H258" s="125" t="e">
        <f t="shared" si="52"/>
        <v>#NUM!</v>
      </c>
      <c r="I258" s="123" t="e">
        <f t="shared" si="53"/>
        <v>#NUM!</v>
      </c>
      <c r="J258" s="126">
        <f t="shared" si="54"/>
        <v>23.760582746299999</v>
      </c>
      <c r="K258" s="110">
        <f t="shared" si="55"/>
        <v>23760.582746299999</v>
      </c>
      <c r="L258" s="111">
        <f t="shared" si="56"/>
        <v>18295.648714651001</v>
      </c>
      <c r="N258" s="175"/>
      <c r="O258" s="52">
        <v>2.31</v>
      </c>
      <c r="P258" s="161">
        <f t="shared" si="62"/>
        <v>23.109420000000004</v>
      </c>
      <c r="Q258" s="156">
        <f t="shared" si="57"/>
        <v>23109.420000000002</v>
      </c>
      <c r="R258" s="156">
        <f t="shared" si="58"/>
        <v>17794.253400000001</v>
      </c>
      <c r="S258" s="181"/>
      <c r="T258" s="52">
        <f t="shared" si="63"/>
        <v>2.3099999999999947</v>
      </c>
      <c r="U258" s="53" t="e">
        <f t="shared" si="59"/>
        <v>#NUM!</v>
      </c>
      <c r="V258" s="172">
        <f t="shared" si="60"/>
        <v>17794.253400000001</v>
      </c>
      <c r="W258" s="54" t="e">
        <f t="shared" si="61"/>
        <v>#NUM!</v>
      </c>
      <c r="X258" s="175"/>
      <c r="Y258" s="55"/>
    </row>
    <row r="259" spans="1:25" ht="16.5" hidden="1" thickTop="1" thickBot="1" x14ac:dyDescent="0.3">
      <c r="A259" s="58"/>
      <c r="B259" s="58"/>
      <c r="D259" s="52">
        <v>2.3199999999999998</v>
      </c>
      <c r="E259" s="137" t="e">
        <f t="shared" si="49"/>
        <v>#NUM!</v>
      </c>
      <c r="F259" s="144">
        <f t="shared" si="50"/>
        <v>2.4519430054100866</v>
      </c>
      <c r="G259" s="64" t="e">
        <f t="shared" si="51"/>
        <v>#NUM!</v>
      </c>
      <c r="H259" s="125" t="e">
        <f t="shared" si="52"/>
        <v>#NUM!</v>
      </c>
      <c r="I259" s="123" t="e">
        <f t="shared" si="53"/>
        <v>#NUM!</v>
      </c>
      <c r="J259" s="126">
        <f t="shared" si="54"/>
        <v>23.801092262400001</v>
      </c>
      <c r="K259" s="110">
        <f t="shared" si="55"/>
        <v>23801.092262400001</v>
      </c>
      <c r="L259" s="111">
        <f t="shared" si="56"/>
        <v>18326.841042048003</v>
      </c>
      <c r="N259" s="175"/>
      <c r="O259" s="52">
        <v>2.3199999999999998</v>
      </c>
      <c r="P259" s="161">
        <f t="shared" si="62"/>
        <v>23.153632000000002</v>
      </c>
      <c r="Q259" s="160">
        <f t="shared" si="57"/>
        <v>23153.632000000001</v>
      </c>
      <c r="R259" s="156">
        <f t="shared" si="58"/>
        <v>17828.29664</v>
      </c>
      <c r="S259" s="181"/>
      <c r="T259" s="62">
        <f t="shared" si="63"/>
        <v>2.3199999999999945</v>
      </c>
      <c r="U259" s="53" t="e">
        <f t="shared" si="59"/>
        <v>#NUM!</v>
      </c>
      <c r="V259" s="171">
        <f t="shared" si="60"/>
        <v>17828.29664</v>
      </c>
      <c r="W259" s="54" t="e">
        <f t="shared" si="61"/>
        <v>#NUM!</v>
      </c>
      <c r="X259" s="175"/>
      <c r="Y259" s="55"/>
    </row>
    <row r="260" spans="1:25" ht="16.5" hidden="1" thickTop="1" thickBot="1" x14ac:dyDescent="0.3">
      <c r="A260" s="181"/>
      <c r="B260" s="181"/>
      <c r="D260" s="52">
        <v>2.33</v>
      </c>
      <c r="E260" s="137" t="e">
        <f t="shared" si="49"/>
        <v>#NUM!</v>
      </c>
      <c r="F260" s="144">
        <f t="shared" si="50"/>
        <v>2.4512399291429223</v>
      </c>
      <c r="G260" s="64" t="e">
        <f t="shared" si="51"/>
        <v>#NUM!</v>
      </c>
      <c r="H260" s="125" t="e">
        <f t="shared" si="52"/>
        <v>#NUM!</v>
      </c>
      <c r="I260" s="123" t="e">
        <f t="shared" si="53"/>
        <v>#NUM!</v>
      </c>
      <c r="J260" s="126">
        <f t="shared" si="54"/>
        <v>23.839985844100006</v>
      </c>
      <c r="K260" s="110">
        <f t="shared" si="55"/>
        <v>23839.985844100007</v>
      </c>
      <c r="L260" s="111">
        <f t="shared" si="56"/>
        <v>18356.789099957005</v>
      </c>
      <c r="N260" s="181"/>
      <c r="O260" s="52">
        <v>2.33</v>
      </c>
      <c r="P260" s="161">
        <f t="shared" si="62"/>
        <v>23.196424000000007</v>
      </c>
      <c r="Q260" s="160">
        <f t="shared" si="57"/>
        <v>23196.424000000006</v>
      </c>
      <c r="R260" s="156">
        <f t="shared" si="58"/>
        <v>17861.246480000005</v>
      </c>
      <c r="S260" s="181"/>
      <c r="T260" s="62">
        <f t="shared" si="63"/>
        <v>2.3299999999999943</v>
      </c>
      <c r="U260" s="53" t="e">
        <f t="shared" si="59"/>
        <v>#NUM!</v>
      </c>
      <c r="V260" s="171">
        <f t="shared" si="60"/>
        <v>17861.246480000005</v>
      </c>
      <c r="W260" s="54" t="e">
        <f t="shared" si="61"/>
        <v>#NUM!</v>
      </c>
      <c r="X260" s="181"/>
      <c r="Y260" s="179"/>
    </row>
    <row r="261" spans="1:25" ht="16.5" hidden="1" thickTop="1" thickBot="1" x14ac:dyDescent="0.3">
      <c r="A261" s="1"/>
      <c r="B261" s="1"/>
      <c r="D261" s="52">
        <v>2.34</v>
      </c>
      <c r="E261" s="137" t="e">
        <f t="shared" si="49"/>
        <v>#NUM!</v>
      </c>
      <c r="F261" s="144">
        <f t="shared" si="50"/>
        <v>2.4502514297122531</v>
      </c>
      <c r="G261" s="64" t="e">
        <f t="shared" si="51"/>
        <v>#NUM!</v>
      </c>
      <c r="H261" s="125" t="e">
        <f t="shared" si="52"/>
        <v>#NUM!</v>
      </c>
      <c r="I261" s="123" t="e">
        <f t="shared" si="53"/>
        <v>#NUM!</v>
      </c>
      <c r="J261" s="126">
        <f t="shared" si="54"/>
        <v>23.877249687200003</v>
      </c>
      <c r="K261" s="110">
        <f t="shared" si="55"/>
        <v>23877.249687200001</v>
      </c>
      <c r="L261" s="111">
        <f t="shared" si="56"/>
        <v>18385.482259144002</v>
      </c>
      <c r="N261" s="1"/>
      <c r="O261" s="52">
        <v>2.34</v>
      </c>
      <c r="P261" s="161">
        <f t="shared" si="62"/>
        <v>23.237783999999998</v>
      </c>
      <c r="Q261" s="160">
        <f t="shared" si="57"/>
        <v>23237.783999999996</v>
      </c>
      <c r="R261" s="156">
        <f t="shared" si="58"/>
        <v>17893.093679999998</v>
      </c>
      <c r="S261" s="1"/>
      <c r="T261" s="62">
        <f t="shared" si="63"/>
        <v>2.3399999999999941</v>
      </c>
      <c r="U261" s="53" t="e">
        <f t="shared" si="59"/>
        <v>#NUM!</v>
      </c>
      <c r="V261" s="171">
        <f t="shared" si="60"/>
        <v>17893.093679999998</v>
      </c>
      <c r="W261" s="54" t="e">
        <f t="shared" si="61"/>
        <v>#NUM!</v>
      </c>
      <c r="X261" s="1"/>
      <c r="Y261" s="3"/>
    </row>
    <row r="262" spans="1:25" ht="16.5" hidden="1" thickTop="1" thickBot="1" x14ac:dyDescent="0.3">
      <c r="A262" s="1"/>
      <c r="B262" s="1"/>
      <c r="D262" s="52">
        <v>2.35</v>
      </c>
      <c r="E262" s="137" t="e">
        <f t="shared" si="49"/>
        <v>#NUM!</v>
      </c>
      <c r="F262" s="144">
        <f t="shared" si="50"/>
        <v>2.4489750882777108</v>
      </c>
      <c r="G262" s="64" t="e">
        <f t="shared" si="51"/>
        <v>#NUM!</v>
      </c>
      <c r="H262" s="125" t="e">
        <f t="shared" si="52"/>
        <v>#NUM!</v>
      </c>
      <c r="I262" s="123" t="e">
        <f t="shared" si="53"/>
        <v>#NUM!</v>
      </c>
      <c r="J262" s="126">
        <f t="shared" si="54"/>
        <v>23.912869987500006</v>
      </c>
      <c r="K262" s="110">
        <f t="shared" si="55"/>
        <v>23912.869987500006</v>
      </c>
      <c r="L262" s="111">
        <f t="shared" si="56"/>
        <v>18412.909890375005</v>
      </c>
      <c r="N262" s="1"/>
      <c r="O262" s="52">
        <v>2.35</v>
      </c>
      <c r="P262" s="161">
        <f t="shared" si="62"/>
        <v>23.277699999999999</v>
      </c>
      <c r="Q262" s="160">
        <f t="shared" si="57"/>
        <v>23277.7</v>
      </c>
      <c r="R262" s="156">
        <f t="shared" si="58"/>
        <v>17923.829000000002</v>
      </c>
      <c r="S262" s="1"/>
      <c r="T262" s="62">
        <f t="shared" si="63"/>
        <v>2.3499999999999939</v>
      </c>
      <c r="U262" s="53" t="e">
        <f t="shared" si="59"/>
        <v>#NUM!</v>
      </c>
      <c r="V262" s="171">
        <f t="shared" si="60"/>
        <v>17923.829000000002</v>
      </c>
      <c r="W262" s="54" t="e">
        <f t="shared" si="61"/>
        <v>#NUM!</v>
      </c>
      <c r="X262" s="1"/>
      <c r="Y262" s="3"/>
    </row>
    <row r="263" spans="1:25" ht="16.5" hidden="1" thickTop="1" thickBot="1" x14ac:dyDescent="0.3">
      <c r="A263" s="1"/>
      <c r="B263" s="1"/>
      <c r="D263" s="52">
        <v>2.36</v>
      </c>
      <c r="E263" s="137" t="e">
        <f t="shared" si="49"/>
        <v>#NUM!</v>
      </c>
      <c r="F263" s="144">
        <f t="shared" si="50"/>
        <v>2.4474084859989258</v>
      </c>
      <c r="G263" s="64" t="e">
        <f t="shared" si="51"/>
        <v>#NUM!</v>
      </c>
      <c r="H263" s="125" t="e">
        <f t="shared" si="52"/>
        <v>#NUM!</v>
      </c>
      <c r="I263" s="123" t="e">
        <f t="shared" si="53"/>
        <v>#NUM!</v>
      </c>
      <c r="J263" s="126">
        <f t="shared" si="54"/>
        <v>23.9468329408</v>
      </c>
      <c r="K263" s="110">
        <f t="shared" si="55"/>
        <v>23946.832940799999</v>
      </c>
      <c r="L263" s="111">
        <f t="shared" si="56"/>
        <v>18439.061364416</v>
      </c>
      <c r="N263" s="1"/>
      <c r="O263" s="52">
        <v>2.36</v>
      </c>
      <c r="P263" s="161">
        <f t="shared" si="62"/>
        <v>23.316159999999996</v>
      </c>
      <c r="Q263" s="160">
        <f t="shared" si="57"/>
        <v>23316.159999999996</v>
      </c>
      <c r="R263" s="156">
        <f t="shared" si="58"/>
        <v>17953.443199999998</v>
      </c>
      <c r="S263" s="1"/>
      <c r="T263" s="62">
        <f t="shared" si="63"/>
        <v>2.3599999999999937</v>
      </c>
      <c r="U263" s="53" t="e">
        <f t="shared" si="59"/>
        <v>#NUM!</v>
      </c>
      <c r="V263" s="171">
        <f t="shared" si="60"/>
        <v>17953.443199999998</v>
      </c>
      <c r="W263" s="54" t="e">
        <f t="shared" si="61"/>
        <v>#NUM!</v>
      </c>
      <c r="X263" s="1"/>
      <c r="Y263" s="3"/>
    </row>
    <row r="264" spans="1:25" ht="16.5" hidden="1" thickTop="1" thickBot="1" x14ac:dyDescent="0.3">
      <c r="A264" s="1"/>
      <c r="B264" s="1"/>
      <c r="D264" s="52">
        <v>2.37</v>
      </c>
      <c r="E264" s="137" t="e">
        <f t="shared" si="49"/>
        <v>#NUM!</v>
      </c>
      <c r="F264" s="144">
        <f t="shared" si="50"/>
        <v>2.44554920403553</v>
      </c>
      <c r="G264" s="64" t="e">
        <f t="shared" si="51"/>
        <v>#NUM!</v>
      </c>
      <c r="H264" s="125" t="e">
        <f t="shared" si="52"/>
        <v>#NUM!</v>
      </c>
      <c r="I264" s="123" t="e">
        <f t="shared" si="53"/>
        <v>#NUM!</v>
      </c>
      <c r="J264" s="126">
        <f t="shared" si="54"/>
        <v>23.979124742900002</v>
      </c>
      <c r="K264" s="110">
        <f t="shared" si="55"/>
        <v>23979.124742900003</v>
      </c>
      <c r="L264" s="111">
        <f t="shared" si="56"/>
        <v>18463.926052033003</v>
      </c>
      <c r="N264" s="1"/>
      <c r="O264" s="52">
        <v>2.37</v>
      </c>
      <c r="P264" s="161">
        <f t="shared" si="62"/>
        <v>23.353152000000005</v>
      </c>
      <c r="Q264" s="160">
        <f t="shared" si="57"/>
        <v>23353.152000000006</v>
      </c>
      <c r="R264" s="156">
        <f t="shared" si="58"/>
        <v>17981.927040000006</v>
      </c>
      <c r="S264" s="1"/>
      <c r="T264" s="62">
        <f t="shared" si="63"/>
        <v>2.3699999999999934</v>
      </c>
      <c r="U264" s="53" t="e">
        <f t="shared" si="59"/>
        <v>#NUM!</v>
      </c>
      <c r="V264" s="171">
        <f t="shared" si="60"/>
        <v>17981.927040000006</v>
      </c>
      <c r="W264" s="54" t="e">
        <f t="shared" si="61"/>
        <v>#NUM!</v>
      </c>
      <c r="X264" s="1"/>
      <c r="Y264" s="3"/>
    </row>
    <row r="265" spans="1:25" ht="16.5" hidden="1" thickTop="1" thickBot="1" x14ac:dyDescent="0.3">
      <c r="A265" s="1"/>
      <c r="B265" s="1"/>
      <c r="D265" s="52">
        <v>2.38</v>
      </c>
      <c r="E265" s="137" t="e">
        <f t="shared" si="49"/>
        <v>#NUM!</v>
      </c>
      <c r="F265" s="144">
        <f t="shared" si="50"/>
        <v>2.4433948235471554</v>
      </c>
      <c r="G265" s="64" t="e">
        <f t="shared" si="51"/>
        <v>#NUM!</v>
      </c>
      <c r="H265" s="125" t="e">
        <f t="shared" si="52"/>
        <v>#NUM!</v>
      </c>
      <c r="I265" s="123" t="e">
        <f t="shared" si="53"/>
        <v>#NUM!</v>
      </c>
      <c r="J265" s="126">
        <f t="shared" si="54"/>
        <v>24.009731589600005</v>
      </c>
      <c r="K265" s="110">
        <f t="shared" si="55"/>
        <v>24009.731589600004</v>
      </c>
      <c r="L265" s="111">
        <f t="shared" si="56"/>
        <v>18487.493323992003</v>
      </c>
      <c r="N265" s="1"/>
      <c r="O265" s="52">
        <v>2.38</v>
      </c>
      <c r="P265" s="161">
        <f t="shared" si="62"/>
        <v>23.388664000000002</v>
      </c>
      <c r="Q265" s="160">
        <f t="shared" si="57"/>
        <v>23388.664000000001</v>
      </c>
      <c r="R265" s="156">
        <f t="shared" si="58"/>
        <v>18009.271280000001</v>
      </c>
      <c r="S265" s="1"/>
      <c r="T265" s="62">
        <f t="shared" si="63"/>
        <v>2.3799999999999932</v>
      </c>
      <c r="U265" s="53" t="e">
        <f t="shared" si="59"/>
        <v>#NUM!</v>
      </c>
      <c r="V265" s="171">
        <f t="shared" si="60"/>
        <v>18009.271280000001</v>
      </c>
      <c r="W265" s="54" t="e">
        <f t="shared" si="61"/>
        <v>#NUM!</v>
      </c>
      <c r="X265" s="1"/>
      <c r="Y265" s="3"/>
    </row>
    <row r="266" spans="1:25" ht="16.5" hidden="1" thickTop="1" thickBot="1" x14ac:dyDescent="0.3">
      <c r="A266" s="1"/>
      <c r="B266" s="1"/>
      <c r="D266" s="52">
        <v>2.39</v>
      </c>
      <c r="E266" s="137" t="e">
        <f t="shared" si="49"/>
        <v>#NUM!</v>
      </c>
      <c r="F266" s="144">
        <f t="shared" si="50"/>
        <v>2.4409429256934323</v>
      </c>
      <c r="G266" s="64" t="e">
        <f t="shared" si="51"/>
        <v>#NUM!</v>
      </c>
      <c r="H266" s="125" t="e">
        <f t="shared" si="52"/>
        <v>#NUM!</v>
      </c>
      <c r="I266" s="123" t="e">
        <f t="shared" si="53"/>
        <v>#NUM!</v>
      </c>
      <c r="J266" s="126">
        <f t="shared" si="54"/>
        <v>24.038639676700004</v>
      </c>
      <c r="K266" s="110">
        <f t="shared" si="55"/>
        <v>24038.639676700004</v>
      </c>
      <c r="L266" s="111">
        <f t="shared" si="56"/>
        <v>18509.752551059002</v>
      </c>
      <c r="N266" s="1"/>
      <c r="O266" s="52">
        <v>2.39</v>
      </c>
      <c r="P266" s="161">
        <f t="shared" si="62"/>
        <v>23.422684000000004</v>
      </c>
      <c r="Q266" s="160">
        <f t="shared" si="57"/>
        <v>23422.684000000005</v>
      </c>
      <c r="R266" s="156">
        <f t="shared" si="58"/>
        <v>18035.466680000005</v>
      </c>
      <c r="S266" s="1"/>
      <c r="T266" s="62">
        <f t="shared" si="63"/>
        <v>2.389999999999993</v>
      </c>
      <c r="U266" s="53" t="e">
        <f t="shared" si="59"/>
        <v>#NUM!</v>
      </c>
      <c r="V266" s="171">
        <f t="shared" si="60"/>
        <v>18035.466680000005</v>
      </c>
      <c r="W266" s="54" t="e">
        <f t="shared" si="61"/>
        <v>#NUM!</v>
      </c>
      <c r="X266" s="1"/>
      <c r="Y266" s="3"/>
    </row>
    <row r="267" spans="1:25" ht="16.5" hidden="1" thickTop="1" thickBot="1" x14ac:dyDescent="0.3">
      <c r="A267" s="1"/>
      <c r="B267" s="1"/>
      <c r="D267" s="52">
        <v>2.4</v>
      </c>
      <c r="E267" s="137" t="e">
        <f t="shared" si="49"/>
        <v>#NUM!</v>
      </c>
      <c r="F267" s="144">
        <f t="shared" si="50"/>
        <v>2.4381910916339922</v>
      </c>
      <c r="G267" s="64" t="e">
        <f t="shared" si="51"/>
        <v>#NUM!</v>
      </c>
      <c r="H267" s="125" t="e">
        <f t="shared" si="52"/>
        <v>#NUM!</v>
      </c>
      <c r="I267" s="123" t="e">
        <f t="shared" si="53"/>
        <v>#NUM!</v>
      </c>
      <c r="J267" s="126">
        <f t="shared" si="54"/>
        <v>24.065835199999999</v>
      </c>
      <c r="K267" s="110">
        <f t="shared" si="55"/>
        <v>24065.835199999998</v>
      </c>
      <c r="L267" s="111">
        <f t="shared" si="56"/>
        <v>18530.693103999998</v>
      </c>
      <c r="N267" s="1"/>
      <c r="O267" s="52">
        <v>2.4</v>
      </c>
      <c r="P267" s="161">
        <f t="shared" si="62"/>
        <v>23.455200000000001</v>
      </c>
      <c r="Q267" s="160">
        <f t="shared" si="57"/>
        <v>23455.200000000001</v>
      </c>
      <c r="R267" s="156">
        <f t="shared" si="58"/>
        <v>18060.504000000001</v>
      </c>
      <c r="S267" s="1"/>
      <c r="T267" s="62">
        <f t="shared" si="63"/>
        <v>2.3999999999999928</v>
      </c>
      <c r="U267" s="53" t="e">
        <f t="shared" si="59"/>
        <v>#NUM!</v>
      </c>
      <c r="V267" s="171">
        <f t="shared" si="60"/>
        <v>18060.504000000001</v>
      </c>
      <c r="W267" s="54" t="e">
        <f t="shared" si="61"/>
        <v>#NUM!</v>
      </c>
      <c r="X267" s="1"/>
      <c r="Y267" s="3"/>
    </row>
    <row r="268" spans="1:25" ht="16.5" hidden="1" thickTop="1" thickBot="1" x14ac:dyDescent="0.3">
      <c r="A268" s="1"/>
      <c r="B268" s="1"/>
      <c r="D268" s="52">
        <v>2.41</v>
      </c>
      <c r="E268" s="137" t="e">
        <f t="shared" si="49"/>
        <v>#NUM!</v>
      </c>
      <c r="F268" s="144">
        <f t="shared" si="50"/>
        <v>2.4351369025284653</v>
      </c>
      <c r="G268" s="64" t="e">
        <f t="shared" si="51"/>
        <v>#NUM!</v>
      </c>
      <c r="H268" s="125" t="e">
        <f t="shared" si="52"/>
        <v>#NUM!</v>
      </c>
      <c r="I268" s="123" t="e">
        <f t="shared" si="53"/>
        <v>#NUM!</v>
      </c>
      <c r="J268" s="126">
        <f t="shared" si="54"/>
        <v>24.091304355300007</v>
      </c>
      <c r="K268" s="110">
        <f t="shared" si="55"/>
        <v>24091.304355300006</v>
      </c>
      <c r="L268" s="111">
        <f t="shared" si="56"/>
        <v>18550.304353581007</v>
      </c>
      <c r="N268" s="1"/>
      <c r="O268" s="52">
        <v>2.41</v>
      </c>
      <c r="P268" s="161">
        <f t="shared" si="62"/>
        <v>23.4862</v>
      </c>
      <c r="Q268" s="160">
        <f t="shared" si="57"/>
        <v>23486.2</v>
      </c>
      <c r="R268" s="156">
        <f t="shared" si="58"/>
        <v>18084.374</v>
      </c>
      <c r="S268" s="1"/>
      <c r="T268" s="62">
        <f t="shared" si="63"/>
        <v>2.4099999999999926</v>
      </c>
      <c r="U268" s="53" t="e">
        <f t="shared" si="59"/>
        <v>#NUM!</v>
      </c>
      <c r="V268" s="171">
        <f t="shared" si="60"/>
        <v>18084.374</v>
      </c>
      <c r="W268" s="54" t="e">
        <f t="shared" si="61"/>
        <v>#NUM!</v>
      </c>
      <c r="X268" s="1"/>
      <c r="Y268" s="3"/>
    </row>
    <row r="269" spans="1:25" ht="16.5" hidden="1" thickTop="1" thickBot="1" x14ac:dyDescent="0.3">
      <c r="A269" s="1"/>
      <c r="B269" s="1"/>
      <c r="D269" s="52">
        <v>2.42</v>
      </c>
      <c r="E269" s="137" t="e">
        <f t="shared" si="49"/>
        <v>#NUM!</v>
      </c>
      <c r="F269" s="144">
        <f t="shared" si="50"/>
        <v>2.4317779395364867</v>
      </c>
      <c r="G269" s="64" t="e">
        <f t="shared" si="51"/>
        <v>#NUM!</v>
      </c>
      <c r="H269" s="125" t="e">
        <f t="shared" si="52"/>
        <v>#NUM!</v>
      </c>
      <c r="I269" s="123" t="e">
        <f t="shared" si="53"/>
        <v>#NUM!</v>
      </c>
      <c r="J269" s="126">
        <f t="shared" si="54"/>
        <v>24.1150333384</v>
      </c>
      <c r="K269" s="110">
        <f t="shared" si="55"/>
        <v>24115.033338400001</v>
      </c>
      <c r="L269" s="111">
        <f t="shared" si="56"/>
        <v>18568.575670568</v>
      </c>
      <c r="N269" s="1"/>
      <c r="O269" s="52">
        <v>2.42</v>
      </c>
      <c r="P269" s="161">
        <f t="shared" si="62"/>
        <v>23.515672000000002</v>
      </c>
      <c r="Q269" s="160">
        <f t="shared" si="57"/>
        <v>23515.672000000002</v>
      </c>
      <c r="R269" s="156">
        <f t="shared" si="58"/>
        <v>18107.067440000003</v>
      </c>
      <c r="S269" s="1"/>
      <c r="T269" s="62">
        <f t="shared" si="63"/>
        <v>2.4199999999999924</v>
      </c>
      <c r="U269" s="53" t="e">
        <f t="shared" si="59"/>
        <v>#NUM!</v>
      </c>
      <c r="V269" s="171">
        <f t="shared" si="60"/>
        <v>18107.067440000003</v>
      </c>
      <c r="W269" s="54" t="e">
        <f t="shared" si="61"/>
        <v>#NUM!</v>
      </c>
      <c r="X269" s="1"/>
      <c r="Y269" s="3"/>
    </row>
    <row r="270" spans="1:25" ht="16.5" hidden="1" thickTop="1" thickBot="1" x14ac:dyDescent="0.3">
      <c r="A270" s="1"/>
      <c r="B270" s="1"/>
      <c r="D270" s="52">
        <v>2.4300000000000002</v>
      </c>
      <c r="E270" s="137" t="e">
        <f t="shared" si="49"/>
        <v>#NUM!</v>
      </c>
      <c r="F270" s="144">
        <f t="shared" si="50"/>
        <v>2.4281117838176827</v>
      </c>
      <c r="G270" s="64" t="e">
        <f t="shared" si="51"/>
        <v>#NUM!</v>
      </c>
      <c r="H270" s="125" t="e">
        <f t="shared" si="52"/>
        <v>#NUM!</v>
      </c>
      <c r="I270" s="123" t="e">
        <f t="shared" si="53"/>
        <v>#NUM!</v>
      </c>
      <c r="J270" s="126">
        <f t="shared" si="54"/>
        <v>24.1370083451</v>
      </c>
      <c r="K270" s="110">
        <f t="shared" si="55"/>
        <v>24137.008345099999</v>
      </c>
      <c r="L270" s="111">
        <f t="shared" si="56"/>
        <v>18585.496425727</v>
      </c>
      <c r="N270" s="1"/>
      <c r="O270" s="52">
        <v>2.4300000000000002</v>
      </c>
      <c r="P270" s="161">
        <f t="shared" si="62"/>
        <v>23.543604000000002</v>
      </c>
      <c r="Q270" s="160">
        <f t="shared" si="57"/>
        <v>23543.604000000003</v>
      </c>
      <c r="R270" s="156">
        <f t="shared" si="58"/>
        <v>18128.575080000002</v>
      </c>
      <c r="S270" s="1"/>
      <c r="T270" s="62">
        <f t="shared" si="63"/>
        <v>2.4299999999999922</v>
      </c>
      <c r="U270" s="53" t="e">
        <f t="shared" si="59"/>
        <v>#NUM!</v>
      </c>
      <c r="V270" s="171">
        <f t="shared" si="60"/>
        <v>18128.575080000002</v>
      </c>
      <c r="W270" s="54" t="e">
        <f t="shared" si="61"/>
        <v>#NUM!</v>
      </c>
      <c r="X270" s="1"/>
      <c r="Y270" s="3"/>
    </row>
    <row r="271" spans="1:25" ht="16.5" hidden="1" thickTop="1" thickBot="1" x14ac:dyDescent="0.3">
      <c r="A271" s="1"/>
      <c r="B271" s="1"/>
      <c r="D271" s="52">
        <v>2.44</v>
      </c>
      <c r="E271" s="137" t="e">
        <f t="shared" si="49"/>
        <v>#NUM!</v>
      </c>
      <c r="F271" s="144">
        <f t="shared" si="50"/>
        <v>2.4241360165316892</v>
      </c>
      <c r="G271" s="64" t="e">
        <f t="shared" si="51"/>
        <v>#NUM!</v>
      </c>
      <c r="H271" s="125" t="e">
        <f t="shared" si="52"/>
        <v>#NUM!</v>
      </c>
      <c r="I271" s="123" t="e">
        <f t="shared" si="53"/>
        <v>#NUM!</v>
      </c>
      <c r="J271" s="126">
        <f t="shared" si="54"/>
        <v>24.157215571200002</v>
      </c>
      <c r="K271" s="110">
        <f t="shared" si="55"/>
        <v>24157.215571200002</v>
      </c>
      <c r="L271" s="111">
        <f t="shared" si="56"/>
        <v>18601.055989824003</v>
      </c>
      <c r="N271" s="1"/>
      <c r="O271" s="52">
        <v>2.44</v>
      </c>
      <c r="P271" s="161">
        <f t="shared" si="62"/>
        <v>23.569984000000002</v>
      </c>
      <c r="Q271" s="160">
        <f t="shared" si="57"/>
        <v>23569.984</v>
      </c>
      <c r="R271" s="156">
        <f t="shared" si="58"/>
        <v>18148.88768</v>
      </c>
      <c r="S271" s="1"/>
      <c r="T271" s="62">
        <f t="shared" si="63"/>
        <v>2.439999999999992</v>
      </c>
      <c r="U271" s="53" t="e">
        <f t="shared" si="59"/>
        <v>#NUM!</v>
      </c>
      <c r="V271" s="171">
        <f t="shared" si="60"/>
        <v>18148.88768</v>
      </c>
      <c r="W271" s="54" t="e">
        <f t="shared" si="61"/>
        <v>#NUM!</v>
      </c>
      <c r="X271" s="1"/>
      <c r="Y271" s="3"/>
    </row>
    <row r="272" spans="1:25" ht="16.5" hidden="1" thickTop="1" thickBot="1" x14ac:dyDescent="0.3">
      <c r="A272" s="1"/>
      <c r="B272" s="1"/>
      <c r="D272" s="52">
        <v>2.4500000000000002</v>
      </c>
      <c r="E272" s="137" t="e">
        <f t="shared" si="49"/>
        <v>#NUM!</v>
      </c>
      <c r="F272" s="144">
        <f t="shared" si="50"/>
        <v>2.4198482188381338</v>
      </c>
      <c r="G272" s="64" t="e">
        <f t="shared" si="51"/>
        <v>#NUM!</v>
      </c>
      <c r="H272" s="125" t="e">
        <f t="shared" si="52"/>
        <v>#NUM!</v>
      </c>
      <c r="I272" s="123" t="e">
        <f t="shared" si="53"/>
        <v>#NUM!</v>
      </c>
      <c r="J272" s="126">
        <f t="shared" si="54"/>
        <v>24.1756412125</v>
      </c>
      <c r="K272" s="110">
        <f t="shared" si="55"/>
        <v>24175.641212499999</v>
      </c>
      <c r="L272" s="111">
        <f t="shared" si="56"/>
        <v>18615.243733625</v>
      </c>
      <c r="N272" s="1"/>
      <c r="O272" s="52">
        <v>2.4500000000000002</v>
      </c>
      <c r="P272" s="161">
        <f t="shared" si="62"/>
        <v>23.594800000000006</v>
      </c>
      <c r="Q272" s="160">
        <f t="shared" si="57"/>
        <v>23594.800000000007</v>
      </c>
      <c r="R272" s="156">
        <f t="shared" si="58"/>
        <v>18167.996000000006</v>
      </c>
      <c r="S272" s="1"/>
      <c r="T272" s="62">
        <f t="shared" si="63"/>
        <v>2.4499999999999917</v>
      </c>
      <c r="U272" s="53" t="e">
        <f t="shared" si="59"/>
        <v>#NUM!</v>
      </c>
      <c r="V272" s="171">
        <f t="shared" si="60"/>
        <v>18167.996000000006</v>
      </c>
      <c r="W272" s="54" t="e">
        <f t="shared" si="61"/>
        <v>#NUM!</v>
      </c>
      <c r="X272" s="1"/>
      <c r="Y272" s="3"/>
    </row>
    <row r="273" spans="1:25" ht="16.5" hidden="1" thickTop="1" thickBot="1" x14ac:dyDescent="0.3">
      <c r="A273" s="1"/>
      <c r="B273" s="1"/>
      <c r="D273" s="52">
        <v>2.46</v>
      </c>
      <c r="E273" s="137" t="e">
        <f t="shared" si="49"/>
        <v>#NUM!</v>
      </c>
      <c r="F273" s="144">
        <f t="shared" si="50"/>
        <v>2.4152459718966508</v>
      </c>
      <c r="G273" s="64" t="e">
        <f t="shared" si="51"/>
        <v>#NUM!</v>
      </c>
      <c r="H273" s="125" t="e">
        <f t="shared" si="52"/>
        <v>#NUM!</v>
      </c>
      <c r="I273" s="123" t="e">
        <f t="shared" si="53"/>
        <v>#NUM!</v>
      </c>
      <c r="J273" s="126">
        <f t="shared" si="54"/>
        <v>24.192271464800008</v>
      </c>
      <c r="K273" s="110">
        <f t="shared" si="55"/>
        <v>24192.271464800007</v>
      </c>
      <c r="L273" s="111">
        <f t="shared" si="56"/>
        <v>18628.049027896006</v>
      </c>
      <c r="N273" s="1"/>
      <c r="O273" s="52">
        <v>2.46</v>
      </c>
      <c r="P273" s="161">
        <f t="shared" si="62"/>
        <v>23.618040000000004</v>
      </c>
      <c r="Q273" s="160">
        <f t="shared" si="57"/>
        <v>23618.040000000005</v>
      </c>
      <c r="R273" s="156">
        <f t="shared" si="58"/>
        <v>18185.890800000005</v>
      </c>
      <c r="S273" s="1"/>
      <c r="T273" s="62">
        <f t="shared" si="63"/>
        <v>2.4599999999999915</v>
      </c>
      <c r="U273" s="53" t="e">
        <f t="shared" si="59"/>
        <v>#NUM!</v>
      </c>
      <c r="V273" s="171">
        <f t="shared" si="60"/>
        <v>18185.890800000005</v>
      </c>
      <c r="W273" s="54" t="e">
        <f t="shared" si="61"/>
        <v>#NUM!</v>
      </c>
      <c r="X273" s="1"/>
      <c r="Y273" s="3"/>
    </row>
    <row r="274" spans="1:25" ht="16.5" hidden="1" thickTop="1" thickBot="1" x14ac:dyDescent="0.3">
      <c r="A274" s="1"/>
      <c r="B274" s="1"/>
      <c r="D274" s="52">
        <v>2.4700000000000002</v>
      </c>
      <c r="E274" s="137" t="e">
        <f t="shared" si="49"/>
        <v>#NUM!</v>
      </c>
      <c r="F274" s="144">
        <f t="shared" si="50"/>
        <v>2.4103268568668685</v>
      </c>
      <c r="G274" s="64" t="e">
        <f t="shared" si="51"/>
        <v>#NUM!</v>
      </c>
      <c r="H274" s="125" t="e">
        <f t="shared" si="52"/>
        <v>#NUM!</v>
      </c>
      <c r="I274" s="123" t="e">
        <f t="shared" si="53"/>
        <v>#NUM!</v>
      </c>
      <c r="J274" s="126">
        <f t="shared" si="54"/>
        <v>24.207092523899998</v>
      </c>
      <c r="K274" s="110">
        <f t="shared" si="55"/>
        <v>24207.092523899999</v>
      </c>
      <c r="L274" s="111">
        <f t="shared" si="56"/>
        <v>18639.461243402999</v>
      </c>
      <c r="N274" s="1"/>
      <c r="O274" s="52">
        <v>2.4700000000000002</v>
      </c>
      <c r="P274" s="161">
        <f t="shared" si="62"/>
        <v>23.639692000000004</v>
      </c>
      <c r="Q274" s="160">
        <f t="shared" si="57"/>
        <v>23639.692000000003</v>
      </c>
      <c r="R274" s="156">
        <f t="shared" si="58"/>
        <v>18202.562840000002</v>
      </c>
      <c r="S274" s="1"/>
      <c r="T274" s="62">
        <f t="shared" si="63"/>
        <v>2.4699999999999913</v>
      </c>
      <c r="U274" s="53" t="e">
        <f t="shared" si="59"/>
        <v>#NUM!</v>
      </c>
      <c r="V274" s="171">
        <f t="shared" si="60"/>
        <v>18202.562840000002</v>
      </c>
      <c r="W274" s="54" t="e">
        <f t="shared" si="61"/>
        <v>#NUM!</v>
      </c>
      <c r="X274" s="1"/>
      <c r="Y274" s="3"/>
    </row>
    <row r="275" spans="1:25" ht="16.5" hidden="1" thickTop="1" thickBot="1" x14ac:dyDescent="0.3">
      <c r="A275" s="1"/>
      <c r="B275" s="1"/>
      <c r="D275" s="52">
        <v>2.48</v>
      </c>
      <c r="E275" s="137" t="e">
        <f t="shared" si="49"/>
        <v>#NUM!</v>
      </c>
      <c r="F275" s="144">
        <f t="shared" si="50"/>
        <v>2.4050884549084217</v>
      </c>
      <c r="G275" s="64" t="e">
        <f t="shared" si="51"/>
        <v>#NUM!</v>
      </c>
      <c r="H275" s="125" t="e">
        <f t="shared" si="52"/>
        <v>#NUM!</v>
      </c>
      <c r="I275" s="123" t="e">
        <f t="shared" si="53"/>
        <v>#NUM!</v>
      </c>
      <c r="J275" s="126">
        <f t="shared" si="54"/>
        <v>24.220090585600001</v>
      </c>
      <c r="K275" s="110">
        <f t="shared" si="55"/>
        <v>24220.090585600003</v>
      </c>
      <c r="L275" s="111">
        <f t="shared" si="56"/>
        <v>18649.469750912001</v>
      </c>
      <c r="N275" s="1"/>
      <c r="O275" s="52">
        <v>2.48</v>
      </c>
      <c r="P275" s="161">
        <f t="shared" si="62"/>
        <v>23.659744000000003</v>
      </c>
      <c r="Q275" s="160">
        <f t="shared" si="57"/>
        <v>23659.744000000002</v>
      </c>
      <c r="R275" s="156">
        <f t="shared" si="58"/>
        <v>18218.002880000004</v>
      </c>
      <c r="S275" s="1"/>
      <c r="T275" s="62">
        <f t="shared" si="63"/>
        <v>2.4799999999999911</v>
      </c>
      <c r="U275" s="53" t="e">
        <f t="shared" si="59"/>
        <v>#NUM!</v>
      </c>
      <c r="V275" s="171">
        <f t="shared" si="60"/>
        <v>18218.002880000004</v>
      </c>
      <c r="W275" s="54" t="e">
        <f t="shared" si="61"/>
        <v>#NUM!</v>
      </c>
      <c r="X275" s="1"/>
      <c r="Y275" s="3"/>
    </row>
    <row r="276" spans="1:25" ht="16.5" hidden="1" thickTop="1" thickBot="1" x14ac:dyDescent="0.3">
      <c r="A276" s="1"/>
      <c r="B276" s="1"/>
      <c r="D276" s="52">
        <v>2.4900000000000002</v>
      </c>
      <c r="E276" s="137" t="e">
        <f t="shared" si="49"/>
        <v>#NUM!</v>
      </c>
      <c r="F276" s="144">
        <f t="shared" si="50"/>
        <v>2.3995283471809374</v>
      </c>
      <c r="G276" s="64" t="e">
        <f t="shared" si="51"/>
        <v>#NUM!</v>
      </c>
      <c r="H276" s="125" t="e">
        <f t="shared" si="52"/>
        <v>#NUM!</v>
      </c>
      <c r="I276" s="123" t="e">
        <f t="shared" si="53"/>
        <v>#NUM!</v>
      </c>
      <c r="J276" s="126">
        <f t="shared" si="54"/>
        <v>24.231251845700005</v>
      </c>
      <c r="K276" s="110">
        <f t="shared" si="55"/>
        <v>24231.251845700004</v>
      </c>
      <c r="L276" s="111">
        <f t="shared" si="56"/>
        <v>18658.063921189005</v>
      </c>
      <c r="N276" s="1"/>
      <c r="O276" s="52">
        <v>2.4900000000000002</v>
      </c>
      <c r="P276" s="161">
        <f t="shared" si="62"/>
        <v>23.678184000000009</v>
      </c>
      <c r="Q276" s="160">
        <f t="shared" si="57"/>
        <v>23678.184000000008</v>
      </c>
      <c r="R276" s="156">
        <f t="shared" si="58"/>
        <v>18232.201680000006</v>
      </c>
      <c r="S276" s="1"/>
      <c r="T276" s="62">
        <f t="shared" si="63"/>
        <v>2.4899999999999909</v>
      </c>
      <c r="U276" s="53" t="e">
        <f t="shared" si="59"/>
        <v>#NUM!</v>
      </c>
      <c r="V276" s="171">
        <f t="shared" si="60"/>
        <v>18232.201680000006</v>
      </c>
      <c r="W276" s="54" t="e">
        <f t="shared" si="61"/>
        <v>#NUM!</v>
      </c>
      <c r="X276" s="1"/>
      <c r="Y276" s="3"/>
    </row>
    <row r="277" spans="1:25" ht="16.5" hidden="1" thickTop="1" thickBot="1" x14ac:dyDescent="0.3">
      <c r="A277" s="1"/>
      <c r="B277" s="1"/>
      <c r="D277" s="52">
        <v>2.5</v>
      </c>
      <c r="E277" s="137" t="e">
        <f t="shared" si="49"/>
        <v>#NUM!</v>
      </c>
      <c r="F277" s="144">
        <f t="shared" si="50"/>
        <v>2.3936441148440513</v>
      </c>
      <c r="G277" s="64" t="e">
        <f t="shared" si="51"/>
        <v>#NUM!</v>
      </c>
      <c r="H277" s="125" t="e">
        <f t="shared" si="52"/>
        <v>#NUM!</v>
      </c>
      <c r="I277" s="123" t="e">
        <f t="shared" si="53"/>
        <v>#NUM!</v>
      </c>
      <c r="J277" s="127">
        <f>-2.3007*(D277)^3+7.9332*(D277)^2+4.3102*(D277)-0.169</f>
        <v>24.240562500000006</v>
      </c>
      <c r="K277" s="112">
        <f t="shared" si="55"/>
        <v>24240.562500000007</v>
      </c>
      <c r="L277" s="111">
        <f t="shared" si="56"/>
        <v>18665.233125000006</v>
      </c>
      <c r="N277" s="1"/>
      <c r="O277" s="52">
        <v>2.5</v>
      </c>
      <c r="P277" s="161">
        <f t="shared" si="62"/>
        <v>23.695</v>
      </c>
      <c r="Q277" s="160">
        <f t="shared" si="57"/>
        <v>23695</v>
      </c>
      <c r="R277" s="156">
        <f t="shared" si="58"/>
        <v>18245.150000000001</v>
      </c>
      <c r="S277" s="1"/>
      <c r="T277" s="62">
        <f t="shared" si="63"/>
        <v>2.4999999999999907</v>
      </c>
      <c r="U277" s="53" t="e">
        <f t="shared" si="59"/>
        <v>#NUM!</v>
      </c>
      <c r="V277" s="171">
        <f t="shared" si="60"/>
        <v>18245.150000000001</v>
      </c>
      <c r="W277" s="54" t="e">
        <f t="shared" si="61"/>
        <v>#NUM!</v>
      </c>
      <c r="X277" s="1"/>
      <c r="Y277" s="3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3"/>
      <c r="T278" s="3"/>
      <c r="U278" s="3"/>
      <c r="V278" s="3"/>
      <c r="W278" s="3"/>
      <c r="X278" s="3"/>
      <c r="Y278" s="3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3"/>
      <c r="T279" s="3"/>
      <c r="U279" s="3"/>
      <c r="V279" s="3"/>
      <c r="W279" s="3"/>
      <c r="X279" s="3"/>
      <c r="Y279" s="3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3"/>
      <c r="T280" s="3"/>
      <c r="U280" s="3"/>
      <c r="V280" s="3"/>
      <c r="W280" s="3"/>
      <c r="X280" s="3"/>
      <c r="Y280" s="3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3"/>
      <c r="T281" s="3"/>
      <c r="U281" s="3"/>
      <c r="V281" s="3"/>
      <c r="W281" s="3"/>
      <c r="X281" s="3"/>
      <c r="Y281" s="3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3"/>
      <c r="T282" s="3"/>
      <c r="U282" s="3"/>
      <c r="V282" s="3"/>
      <c r="W282" s="3"/>
      <c r="X282" s="3"/>
      <c r="Y282" s="3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3"/>
      <c r="T283" s="3"/>
      <c r="U283" s="3"/>
      <c r="V283" s="3"/>
      <c r="W283" s="3"/>
      <c r="X283" s="3"/>
      <c r="Y283" s="3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3"/>
      <c r="T284" s="3"/>
      <c r="U284" s="3"/>
      <c r="V284" s="3"/>
      <c r="W284" s="3"/>
      <c r="X284" s="3"/>
      <c r="Y284" s="3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3"/>
      <c r="T285" s="3"/>
      <c r="U285" s="3"/>
      <c r="V285" s="3"/>
      <c r="W285" s="3"/>
      <c r="X285" s="3"/>
      <c r="Y285" s="3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3"/>
      <c r="T286" s="3"/>
      <c r="U286" s="3"/>
      <c r="V286" s="3"/>
      <c r="W286" s="3"/>
      <c r="X286" s="3"/>
      <c r="Y286" s="3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3"/>
      <c r="T287" s="3"/>
      <c r="U287" s="3"/>
      <c r="V287" s="3"/>
      <c r="W287" s="3"/>
      <c r="X287" s="3"/>
      <c r="Y287" s="3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3"/>
      <c r="T288" s="3"/>
      <c r="U288" s="3"/>
      <c r="V288" s="3"/>
      <c r="W288" s="3"/>
      <c r="X288" s="3"/>
      <c r="Y288" s="3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3"/>
      <c r="T289" s="3"/>
      <c r="U289" s="3"/>
      <c r="V289" s="3"/>
      <c r="W289" s="3"/>
      <c r="X289" s="3"/>
      <c r="Y289" s="3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3"/>
      <c r="T290" s="3"/>
      <c r="U290" s="3"/>
      <c r="V290" s="3"/>
      <c r="W290" s="3"/>
      <c r="X290" s="3"/>
      <c r="Y290" s="3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3"/>
      <c r="T291" s="3"/>
      <c r="U291" s="3"/>
      <c r="V291" s="3"/>
      <c r="W291" s="3"/>
      <c r="X291" s="3"/>
      <c r="Y291" s="3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3"/>
      <c r="T292" s="3"/>
      <c r="U292" s="3"/>
      <c r="V292" s="3"/>
      <c r="W292" s="3"/>
      <c r="X292" s="3"/>
      <c r="Y292" s="3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3"/>
      <c r="T293" s="3"/>
      <c r="U293" s="3"/>
      <c r="V293" s="3"/>
      <c r="W293" s="3"/>
      <c r="X293" s="3"/>
      <c r="Y293" s="3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3"/>
      <c r="T294" s="3"/>
      <c r="U294" s="3"/>
      <c r="V294" s="3"/>
      <c r="W294" s="3"/>
      <c r="X294" s="3"/>
      <c r="Y294" s="3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3"/>
      <c r="T295" s="3"/>
      <c r="U295" s="3"/>
      <c r="V295" s="3"/>
      <c r="W295" s="3"/>
      <c r="X295" s="3"/>
      <c r="Y295" s="3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3"/>
      <c r="T296" s="3"/>
      <c r="U296" s="3"/>
      <c r="V296" s="3"/>
      <c r="W296" s="3"/>
      <c r="X296" s="3"/>
      <c r="Y296" s="3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3"/>
      <c r="T297" s="3"/>
      <c r="U297" s="3"/>
      <c r="V297" s="3"/>
      <c r="W297" s="3"/>
      <c r="X297" s="3"/>
      <c r="Y297" s="3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3"/>
      <c r="T298" s="3"/>
      <c r="U298" s="3"/>
      <c r="V298" s="3"/>
      <c r="W298" s="3"/>
      <c r="X298" s="3"/>
      <c r="Y298" s="3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3"/>
      <c r="T299" s="3"/>
      <c r="U299" s="3"/>
      <c r="V299" s="3"/>
      <c r="W299" s="3"/>
      <c r="X299" s="3"/>
      <c r="Y299" s="3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3"/>
      <c r="T300" s="3"/>
      <c r="U300" s="3"/>
      <c r="V300" s="3"/>
      <c r="W300" s="3"/>
      <c r="X300" s="3"/>
      <c r="Y300" s="3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3"/>
      <c r="T301" s="3"/>
      <c r="U301" s="3"/>
      <c r="V301" s="3"/>
      <c r="W301" s="3"/>
      <c r="X301" s="3"/>
      <c r="Y301" s="3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3"/>
      <c r="T302" s="3"/>
      <c r="U302" s="3"/>
      <c r="V302" s="3"/>
      <c r="W302" s="3"/>
      <c r="X302" s="3"/>
      <c r="Y302" s="3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3"/>
      <c r="T303" s="3"/>
      <c r="U303" s="3"/>
      <c r="V303" s="3"/>
      <c r="W303" s="3"/>
      <c r="X303" s="3"/>
      <c r="Y303" s="3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3"/>
      <c r="T304" s="3"/>
      <c r="U304" s="3"/>
      <c r="V304" s="3"/>
      <c r="W304" s="3"/>
      <c r="X304" s="3"/>
      <c r="Y304" s="3"/>
    </row>
    <row r="305" spans="1:25" s="77" customFormat="1" x14ac:dyDescent="0.25">
      <c r="A305" s="85"/>
      <c r="B305" s="85"/>
      <c r="C305" s="85"/>
      <c r="D305" s="85"/>
      <c r="E305" s="85"/>
      <c r="F305" s="8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</sheetData>
  <mergeCells count="16">
    <mergeCell ref="AB2:AH2"/>
    <mergeCell ref="I3:J3"/>
    <mergeCell ref="AB3:AB4"/>
    <mergeCell ref="AC3:AE3"/>
    <mergeCell ref="AF3:AF4"/>
    <mergeCell ref="O18:R18"/>
    <mergeCell ref="D25:L25"/>
    <mergeCell ref="O25:R25"/>
    <mergeCell ref="A1:Y1"/>
    <mergeCell ref="G2:J2"/>
    <mergeCell ref="C4:E4"/>
    <mergeCell ref="E26:I26"/>
    <mergeCell ref="J26:L26"/>
    <mergeCell ref="I5:J5"/>
    <mergeCell ref="G9:I9"/>
    <mergeCell ref="G17:I17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5"/>
  <sheetViews>
    <sheetView tabSelected="1" topLeftCell="G270" workbookViewId="0">
      <selection activeCell="K291" sqref="K291"/>
    </sheetView>
  </sheetViews>
  <sheetFormatPr baseColWidth="10" defaultRowHeight="15" x14ac:dyDescent="0.25"/>
  <cols>
    <col min="3" max="3" width="27.28515625" bestFit="1" customWidth="1"/>
    <col min="4" max="4" width="5.140625" bestFit="1" customWidth="1"/>
    <col min="5" max="5" width="22.42578125" bestFit="1" customWidth="1"/>
    <col min="6" max="6" width="29" bestFit="1" customWidth="1"/>
    <col min="7" max="7" width="27.7109375" bestFit="1" customWidth="1"/>
    <col min="8" max="8" width="46.5703125" bestFit="1" customWidth="1"/>
    <col min="9" max="9" width="12" bestFit="1" customWidth="1"/>
    <col min="10" max="10" width="12.7109375" bestFit="1" customWidth="1"/>
    <col min="11" max="11" width="13.7109375" bestFit="1" customWidth="1"/>
    <col min="13" max="20" width="11.42578125" customWidth="1"/>
    <col min="21" max="21" width="12" bestFit="1" customWidth="1"/>
    <col min="22" max="25" width="11.42578125" customWidth="1"/>
    <col min="28" max="28" width="26.7109375" bestFit="1" customWidth="1"/>
    <col min="29" max="29" width="33.28515625" bestFit="1" customWidth="1"/>
    <col min="30" max="31" width="32.7109375" bestFit="1" customWidth="1"/>
    <col min="32" max="33" width="34.42578125" bestFit="1" customWidth="1"/>
    <col min="34" max="34" width="31.85546875" customWidth="1"/>
  </cols>
  <sheetData>
    <row r="1" spans="1:37" x14ac:dyDescent="0.25">
      <c r="A1" s="192" t="s">
        <v>88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4"/>
    </row>
    <row r="2" spans="1:37" x14ac:dyDescent="0.25">
      <c r="A2" s="3"/>
      <c r="B2" s="3"/>
      <c r="C2" s="3"/>
      <c r="D2" s="3"/>
      <c r="E2" s="3"/>
      <c r="F2" s="3"/>
      <c r="G2" s="188" t="s">
        <v>62</v>
      </c>
      <c r="H2" s="195"/>
      <c r="I2" s="195"/>
      <c r="J2" s="195"/>
      <c r="K2" s="1"/>
      <c r="L2" s="1"/>
      <c r="M2" s="1"/>
      <c r="N2" s="1"/>
      <c r="O2" s="1"/>
      <c r="P2" s="1"/>
      <c r="Q2" s="1"/>
      <c r="R2" s="1"/>
      <c r="S2" s="1"/>
      <c r="T2" s="3"/>
      <c r="Y2" s="4"/>
      <c r="AB2" s="196"/>
      <c r="AC2" s="196"/>
      <c r="AD2" s="196"/>
      <c r="AE2" s="196"/>
      <c r="AF2" s="196"/>
      <c r="AG2" s="196"/>
      <c r="AH2" s="196"/>
    </row>
    <row r="3" spans="1:37" x14ac:dyDescent="0.25">
      <c r="B3" s="181"/>
      <c r="C3" s="181"/>
      <c r="D3" s="3"/>
      <c r="G3" s="180" t="s">
        <v>0</v>
      </c>
      <c r="H3" s="180" t="s">
        <v>1</v>
      </c>
      <c r="I3" s="197" t="s">
        <v>63</v>
      </c>
      <c r="J3" s="197"/>
      <c r="K3" s="1"/>
      <c r="L3" s="1"/>
      <c r="M3" s="1"/>
      <c r="N3" s="1"/>
      <c r="P3" s="1"/>
      <c r="Q3" s="1"/>
      <c r="R3" s="1"/>
      <c r="S3" s="1"/>
      <c r="T3" s="3"/>
      <c r="Y3" s="4"/>
      <c r="AB3" s="198"/>
      <c r="AC3" s="196"/>
      <c r="AD3" s="196"/>
      <c r="AE3" s="196"/>
      <c r="AF3" s="199"/>
      <c r="AG3" s="179"/>
      <c r="AH3" s="179"/>
    </row>
    <row r="4" spans="1:37" x14ac:dyDescent="0.25">
      <c r="C4" s="200" t="s">
        <v>2</v>
      </c>
      <c r="D4" s="201"/>
      <c r="E4" s="202"/>
      <c r="F4" s="1"/>
      <c r="G4" s="7" t="s">
        <v>3</v>
      </c>
      <c r="H4" s="8" t="s">
        <v>53</v>
      </c>
      <c r="I4" s="88">
        <f>PI()*E9^2/4 * E8</f>
        <v>28.372508652732822</v>
      </c>
      <c r="J4" s="176">
        <f>PI()*(E9/2)^2*E8</f>
        <v>28.372508652732822</v>
      </c>
      <c r="K4" s="3"/>
      <c r="L4" s="1"/>
      <c r="M4" s="1"/>
      <c r="N4" s="1"/>
      <c r="P4" s="1"/>
      <c r="Q4" s="1"/>
      <c r="R4" s="1"/>
      <c r="S4" s="1"/>
      <c r="T4" s="3"/>
      <c r="Y4" s="4"/>
      <c r="AB4" s="198"/>
      <c r="AC4" s="177"/>
      <c r="AD4" s="177"/>
      <c r="AE4" s="177"/>
      <c r="AF4" s="199"/>
      <c r="AG4" s="177"/>
      <c r="AH4" s="177"/>
    </row>
    <row r="5" spans="1:37" x14ac:dyDescent="0.25">
      <c r="C5" s="11"/>
      <c r="D5" s="12" t="s">
        <v>4</v>
      </c>
      <c r="E5" s="12" t="s">
        <v>5</v>
      </c>
      <c r="F5" s="1"/>
      <c r="G5" s="13" t="s">
        <v>6</v>
      </c>
      <c r="H5" s="14" t="s">
        <v>7</v>
      </c>
      <c r="I5" s="185">
        <f>4/3* PI()*(E9/2)^2*E12</f>
        <v>3.1512127449662235</v>
      </c>
      <c r="J5" s="185"/>
      <c r="K5" s="1"/>
      <c r="L5" s="1"/>
      <c r="M5" s="1"/>
      <c r="N5" s="1"/>
      <c r="O5" s="1"/>
      <c r="P5" s="1"/>
      <c r="Q5" s="1"/>
      <c r="R5" s="1"/>
      <c r="S5" s="1"/>
      <c r="T5" s="3"/>
      <c r="Y5" s="4"/>
      <c r="AB5" s="177"/>
      <c r="AC5" s="177"/>
      <c r="AD5" s="177"/>
      <c r="AE5" s="177"/>
      <c r="AF5" s="177"/>
      <c r="AG5" s="177"/>
      <c r="AH5" s="177"/>
    </row>
    <row r="6" spans="1:37" x14ac:dyDescent="0.25">
      <c r="C6" s="11" t="s">
        <v>57</v>
      </c>
      <c r="D6" s="147">
        <v>400</v>
      </c>
      <c r="E6" s="15">
        <f t="shared" ref="E6:E11" si="0">D6/1000</f>
        <v>0.4</v>
      </c>
      <c r="F6" s="1"/>
      <c r="G6" s="13" t="s">
        <v>64</v>
      </c>
      <c r="H6" s="14" t="s">
        <v>8</v>
      </c>
      <c r="I6" s="89">
        <f>I4+I5</f>
        <v>31.523721397699045</v>
      </c>
      <c r="J6" s="16">
        <f>J4+I5</f>
        <v>31.523721397699045</v>
      </c>
      <c r="K6" s="1"/>
      <c r="L6" s="1"/>
      <c r="M6" s="1"/>
      <c r="N6" s="1"/>
      <c r="O6" s="1"/>
      <c r="P6" s="1"/>
      <c r="Q6" s="1"/>
      <c r="R6" s="1"/>
      <c r="S6" s="1"/>
      <c r="T6" s="3"/>
      <c r="Y6" s="4"/>
      <c r="AB6" s="177"/>
      <c r="AC6" s="177"/>
      <c r="AD6" s="177"/>
      <c r="AE6" s="177"/>
      <c r="AF6" s="177"/>
      <c r="AG6" s="177"/>
      <c r="AH6" s="177"/>
    </row>
    <row r="7" spans="1:37" x14ac:dyDescent="0.25">
      <c r="C7" s="11" t="s">
        <v>58</v>
      </c>
      <c r="D7" s="147">
        <f>6580</f>
        <v>6580</v>
      </c>
      <c r="E7" s="15">
        <f t="shared" si="0"/>
        <v>6.58</v>
      </c>
      <c r="F7" s="17"/>
      <c r="K7" s="1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4"/>
      <c r="Z7" s="182"/>
      <c r="AA7" s="182"/>
      <c r="AB7" s="182"/>
      <c r="AC7" s="182"/>
      <c r="AD7" s="177"/>
      <c r="AE7" s="177"/>
      <c r="AF7" s="177"/>
      <c r="AG7" s="177"/>
      <c r="AH7" s="177"/>
    </row>
    <row r="8" spans="1:37" x14ac:dyDescent="0.25">
      <c r="C8" s="11" t="s">
        <v>59</v>
      </c>
      <c r="D8" s="148">
        <f>D7-D6*2</f>
        <v>5780</v>
      </c>
      <c r="E8" s="15">
        <f t="shared" si="0"/>
        <v>5.78</v>
      </c>
      <c r="F8" s="1"/>
      <c r="G8" s="19" t="s">
        <v>9</v>
      </c>
      <c r="H8" s="178" t="s">
        <v>61</v>
      </c>
      <c r="I8" s="132">
        <v>2.5</v>
      </c>
      <c r="K8" s="17"/>
      <c r="L8" s="1"/>
      <c r="M8" s="1"/>
      <c r="N8" s="1"/>
      <c r="O8" s="1"/>
      <c r="P8" s="1"/>
      <c r="Q8" s="1"/>
      <c r="R8" s="1"/>
      <c r="S8" s="1"/>
      <c r="T8" s="3"/>
      <c r="Y8" s="4"/>
      <c r="AB8" s="177"/>
      <c r="AC8" s="177"/>
      <c r="AE8" s="177"/>
      <c r="AF8" s="177"/>
      <c r="AG8" s="177"/>
      <c r="AH8" s="177"/>
    </row>
    <row r="9" spans="1:37" x14ac:dyDescent="0.25">
      <c r="B9" s="1"/>
      <c r="C9" s="21" t="s">
        <v>65</v>
      </c>
      <c r="D9" s="147">
        <v>2500</v>
      </c>
      <c r="E9" s="15">
        <f t="shared" si="0"/>
        <v>2.5</v>
      </c>
      <c r="G9" s="186" t="s">
        <v>11</v>
      </c>
      <c r="H9" s="187"/>
      <c r="I9" s="188"/>
      <c r="K9" s="17"/>
      <c r="L9" s="1"/>
      <c r="M9" s="1"/>
      <c r="N9" s="1"/>
      <c r="Y9" s="4"/>
      <c r="AB9" s="177"/>
      <c r="AC9" s="177"/>
      <c r="AD9" s="177"/>
      <c r="AE9" s="177"/>
      <c r="AF9" s="177"/>
      <c r="AG9" s="177"/>
      <c r="AH9" s="177"/>
    </row>
    <row r="10" spans="1:37" x14ac:dyDescent="0.25">
      <c r="C10" s="23" t="s">
        <v>66</v>
      </c>
      <c r="D10" s="24">
        <v>6</v>
      </c>
      <c r="E10" s="15">
        <f t="shared" si="0"/>
        <v>6.0000000000000001E-3</v>
      </c>
      <c r="F10" s="17"/>
      <c r="G10" s="180" t="s">
        <v>0</v>
      </c>
      <c r="H10" s="180" t="s">
        <v>1</v>
      </c>
      <c r="I10" s="180" t="s">
        <v>12</v>
      </c>
      <c r="K10" s="1"/>
      <c r="L10" s="1"/>
      <c r="M10" s="1"/>
      <c r="N10" s="181"/>
      <c r="Y10" s="4"/>
      <c r="AA10" s="3"/>
      <c r="AB10" s="177"/>
      <c r="AC10" s="177"/>
      <c r="AD10" s="177"/>
      <c r="AE10" s="177"/>
      <c r="AF10" s="177"/>
      <c r="AG10" s="177"/>
      <c r="AH10" s="177"/>
      <c r="AI10" s="3"/>
      <c r="AJ10" s="3"/>
      <c r="AK10" s="3"/>
    </row>
    <row r="11" spans="1:37" x14ac:dyDescent="0.25">
      <c r="B11" s="3"/>
      <c r="C11" s="25" t="s">
        <v>67</v>
      </c>
      <c r="D11" s="149">
        <f>D8+2*(1000*J25)</f>
        <v>5780</v>
      </c>
      <c r="E11" s="15">
        <f t="shared" si="0"/>
        <v>5.78</v>
      </c>
      <c r="G11" s="133" t="s">
        <v>13</v>
      </c>
      <c r="H11" s="134" t="s">
        <v>14</v>
      </c>
      <c r="I11" s="135">
        <f xml:space="preserve"> E$11*(E9/2)^2*(ACOS(1-I8/(E9/2)) - (1-I8/(E9/2))*SIN(ACOS(1-I8/(E9/2))))</f>
        <v>28.372508652732819</v>
      </c>
      <c r="J11" s="128"/>
      <c r="K11" s="129"/>
      <c r="L11" s="1"/>
      <c r="M11" s="1"/>
      <c r="N11" s="26"/>
      <c r="Y11" s="4"/>
      <c r="AA11" s="3"/>
      <c r="AB11" s="177"/>
      <c r="AC11" s="177"/>
      <c r="AD11" s="177"/>
      <c r="AE11" s="177"/>
      <c r="AF11" s="177"/>
      <c r="AG11" s="177"/>
      <c r="AH11" s="177"/>
      <c r="AI11" s="3"/>
      <c r="AJ11" s="3"/>
      <c r="AK11" s="3"/>
    </row>
    <row r="12" spans="1:37" x14ac:dyDescent="0.25">
      <c r="C12" s="21" t="s">
        <v>68</v>
      </c>
      <c r="E12" s="150">
        <f>I21</f>
        <v>0.48146984169173246</v>
      </c>
      <c r="F12" s="3"/>
      <c r="G12" s="138" t="s">
        <v>15</v>
      </c>
      <c r="H12" s="138" t="s">
        <v>16</v>
      </c>
      <c r="I12" s="139">
        <f>(PI()*I$21*I8^2*(1-(I8/(1.5*E9))))</f>
        <v>3.1512127449662239</v>
      </c>
      <c r="J12" s="128"/>
      <c r="K12" s="129" t="s">
        <v>33</v>
      </c>
      <c r="L12" s="1"/>
      <c r="M12" s="1"/>
      <c r="N12" s="181"/>
      <c r="S12" s="1"/>
      <c r="T12" s="3"/>
      <c r="Y12" s="4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C13" s="146" t="s">
        <v>55</v>
      </c>
      <c r="F13" s="3"/>
      <c r="G13" s="28" t="s">
        <v>69</v>
      </c>
      <c r="H13" s="28" t="s">
        <v>17</v>
      </c>
      <c r="I13" s="130">
        <f>I11+I12</f>
        <v>31.523721397699042</v>
      </c>
      <c r="J13" s="128"/>
      <c r="K13" s="129">
        <f>-3.1835*(I8)^3+11.407*(I8)^2+2.0763*(I8)-0.254</f>
        <v>26.488312500000003</v>
      </c>
      <c r="L13" s="1"/>
      <c r="M13" s="1"/>
      <c r="N13" s="1"/>
      <c r="P13" s="161">
        <f>-2*(I8)^3+6.82*(I8)^2+5*(I8)-0.18</f>
        <v>23.695</v>
      </c>
      <c r="Q13" s="1"/>
      <c r="R13" s="78"/>
      <c r="S13" s="78"/>
      <c r="T13" s="78"/>
      <c r="Y13" s="4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C14" s="183" t="s">
        <v>70</v>
      </c>
      <c r="F14" s="3"/>
      <c r="G14" s="180" t="s">
        <v>71</v>
      </c>
      <c r="H14" s="180" t="s">
        <v>19</v>
      </c>
      <c r="I14" s="131">
        <f>I13*1000</f>
        <v>31523.721397699042</v>
      </c>
      <c r="J14" s="128"/>
      <c r="K14" s="129">
        <f>K13*1000</f>
        <v>26488.312500000004</v>
      </c>
      <c r="L14" s="1"/>
      <c r="P14" s="156">
        <f>P13*1000</f>
        <v>23695</v>
      </c>
      <c r="Q14" s="1"/>
      <c r="R14" s="78"/>
      <c r="S14" s="78"/>
      <c r="T14" s="78"/>
      <c r="Y14" s="4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C15" s="30" t="s">
        <v>20</v>
      </c>
      <c r="F15" s="3"/>
      <c r="G15" s="180" t="s">
        <v>72</v>
      </c>
      <c r="H15" s="180" t="s">
        <v>21</v>
      </c>
      <c r="I15" s="131">
        <f>I14*D17</f>
        <v>27740.874829975157</v>
      </c>
      <c r="J15" s="128"/>
      <c r="K15" s="129">
        <f>K14*$D$17</f>
        <v>23309.715000000004</v>
      </c>
      <c r="L15" s="1"/>
      <c r="P15" s="156">
        <f>P14*$D$17</f>
        <v>20851.599999999999</v>
      </c>
      <c r="Q15" s="1"/>
      <c r="R15" s="78"/>
      <c r="S15" s="78"/>
      <c r="T15" s="78"/>
      <c r="Y15" s="4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F16" s="32"/>
      <c r="L16" s="1"/>
      <c r="M16" s="1"/>
      <c r="S16" s="33"/>
      <c r="T16" s="181"/>
      <c r="Y16" s="4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C17" s="36" t="s">
        <v>22</v>
      </c>
      <c r="D17" s="35">
        <v>0.88</v>
      </c>
      <c r="F17" s="37"/>
      <c r="G17" s="195" t="s">
        <v>23</v>
      </c>
      <c r="H17" s="195"/>
      <c r="I17" s="195"/>
      <c r="L17" s="1"/>
      <c r="M17" s="1"/>
      <c r="N17" s="1"/>
      <c r="O17" s="33"/>
      <c r="R17" s="33"/>
      <c r="S17" s="33"/>
      <c r="T17" s="181"/>
      <c r="Y17" s="4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ht="15.75" customHeight="1" x14ac:dyDescent="0.25">
      <c r="D18" s="37"/>
      <c r="G18" s="180" t="s">
        <v>0</v>
      </c>
      <c r="H18" s="180" t="s">
        <v>1</v>
      </c>
      <c r="I18" s="180" t="s">
        <v>63</v>
      </c>
      <c r="K18" s="1"/>
      <c r="L18" s="1"/>
      <c r="M18" s="1"/>
      <c r="N18" s="1"/>
      <c r="O18" s="209"/>
      <c r="P18" s="209"/>
      <c r="Q18" s="209"/>
      <c r="R18" s="209"/>
      <c r="T18" s="181"/>
      <c r="Y18" s="4"/>
      <c r="AA18" s="3"/>
      <c r="AB18" s="17"/>
      <c r="AC18" s="80"/>
      <c r="AD18" s="80"/>
      <c r="AE18" s="3"/>
      <c r="AF18" s="3"/>
      <c r="AG18" s="3"/>
      <c r="AH18" s="3"/>
      <c r="AI18" s="3"/>
      <c r="AJ18" s="3"/>
      <c r="AK18" s="3"/>
    </row>
    <row r="19" spans="1:37" x14ac:dyDescent="0.25">
      <c r="A19" s="31"/>
      <c r="B19" s="31"/>
      <c r="C19" s="31"/>
      <c r="D19" s="37"/>
      <c r="G19" s="180" t="s">
        <v>24</v>
      </c>
      <c r="H19" s="180" t="s">
        <v>25</v>
      </c>
      <c r="I19" s="38">
        <f>E9</f>
        <v>2.5</v>
      </c>
      <c r="K19" s="1"/>
      <c r="L19" s="1"/>
      <c r="M19" s="1"/>
      <c r="N19" s="1"/>
      <c r="S19" s="39"/>
      <c r="T19" s="181"/>
      <c r="Y19" s="4"/>
      <c r="AA19" s="3"/>
      <c r="AB19" s="81"/>
      <c r="AC19" s="80"/>
      <c r="AD19" s="80"/>
      <c r="AE19" s="3"/>
      <c r="AF19" s="3"/>
      <c r="AG19" s="3"/>
      <c r="AH19" s="3"/>
      <c r="AI19" s="3"/>
      <c r="AJ19" s="3"/>
      <c r="AK19" s="3"/>
    </row>
    <row r="20" spans="1:37" ht="15.75" thickBot="1" x14ac:dyDescent="0.3">
      <c r="A20" s="34"/>
      <c r="B20" s="34"/>
      <c r="D20" s="37"/>
      <c r="G20" s="180" t="s">
        <v>26</v>
      </c>
      <c r="H20" s="180" t="s">
        <v>27</v>
      </c>
      <c r="I20" s="38">
        <f>0.1*I19</f>
        <v>0.25</v>
      </c>
      <c r="L20" s="1"/>
      <c r="M20" s="1"/>
      <c r="N20" s="1"/>
      <c r="T20" s="181"/>
      <c r="Y20" s="4"/>
      <c r="AA20" s="3"/>
      <c r="AB20" s="3"/>
      <c r="AC20" s="3"/>
      <c r="AD20" s="3"/>
      <c r="AE20" s="3"/>
      <c r="AF20" s="3"/>
      <c r="AG20" s="3"/>
      <c r="AH20" s="65"/>
      <c r="AI20" s="65"/>
      <c r="AJ20" s="3"/>
      <c r="AK20" s="3"/>
    </row>
    <row r="21" spans="1:37" ht="16.5" thickTop="1" thickBot="1" x14ac:dyDescent="0.3">
      <c r="A21" s="34"/>
      <c r="B21" s="34"/>
      <c r="D21" s="37"/>
      <c r="E21" s="40" t="s">
        <v>56</v>
      </c>
      <c r="G21" s="180" t="s">
        <v>73</v>
      </c>
      <c r="H21" s="180" t="s">
        <v>28</v>
      </c>
      <c r="I21" s="38">
        <f>I19-(SQRT(ABS(((I19-I20)^2)-((I22-I20)^2))))</f>
        <v>0.48146984169173246</v>
      </c>
      <c r="L21" s="1"/>
      <c r="M21" s="41"/>
      <c r="N21" s="1"/>
      <c r="P21" s="42"/>
      <c r="T21" s="43"/>
      <c r="Y21" s="4"/>
      <c r="AA21" s="3"/>
      <c r="AB21" s="81"/>
      <c r="AC21" s="81"/>
      <c r="AD21" s="81"/>
      <c r="AE21" s="81"/>
      <c r="AF21" s="81"/>
      <c r="AG21" s="81"/>
      <c r="AH21" s="65"/>
      <c r="AI21" s="65"/>
      <c r="AJ21" s="3"/>
      <c r="AK21" s="3"/>
    </row>
    <row r="22" spans="1:37" ht="15.75" thickTop="1" x14ac:dyDescent="0.25">
      <c r="D22" s="37"/>
      <c r="G22" s="180" t="s">
        <v>29</v>
      </c>
      <c r="H22" s="180" t="s">
        <v>30</v>
      </c>
      <c r="I22" s="38">
        <f>(I19-2*E10)/2</f>
        <v>1.244</v>
      </c>
      <c r="M22" s="1"/>
      <c r="N22" s="1"/>
      <c r="O22" s="181"/>
      <c r="P22" s="181"/>
      <c r="Q22" s="181"/>
      <c r="R22" s="43"/>
      <c r="S22" s="43"/>
      <c r="T22" s="43"/>
      <c r="Y22" s="4"/>
      <c r="AA22" s="3"/>
      <c r="AB22" s="179"/>
      <c r="AC22" s="179"/>
      <c r="AD22" s="68"/>
      <c r="AE22" s="68"/>
      <c r="AF22" s="179"/>
      <c r="AG22" s="68"/>
      <c r="AH22" s="68"/>
      <c r="AI22" s="68"/>
      <c r="AJ22" s="3"/>
      <c r="AK22" s="3"/>
    </row>
    <row r="23" spans="1:37" x14ac:dyDescent="0.25">
      <c r="D23" s="37"/>
      <c r="G23" s="180" t="s">
        <v>31</v>
      </c>
      <c r="H23" s="180" t="s">
        <v>32</v>
      </c>
      <c r="I23" s="38">
        <f>IF(E10=0.008,50,40)/1000</f>
        <v>0.04</v>
      </c>
      <c r="M23" s="1"/>
      <c r="N23" s="1"/>
      <c r="O23" s="1"/>
      <c r="P23" s="1"/>
      <c r="Q23" s="1"/>
      <c r="R23" s="1"/>
      <c r="S23" s="1"/>
      <c r="T23" s="1"/>
      <c r="Y23" s="4"/>
      <c r="AA23" s="3"/>
      <c r="AB23" s="82"/>
      <c r="AC23" s="82"/>
      <c r="AD23" s="179"/>
      <c r="AE23" s="179"/>
      <c r="AF23" s="82"/>
      <c r="AG23" s="68"/>
      <c r="AH23" s="68"/>
      <c r="AI23" s="68"/>
      <c r="AJ23" s="3"/>
      <c r="AK23" s="3"/>
    </row>
    <row r="24" spans="1:37" x14ac:dyDescent="0.25">
      <c r="D24" s="37"/>
      <c r="E24" s="44"/>
      <c r="F24" s="44"/>
      <c r="G24" s="181"/>
      <c r="M24" s="1"/>
      <c r="N24" s="1"/>
      <c r="P24" s="45"/>
      <c r="Q24" s="1"/>
      <c r="R24" s="1"/>
      <c r="S24" s="1"/>
      <c r="T24" s="3"/>
      <c r="U24" s="3"/>
      <c r="V24" s="3"/>
      <c r="W24" s="1"/>
      <c r="X24" s="1"/>
      <c r="Y24" s="4"/>
      <c r="AA24" s="3"/>
      <c r="AB24" s="66"/>
      <c r="AC24" s="179"/>
      <c r="AD24" s="179"/>
      <c r="AE24" s="179"/>
      <c r="AF24" s="179"/>
      <c r="AG24" s="69"/>
      <c r="AH24" s="69"/>
      <c r="AI24" s="69"/>
      <c r="AJ24" s="3"/>
      <c r="AK24" s="3"/>
    </row>
    <row r="25" spans="1:37" ht="20.25" x14ac:dyDescent="0.3">
      <c r="D25" s="189" t="s">
        <v>52</v>
      </c>
      <c r="E25" s="190"/>
      <c r="F25" s="190"/>
      <c r="G25" s="190"/>
      <c r="H25" s="190"/>
      <c r="I25" s="190"/>
      <c r="J25" s="190"/>
      <c r="K25" s="190"/>
      <c r="L25" s="191"/>
      <c r="M25" s="1"/>
      <c r="O25" s="210" t="s">
        <v>34</v>
      </c>
      <c r="P25" s="210"/>
      <c r="Q25" s="210"/>
      <c r="R25" s="210"/>
      <c r="S25" s="1"/>
      <c r="T25" s="3"/>
      <c r="U25" s="3"/>
      <c r="V25" s="3"/>
      <c r="W25" s="1"/>
      <c r="X25" s="1"/>
      <c r="Y25" s="4"/>
      <c r="AA25" s="3"/>
      <c r="AB25" s="66"/>
      <c r="AC25" s="83"/>
      <c r="AD25" s="83"/>
      <c r="AE25" s="83"/>
      <c r="AF25" s="83"/>
      <c r="AG25" s="73"/>
      <c r="AH25" s="73"/>
      <c r="AI25" s="73"/>
      <c r="AJ25" s="3"/>
      <c r="AK25" s="3"/>
    </row>
    <row r="26" spans="1:37" ht="15.75" thickBot="1" x14ac:dyDescent="0.3">
      <c r="D26" s="37"/>
      <c r="E26" s="203" t="s">
        <v>74</v>
      </c>
      <c r="F26" s="204"/>
      <c r="G26" s="204"/>
      <c r="H26" s="204"/>
      <c r="I26" s="205"/>
      <c r="J26" s="206" t="s">
        <v>33</v>
      </c>
      <c r="K26" s="207"/>
      <c r="L26" s="208"/>
      <c r="M26" s="1"/>
      <c r="O26" s="3"/>
      <c r="P26" s="1"/>
      <c r="Q26" s="1"/>
      <c r="R26" s="1"/>
      <c r="S26" s="1"/>
      <c r="T26" s="3"/>
      <c r="U26" s="152" t="s">
        <v>54</v>
      </c>
      <c r="V26" s="166" t="s">
        <v>34</v>
      </c>
      <c r="W26" s="17" t="s">
        <v>35</v>
      </c>
      <c r="Y26" s="4"/>
      <c r="AA26" s="3"/>
      <c r="AB26" s="84"/>
      <c r="AC26" s="84"/>
      <c r="AD26" s="84"/>
      <c r="AE26" s="3"/>
      <c r="AF26" s="3"/>
      <c r="AG26" s="3"/>
      <c r="AH26" s="3"/>
      <c r="AI26" s="3"/>
      <c r="AJ26" s="3"/>
      <c r="AK26" s="3"/>
    </row>
    <row r="27" spans="1:37" ht="15.75" thickBot="1" x14ac:dyDescent="0.3">
      <c r="D27" s="37" t="s">
        <v>36</v>
      </c>
      <c r="E27" s="136" t="s">
        <v>13</v>
      </c>
      <c r="F27" s="140" t="s">
        <v>15</v>
      </c>
      <c r="G27" s="151" t="s">
        <v>39</v>
      </c>
      <c r="H27" s="46" t="s">
        <v>75</v>
      </c>
      <c r="I27" s="46" t="s">
        <v>38</v>
      </c>
      <c r="J27" s="47" t="s">
        <v>40</v>
      </c>
      <c r="K27" s="46" t="s">
        <v>75</v>
      </c>
      <c r="L27" s="46" t="s">
        <v>41</v>
      </c>
      <c r="M27" s="1"/>
      <c r="O27" s="90" t="s">
        <v>42</v>
      </c>
      <c r="P27" s="162" t="s">
        <v>40</v>
      </c>
      <c r="Q27" s="91" t="s">
        <v>43</v>
      </c>
      <c r="R27" s="91" t="s">
        <v>44</v>
      </c>
      <c r="S27" s="1"/>
      <c r="T27" s="48" t="s">
        <v>45</v>
      </c>
      <c r="U27" s="153" t="s">
        <v>46</v>
      </c>
      <c r="V27" s="167" t="s">
        <v>38</v>
      </c>
      <c r="W27" s="1"/>
      <c r="Y27" s="4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ht="16.5" thickTop="1" thickBot="1" x14ac:dyDescent="0.3">
      <c r="D28" s="49">
        <v>0.01</v>
      </c>
      <c r="E28" s="137">
        <f t="shared" ref="E28:E91" si="1" xml:space="preserve"> E$11*(E$9/2)^2*(ACOS(1-D28/(E$9/2)) - (1-D28/(E$9/2))*SIN(ACOS(1-D28/(E$9/2))))</f>
        <v>1.2170677084449775E-2</v>
      </c>
      <c r="F28" s="141">
        <f t="shared" ref="F28:F91" si="2">(PI()*E$12*D28^2*(1-(D28/(1.5*E$9))))</f>
        <v>1.5085485652702307E-4</v>
      </c>
      <c r="G28" s="50">
        <f t="shared" ref="G28:G91" si="3">F28+E28</f>
        <v>1.2321531940976798E-2</v>
      </c>
      <c r="H28" s="113">
        <f t="shared" ref="H28:H91" si="4">G28*1000</f>
        <v>12.321531940976799</v>
      </c>
      <c r="I28" s="114">
        <f t="shared" ref="I28:I91" si="5">H28*$D$17</f>
        <v>10.842948108059582</v>
      </c>
      <c r="J28" s="115">
        <f t="shared" ref="J28:J91" si="6">-2.3896*(D28)^3+8.9567*(D28)^2+5.3298*(D28)-0.2268</f>
        <v>-0.17260871960000002</v>
      </c>
      <c r="K28" s="102">
        <f t="shared" ref="K28:K91" si="7">J28*1000</f>
        <v>-172.60871960000003</v>
      </c>
      <c r="L28" s="103">
        <f t="shared" ref="L28:L91" si="8">K28*$D$17</f>
        <v>-151.89567324800004</v>
      </c>
      <c r="M28" s="1"/>
      <c r="N28" s="175"/>
      <c r="O28" s="49">
        <v>0.01</v>
      </c>
      <c r="P28" s="163">
        <f>-2*(O28)^3+6.83*(O28)^2+5.03*(O28)-0.18</f>
        <v>-0.12901899999999999</v>
      </c>
      <c r="Q28" s="154">
        <f t="shared" ref="Q28:Q91" si="9">P28*1000</f>
        <v>-129.01900000000001</v>
      </c>
      <c r="R28" s="155">
        <f t="shared" ref="R28:R91" si="10">Q28*$D$17</f>
        <v>-113.53672</v>
      </c>
      <c r="S28" s="181"/>
      <c r="T28" s="49">
        <v>0.01</v>
      </c>
      <c r="U28" s="93">
        <f t="shared" ref="U28:U91" si="11">I28</f>
        <v>10.842948108059582</v>
      </c>
      <c r="V28" s="168">
        <f t="shared" ref="V28:V91" si="12">R28</f>
        <v>-113.53672</v>
      </c>
      <c r="W28" s="54">
        <f t="shared" ref="W28:W91" si="13">V28/U28</f>
        <v>-10.471019400674615</v>
      </c>
      <c r="X28" s="175"/>
      <c r="Y28" s="55"/>
      <c r="AA28" s="3"/>
      <c r="AB28" s="17"/>
      <c r="AC28" s="80"/>
      <c r="AD28" s="80"/>
      <c r="AE28" s="3"/>
      <c r="AF28" s="3"/>
      <c r="AG28" s="3"/>
      <c r="AH28" s="3"/>
      <c r="AI28" s="3"/>
      <c r="AJ28" s="3"/>
      <c r="AK28" s="3"/>
    </row>
    <row r="29" spans="1:37" ht="16.5" thickTop="1" thickBot="1" x14ac:dyDescent="0.3">
      <c r="D29" s="56">
        <v>0.02</v>
      </c>
      <c r="E29" s="137">
        <f t="shared" si="1"/>
        <v>3.4382425930822975E-2</v>
      </c>
      <c r="F29" s="142">
        <f t="shared" si="2"/>
        <v>6.0180600518266959E-4</v>
      </c>
      <c r="G29" s="57">
        <f t="shared" si="3"/>
        <v>3.4984231936005646E-2</v>
      </c>
      <c r="H29" s="116">
        <f t="shared" si="4"/>
        <v>34.984231936005642</v>
      </c>
      <c r="I29" s="117">
        <f t="shared" si="5"/>
        <v>30.786124103684966</v>
      </c>
      <c r="J29" s="118">
        <f t="shared" si="6"/>
        <v>-0.11664043680000001</v>
      </c>
      <c r="K29" s="104">
        <f t="shared" si="7"/>
        <v>-116.64043680000002</v>
      </c>
      <c r="L29" s="105">
        <f t="shared" si="8"/>
        <v>-102.64358438400002</v>
      </c>
      <c r="N29" s="175"/>
      <c r="O29" s="56">
        <v>0.02</v>
      </c>
      <c r="P29" s="161">
        <f t="shared" ref="P29:P92" si="14">-2*(O29)^3+6.83*(O29)^2+5.03*(O29)-0.18</f>
        <v>-7.6683999999999988E-2</v>
      </c>
      <c r="Q29" s="156">
        <f t="shared" si="9"/>
        <v>-76.683999999999983</v>
      </c>
      <c r="R29" s="157">
        <f t="shared" si="10"/>
        <v>-67.481919999999988</v>
      </c>
      <c r="S29" s="181"/>
      <c r="T29" s="56">
        <f t="shared" ref="T29:T92" si="15">T28+0.01</f>
        <v>0.02</v>
      </c>
      <c r="U29" s="53">
        <f t="shared" si="11"/>
        <v>30.786124103684966</v>
      </c>
      <c r="V29" s="169">
        <f t="shared" si="12"/>
        <v>-67.481919999999988</v>
      </c>
      <c r="W29" s="54">
        <f t="shared" si="13"/>
        <v>-2.1919589413960265</v>
      </c>
      <c r="X29" s="175"/>
      <c r="Y29" s="55"/>
      <c r="AA29" s="3"/>
      <c r="AB29" s="81"/>
      <c r="AC29" s="80"/>
      <c r="AD29" s="80"/>
      <c r="AE29" s="3"/>
      <c r="AF29" s="3"/>
      <c r="AG29" s="3"/>
      <c r="AH29" s="3"/>
      <c r="AI29" s="3"/>
      <c r="AJ29" s="3"/>
      <c r="AK29" s="3"/>
    </row>
    <row r="30" spans="1:37" ht="16.5" thickTop="1" thickBot="1" x14ac:dyDescent="0.3">
      <c r="D30" s="56">
        <v>0.03</v>
      </c>
      <c r="E30" s="137">
        <f t="shared" si="1"/>
        <v>6.3088296691248602E-2</v>
      </c>
      <c r="F30" s="142">
        <f t="shared" si="2"/>
        <v>1.3504333145788053E-3</v>
      </c>
      <c r="G30" s="57">
        <f t="shared" si="3"/>
        <v>6.4438730005827408E-2</v>
      </c>
      <c r="H30" s="116">
        <f t="shared" si="4"/>
        <v>64.438730005827409</v>
      </c>
      <c r="I30" s="117">
        <f t="shared" si="5"/>
        <v>56.706082405128122</v>
      </c>
      <c r="J30" s="118">
        <f t="shared" si="6"/>
        <v>-5.8909489200000026E-2</v>
      </c>
      <c r="K30" s="104">
        <f t="shared" si="7"/>
        <v>-58.909489200000024</v>
      </c>
      <c r="L30" s="105">
        <f t="shared" si="8"/>
        <v>-51.840350496000021</v>
      </c>
      <c r="N30" s="175"/>
      <c r="O30" s="56">
        <v>0.03</v>
      </c>
      <c r="P30" s="161">
        <f t="shared" si="14"/>
        <v>-2.3007E-2</v>
      </c>
      <c r="Q30" s="156">
        <f t="shared" si="9"/>
        <v>-23.006999999999998</v>
      </c>
      <c r="R30" s="157">
        <f t="shared" si="10"/>
        <v>-20.24616</v>
      </c>
      <c r="S30" s="181"/>
      <c r="T30" s="56">
        <f t="shared" si="15"/>
        <v>0.03</v>
      </c>
      <c r="U30" s="53">
        <f t="shared" si="11"/>
        <v>56.706082405128122</v>
      </c>
      <c r="V30" s="169">
        <f t="shared" si="12"/>
        <v>-20.24616</v>
      </c>
      <c r="W30" s="54">
        <f t="shared" si="13"/>
        <v>-0.35703683169918771</v>
      </c>
      <c r="X30" s="175"/>
      <c r="Y30" s="55"/>
      <c r="AA30" s="3"/>
      <c r="AB30" s="3"/>
      <c r="AC30" s="3"/>
      <c r="AD30" s="3"/>
      <c r="AE30" s="3"/>
      <c r="AF30" s="3"/>
      <c r="AG30" s="3"/>
      <c r="AH30" s="65"/>
      <c r="AI30" s="65"/>
      <c r="AJ30" s="3"/>
      <c r="AK30" s="3"/>
    </row>
    <row r="31" spans="1:37" ht="16.5" thickTop="1" thickBot="1" x14ac:dyDescent="0.3">
      <c r="D31" s="56">
        <v>0.04</v>
      </c>
      <c r="E31" s="137">
        <f t="shared" si="1"/>
        <v>9.70132181468467E-2</v>
      </c>
      <c r="F31" s="142">
        <f t="shared" si="2"/>
        <v>2.3943166533272964E-3</v>
      </c>
      <c r="G31" s="57">
        <f t="shared" si="3"/>
        <v>9.9407534800174002E-2</v>
      </c>
      <c r="H31" s="116">
        <f t="shared" si="4"/>
        <v>99.407534800174005</v>
      </c>
      <c r="I31" s="117">
        <f t="shared" si="5"/>
        <v>87.478630624153126</v>
      </c>
      <c r="J31" s="118">
        <f t="shared" si="6"/>
        <v>5.6978559999998346E-4</v>
      </c>
      <c r="K31" s="104">
        <f t="shared" si="7"/>
        <v>0.56978559999998346</v>
      </c>
      <c r="L31" s="105">
        <f t="shared" si="8"/>
        <v>0.50141132799998545</v>
      </c>
      <c r="N31" s="175"/>
      <c r="O31" s="56">
        <v>0.04</v>
      </c>
      <c r="P31" s="161">
        <f t="shared" si="14"/>
        <v>3.2000000000000028E-2</v>
      </c>
      <c r="Q31" s="156">
        <f t="shared" si="9"/>
        <v>32.000000000000028</v>
      </c>
      <c r="R31" s="157">
        <f t="shared" si="10"/>
        <v>28.160000000000025</v>
      </c>
      <c r="S31" s="181"/>
      <c r="T31" s="56">
        <f t="shared" si="15"/>
        <v>0.04</v>
      </c>
      <c r="U31" s="53">
        <f t="shared" si="11"/>
        <v>87.478630624153126</v>
      </c>
      <c r="V31" s="169">
        <f t="shared" si="12"/>
        <v>28.160000000000025</v>
      </c>
      <c r="W31" s="54">
        <f t="shared" si="13"/>
        <v>0.32190718806502394</v>
      </c>
      <c r="X31" s="175"/>
      <c r="Y31" s="55"/>
      <c r="AA31" s="3"/>
      <c r="AB31" s="81"/>
      <c r="AC31" s="81"/>
      <c r="AD31" s="81"/>
      <c r="AE31" s="81"/>
      <c r="AF31" s="81"/>
      <c r="AG31" s="81"/>
      <c r="AH31" s="65"/>
      <c r="AI31" s="65"/>
      <c r="AJ31" s="3"/>
      <c r="AK31" s="3"/>
    </row>
    <row r="32" spans="1:37" ht="16.5" thickTop="1" thickBot="1" x14ac:dyDescent="0.3">
      <c r="D32" s="56">
        <v>0.05</v>
      </c>
      <c r="E32" s="137">
        <f t="shared" si="1"/>
        <v>0.13541554878771123</v>
      </c>
      <c r="F32" s="142">
        <f t="shared" si="2"/>
        <v>3.7310358900400102E-3</v>
      </c>
      <c r="G32" s="57">
        <f t="shared" si="3"/>
        <v>0.13914658467775123</v>
      </c>
      <c r="H32" s="116">
        <f t="shared" si="4"/>
        <v>139.14658467775124</v>
      </c>
      <c r="I32" s="117">
        <f t="shared" si="5"/>
        <v>122.44899451642108</v>
      </c>
      <c r="J32" s="118">
        <f t="shared" si="6"/>
        <v>6.1783050000000006E-2</v>
      </c>
      <c r="K32" s="104">
        <f t="shared" si="7"/>
        <v>61.783050000000003</v>
      </c>
      <c r="L32" s="105">
        <f t="shared" si="8"/>
        <v>54.369084000000001</v>
      </c>
      <c r="N32" s="175"/>
      <c r="O32" s="56">
        <v>0.05</v>
      </c>
      <c r="P32" s="161">
        <f t="shared" si="14"/>
        <v>8.8324999999999987E-2</v>
      </c>
      <c r="Q32" s="156">
        <f t="shared" si="9"/>
        <v>88.324999999999989</v>
      </c>
      <c r="R32" s="157">
        <f t="shared" si="10"/>
        <v>77.725999999999985</v>
      </c>
      <c r="S32" s="181"/>
      <c r="T32" s="56">
        <f t="shared" si="15"/>
        <v>0.05</v>
      </c>
      <c r="U32" s="53">
        <f t="shared" si="11"/>
        <v>122.44899451642108</v>
      </c>
      <c r="V32" s="169">
        <f t="shared" si="12"/>
        <v>77.725999999999985</v>
      </c>
      <c r="W32" s="54">
        <f t="shared" si="13"/>
        <v>0.63476225596590341</v>
      </c>
      <c r="X32" s="175"/>
      <c r="Y32" s="55"/>
      <c r="AA32" s="3"/>
      <c r="AB32" s="179"/>
      <c r="AC32" s="68"/>
      <c r="AD32" s="68"/>
      <c r="AE32" s="68"/>
      <c r="AF32" s="68"/>
      <c r="AG32" s="68"/>
      <c r="AH32" s="68"/>
      <c r="AI32" s="68"/>
      <c r="AJ32" s="3"/>
      <c r="AK32" s="3"/>
    </row>
    <row r="33" spans="1:37" ht="16.5" thickTop="1" thickBot="1" x14ac:dyDescent="0.3">
      <c r="D33" s="56">
        <v>0.06</v>
      </c>
      <c r="E33" s="137">
        <f t="shared" si="1"/>
        <v>0.17779174700460332</v>
      </c>
      <c r="F33" s="142">
        <f t="shared" si="2"/>
        <v>5.3581708933288083E-3</v>
      </c>
      <c r="G33" s="57">
        <f t="shared" si="3"/>
        <v>0.18314991789793211</v>
      </c>
      <c r="H33" s="116">
        <f t="shared" si="4"/>
        <v>183.14991789793211</v>
      </c>
      <c r="I33" s="117">
        <f t="shared" si="5"/>
        <v>161.17192775018026</v>
      </c>
      <c r="J33" s="118">
        <f t="shared" si="6"/>
        <v>0.12471596639999993</v>
      </c>
      <c r="K33" s="104">
        <f t="shared" si="7"/>
        <v>124.71596639999993</v>
      </c>
      <c r="L33" s="105">
        <f t="shared" si="8"/>
        <v>109.75005043199994</v>
      </c>
      <c r="N33" s="175"/>
      <c r="O33" s="56">
        <v>0.06</v>
      </c>
      <c r="P33" s="161">
        <f t="shared" si="14"/>
        <v>0.14595600000000003</v>
      </c>
      <c r="Q33" s="156">
        <f t="shared" si="9"/>
        <v>145.95600000000002</v>
      </c>
      <c r="R33" s="157">
        <f t="shared" si="10"/>
        <v>128.44128000000001</v>
      </c>
      <c r="S33" s="181"/>
      <c r="T33" s="56">
        <f t="shared" si="15"/>
        <v>6.0000000000000005E-2</v>
      </c>
      <c r="U33" s="53">
        <f t="shared" si="11"/>
        <v>161.17192775018026</v>
      </c>
      <c r="V33" s="169">
        <f t="shared" si="12"/>
        <v>128.44128000000001</v>
      </c>
      <c r="W33" s="54">
        <f t="shared" si="13"/>
        <v>0.79692091416246247</v>
      </c>
      <c r="X33" s="175"/>
      <c r="Y33" s="55"/>
      <c r="AA33" s="3"/>
      <c r="AB33" s="82"/>
      <c r="AC33" s="179"/>
      <c r="AD33" s="179"/>
      <c r="AE33" s="179"/>
      <c r="AF33" s="179"/>
      <c r="AG33" s="68"/>
      <c r="AH33" s="68"/>
      <c r="AI33" s="68"/>
      <c r="AJ33" s="3"/>
      <c r="AK33" s="3"/>
    </row>
    <row r="34" spans="1:37" ht="16.5" thickTop="1" thickBot="1" x14ac:dyDescent="0.3">
      <c r="D34" s="56">
        <v>7.0000000000000007E-2</v>
      </c>
      <c r="E34" s="137">
        <f t="shared" si="1"/>
        <v>0.22376984393649346</v>
      </c>
      <c r="F34" s="142">
        <f t="shared" si="2"/>
        <v>7.2733015318055625E-3</v>
      </c>
      <c r="G34" s="57">
        <f t="shared" si="3"/>
        <v>0.23104314546829902</v>
      </c>
      <c r="H34" s="116">
        <f t="shared" si="4"/>
        <v>231.043145468299</v>
      </c>
      <c r="I34" s="117">
        <f t="shared" si="5"/>
        <v>203.31796801210314</v>
      </c>
      <c r="J34" s="118">
        <f t="shared" si="6"/>
        <v>0.18935419720000002</v>
      </c>
      <c r="K34" s="104">
        <f t="shared" si="7"/>
        <v>189.35419720000002</v>
      </c>
      <c r="L34" s="105">
        <f t="shared" si="8"/>
        <v>166.63169353600003</v>
      </c>
      <c r="N34" s="175"/>
      <c r="O34" s="56">
        <v>7.0000000000000007E-2</v>
      </c>
      <c r="P34" s="161">
        <f t="shared" si="14"/>
        <v>0.20488100000000004</v>
      </c>
      <c r="Q34" s="156">
        <f t="shared" si="9"/>
        <v>204.88100000000003</v>
      </c>
      <c r="R34" s="157">
        <f t="shared" si="10"/>
        <v>180.29528000000002</v>
      </c>
      <c r="S34" s="181"/>
      <c r="T34" s="56">
        <f t="shared" si="15"/>
        <v>7.0000000000000007E-2</v>
      </c>
      <c r="U34" s="53">
        <f t="shared" si="11"/>
        <v>203.31796801210314</v>
      </c>
      <c r="V34" s="169">
        <f t="shared" si="12"/>
        <v>180.29528000000002</v>
      </c>
      <c r="W34" s="54">
        <f t="shared" si="13"/>
        <v>0.88676510867582237</v>
      </c>
      <c r="X34" s="175"/>
      <c r="Y34" s="55"/>
      <c r="AA34" s="3"/>
      <c r="AB34" s="66"/>
      <c r="AC34" s="179"/>
      <c r="AD34" s="179"/>
      <c r="AE34" s="179"/>
      <c r="AF34" s="179"/>
      <c r="AG34" s="69"/>
      <c r="AH34" s="69"/>
      <c r="AI34" s="69"/>
      <c r="AJ34" s="3"/>
      <c r="AK34" s="3"/>
    </row>
    <row r="35" spans="1:37" ht="16.5" thickTop="1" thickBot="1" x14ac:dyDescent="0.3">
      <c r="D35" s="56">
        <v>0.08</v>
      </c>
      <c r="E35" s="137">
        <f t="shared" si="1"/>
        <v>0.27305984000163952</v>
      </c>
      <c r="F35" s="142">
        <f t="shared" si="2"/>
        <v>9.4740076740821334E-3</v>
      </c>
      <c r="G35" s="57">
        <f t="shared" si="3"/>
        <v>0.28253384767572165</v>
      </c>
      <c r="H35" s="116">
        <f t="shared" si="4"/>
        <v>282.53384767572163</v>
      </c>
      <c r="I35" s="117">
        <f t="shared" si="5"/>
        <v>248.62978595463503</v>
      </c>
      <c r="J35" s="118">
        <f t="shared" si="6"/>
        <v>0.25568340479999996</v>
      </c>
      <c r="K35" s="104">
        <f t="shared" si="7"/>
        <v>255.68340479999995</v>
      </c>
      <c r="L35" s="105">
        <f t="shared" si="8"/>
        <v>225.00139622399996</v>
      </c>
      <c r="N35" s="175"/>
      <c r="O35" s="56">
        <v>0.08</v>
      </c>
      <c r="P35" s="161">
        <f t="shared" si="14"/>
        <v>0.26508800000000005</v>
      </c>
      <c r="Q35" s="156">
        <f t="shared" si="9"/>
        <v>265.08800000000002</v>
      </c>
      <c r="R35" s="157">
        <f t="shared" si="10"/>
        <v>233.27744000000001</v>
      </c>
      <c r="S35" s="181"/>
      <c r="T35" s="56">
        <f t="shared" si="15"/>
        <v>0.08</v>
      </c>
      <c r="U35" s="53">
        <f t="shared" si="11"/>
        <v>248.62978595463503</v>
      </c>
      <c r="V35" s="169">
        <f t="shared" si="12"/>
        <v>233.27744000000001</v>
      </c>
      <c r="W35" s="54">
        <f t="shared" si="13"/>
        <v>0.93825218528951237</v>
      </c>
      <c r="X35" s="175"/>
      <c r="Y35" s="55"/>
      <c r="AA35" s="3"/>
      <c r="AB35" s="66"/>
      <c r="AC35" s="83"/>
      <c r="AD35" s="83"/>
      <c r="AE35" s="83"/>
      <c r="AF35" s="83"/>
      <c r="AG35" s="73"/>
      <c r="AH35" s="73"/>
      <c r="AI35" s="73"/>
      <c r="AJ35" s="3"/>
      <c r="AK35" s="3"/>
    </row>
    <row r="36" spans="1:37" ht="16.5" thickTop="1" thickBot="1" x14ac:dyDescent="0.3">
      <c r="A36" s="58"/>
      <c r="B36" s="58"/>
      <c r="D36" s="56">
        <v>0.09</v>
      </c>
      <c r="E36" s="137">
        <f t="shared" si="1"/>
        <v>0.32542696335136551</v>
      </c>
      <c r="F36" s="142">
        <f t="shared" si="2"/>
        <v>1.1957869188770389E-2</v>
      </c>
      <c r="G36" s="57">
        <f t="shared" si="3"/>
        <v>0.3373848325401359</v>
      </c>
      <c r="H36" s="116">
        <f t="shared" si="4"/>
        <v>337.3848325401359</v>
      </c>
      <c r="I36" s="117">
        <f t="shared" si="5"/>
        <v>296.89865263531959</v>
      </c>
      <c r="J36" s="118">
        <f t="shared" si="6"/>
        <v>0.32368925159999995</v>
      </c>
      <c r="K36" s="104">
        <f t="shared" si="7"/>
        <v>323.68925159999998</v>
      </c>
      <c r="L36" s="105">
        <f t="shared" si="8"/>
        <v>284.84654140800001</v>
      </c>
      <c r="N36" s="175"/>
      <c r="O36" s="56">
        <v>0.09</v>
      </c>
      <c r="P36" s="161">
        <f t="shared" si="14"/>
        <v>0.32656499999999994</v>
      </c>
      <c r="Q36" s="156">
        <f t="shared" si="9"/>
        <v>326.56499999999994</v>
      </c>
      <c r="R36" s="157">
        <f t="shared" si="10"/>
        <v>287.37719999999996</v>
      </c>
      <c r="S36" s="181"/>
      <c r="T36" s="56">
        <f t="shared" si="15"/>
        <v>0.09</v>
      </c>
      <c r="U36" s="53">
        <f t="shared" si="11"/>
        <v>296.89865263531959</v>
      </c>
      <c r="V36" s="169">
        <f t="shared" si="12"/>
        <v>287.37719999999996</v>
      </c>
      <c r="W36" s="54">
        <f t="shared" si="13"/>
        <v>0.9679302935503219</v>
      </c>
      <c r="X36" s="175"/>
      <c r="Y36" s="55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ht="16.5" thickTop="1" thickBot="1" x14ac:dyDescent="0.3">
      <c r="A37" s="58"/>
      <c r="B37" s="58"/>
      <c r="D37" s="56">
        <v>0.1</v>
      </c>
      <c r="E37" s="137">
        <f t="shared" si="1"/>
        <v>0.38067578021939236</v>
      </c>
      <c r="F37" s="142">
        <f t="shared" si="2"/>
        <v>1.4722465944482203E-2</v>
      </c>
      <c r="G37" s="57">
        <f t="shared" si="3"/>
        <v>0.39539824616387453</v>
      </c>
      <c r="H37" s="116">
        <f t="shared" si="4"/>
        <v>395.39824616387455</v>
      </c>
      <c r="I37" s="117">
        <f t="shared" si="5"/>
        <v>347.95045662420961</v>
      </c>
      <c r="J37" s="118">
        <f t="shared" si="6"/>
        <v>0.39335739999999997</v>
      </c>
      <c r="K37" s="104">
        <f t="shared" si="7"/>
        <v>393.35739999999998</v>
      </c>
      <c r="L37" s="105">
        <f t="shared" si="8"/>
        <v>346.15451200000001</v>
      </c>
      <c r="N37" s="175"/>
      <c r="O37" s="56">
        <v>0.1</v>
      </c>
      <c r="P37" s="161">
        <f t="shared" si="14"/>
        <v>0.38930000000000003</v>
      </c>
      <c r="Q37" s="156">
        <f t="shared" si="9"/>
        <v>389.3</v>
      </c>
      <c r="R37" s="157">
        <f t="shared" si="10"/>
        <v>342.584</v>
      </c>
      <c r="S37" s="181"/>
      <c r="T37" s="56">
        <f t="shared" si="15"/>
        <v>9.9999999999999992E-2</v>
      </c>
      <c r="U37" s="53">
        <f t="shared" si="11"/>
        <v>347.95045662420961</v>
      </c>
      <c r="V37" s="169">
        <f t="shared" si="12"/>
        <v>342.584</v>
      </c>
      <c r="W37" s="54">
        <f t="shared" si="13"/>
        <v>0.98457695191357242</v>
      </c>
      <c r="X37" s="175"/>
      <c r="Y37" s="55"/>
      <c r="AA37" s="3"/>
      <c r="AB37" s="3"/>
      <c r="AD37" s="3"/>
      <c r="AE37" s="3"/>
      <c r="AF37" s="3"/>
      <c r="AG37" s="3"/>
      <c r="AH37" s="3"/>
      <c r="AI37" s="3"/>
      <c r="AJ37" s="3"/>
      <c r="AK37" s="3"/>
    </row>
    <row r="38" spans="1:37" ht="16.5" thickTop="1" thickBot="1" x14ac:dyDescent="0.3">
      <c r="A38" s="58"/>
      <c r="B38" s="58"/>
      <c r="D38" s="56">
        <v>0.11</v>
      </c>
      <c r="E38" s="137">
        <f t="shared" si="1"/>
        <v>0.43864006910629166</v>
      </c>
      <c r="F38" s="142">
        <f t="shared" si="2"/>
        <v>1.7765377809829425E-2</v>
      </c>
      <c r="G38" s="57">
        <f t="shared" si="3"/>
        <v>0.45640544691612106</v>
      </c>
      <c r="H38" s="116">
        <f t="shared" si="4"/>
        <v>456.40544691612104</v>
      </c>
      <c r="I38" s="117">
        <f t="shared" si="5"/>
        <v>401.6367932861865</v>
      </c>
      <c r="J38" s="118">
        <f t="shared" si="6"/>
        <v>0.46467351239999999</v>
      </c>
      <c r="K38" s="104">
        <f t="shared" si="7"/>
        <v>464.67351239999999</v>
      </c>
      <c r="L38" s="105">
        <f t="shared" si="8"/>
        <v>408.91269091200002</v>
      </c>
      <c r="N38" s="175"/>
      <c r="O38" s="56">
        <v>0.11</v>
      </c>
      <c r="P38" s="161">
        <f t="shared" si="14"/>
        <v>0.45328099999999999</v>
      </c>
      <c r="Q38" s="156">
        <f t="shared" si="9"/>
        <v>453.28100000000001</v>
      </c>
      <c r="R38" s="157">
        <f t="shared" si="10"/>
        <v>398.88728000000003</v>
      </c>
      <c r="S38" s="181"/>
      <c r="T38" s="56">
        <f t="shared" si="15"/>
        <v>0.10999999999999999</v>
      </c>
      <c r="U38" s="53">
        <f t="shared" si="11"/>
        <v>401.6367932861865</v>
      </c>
      <c r="V38" s="169">
        <f t="shared" si="12"/>
        <v>398.88728000000003</v>
      </c>
      <c r="W38" s="54">
        <f t="shared" si="13"/>
        <v>0.99315422956226196</v>
      </c>
      <c r="X38" s="175"/>
      <c r="Y38" s="55"/>
      <c r="AA38" s="3"/>
      <c r="AB38" s="3"/>
      <c r="AD38" s="3"/>
      <c r="AE38" s="3"/>
      <c r="AF38" s="3"/>
      <c r="AG38" s="3"/>
      <c r="AH38" s="3"/>
      <c r="AI38" s="3"/>
      <c r="AJ38" s="3"/>
      <c r="AK38" s="3"/>
    </row>
    <row r="39" spans="1:37" ht="16.5" thickTop="1" thickBot="1" x14ac:dyDescent="0.3">
      <c r="A39" s="58"/>
      <c r="B39" s="58"/>
      <c r="D39" s="56">
        <v>0.12</v>
      </c>
      <c r="E39" s="137">
        <f t="shared" si="1"/>
        <v>0.49917601686934165</v>
      </c>
      <c r="F39" s="142">
        <f t="shared" si="2"/>
        <v>2.1084184653423928E-2</v>
      </c>
      <c r="G39" s="57">
        <f t="shared" si="3"/>
        <v>0.52026020152276553</v>
      </c>
      <c r="H39" s="116">
        <f t="shared" si="4"/>
        <v>520.26020152276556</v>
      </c>
      <c r="I39" s="117">
        <f t="shared" si="5"/>
        <v>457.8289773400337</v>
      </c>
      <c r="J39" s="118">
        <f t="shared" si="6"/>
        <v>0.53762325119999999</v>
      </c>
      <c r="K39" s="104">
        <f t="shared" si="7"/>
        <v>537.62325120000003</v>
      </c>
      <c r="L39" s="105">
        <f t="shared" si="8"/>
        <v>473.10846105600001</v>
      </c>
      <c r="N39" s="175"/>
      <c r="O39" s="56">
        <v>0.12</v>
      </c>
      <c r="P39" s="161">
        <f t="shared" si="14"/>
        <v>0.51849600000000007</v>
      </c>
      <c r="Q39" s="156">
        <f t="shared" si="9"/>
        <v>518.49600000000009</v>
      </c>
      <c r="R39" s="157">
        <f t="shared" si="10"/>
        <v>456.27648000000011</v>
      </c>
      <c r="S39" s="181"/>
      <c r="T39" s="56">
        <f t="shared" si="15"/>
        <v>0.11999999999999998</v>
      </c>
      <c r="U39" s="53">
        <f t="shared" si="11"/>
        <v>457.8289773400337</v>
      </c>
      <c r="V39" s="169">
        <f t="shared" si="12"/>
        <v>456.27648000000011</v>
      </c>
      <c r="W39" s="54">
        <f t="shared" si="13"/>
        <v>0.99660900157728427</v>
      </c>
      <c r="X39" s="175"/>
      <c r="Y39" s="55"/>
      <c r="AA39" s="3"/>
      <c r="AB39" s="17"/>
      <c r="AC39" s="80"/>
      <c r="AD39" s="80"/>
      <c r="AE39" s="3"/>
      <c r="AF39" s="3"/>
      <c r="AG39" s="3"/>
      <c r="AH39" s="3"/>
      <c r="AI39" s="3"/>
      <c r="AJ39" s="3"/>
      <c r="AK39" s="3"/>
    </row>
    <row r="40" spans="1:37" ht="16.5" thickTop="1" thickBot="1" x14ac:dyDescent="0.3">
      <c r="A40" s="58"/>
      <c r="B40" s="58"/>
      <c r="D40" s="56">
        <v>0.13</v>
      </c>
      <c r="E40" s="137">
        <f t="shared" si="1"/>
        <v>0.56215745257912231</v>
      </c>
      <c r="F40" s="142">
        <f t="shared" si="2"/>
        <v>2.4676466343877591E-2</v>
      </c>
      <c r="G40" s="57">
        <f t="shared" si="3"/>
        <v>0.58683391892299985</v>
      </c>
      <c r="H40" s="116">
        <f t="shared" si="4"/>
        <v>586.83391892299983</v>
      </c>
      <c r="I40" s="117">
        <f t="shared" si="5"/>
        <v>516.41384865223984</v>
      </c>
      <c r="J40" s="118">
        <f t="shared" si="6"/>
        <v>0.61219227880000004</v>
      </c>
      <c r="K40" s="104">
        <f t="shared" si="7"/>
        <v>612.19227880000005</v>
      </c>
      <c r="L40" s="105">
        <f t="shared" si="8"/>
        <v>538.72920534400009</v>
      </c>
      <c r="N40" s="175"/>
      <c r="O40" s="56">
        <v>0.13</v>
      </c>
      <c r="P40" s="161">
        <f t="shared" si="14"/>
        <v>0.58493300000000015</v>
      </c>
      <c r="Q40" s="156">
        <f t="shared" si="9"/>
        <v>584.93300000000011</v>
      </c>
      <c r="R40" s="157">
        <f t="shared" si="10"/>
        <v>514.74104000000011</v>
      </c>
      <c r="S40" s="181"/>
      <c r="T40" s="56">
        <f t="shared" si="15"/>
        <v>0.12999999999999998</v>
      </c>
      <c r="U40" s="53">
        <f t="shared" si="11"/>
        <v>516.41384865223984</v>
      </c>
      <c r="V40" s="169">
        <f t="shared" si="12"/>
        <v>514.74104000000011</v>
      </c>
      <c r="W40" s="54">
        <f t="shared" si="13"/>
        <v>0.99676072077345423</v>
      </c>
      <c r="X40" s="175"/>
      <c r="Y40" s="55"/>
      <c r="AA40" s="3"/>
      <c r="AB40" s="81"/>
      <c r="AC40" s="80"/>
      <c r="AD40" s="80"/>
      <c r="AE40" s="3"/>
      <c r="AF40" s="3"/>
      <c r="AG40" s="3"/>
      <c r="AH40" s="3"/>
      <c r="AI40" s="3"/>
      <c r="AJ40" s="3"/>
      <c r="AK40" s="3"/>
    </row>
    <row r="41" spans="1:37" ht="16.5" thickTop="1" thickBot="1" x14ac:dyDescent="0.3">
      <c r="A41" s="58"/>
      <c r="B41" s="58"/>
      <c r="D41" s="56">
        <v>0.14000000000000001</v>
      </c>
      <c r="E41" s="137">
        <f t="shared" si="1"/>
        <v>0.62747239466024984</v>
      </c>
      <c r="F41" s="142">
        <f t="shared" si="2"/>
        <v>2.8539802749802261E-2</v>
      </c>
      <c r="G41" s="57">
        <f t="shared" si="3"/>
        <v>0.65601219741005212</v>
      </c>
      <c r="H41" s="116">
        <f t="shared" si="4"/>
        <v>656.01219741005207</v>
      </c>
      <c r="I41" s="117">
        <f t="shared" si="5"/>
        <v>577.29073372084588</v>
      </c>
      <c r="J41" s="118">
        <f t="shared" si="6"/>
        <v>0.68836625760000003</v>
      </c>
      <c r="K41" s="104">
        <f t="shared" si="7"/>
        <v>688.36625760000004</v>
      </c>
      <c r="L41" s="105">
        <f t="shared" si="8"/>
        <v>605.76230668800008</v>
      </c>
      <c r="N41" s="175"/>
      <c r="O41" s="56">
        <v>0.14000000000000001</v>
      </c>
      <c r="P41" s="161">
        <f t="shared" si="14"/>
        <v>0.65258000000000016</v>
      </c>
      <c r="Q41" s="156">
        <f t="shared" si="9"/>
        <v>652.58000000000015</v>
      </c>
      <c r="R41" s="157">
        <f t="shared" si="10"/>
        <v>574.27040000000011</v>
      </c>
      <c r="S41" s="181"/>
      <c r="T41" s="56">
        <f t="shared" si="15"/>
        <v>0.13999999999999999</v>
      </c>
      <c r="U41" s="53">
        <f t="shared" si="11"/>
        <v>577.29073372084588</v>
      </c>
      <c r="V41" s="169">
        <f t="shared" si="12"/>
        <v>574.27040000000011</v>
      </c>
      <c r="W41" s="54">
        <f t="shared" si="13"/>
        <v>0.99476808903309666</v>
      </c>
      <c r="X41" s="175"/>
      <c r="Y41" s="55"/>
      <c r="AA41" s="3"/>
      <c r="AB41" s="3"/>
      <c r="AC41" s="3"/>
      <c r="AD41" s="3"/>
      <c r="AE41" s="3"/>
      <c r="AF41" s="3"/>
      <c r="AG41" s="3"/>
      <c r="AH41" s="65"/>
      <c r="AI41" s="65"/>
      <c r="AJ41" s="3"/>
      <c r="AK41" s="3"/>
    </row>
    <row r="42" spans="1:37" ht="16.5" thickTop="1" thickBot="1" x14ac:dyDescent="0.3">
      <c r="A42" s="58"/>
      <c r="B42" s="58"/>
      <c r="D42" s="56">
        <v>0.15</v>
      </c>
      <c r="E42" s="137">
        <f t="shared" si="1"/>
        <v>0.69502047904685849</v>
      </c>
      <c r="F42" s="142">
        <f t="shared" si="2"/>
        <v>3.2671773739809805E-2</v>
      </c>
      <c r="G42" s="57">
        <f t="shared" si="3"/>
        <v>0.72769225278666827</v>
      </c>
      <c r="H42" s="116">
        <f t="shared" si="4"/>
        <v>727.69225278666829</v>
      </c>
      <c r="I42" s="117">
        <f t="shared" si="5"/>
        <v>640.36918245226809</v>
      </c>
      <c r="J42" s="118">
        <f t="shared" si="6"/>
        <v>0.76613084999999981</v>
      </c>
      <c r="K42" s="104">
        <f t="shared" si="7"/>
        <v>766.13084999999978</v>
      </c>
      <c r="L42" s="105">
        <f t="shared" si="8"/>
        <v>674.19514799999979</v>
      </c>
      <c r="N42" s="175"/>
      <c r="O42" s="56">
        <v>0.15</v>
      </c>
      <c r="P42" s="161">
        <f t="shared" si="14"/>
        <v>0.72142499999999998</v>
      </c>
      <c r="Q42" s="156">
        <f t="shared" si="9"/>
        <v>721.42499999999995</v>
      </c>
      <c r="R42" s="157">
        <f t="shared" si="10"/>
        <v>634.85399999999993</v>
      </c>
      <c r="S42" s="181"/>
      <c r="T42" s="56">
        <f t="shared" si="15"/>
        <v>0.15</v>
      </c>
      <c r="U42" s="53">
        <f t="shared" si="11"/>
        <v>640.36918245226809</v>
      </c>
      <c r="V42" s="169">
        <f t="shared" si="12"/>
        <v>634.85399999999993</v>
      </c>
      <c r="W42" s="54">
        <f t="shared" si="13"/>
        <v>0.99138749552071204</v>
      </c>
      <c r="X42" s="175"/>
      <c r="Y42" s="55"/>
      <c r="AA42" s="3"/>
      <c r="AB42" s="81"/>
      <c r="AC42" s="81"/>
      <c r="AD42" s="81"/>
      <c r="AE42" s="81"/>
      <c r="AF42" s="81"/>
      <c r="AG42" s="81"/>
      <c r="AH42" s="65"/>
      <c r="AI42" s="65"/>
      <c r="AJ42" s="3"/>
      <c r="AK42" s="3"/>
    </row>
    <row r="43" spans="1:37" ht="16.5" thickTop="1" thickBot="1" x14ac:dyDescent="0.3">
      <c r="A43" s="58"/>
      <c r="B43" s="58"/>
      <c r="D43" s="56">
        <v>0.16</v>
      </c>
      <c r="E43" s="137">
        <f t="shared" si="1"/>
        <v>0.76471099836766576</v>
      </c>
      <c r="F43" s="142">
        <f t="shared" si="2"/>
        <v>3.7069959182512109E-2</v>
      </c>
      <c r="G43" s="57">
        <f t="shared" si="3"/>
        <v>0.80178095755017786</v>
      </c>
      <c r="H43" s="116">
        <f t="shared" si="4"/>
        <v>801.78095755017785</v>
      </c>
      <c r="I43" s="117">
        <f t="shared" si="5"/>
        <v>705.56724264415652</v>
      </c>
      <c r="J43" s="118">
        <f t="shared" si="6"/>
        <v>0.84547171839999991</v>
      </c>
      <c r="K43" s="104">
        <f t="shared" si="7"/>
        <v>845.47171839999987</v>
      </c>
      <c r="L43" s="105">
        <f t="shared" si="8"/>
        <v>744.01511219199995</v>
      </c>
      <c r="N43" s="175"/>
      <c r="O43" s="56">
        <v>0.16</v>
      </c>
      <c r="P43" s="161">
        <f t="shared" si="14"/>
        <v>0.79145600000000016</v>
      </c>
      <c r="Q43" s="156">
        <f t="shared" si="9"/>
        <v>791.45600000000013</v>
      </c>
      <c r="R43" s="157">
        <f t="shared" si="10"/>
        <v>696.48128000000008</v>
      </c>
      <c r="S43" s="181"/>
      <c r="T43" s="56">
        <f t="shared" si="15"/>
        <v>0.16</v>
      </c>
      <c r="U43" s="53">
        <f t="shared" si="11"/>
        <v>705.56724264415652</v>
      </c>
      <c r="V43" s="169">
        <f t="shared" si="12"/>
        <v>696.48128000000008</v>
      </c>
      <c r="W43" s="54">
        <f t="shared" si="13"/>
        <v>0.98712247097795214</v>
      </c>
      <c r="X43" s="175"/>
      <c r="Y43" s="55"/>
      <c r="AA43" s="3"/>
      <c r="AB43" s="179"/>
      <c r="AC43" s="68"/>
      <c r="AD43" s="68"/>
      <c r="AE43" s="68"/>
      <c r="AF43" s="68"/>
      <c r="AG43" s="68"/>
      <c r="AH43" s="68"/>
      <c r="AI43" s="68"/>
      <c r="AJ43" s="3"/>
      <c r="AK43" s="3"/>
    </row>
    <row r="44" spans="1:37" ht="16.5" thickTop="1" thickBot="1" x14ac:dyDescent="0.3">
      <c r="A44" s="58"/>
      <c r="B44" s="58"/>
      <c r="D44" s="56">
        <v>0.17</v>
      </c>
      <c r="E44" s="137">
        <f t="shared" si="1"/>
        <v>0.83646137698310252</v>
      </c>
      <c r="F44" s="142">
        <f t="shared" si="2"/>
        <v>4.1731938946521024E-2</v>
      </c>
      <c r="G44" s="57">
        <f t="shared" si="3"/>
        <v>0.87819331592962357</v>
      </c>
      <c r="H44" s="116">
        <f t="shared" si="4"/>
        <v>878.19331592962362</v>
      </c>
      <c r="I44" s="117">
        <f t="shared" si="5"/>
        <v>772.81011801806881</v>
      </c>
      <c r="J44" s="118">
        <f t="shared" si="6"/>
        <v>0.92637452520000008</v>
      </c>
      <c r="K44" s="104">
        <f t="shared" si="7"/>
        <v>926.37452520000011</v>
      </c>
      <c r="L44" s="105">
        <f t="shared" si="8"/>
        <v>815.20958217600014</v>
      </c>
      <c r="N44" s="175"/>
      <c r="O44" s="56">
        <v>0.17</v>
      </c>
      <c r="P44" s="161">
        <f t="shared" si="14"/>
        <v>0.86266100000000012</v>
      </c>
      <c r="Q44" s="156">
        <f t="shared" si="9"/>
        <v>862.66100000000017</v>
      </c>
      <c r="R44" s="157">
        <f t="shared" si="10"/>
        <v>759.14168000000018</v>
      </c>
      <c r="S44" s="181"/>
      <c r="T44" s="56">
        <f t="shared" si="15"/>
        <v>0.17</v>
      </c>
      <c r="U44" s="53">
        <f t="shared" si="11"/>
        <v>772.81011801806881</v>
      </c>
      <c r="V44" s="169">
        <f t="shared" si="12"/>
        <v>759.14168000000018</v>
      </c>
      <c r="W44" s="54">
        <f t="shared" si="13"/>
        <v>0.98231332936850979</v>
      </c>
      <c r="X44" s="175"/>
      <c r="Y44" s="55"/>
      <c r="AA44" s="3"/>
      <c r="AB44" s="179"/>
      <c r="AC44" s="68"/>
      <c r="AD44" s="68"/>
      <c r="AE44" s="68"/>
      <c r="AF44" s="68"/>
      <c r="AG44" s="68"/>
      <c r="AH44" s="68"/>
      <c r="AI44" s="68"/>
      <c r="AJ44" s="3"/>
      <c r="AK44" s="3"/>
    </row>
    <row r="45" spans="1:37" ht="16.5" thickTop="1" thickBot="1" x14ac:dyDescent="0.3">
      <c r="A45" s="58"/>
      <c r="B45" s="58"/>
      <c r="D45" s="56">
        <v>0.18</v>
      </c>
      <c r="E45" s="137">
        <f t="shared" si="1"/>
        <v>0.91019596448169471</v>
      </c>
      <c r="F45" s="142">
        <f t="shared" si="2"/>
        <v>4.6655292900448404E-2</v>
      </c>
      <c r="G45" s="57">
        <f t="shared" si="3"/>
        <v>0.95685125738214316</v>
      </c>
      <c r="H45" s="116">
        <f t="shared" si="4"/>
        <v>956.85125738214322</v>
      </c>
      <c r="I45" s="117">
        <f t="shared" si="5"/>
        <v>842.02910649628609</v>
      </c>
      <c r="J45" s="118">
        <f t="shared" si="6"/>
        <v>1.0088249328000001</v>
      </c>
      <c r="K45" s="104">
        <f t="shared" si="7"/>
        <v>1008.8249328000001</v>
      </c>
      <c r="L45" s="105">
        <f t="shared" si="8"/>
        <v>887.76594086400007</v>
      </c>
      <c r="N45" s="175"/>
      <c r="O45" s="56">
        <v>0.18</v>
      </c>
      <c r="P45" s="161">
        <f t="shared" si="14"/>
        <v>0.93502799999999997</v>
      </c>
      <c r="Q45" s="156">
        <f t="shared" si="9"/>
        <v>935.02800000000002</v>
      </c>
      <c r="R45" s="157">
        <f t="shared" si="10"/>
        <v>822.82464000000004</v>
      </c>
      <c r="S45" s="181"/>
      <c r="T45" s="56">
        <f t="shared" si="15"/>
        <v>0.18000000000000002</v>
      </c>
      <c r="U45" s="53">
        <f t="shared" si="11"/>
        <v>842.02910649628609</v>
      </c>
      <c r="V45" s="169">
        <f t="shared" si="12"/>
        <v>822.82464000000004</v>
      </c>
      <c r="W45" s="54">
        <f t="shared" si="13"/>
        <v>0.97719263342784368</v>
      </c>
      <c r="X45" s="175"/>
      <c r="Y45" s="55"/>
      <c r="AA45" s="3"/>
      <c r="AB45" s="66"/>
      <c r="AC45" s="179"/>
      <c r="AD45" s="179"/>
      <c r="AE45" s="179"/>
      <c r="AF45" s="179"/>
      <c r="AG45" s="69"/>
      <c r="AH45" s="69"/>
      <c r="AI45" s="69"/>
      <c r="AJ45" s="3"/>
      <c r="AK45" s="3"/>
    </row>
    <row r="46" spans="1:37" ht="16.5" thickTop="1" thickBot="1" x14ac:dyDescent="0.3">
      <c r="A46" s="58"/>
      <c r="B46" s="58"/>
      <c r="D46" s="56">
        <v>0.19</v>
      </c>
      <c r="E46" s="137">
        <f t="shared" si="1"/>
        <v>0.98584506675434769</v>
      </c>
      <c r="F46" s="142">
        <f t="shared" si="2"/>
        <v>5.1837600912906144E-2</v>
      </c>
      <c r="G46" s="57">
        <f t="shared" si="3"/>
        <v>1.0376826676672539</v>
      </c>
      <c r="H46" s="116">
        <f t="shared" si="4"/>
        <v>1037.682667667254</v>
      </c>
      <c r="I46" s="117">
        <f t="shared" si="5"/>
        <v>913.16074754718352</v>
      </c>
      <c r="J46" s="118">
        <f t="shared" si="6"/>
        <v>1.0928086036</v>
      </c>
      <c r="K46" s="104">
        <f t="shared" si="7"/>
        <v>1092.8086036</v>
      </c>
      <c r="L46" s="105">
        <f t="shared" si="8"/>
        <v>961.67157116800001</v>
      </c>
      <c r="N46" s="175"/>
      <c r="O46" s="56">
        <v>0.19</v>
      </c>
      <c r="P46" s="161">
        <f t="shared" si="14"/>
        <v>1.0085450000000002</v>
      </c>
      <c r="Q46" s="156">
        <f t="shared" si="9"/>
        <v>1008.5450000000003</v>
      </c>
      <c r="R46" s="157">
        <f t="shared" si="10"/>
        <v>887.51960000000031</v>
      </c>
      <c r="S46" s="181"/>
      <c r="T46" s="56">
        <f t="shared" si="15"/>
        <v>0.19000000000000003</v>
      </c>
      <c r="U46" s="53">
        <f t="shared" si="11"/>
        <v>913.16074754718352</v>
      </c>
      <c r="V46" s="169">
        <f t="shared" si="12"/>
        <v>887.51960000000031</v>
      </c>
      <c r="W46" s="54">
        <f t="shared" si="13"/>
        <v>0.97192044487670193</v>
      </c>
      <c r="X46" s="175"/>
      <c r="Y46" s="55"/>
      <c r="AA46" s="3"/>
      <c r="AB46" s="66"/>
      <c r="AC46" s="83"/>
      <c r="AD46" s="83"/>
      <c r="AE46" s="83"/>
      <c r="AF46" s="83"/>
      <c r="AG46" s="73"/>
      <c r="AH46" s="73"/>
      <c r="AI46" s="73"/>
      <c r="AJ46" s="3"/>
      <c r="AK46" s="3"/>
    </row>
    <row r="47" spans="1:37" ht="16.5" thickTop="1" thickBot="1" x14ac:dyDescent="0.3">
      <c r="A47" s="58"/>
      <c r="B47" s="58"/>
      <c r="D47" s="56">
        <v>0.2</v>
      </c>
      <c r="E47" s="137">
        <f t="shared" si="1"/>
        <v>1.0633441575623674</v>
      </c>
      <c r="F47" s="142">
        <f t="shared" si="2"/>
        <v>5.7276442852506097E-2</v>
      </c>
      <c r="G47" s="57">
        <f t="shared" si="3"/>
        <v>1.1206206004148735</v>
      </c>
      <c r="H47" s="116">
        <f t="shared" si="4"/>
        <v>1120.6206004148735</v>
      </c>
      <c r="I47" s="117">
        <f t="shared" si="5"/>
        <v>986.14612836508866</v>
      </c>
      <c r="J47" s="118">
        <f t="shared" si="6"/>
        <v>1.1783112</v>
      </c>
      <c r="K47" s="104">
        <f t="shared" si="7"/>
        <v>1178.3112000000001</v>
      </c>
      <c r="L47" s="105">
        <f t="shared" si="8"/>
        <v>1036.9138560000001</v>
      </c>
      <c r="N47" s="175"/>
      <c r="O47" s="56">
        <v>0.2</v>
      </c>
      <c r="P47" s="161">
        <f t="shared" si="14"/>
        <v>1.0832000000000002</v>
      </c>
      <c r="Q47" s="156">
        <f t="shared" si="9"/>
        <v>1083.2000000000003</v>
      </c>
      <c r="R47" s="157">
        <f t="shared" si="10"/>
        <v>953.21600000000024</v>
      </c>
      <c r="S47" s="181"/>
      <c r="T47" s="56">
        <f t="shared" si="15"/>
        <v>0.20000000000000004</v>
      </c>
      <c r="U47" s="53">
        <f t="shared" si="11"/>
        <v>986.14612836508866</v>
      </c>
      <c r="V47" s="169">
        <f t="shared" si="12"/>
        <v>953.21600000000024</v>
      </c>
      <c r="W47" s="54">
        <f t="shared" si="13"/>
        <v>0.96660725280168913</v>
      </c>
      <c r="X47" s="59"/>
      <c r="Y47" s="55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16.5" thickTop="1" thickBot="1" x14ac:dyDescent="0.3">
      <c r="A48" s="58"/>
      <c r="B48" s="58"/>
      <c r="D48" s="56">
        <v>0.21</v>
      </c>
      <c r="E48" s="137">
        <f t="shared" si="1"/>
        <v>1.142633229450309</v>
      </c>
      <c r="F48" s="142">
        <f t="shared" si="2"/>
        <v>6.2969398587860104E-2</v>
      </c>
      <c r="G48" s="57">
        <f t="shared" si="3"/>
        <v>1.2056026280381691</v>
      </c>
      <c r="H48" s="116">
        <f t="shared" si="4"/>
        <v>1205.6026280381691</v>
      </c>
      <c r="I48" s="117">
        <f t="shared" si="5"/>
        <v>1060.9303126735888</v>
      </c>
      <c r="J48" s="118">
        <f t="shared" si="6"/>
        <v>1.2653183844</v>
      </c>
      <c r="K48" s="104">
        <f t="shared" si="7"/>
        <v>1265.3183844</v>
      </c>
      <c r="L48" s="105">
        <f t="shared" si="8"/>
        <v>1113.4801782720001</v>
      </c>
      <c r="N48" s="175"/>
      <c r="O48" s="56">
        <v>0.21</v>
      </c>
      <c r="P48" s="161">
        <f t="shared" si="14"/>
        <v>1.158981</v>
      </c>
      <c r="Q48" s="156">
        <f t="shared" si="9"/>
        <v>1158.981</v>
      </c>
      <c r="R48" s="157">
        <f t="shared" si="10"/>
        <v>1019.90328</v>
      </c>
      <c r="S48" s="181"/>
      <c r="T48" s="56">
        <f t="shared" si="15"/>
        <v>0.21000000000000005</v>
      </c>
      <c r="U48" s="53">
        <f t="shared" si="11"/>
        <v>1060.9303126735888</v>
      </c>
      <c r="V48" s="169">
        <f t="shared" si="12"/>
        <v>1019.90328</v>
      </c>
      <c r="W48" s="54">
        <f t="shared" si="13"/>
        <v>0.96132919176359566</v>
      </c>
      <c r="X48" s="175"/>
      <c r="Y48" s="55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16.5" thickTop="1" thickBot="1" x14ac:dyDescent="0.3">
      <c r="A49" s="58"/>
      <c r="B49" s="58"/>
      <c r="D49" s="56">
        <v>0.22</v>
      </c>
      <c r="E49" s="137">
        <f t="shared" si="1"/>
        <v>1.2236562537823026</v>
      </c>
      <c r="F49" s="142">
        <f t="shared" si="2"/>
        <v>6.8914047987580079E-2</v>
      </c>
      <c r="G49" s="57">
        <f t="shared" si="3"/>
        <v>1.2925703017698826</v>
      </c>
      <c r="H49" s="116">
        <f t="shared" si="4"/>
        <v>1292.5703017698827</v>
      </c>
      <c r="I49" s="117">
        <f t="shared" si="5"/>
        <v>1137.4618655574968</v>
      </c>
      <c r="J49" s="118">
        <f t="shared" si="6"/>
        <v>1.3538158191999998</v>
      </c>
      <c r="K49" s="104">
        <f t="shared" si="7"/>
        <v>1353.8158191999999</v>
      </c>
      <c r="L49" s="105">
        <f t="shared" si="8"/>
        <v>1191.3579208959998</v>
      </c>
      <c r="N49" s="175"/>
      <c r="O49" s="56">
        <v>0.22</v>
      </c>
      <c r="P49" s="161">
        <f t="shared" si="14"/>
        <v>1.235876</v>
      </c>
      <c r="Q49" s="156">
        <f t="shared" si="9"/>
        <v>1235.876</v>
      </c>
      <c r="R49" s="157">
        <f t="shared" si="10"/>
        <v>1087.57088</v>
      </c>
      <c r="S49" s="181"/>
      <c r="T49" s="56">
        <f t="shared" si="15"/>
        <v>0.22000000000000006</v>
      </c>
      <c r="U49" s="53">
        <f t="shared" si="11"/>
        <v>1137.4618655574968</v>
      </c>
      <c r="V49" s="169">
        <f t="shared" si="12"/>
        <v>1087.57088</v>
      </c>
      <c r="W49" s="54">
        <f t="shared" si="13"/>
        <v>0.95613832246319386</v>
      </c>
      <c r="X49" s="175"/>
      <c r="Y49" s="55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16.5" thickTop="1" thickBot="1" x14ac:dyDescent="0.3">
      <c r="A50" s="58"/>
      <c r="B50" s="58"/>
      <c r="D50" s="56">
        <v>0.23</v>
      </c>
      <c r="E50" s="137">
        <f t="shared" si="1"/>
        <v>1.3063607273333835</v>
      </c>
      <c r="F50" s="142">
        <f t="shared" si="2"/>
        <v>7.510797092027785E-2</v>
      </c>
      <c r="G50" s="57">
        <f t="shared" si="3"/>
        <v>1.3814686982536613</v>
      </c>
      <c r="H50" s="116">
        <f t="shared" si="4"/>
        <v>1381.4686982536612</v>
      </c>
      <c r="I50" s="117">
        <f t="shared" si="5"/>
        <v>1215.6924544632218</v>
      </c>
      <c r="J50" s="118">
        <f t="shared" si="6"/>
        <v>1.4437891668000002</v>
      </c>
      <c r="K50" s="104">
        <f t="shared" si="7"/>
        <v>1443.7891668000002</v>
      </c>
      <c r="L50" s="105">
        <f t="shared" si="8"/>
        <v>1270.5344667840002</v>
      </c>
      <c r="N50" s="175"/>
      <c r="O50" s="56">
        <v>0.23</v>
      </c>
      <c r="P50" s="161">
        <f t="shared" si="14"/>
        <v>1.3138730000000001</v>
      </c>
      <c r="Q50" s="156">
        <f t="shared" si="9"/>
        <v>1313.873</v>
      </c>
      <c r="R50" s="157">
        <f t="shared" si="10"/>
        <v>1156.2082400000002</v>
      </c>
      <c r="S50" s="181"/>
      <c r="T50" s="56">
        <f t="shared" si="15"/>
        <v>0.23000000000000007</v>
      </c>
      <c r="U50" s="53">
        <f t="shared" si="11"/>
        <v>1215.6924544632218</v>
      </c>
      <c r="V50" s="169">
        <f t="shared" si="12"/>
        <v>1156.2082400000002</v>
      </c>
      <c r="W50" s="54">
        <f t="shared" si="13"/>
        <v>0.95106968522767843</v>
      </c>
      <c r="X50" s="175"/>
      <c r="Y50" s="55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16.5" thickTop="1" thickBot="1" x14ac:dyDescent="0.3">
      <c r="A51" s="58"/>
      <c r="B51" s="58"/>
      <c r="D51" s="56">
        <v>0.24</v>
      </c>
      <c r="E51" s="137">
        <f t="shared" si="1"/>
        <v>1.3906972883289406</v>
      </c>
      <c r="F51" s="142">
        <f t="shared" si="2"/>
        <v>8.1548747254565276E-2</v>
      </c>
      <c r="G51" s="57">
        <f t="shared" si="3"/>
        <v>1.4722460355835059</v>
      </c>
      <c r="H51" s="116">
        <f t="shared" si="4"/>
        <v>1472.2460355835058</v>
      </c>
      <c r="I51" s="117">
        <f t="shared" si="5"/>
        <v>1295.5765113134851</v>
      </c>
      <c r="J51" s="118">
        <f t="shared" si="6"/>
        <v>1.5352240895999998</v>
      </c>
      <c r="K51" s="104">
        <f t="shared" si="7"/>
        <v>1535.2240895999998</v>
      </c>
      <c r="L51" s="105">
        <f t="shared" si="8"/>
        <v>1350.9971988479999</v>
      </c>
      <c r="N51" s="175"/>
      <c r="O51" s="56">
        <v>0.24</v>
      </c>
      <c r="P51" s="161">
        <f t="shared" si="14"/>
        <v>1.3929600000000002</v>
      </c>
      <c r="Q51" s="156">
        <f t="shared" si="9"/>
        <v>1392.9600000000003</v>
      </c>
      <c r="R51" s="157">
        <f t="shared" si="10"/>
        <v>1225.8048000000003</v>
      </c>
      <c r="S51" s="181"/>
      <c r="T51" s="56">
        <f t="shared" si="15"/>
        <v>0.24000000000000007</v>
      </c>
      <c r="U51" s="53">
        <f t="shared" si="11"/>
        <v>1295.5765113134851</v>
      </c>
      <c r="V51" s="169">
        <f t="shared" si="12"/>
        <v>1225.8048000000003</v>
      </c>
      <c r="W51" s="54">
        <f t="shared" si="13"/>
        <v>0.94614620541186834</v>
      </c>
      <c r="X51" s="175"/>
      <c r="Y51" s="55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6.5" thickTop="1" thickBot="1" x14ac:dyDescent="0.3">
      <c r="A52" s="58"/>
      <c r="B52" s="58"/>
      <c r="D52" s="56">
        <v>0.25</v>
      </c>
      <c r="E52" s="137">
        <f t="shared" si="1"/>
        <v>1.4766193887893491</v>
      </c>
      <c r="F52" s="142">
        <f t="shared" si="2"/>
        <v>8.8233956859054274E-2</v>
      </c>
      <c r="G52" s="57">
        <f t="shared" si="3"/>
        <v>1.5648533456484033</v>
      </c>
      <c r="H52" s="116">
        <f t="shared" si="4"/>
        <v>1564.8533456484033</v>
      </c>
      <c r="I52" s="117">
        <f t="shared" si="5"/>
        <v>1377.0709441705949</v>
      </c>
      <c r="J52" s="118">
        <f t="shared" si="6"/>
        <v>1.6281062500000001</v>
      </c>
      <c r="K52" s="104">
        <f t="shared" si="7"/>
        <v>1628.10625</v>
      </c>
      <c r="L52" s="105">
        <f t="shared" si="8"/>
        <v>1432.7335</v>
      </c>
      <c r="N52" s="175"/>
      <c r="O52" s="56">
        <v>0.25</v>
      </c>
      <c r="P52" s="161">
        <f t="shared" si="14"/>
        <v>1.4731250000000002</v>
      </c>
      <c r="Q52" s="156">
        <f t="shared" si="9"/>
        <v>1473.1250000000002</v>
      </c>
      <c r="R52" s="157">
        <f t="shared" si="10"/>
        <v>1296.3500000000001</v>
      </c>
      <c r="S52" s="181"/>
      <c r="T52" s="56">
        <f t="shared" si="15"/>
        <v>0.25000000000000006</v>
      </c>
      <c r="U52" s="53">
        <f t="shared" si="11"/>
        <v>1377.0709441705949</v>
      </c>
      <c r="V52" s="169">
        <f t="shared" si="12"/>
        <v>1296.3500000000001</v>
      </c>
      <c r="W52" s="54">
        <f t="shared" si="13"/>
        <v>0.94138214555154043</v>
      </c>
      <c r="X52" s="175"/>
      <c r="Y52" s="55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ht="15.75" customHeight="1" thickTop="1" thickBot="1" x14ac:dyDescent="0.3">
      <c r="A53" s="58"/>
      <c r="B53" s="58"/>
      <c r="D53" s="56">
        <v>0.26</v>
      </c>
      <c r="E53" s="137">
        <f t="shared" si="1"/>
        <v>1.5640830129582963</v>
      </c>
      <c r="F53" s="142">
        <f t="shared" si="2"/>
        <v>9.5161179602356677E-2</v>
      </c>
      <c r="G53" s="57">
        <f t="shared" si="3"/>
        <v>1.6592441925606529</v>
      </c>
      <c r="H53" s="116">
        <f t="shared" si="4"/>
        <v>1659.2441925606529</v>
      </c>
      <c r="I53" s="117">
        <f t="shared" si="5"/>
        <v>1460.1348894533746</v>
      </c>
      <c r="J53" s="118">
        <f t="shared" si="6"/>
        <v>1.7224213104000001</v>
      </c>
      <c r="K53" s="104">
        <f t="shared" si="7"/>
        <v>1722.4213104</v>
      </c>
      <c r="L53" s="105">
        <f t="shared" si="8"/>
        <v>1515.730753152</v>
      </c>
      <c r="N53" s="175"/>
      <c r="O53" s="56">
        <v>0.26</v>
      </c>
      <c r="P53" s="161">
        <f t="shared" si="14"/>
        <v>1.5543560000000001</v>
      </c>
      <c r="Q53" s="156">
        <f t="shared" si="9"/>
        <v>1554.356</v>
      </c>
      <c r="R53" s="157">
        <f t="shared" si="10"/>
        <v>1367.8332800000001</v>
      </c>
      <c r="S53" s="181"/>
      <c r="T53" s="56">
        <f t="shared" si="15"/>
        <v>0.26000000000000006</v>
      </c>
      <c r="U53" s="53">
        <f t="shared" si="11"/>
        <v>1460.1348894533746</v>
      </c>
      <c r="V53" s="169">
        <f t="shared" si="12"/>
        <v>1367.8332800000001</v>
      </c>
      <c r="W53" s="54">
        <f t="shared" si="13"/>
        <v>0.93678555993691159</v>
      </c>
      <c r="X53" s="175"/>
      <c r="Y53" s="55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6.5" thickTop="1" thickBot="1" x14ac:dyDescent="0.3">
      <c r="A54" s="58"/>
      <c r="B54" s="58"/>
      <c r="D54" s="56">
        <v>0.27</v>
      </c>
      <c r="E54" s="137">
        <f t="shared" si="1"/>
        <v>1.6530464337764175</v>
      </c>
      <c r="F54" s="142">
        <f t="shared" si="2"/>
        <v>0.10232799535308433</v>
      </c>
      <c r="G54" s="57">
        <f t="shared" si="3"/>
        <v>1.7553744291295017</v>
      </c>
      <c r="H54" s="116">
        <f t="shared" si="4"/>
        <v>1755.3744291295018</v>
      </c>
      <c r="I54" s="117">
        <f t="shared" si="5"/>
        <v>1544.7294976339615</v>
      </c>
      <c r="J54" s="118">
        <f t="shared" si="6"/>
        <v>1.8181549332000002</v>
      </c>
      <c r="K54" s="104">
        <f t="shared" si="7"/>
        <v>1818.1549332000002</v>
      </c>
      <c r="L54" s="105">
        <f t="shared" si="8"/>
        <v>1599.9763412160003</v>
      </c>
      <c r="N54" s="175"/>
      <c r="O54" s="56">
        <v>0.27</v>
      </c>
      <c r="P54" s="161">
        <f t="shared" si="14"/>
        <v>1.6366410000000002</v>
      </c>
      <c r="Q54" s="156">
        <f t="shared" si="9"/>
        <v>1636.6410000000003</v>
      </c>
      <c r="R54" s="157">
        <f t="shared" si="10"/>
        <v>1440.2440800000002</v>
      </c>
      <c r="S54" s="181"/>
      <c r="T54" s="56">
        <f t="shared" si="15"/>
        <v>0.27000000000000007</v>
      </c>
      <c r="U54" s="53">
        <f t="shared" si="11"/>
        <v>1544.7294976339615</v>
      </c>
      <c r="V54" s="169">
        <f t="shared" si="12"/>
        <v>1440.2440800000002</v>
      </c>
      <c r="W54" s="54">
        <f t="shared" si="13"/>
        <v>0.93236005540516964</v>
      </c>
      <c r="X54" s="175"/>
      <c r="Y54" s="55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6.5" thickTop="1" thickBot="1" x14ac:dyDescent="0.3">
      <c r="A55" s="58"/>
      <c r="B55" s="58"/>
      <c r="D55" s="56">
        <v>0.28000000000000003</v>
      </c>
      <c r="E55" s="137">
        <f t="shared" si="1"/>
        <v>1.7434700010140385</v>
      </c>
      <c r="F55" s="142">
        <f t="shared" si="2"/>
        <v>0.10973198397984914</v>
      </c>
      <c r="G55" s="57">
        <f t="shared" si="3"/>
        <v>1.8532019849938877</v>
      </c>
      <c r="H55" s="116">
        <f t="shared" si="4"/>
        <v>1853.2019849938877</v>
      </c>
      <c r="I55" s="117">
        <f t="shared" si="5"/>
        <v>1630.8177467946211</v>
      </c>
      <c r="J55" s="118">
        <f t="shared" si="6"/>
        <v>1.9152927808000002</v>
      </c>
      <c r="K55" s="104">
        <f t="shared" si="7"/>
        <v>1915.2927808000002</v>
      </c>
      <c r="L55" s="105">
        <f t="shared" si="8"/>
        <v>1685.4576471040002</v>
      </c>
      <c r="N55" s="175"/>
      <c r="O55" s="56">
        <v>0.28000000000000003</v>
      </c>
      <c r="P55" s="161">
        <f t="shared" si="14"/>
        <v>1.7199680000000002</v>
      </c>
      <c r="Q55" s="156">
        <f t="shared" si="9"/>
        <v>1719.9680000000001</v>
      </c>
      <c r="R55" s="157">
        <f t="shared" si="10"/>
        <v>1513.5718400000001</v>
      </c>
      <c r="S55" s="181"/>
      <c r="T55" s="56">
        <f t="shared" si="15"/>
        <v>0.28000000000000008</v>
      </c>
      <c r="U55" s="53">
        <f t="shared" si="11"/>
        <v>1630.8177467946211</v>
      </c>
      <c r="V55" s="169">
        <f t="shared" si="12"/>
        <v>1513.5718400000001</v>
      </c>
      <c r="W55" s="54">
        <f t="shared" si="13"/>
        <v>0.92810606395161666</v>
      </c>
      <c r="X55" s="175"/>
      <c r="Y55" s="55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ht="16.5" thickTop="1" thickBot="1" x14ac:dyDescent="0.3">
      <c r="A56" s="58"/>
      <c r="B56" s="58"/>
      <c r="D56" s="56">
        <v>0.28999999999999998</v>
      </c>
      <c r="E56" s="137">
        <f t="shared" si="1"/>
        <v>1.8353159559417738</v>
      </c>
      <c r="F56" s="142">
        <f t="shared" si="2"/>
        <v>0.11737072535126292</v>
      </c>
      <c r="G56" s="57">
        <f t="shared" si="3"/>
        <v>1.9526866812930366</v>
      </c>
      <c r="H56" s="116">
        <f t="shared" si="4"/>
        <v>1952.6866812930366</v>
      </c>
      <c r="I56" s="117">
        <f t="shared" si="5"/>
        <v>1718.3642795378721</v>
      </c>
      <c r="J56" s="118">
        <f t="shared" si="6"/>
        <v>2.0138205156</v>
      </c>
      <c r="K56" s="104">
        <f t="shared" si="7"/>
        <v>2013.8205155999999</v>
      </c>
      <c r="L56" s="105">
        <f t="shared" si="8"/>
        <v>1772.1620537279998</v>
      </c>
      <c r="N56" s="175"/>
      <c r="O56" s="56">
        <v>0.28999999999999998</v>
      </c>
      <c r="P56" s="161">
        <f t="shared" si="14"/>
        <v>1.804325</v>
      </c>
      <c r="Q56" s="156">
        <f t="shared" si="9"/>
        <v>1804.325</v>
      </c>
      <c r="R56" s="157">
        <f t="shared" si="10"/>
        <v>1587.806</v>
      </c>
      <c r="S56" s="181"/>
      <c r="T56" s="56">
        <f t="shared" si="15"/>
        <v>0.29000000000000009</v>
      </c>
      <c r="U56" s="53">
        <f t="shared" si="11"/>
        <v>1718.3642795378721</v>
      </c>
      <c r="V56" s="169">
        <f t="shared" si="12"/>
        <v>1587.806</v>
      </c>
      <c r="W56" s="54">
        <f t="shared" si="13"/>
        <v>0.92402176820564275</v>
      </c>
      <c r="X56" s="175"/>
      <c r="Y56" s="55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5.75" customHeight="1" thickTop="1" thickBot="1" x14ac:dyDescent="0.3">
      <c r="A57" s="58"/>
      <c r="B57" s="58"/>
      <c r="D57" s="60">
        <v>0.3</v>
      </c>
      <c r="E57" s="137">
        <f t="shared" si="1"/>
        <v>1.9285482683965856</v>
      </c>
      <c r="F57" s="143">
        <f t="shared" si="2"/>
        <v>0.1252417993359376</v>
      </c>
      <c r="G57" s="61">
        <f t="shared" si="3"/>
        <v>2.0537900677325229</v>
      </c>
      <c r="H57" s="119">
        <f t="shared" si="4"/>
        <v>2053.7900677325229</v>
      </c>
      <c r="I57" s="120">
        <f t="shared" si="5"/>
        <v>1807.3352596046202</v>
      </c>
      <c r="J57" s="121">
        <f t="shared" si="6"/>
        <v>2.1137237999999998</v>
      </c>
      <c r="K57" s="106">
        <f t="shared" si="7"/>
        <v>2113.7237999999998</v>
      </c>
      <c r="L57" s="107">
        <f t="shared" si="8"/>
        <v>1860.0769439999997</v>
      </c>
      <c r="N57" s="175"/>
      <c r="O57" s="60">
        <v>0.3</v>
      </c>
      <c r="P57" s="164">
        <f t="shared" si="14"/>
        <v>1.8897000000000002</v>
      </c>
      <c r="Q57" s="158">
        <f t="shared" si="9"/>
        <v>1889.7</v>
      </c>
      <c r="R57" s="159">
        <f t="shared" si="10"/>
        <v>1662.9360000000001</v>
      </c>
      <c r="S57" s="181"/>
      <c r="T57" s="60">
        <f t="shared" si="15"/>
        <v>0.3000000000000001</v>
      </c>
      <c r="U57" s="94">
        <f t="shared" si="11"/>
        <v>1807.3352596046202</v>
      </c>
      <c r="V57" s="170">
        <f t="shared" si="12"/>
        <v>1662.9360000000001</v>
      </c>
      <c r="W57" s="54">
        <f t="shared" si="13"/>
        <v>0.9201037777372808</v>
      </c>
      <c r="X57" s="175"/>
      <c r="Y57" s="55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ht="16.5" thickTop="1" thickBot="1" x14ac:dyDescent="0.3">
      <c r="A58" s="58"/>
      <c r="B58" s="58"/>
      <c r="D58" s="62">
        <v>0.31</v>
      </c>
      <c r="E58" s="137">
        <f t="shared" si="1"/>
        <v>2.0231324928658885</v>
      </c>
      <c r="F58" s="144">
        <f t="shared" si="2"/>
        <v>0.13334278580248501</v>
      </c>
      <c r="G58" s="63">
        <f t="shared" si="3"/>
        <v>2.1564752786683736</v>
      </c>
      <c r="H58" s="122">
        <f t="shared" si="4"/>
        <v>2156.4752786683734</v>
      </c>
      <c r="I58" s="123">
        <f t="shared" si="5"/>
        <v>1897.6982452281686</v>
      </c>
      <c r="J58" s="124">
        <f t="shared" si="6"/>
        <v>2.2149882964000001</v>
      </c>
      <c r="K58" s="108">
        <f t="shared" si="7"/>
        <v>2214.9882963999999</v>
      </c>
      <c r="L58" s="109">
        <f t="shared" si="8"/>
        <v>1949.189700832</v>
      </c>
      <c r="N58" s="175"/>
      <c r="O58" s="62">
        <v>0.31</v>
      </c>
      <c r="P58" s="165">
        <f t="shared" si="14"/>
        <v>1.9760810000000004</v>
      </c>
      <c r="Q58" s="160">
        <f t="shared" si="9"/>
        <v>1976.0810000000004</v>
      </c>
      <c r="R58" s="160">
        <f t="shared" si="10"/>
        <v>1738.9512800000002</v>
      </c>
      <c r="S58" s="181"/>
      <c r="T58" s="62">
        <f t="shared" si="15"/>
        <v>0.31000000000000011</v>
      </c>
      <c r="U58" s="92">
        <f t="shared" si="11"/>
        <v>1897.6982452281686</v>
      </c>
      <c r="V58" s="171">
        <f t="shared" si="12"/>
        <v>1738.9512800000002</v>
      </c>
      <c r="W58" s="54">
        <f t="shared" si="13"/>
        <v>0.91634762500974887</v>
      </c>
      <c r="X58" s="175"/>
      <c r="Y58" s="5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ht="16.5" thickTop="1" thickBot="1" x14ac:dyDescent="0.3">
      <c r="A59" s="58"/>
      <c r="B59" s="58"/>
      <c r="D59" s="52">
        <v>0.32</v>
      </c>
      <c r="E59" s="137">
        <f t="shared" si="1"/>
        <v>2.1190356408155591</v>
      </c>
      <c r="F59" s="144">
        <f t="shared" si="2"/>
        <v>0.14167126461951701</v>
      </c>
      <c r="G59" s="64">
        <f t="shared" si="3"/>
        <v>2.2607069054350761</v>
      </c>
      <c r="H59" s="125">
        <f t="shared" si="4"/>
        <v>2260.7069054350764</v>
      </c>
      <c r="I59" s="123">
        <f t="shared" si="5"/>
        <v>1989.4220767828672</v>
      </c>
      <c r="J59" s="126">
        <f t="shared" si="6"/>
        <v>2.3175996672000001</v>
      </c>
      <c r="K59" s="110">
        <f t="shared" si="7"/>
        <v>2317.5996672000001</v>
      </c>
      <c r="L59" s="111">
        <f t="shared" si="8"/>
        <v>2039.4877071360002</v>
      </c>
      <c r="N59" s="175"/>
      <c r="O59" s="52">
        <v>0.32</v>
      </c>
      <c r="P59" s="161">
        <f t="shared" si="14"/>
        <v>2.063456</v>
      </c>
      <c r="Q59" s="156">
        <f t="shared" si="9"/>
        <v>2063.4560000000001</v>
      </c>
      <c r="R59" s="156">
        <f t="shared" si="10"/>
        <v>1815.8412800000001</v>
      </c>
      <c r="S59" s="181"/>
      <c r="T59" s="52">
        <f t="shared" si="15"/>
        <v>0.32000000000000012</v>
      </c>
      <c r="U59" s="53">
        <f t="shared" si="11"/>
        <v>1989.4220767828672</v>
      </c>
      <c r="V59" s="172">
        <f t="shared" si="12"/>
        <v>1815.8412800000001</v>
      </c>
      <c r="W59" s="54">
        <f t="shared" si="13"/>
        <v>0.91274812981689235</v>
      </c>
      <c r="X59" s="175"/>
      <c r="Y59" s="55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ht="16.5" thickTop="1" thickBot="1" x14ac:dyDescent="0.3">
      <c r="A60" s="58"/>
      <c r="B60" s="58"/>
      <c r="D60" s="52">
        <v>0.33</v>
      </c>
      <c r="E60" s="137">
        <f t="shared" si="1"/>
        <v>2.2162260669675233</v>
      </c>
      <c r="F60" s="144">
        <f t="shared" si="2"/>
        <v>0.15022481565564552</v>
      </c>
      <c r="G60" s="64">
        <f t="shared" si="3"/>
        <v>2.3664508826231687</v>
      </c>
      <c r="H60" s="125">
        <f t="shared" si="4"/>
        <v>2366.4508826231686</v>
      </c>
      <c r="I60" s="123">
        <f t="shared" si="5"/>
        <v>2082.4767767083886</v>
      </c>
      <c r="J60" s="126">
        <f t="shared" si="6"/>
        <v>2.4215435748000003</v>
      </c>
      <c r="K60" s="110">
        <f t="shared" si="7"/>
        <v>2421.5435748000004</v>
      </c>
      <c r="L60" s="111">
        <f t="shared" si="8"/>
        <v>2130.9583458240004</v>
      </c>
      <c r="N60" s="175"/>
      <c r="O60" s="52">
        <v>0.33</v>
      </c>
      <c r="P60" s="161">
        <f t="shared" si="14"/>
        <v>2.1518130000000002</v>
      </c>
      <c r="Q60" s="156">
        <f t="shared" si="9"/>
        <v>2151.8130000000001</v>
      </c>
      <c r="R60" s="156">
        <f t="shared" si="10"/>
        <v>1893.5954400000001</v>
      </c>
      <c r="S60" s="181"/>
      <c r="T60" s="52">
        <f t="shared" si="15"/>
        <v>0.33000000000000013</v>
      </c>
      <c r="U60" s="53">
        <f t="shared" si="11"/>
        <v>2082.4767767083886</v>
      </c>
      <c r="V60" s="172">
        <f t="shared" si="12"/>
        <v>1893.5954400000001</v>
      </c>
      <c r="W60" s="54">
        <f t="shared" si="13"/>
        <v>0.90929966719391764</v>
      </c>
      <c r="X60" s="175"/>
      <c r="Y60" s="55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ht="16.5" thickTop="1" thickBot="1" x14ac:dyDescent="0.3">
      <c r="A61" s="58"/>
      <c r="B61" s="58"/>
      <c r="D61" s="52">
        <v>0.34</v>
      </c>
      <c r="E61" s="137">
        <f t="shared" si="1"/>
        <v>2.3146733676172189</v>
      </c>
      <c r="F61" s="144">
        <f t="shared" si="2"/>
        <v>0.15900101877948233</v>
      </c>
      <c r="G61" s="64">
        <f t="shared" si="3"/>
        <v>2.4736743863967012</v>
      </c>
      <c r="H61" s="125">
        <f t="shared" si="4"/>
        <v>2473.6743863967013</v>
      </c>
      <c r="I61" s="123">
        <f t="shared" si="5"/>
        <v>2176.8334600290973</v>
      </c>
      <c r="J61" s="126">
        <f t="shared" si="6"/>
        <v>2.5268056816</v>
      </c>
      <c r="K61" s="110">
        <f t="shared" si="7"/>
        <v>2526.8056815999998</v>
      </c>
      <c r="L61" s="111">
        <f t="shared" si="8"/>
        <v>2223.5889998079997</v>
      </c>
      <c r="N61" s="175"/>
      <c r="O61" s="52">
        <v>0.34</v>
      </c>
      <c r="P61" s="161">
        <f t="shared" si="14"/>
        <v>2.2411400000000001</v>
      </c>
      <c r="Q61" s="156">
        <f t="shared" si="9"/>
        <v>2241.1400000000003</v>
      </c>
      <c r="R61" s="156">
        <f t="shared" si="10"/>
        <v>1972.2032000000004</v>
      </c>
      <c r="S61" s="181"/>
      <c r="T61" s="52">
        <f t="shared" si="15"/>
        <v>0.34000000000000014</v>
      </c>
      <c r="U61" s="53">
        <f t="shared" si="11"/>
        <v>2176.8334600290973</v>
      </c>
      <c r="V61" s="172">
        <f t="shared" si="12"/>
        <v>1972.2032000000004</v>
      </c>
      <c r="W61" s="54">
        <f t="shared" si="13"/>
        <v>0.90599636408273432</v>
      </c>
      <c r="X61" s="175"/>
      <c r="Y61" s="55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ht="16.5" thickTop="1" thickBot="1" x14ac:dyDescent="0.3">
      <c r="A62" s="58"/>
      <c r="B62" s="58"/>
      <c r="D62" s="52">
        <v>0.35</v>
      </c>
      <c r="E62" s="137">
        <f t="shared" si="1"/>
        <v>2.41434828939185</v>
      </c>
      <c r="F62" s="144">
        <f t="shared" si="2"/>
        <v>0.16799745385963932</v>
      </c>
      <c r="G62" s="64">
        <f t="shared" si="3"/>
        <v>2.5823457432514894</v>
      </c>
      <c r="H62" s="125">
        <f t="shared" si="4"/>
        <v>2582.3457432514892</v>
      </c>
      <c r="I62" s="123">
        <f t="shared" si="5"/>
        <v>2272.4642540613104</v>
      </c>
      <c r="J62" s="126">
        <f t="shared" si="6"/>
        <v>2.6333716499999995</v>
      </c>
      <c r="K62" s="110">
        <f t="shared" si="7"/>
        <v>2633.3716499999996</v>
      </c>
      <c r="L62" s="111">
        <f t="shared" si="8"/>
        <v>2317.3670519999996</v>
      </c>
      <c r="N62" s="175"/>
      <c r="O62" s="52">
        <v>0.35</v>
      </c>
      <c r="P62" s="161">
        <f t="shared" si="14"/>
        <v>2.3314249999999999</v>
      </c>
      <c r="Q62" s="156">
        <f t="shared" si="9"/>
        <v>2331.4249999999997</v>
      </c>
      <c r="R62" s="156">
        <f t="shared" si="10"/>
        <v>2051.654</v>
      </c>
      <c r="S62" s="181"/>
      <c r="T62" s="52">
        <f t="shared" si="15"/>
        <v>0.35000000000000014</v>
      </c>
      <c r="U62" s="53">
        <f t="shared" si="11"/>
        <v>2272.4642540613104</v>
      </c>
      <c r="V62" s="172">
        <f t="shared" si="12"/>
        <v>2051.654</v>
      </c>
      <c r="W62" s="54">
        <f t="shared" si="13"/>
        <v>0.90283224316216104</v>
      </c>
      <c r="X62" s="175"/>
      <c r="Y62" s="55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ht="16.5" thickTop="1" thickBot="1" x14ac:dyDescent="0.3">
      <c r="A63" s="58"/>
      <c r="B63" s="58"/>
      <c r="D63" s="52">
        <v>0.36</v>
      </c>
      <c r="E63" s="137">
        <f t="shared" si="1"/>
        <v>2.5152226471028749</v>
      </c>
      <c r="F63" s="144">
        <f t="shared" si="2"/>
        <v>0.17721170076472839</v>
      </c>
      <c r="G63" s="64">
        <f t="shared" si="3"/>
        <v>2.6924343478676032</v>
      </c>
      <c r="H63" s="125">
        <f t="shared" si="4"/>
        <v>2692.4343478676033</v>
      </c>
      <c r="I63" s="123">
        <f t="shared" si="5"/>
        <v>2369.3422261234909</v>
      </c>
      <c r="J63" s="126">
        <f t="shared" si="6"/>
        <v>2.7412271423999997</v>
      </c>
      <c r="K63" s="110">
        <f t="shared" si="7"/>
        <v>2741.2271423999996</v>
      </c>
      <c r="L63" s="111">
        <f t="shared" si="8"/>
        <v>2412.2798853119998</v>
      </c>
      <c r="N63" s="175"/>
      <c r="O63" s="52">
        <v>0.36</v>
      </c>
      <c r="P63" s="161">
        <f t="shared" si="14"/>
        <v>2.4226559999999999</v>
      </c>
      <c r="Q63" s="156">
        <f t="shared" si="9"/>
        <v>2422.6559999999999</v>
      </c>
      <c r="R63" s="156">
        <f t="shared" si="10"/>
        <v>2131.9372800000001</v>
      </c>
      <c r="S63" s="181"/>
      <c r="T63" s="52">
        <f t="shared" si="15"/>
        <v>0.36000000000000015</v>
      </c>
      <c r="U63" s="53">
        <f t="shared" si="11"/>
        <v>2369.3422261234909</v>
      </c>
      <c r="V63" s="172">
        <f t="shared" si="12"/>
        <v>2131.9372800000001</v>
      </c>
      <c r="W63" s="54">
        <f t="shared" si="13"/>
        <v>0.89980132734479989</v>
      </c>
      <c r="X63" s="175"/>
      <c r="Y63" s="55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ht="16.5" thickTop="1" thickBot="1" x14ac:dyDescent="0.3">
      <c r="A64" s="58"/>
      <c r="B64" s="58"/>
      <c r="D64" s="52">
        <v>0.37</v>
      </c>
      <c r="E64" s="137">
        <f t="shared" si="1"/>
        <v>2.6172692495528636</v>
      </c>
      <c r="F64" s="144">
        <f t="shared" si="2"/>
        <v>0.18664133936336139</v>
      </c>
      <c r="G64" s="64">
        <f t="shared" si="3"/>
        <v>2.8039105889162248</v>
      </c>
      <c r="H64" s="125">
        <f t="shared" si="4"/>
        <v>2803.9105889162247</v>
      </c>
      <c r="I64" s="123">
        <f t="shared" si="5"/>
        <v>2467.4413182462777</v>
      </c>
      <c r="J64" s="126">
        <f t="shared" si="6"/>
        <v>2.8503578212000003</v>
      </c>
      <c r="K64" s="110">
        <f t="shared" si="7"/>
        <v>2850.3578212000002</v>
      </c>
      <c r="L64" s="111">
        <f t="shared" si="8"/>
        <v>2508.314882656</v>
      </c>
      <c r="N64" s="175"/>
      <c r="O64" s="52">
        <v>0.37</v>
      </c>
      <c r="P64" s="161">
        <f t="shared" si="14"/>
        <v>2.514821</v>
      </c>
      <c r="Q64" s="156">
        <f t="shared" si="9"/>
        <v>2514.8209999999999</v>
      </c>
      <c r="R64" s="156">
        <f t="shared" si="10"/>
        <v>2213.0424800000001</v>
      </c>
      <c r="S64" s="181"/>
      <c r="T64" s="52">
        <f t="shared" si="15"/>
        <v>0.37000000000000016</v>
      </c>
      <c r="U64" s="53">
        <f t="shared" si="11"/>
        <v>2467.4413182462777</v>
      </c>
      <c r="V64" s="172">
        <f t="shared" si="12"/>
        <v>2213.0424800000001</v>
      </c>
      <c r="W64" s="54">
        <f t="shared" si="13"/>
        <v>0.89689771490610748</v>
      </c>
      <c r="X64" s="175"/>
      <c r="Y64" s="55"/>
      <c r="AA64" s="3"/>
      <c r="AB64" s="3"/>
      <c r="AC64" s="3"/>
      <c r="AD64" s="85"/>
      <c r="AE64" s="85"/>
      <c r="AF64" s="85"/>
      <c r="AG64" s="3"/>
      <c r="AH64" s="3"/>
      <c r="AI64" s="3"/>
      <c r="AJ64" s="3"/>
      <c r="AK64" s="3"/>
    </row>
    <row r="65" spans="1:37" ht="16.5" thickTop="1" thickBot="1" x14ac:dyDescent="0.3">
      <c r="A65" s="58"/>
      <c r="B65" s="58"/>
      <c r="D65" s="52">
        <v>0.38</v>
      </c>
      <c r="E65" s="137">
        <f t="shared" si="1"/>
        <v>2.7204618323270124</v>
      </c>
      <c r="F65" s="144">
        <f t="shared" si="2"/>
        <v>0.19628394952415024</v>
      </c>
      <c r="G65" s="64">
        <f t="shared" si="3"/>
        <v>2.9167457818511626</v>
      </c>
      <c r="H65" s="125">
        <f t="shared" si="4"/>
        <v>2916.7457818511625</v>
      </c>
      <c r="I65" s="123">
        <f t="shared" si="5"/>
        <v>2566.7362880290229</v>
      </c>
      <c r="J65" s="126">
        <f t="shared" si="6"/>
        <v>2.9607493488000003</v>
      </c>
      <c r="K65" s="110">
        <f t="shared" si="7"/>
        <v>2960.7493488000005</v>
      </c>
      <c r="L65" s="111">
        <f t="shared" si="8"/>
        <v>2605.4594269440004</v>
      </c>
      <c r="N65" s="175"/>
      <c r="O65" s="52">
        <v>0.38</v>
      </c>
      <c r="P65" s="161">
        <f t="shared" si="14"/>
        <v>2.6079080000000001</v>
      </c>
      <c r="Q65" s="156">
        <f t="shared" si="9"/>
        <v>2607.9079999999999</v>
      </c>
      <c r="R65" s="156">
        <f t="shared" si="10"/>
        <v>2294.9590399999997</v>
      </c>
      <c r="S65" s="181"/>
      <c r="T65" s="52">
        <f t="shared" si="15"/>
        <v>0.38000000000000017</v>
      </c>
      <c r="U65" s="53">
        <f t="shared" si="11"/>
        <v>2566.7362880290229</v>
      </c>
      <c r="V65" s="172">
        <f t="shared" si="12"/>
        <v>2294.9590399999997</v>
      </c>
      <c r="W65" s="54">
        <f t="shared" si="13"/>
        <v>0.8941156326434615</v>
      </c>
      <c r="X65" s="175"/>
      <c r="Y65" s="55"/>
      <c r="AA65" s="3"/>
      <c r="AB65" s="3"/>
      <c r="AC65" s="3"/>
      <c r="AD65" s="3"/>
      <c r="AE65" s="79"/>
      <c r="AF65" s="79"/>
      <c r="AG65" s="3"/>
      <c r="AH65" s="3"/>
      <c r="AI65" s="3"/>
      <c r="AJ65" s="3"/>
      <c r="AK65" s="3"/>
    </row>
    <row r="66" spans="1:37" ht="16.5" thickTop="1" thickBot="1" x14ac:dyDescent="0.3">
      <c r="A66" s="58"/>
      <c r="B66" s="58"/>
      <c r="D66" s="52">
        <v>0.39</v>
      </c>
      <c r="E66" s="137">
        <f t="shared" si="1"/>
        <v>2.8247749967405347</v>
      </c>
      <c r="F66" s="144">
        <f t="shared" si="2"/>
        <v>0.20613711111570671</v>
      </c>
      <c r="G66" s="64">
        <f t="shared" si="3"/>
        <v>3.0309121078562415</v>
      </c>
      <c r="H66" s="125">
        <f t="shared" si="4"/>
        <v>3030.9121078562416</v>
      </c>
      <c r="I66" s="123">
        <f t="shared" si="5"/>
        <v>2667.2026549134926</v>
      </c>
      <c r="J66" s="126">
        <f t="shared" si="6"/>
        <v>3.0723873876000001</v>
      </c>
      <c r="K66" s="110">
        <f t="shared" si="7"/>
        <v>3072.3873876000002</v>
      </c>
      <c r="L66" s="111">
        <f t="shared" si="8"/>
        <v>2703.7009010880001</v>
      </c>
      <c r="N66" s="175"/>
      <c r="O66" s="52">
        <v>0.39</v>
      </c>
      <c r="P66" s="161">
        <f t="shared" si="14"/>
        <v>2.7019050000000004</v>
      </c>
      <c r="Q66" s="156">
        <f t="shared" si="9"/>
        <v>2701.9050000000007</v>
      </c>
      <c r="R66" s="156">
        <f t="shared" si="10"/>
        <v>2377.6764000000007</v>
      </c>
      <c r="S66" s="181"/>
      <c r="T66" s="52">
        <f t="shared" si="15"/>
        <v>0.39000000000000018</v>
      </c>
      <c r="U66" s="53">
        <f t="shared" si="11"/>
        <v>2667.2026549134926</v>
      </c>
      <c r="V66" s="172">
        <f t="shared" si="12"/>
        <v>2377.6764000000007</v>
      </c>
      <c r="W66" s="54">
        <f t="shared" si="13"/>
        <v>0.89144947258502105</v>
      </c>
      <c r="X66" s="175"/>
      <c r="Y66" s="55"/>
      <c r="AA66" s="3"/>
      <c r="AB66" s="3"/>
      <c r="AC66" s="3"/>
      <c r="AE66" s="79"/>
      <c r="AF66" s="79"/>
      <c r="AG66" s="3"/>
      <c r="AH66" s="3"/>
      <c r="AI66" s="3"/>
      <c r="AJ66" s="3"/>
      <c r="AK66" s="3"/>
    </row>
    <row r="67" spans="1:37" ht="16.5" thickTop="1" thickBot="1" x14ac:dyDescent="0.3">
      <c r="A67" s="58"/>
      <c r="B67" s="58"/>
      <c r="D67" s="52">
        <v>0.4</v>
      </c>
      <c r="E67" s="137">
        <f t="shared" si="1"/>
        <v>2.9301841542303944</v>
      </c>
      <c r="F67" s="144">
        <f t="shared" si="2"/>
        <v>0.21619840400664272</v>
      </c>
      <c r="G67" s="64">
        <f t="shared" si="3"/>
        <v>3.1463825582370371</v>
      </c>
      <c r="H67" s="125">
        <f t="shared" si="4"/>
        <v>3146.3825582370368</v>
      </c>
      <c r="I67" s="123">
        <f t="shared" si="5"/>
        <v>2768.8166512485923</v>
      </c>
      <c r="J67" s="126">
        <f t="shared" si="6"/>
        <v>3.1852575999999999</v>
      </c>
      <c r="K67" s="110">
        <f t="shared" si="7"/>
        <v>3185.2575999999999</v>
      </c>
      <c r="L67" s="111">
        <f t="shared" si="8"/>
        <v>2803.0266879999999</v>
      </c>
      <c r="N67" s="175"/>
      <c r="O67" s="52">
        <v>0.4</v>
      </c>
      <c r="P67" s="161">
        <f t="shared" si="14"/>
        <v>2.7968000000000002</v>
      </c>
      <c r="Q67" s="156">
        <f t="shared" si="9"/>
        <v>2796.8</v>
      </c>
      <c r="R67" s="156">
        <f t="shared" si="10"/>
        <v>2461.1840000000002</v>
      </c>
      <c r="S67" s="181"/>
      <c r="T67" s="52">
        <f t="shared" si="15"/>
        <v>0.40000000000000019</v>
      </c>
      <c r="U67" s="53">
        <f t="shared" si="11"/>
        <v>2768.8166512485923</v>
      </c>
      <c r="V67" s="172">
        <f t="shared" si="12"/>
        <v>2461.1840000000002</v>
      </c>
      <c r="W67" s="54">
        <f t="shared" si="13"/>
        <v>0.88889381638547071</v>
      </c>
      <c r="X67" s="175"/>
      <c r="Y67" s="55"/>
      <c r="AA67" s="3"/>
      <c r="AB67" s="3"/>
      <c r="AC67" s="3"/>
      <c r="AE67" s="79"/>
      <c r="AF67" s="79"/>
      <c r="AG67" s="3"/>
      <c r="AH67" s="3"/>
      <c r="AI67" s="3"/>
      <c r="AJ67" s="3"/>
      <c r="AK67" s="3"/>
    </row>
    <row r="68" spans="1:37" ht="16.5" thickTop="1" thickBot="1" x14ac:dyDescent="0.3">
      <c r="A68" s="58"/>
      <c r="B68" s="58"/>
      <c r="D68" s="52">
        <v>0.41</v>
      </c>
      <c r="E68" s="137">
        <f t="shared" si="1"/>
        <v>3.0366654755780491</v>
      </c>
      <c r="F68" s="144">
        <f t="shared" si="2"/>
        <v>0.22646540806557008</v>
      </c>
      <c r="G68" s="64">
        <f t="shared" si="3"/>
        <v>3.263130883643619</v>
      </c>
      <c r="H68" s="125">
        <f t="shared" si="4"/>
        <v>3263.1308836436192</v>
      </c>
      <c r="I68" s="123">
        <f t="shared" si="5"/>
        <v>2871.5551776063849</v>
      </c>
      <c r="J68" s="126">
        <f t="shared" si="6"/>
        <v>3.2993456484000001</v>
      </c>
      <c r="K68" s="110">
        <f t="shared" si="7"/>
        <v>3299.3456484000003</v>
      </c>
      <c r="L68" s="111">
        <f t="shared" si="8"/>
        <v>2903.4241705920003</v>
      </c>
      <c r="N68" s="175"/>
      <c r="O68" s="52">
        <v>0.41</v>
      </c>
      <c r="P68" s="161">
        <f t="shared" si="14"/>
        <v>2.8925809999999994</v>
      </c>
      <c r="Q68" s="156">
        <f t="shared" si="9"/>
        <v>2892.5809999999992</v>
      </c>
      <c r="R68" s="156">
        <f t="shared" si="10"/>
        <v>2545.4712799999993</v>
      </c>
      <c r="S68" s="181"/>
      <c r="T68" s="52">
        <f t="shared" si="15"/>
        <v>0.4100000000000002</v>
      </c>
      <c r="U68" s="53">
        <f t="shared" si="11"/>
        <v>2871.5551776063849</v>
      </c>
      <c r="V68" s="172">
        <f t="shared" si="12"/>
        <v>2545.4712799999993</v>
      </c>
      <c r="W68" s="54">
        <f t="shared" si="13"/>
        <v>0.88644345052140139</v>
      </c>
      <c r="X68" s="175"/>
      <c r="Y68" s="55"/>
      <c r="AA68" s="3"/>
      <c r="AB68" s="3"/>
      <c r="AC68" s="3"/>
      <c r="AD68" s="3"/>
      <c r="AE68" s="79"/>
      <c r="AF68" s="79"/>
      <c r="AG68" s="3"/>
      <c r="AH68" s="3"/>
      <c r="AI68" s="3"/>
      <c r="AJ68" s="3"/>
      <c r="AK68" s="3"/>
    </row>
    <row r="69" spans="1:37" ht="16.5" thickTop="1" thickBot="1" x14ac:dyDescent="0.3">
      <c r="A69" s="58"/>
      <c r="B69" s="58"/>
      <c r="D69" s="52">
        <v>0.42</v>
      </c>
      <c r="E69" s="137">
        <f t="shared" si="1"/>
        <v>3.1441958444323652</v>
      </c>
      <c r="F69" s="144">
        <f t="shared" si="2"/>
        <v>0.23693570316110071</v>
      </c>
      <c r="G69" s="64">
        <f t="shared" si="3"/>
        <v>3.381131547593466</v>
      </c>
      <c r="H69" s="125">
        <f t="shared" si="4"/>
        <v>3381.1315475934662</v>
      </c>
      <c r="I69" s="123">
        <f t="shared" si="5"/>
        <v>2975.3957618822501</v>
      </c>
      <c r="J69" s="126">
        <f t="shared" si="6"/>
        <v>3.4146371951999996</v>
      </c>
      <c r="K69" s="110">
        <f t="shared" si="7"/>
        <v>3414.6371951999995</v>
      </c>
      <c r="L69" s="111">
        <f t="shared" si="8"/>
        <v>3004.8807317759997</v>
      </c>
      <c r="N69" s="175"/>
      <c r="O69" s="52">
        <v>0.42</v>
      </c>
      <c r="P69" s="161">
        <f t="shared" si="14"/>
        <v>2.9892359999999996</v>
      </c>
      <c r="Q69" s="156">
        <f t="shared" si="9"/>
        <v>2989.2359999999994</v>
      </c>
      <c r="R69" s="156">
        <f t="shared" si="10"/>
        <v>2630.5276799999997</v>
      </c>
      <c r="S69" s="181"/>
      <c r="T69" s="52">
        <f t="shared" si="15"/>
        <v>0.42000000000000021</v>
      </c>
      <c r="U69" s="53">
        <f t="shared" si="11"/>
        <v>2975.3957618822501</v>
      </c>
      <c r="V69" s="172">
        <f t="shared" si="12"/>
        <v>2630.5276799999997</v>
      </c>
      <c r="W69" s="54">
        <f t="shared" si="13"/>
        <v>0.88409337463595594</v>
      </c>
      <c r="X69" s="175"/>
      <c r="Y69" s="55"/>
      <c r="AA69" s="3"/>
      <c r="AB69" s="3"/>
      <c r="AC69" s="85"/>
      <c r="AD69" s="85"/>
      <c r="AE69" s="85"/>
      <c r="AF69" s="85"/>
      <c r="AG69" s="85"/>
      <c r="AH69" s="3"/>
      <c r="AI69" s="3"/>
      <c r="AJ69" s="3"/>
      <c r="AK69" s="3"/>
    </row>
    <row r="70" spans="1:37" ht="16.5" thickTop="1" thickBot="1" x14ac:dyDescent="0.3">
      <c r="A70" s="58"/>
      <c r="B70" s="58"/>
      <c r="D70" s="52">
        <v>0.43</v>
      </c>
      <c r="E70" s="137">
        <f t="shared" si="1"/>
        <v>3.2527528146715525</v>
      </c>
      <c r="F70" s="144">
        <f t="shared" si="2"/>
        <v>0.24760686916184649</v>
      </c>
      <c r="G70" s="64">
        <f t="shared" si="3"/>
        <v>3.5003596838333992</v>
      </c>
      <c r="H70" s="125">
        <f t="shared" si="4"/>
        <v>3500.3596838333992</v>
      </c>
      <c r="I70" s="123">
        <f t="shared" si="5"/>
        <v>3080.3165217733913</v>
      </c>
      <c r="J70" s="126">
        <f t="shared" si="6"/>
        <v>3.5311179028000002</v>
      </c>
      <c r="K70" s="110">
        <f t="shared" si="7"/>
        <v>3531.1179028000001</v>
      </c>
      <c r="L70" s="111">
        <f t="shared" si="8"/>
        <v>3107.383754464</v>
      </c>
      <c r="N70" s="175"/>
      <c r="O70" s="52">
        <v>0.43</v>
      </c>
      <c r="P70" s="161">
        <f t="shared" si="14"/>
        <v>3.0867529999999999</v>
      </c>
      <c r="Q70" s="156">
        <f t="shared" si="9"/>
        <v>3086.7529999999997</v>
      </c>
      <c r="R70" s="156">
        <f t="shared" si="10"/>
        <v>2716.3426399999998</v>
      </c>
      <c r="S70" s="181"/>
      <c r="T70" s="52">
        <f t="shared" si="15"/>
        <v>0.43000000000000022</v>
      </c>
      <c r="U70" s="53">
        <f t="shared" si="11"/>
        <v>3080.3165217733913</v>
      </c>
      <c r="V70" s="172">
        <f t="shared" si="12"/>
        <v>2716.3426399999998</v>
      </c>
      <c r="W70" s="54">
        <f t="shared" si="13"/>
        <v>0.88183880481092725</v>
      </c>
      <c r="X70" s="175"/>
      <c r="Y70" s="55"/>
      <c r="AA70" s="3"/>
      <c r="AB70" s="3"/>
      <c r="AC70" s="80"/>
      <c r="AD70" s="80"/>
      <c r="AE70" s="80"/>
      <c r="AF70" s="179"/>
      <c r="AG70" s="80"/>
      <c r="AH70" s="3"/>
      <c r="AI70" s="3"/>
      <c r="AJ70" s="3"/>
      <c r="AK70" s="3"/>
    </row>
    <row r="71" spans="1:37" ht="16.5" thickTop="1" thickBot="1" x14ac:dyDescent="0.3">
      <c r="A71" s="58"/>
      <c r="B71" s="58"/>
      <c r="D71" s="52">
        <v>0.44</v>
      </c>
      <c r="E71" s="137">
        <f t="shared" si="1"/>
        <v>3.3623145712021199</v>
      </c>
      <c r="F71" s="144">
        <f t="shared" si="2"/>
        <v>0.25847648593641931</v>
      </c>
      <c r="G71" s="64">
        <f t="shared" si="3"/>
        <v>3.6207910571385393</v>
      </c>
      <c r="H71" s="125">
        <f t="shared" si="4"/>
        <v>3620.7910571385391</v>
      </c>
      <c r="I71" s="123">
        <f t="shared" si="5"/>
        <v>3186.2961302819144</v>
      </c>
      <c r="J71" s="126">
        <f t="shared" si="6"/>
        <v>3.6487734335999997</v>
      </c>
      <c r="K71" s="110">
        <f t="shared" si="7"/>
        <v>3648.7734335999999</v>
      </c>
      <c r="L71" s="111">
        <f t="shared" si="8"/>
        <v>3210.9206215680001</v>
      </c>
      <c r="N71" s="175"/>
      <c r="O71" s="52">
        <v>0.44</v>
      </c>
      <c r="P71" s="161">
        <f t="shared" si="14"/>
        <v>3.18512</v>
      </c>
      <c r="Q71" s="156">
        <f t="shared" si="9"/>
        <v>3185.12</v>
      </c>
      <c r="R71" s="156">
        <f t="shared" si="10"/>
        <v>2802.9056</v>
      </c>
      <c r="S71" s="181"/>
      <c r="T71" s="52">
        <f t="shared" si="15"/>
        <v>0.44000000000000022</v>
      </c>
      <c r="U71" s="53">
        <f t="shared" si="11"/>
        <v>3186.2961302819144</v>
      </c>
      <c r="V71" s="172">
        <f t="shared" si="12"/>
        <v>2802.9056</v>
      </c>
      <c r="W71" s="54">
        <f t="shared" si="13"/>
        <v>0.87967517311456134</v>
      </c>
      <c r="X71" s="175"/>
      <c r="Y71" s="55"/>
      <c r="AA71" s="3"/>
      <c r="AB71" s="81"/>
      <c r="AC71" s="80"/>
      <c r="AD71" s="80"/>
      <c r="AE71" s="80"/>
      <c r="AF71" s="85"/>
      <c r="AG71" s="80"/>
      <c r="AH71" s="3"/>
      <c r="AI71" s="3"/>
      <c r="AJ71" s="3"/>
      <c r="AK71" s="3"/>
    </row>
    <row r="72" spans="1:37" ht="16.5" thickTop="1" thickBot="1" x14ac:dyDescent="0.3">
      <c r="A72" s="58"/>
      <c r="B72" s="58"/>
      <c r="D72" s="52">
        <v>0.45</v>
      </c>
      <c r="E72" s="137">
        <f t="shared" si="1"/>
        <v>3.4728598938431516</v>
      </c>
      <c r="F72" s="144">
        <f t="shared" si="2"/>
        <v>0.26954213335343091</v>
      </c>
      <c r="G72" s="64">
        <f t="shared" si="3"/>
        <v>3.7424020271965825</v>
      </c>
      <c r="H72" s="125">
        <f t="shared" si="4"/>
        <v>3742.4020271965824</v>
      </c>
      <c r="I72" s="123">
        <f t="shared" si="5"/>
        <v>3293.3137839329925</v>
      </c>
      <c r="J72" s="126">
        <f t="shared" si="6"/>
        <v>3.76758945</v>
      </c>
      <c r="K72" s="110">
        <f t="shared" si="7"/>
        <v>3767.5894499999999</v>
      </c>
      <c r="L72" s="111">
        <f t="shared" si="8"/>
        <v>3315.4787160000001</v>
      </c>
      <c r="N72" s="175"/>
      <c r="O72" s="52">
        <v>0.45</v>
      </c>
      <c r="P72" s="161">
        <f t="shared" si="14"/>
        <v>3.2843249999999999</v>
      </c>
      <c r="Q72" s="156">
        <f t="shared" si="9"/>
        <v>3284.3249999999998</v>
      </c>
      <c r="R72" s="156">
        <f t="shared" si="10"/>
        <v>2890.2059999999997</v>
      </c>
      <c r="S72" s="181"/>
      <c r="T72" s="52">
        <f t="shared" si="15"/>
        <v>0.45000000000000023</v>
      </c>
      <c r="U72" s="53">
        <f t="shared" si="11"/>
        <v>3293.3137839329925</v>
      </c>
      <c r="V72" s="172">
        <f t="shared" si="12"/>
        <v>2890.2059999999997</v>
      </c>
      <c r="W72" s="54">
        <f t="shared" si="13"/>
        <v>0.87759812444850394</v>
      </c>
      <c r="X72" s="175"/>
      <c r="Y72" s="55"/>
      <c r="AA72" s="3"/>
      <c r="AB72" s="179"/>
      <c r="AC72" s="3"/>
      <c r="AD72" s="3"/>
      <c r="AE72" s="3"/>
      <c r="AF72" s="67"/>
      <c r="AG72" s="3"/>
      <c r="AH72" s="65"/>
      <c r="AI72" s="3"/>
      <c r="AJ72" s="3"/>
      <c r="AK72" s="3"/>
    </row>
    <row r="73" spans="1:37" ht="16.5" thickTop="1" thickBot="1" x14ac:dyDescent="0.3">
      <c r="A73" s="58"/>
      <c r="B73" s="58"/>
      <c r="D73" s="52">
        <v>0.46</v>
      </c>
      <c r="E73" s="137">
        <f t="shared" si="1"/>
        <v>3.5843681239873342</v>
      </c>
      <c r="F73" s="144">
        <f t="shared" si="2"/>
        <v>0.28080139128149328</v>
      </c>
      <c r="G73" s="64">
        <f t="shared" si="3"/>
        <v>3.8651695152688275</v>
      </c>
      <c r="H73" s="125">
        <f t="shared" si="4"/>
        <v>3865.1695152688276</v>
      </c>
      <c r="I73" s="123">
        <f t="shared" si="5"/>
        <v>3401.3491734365684</v>
      </c>
      <c r="J73" s="126">
        <f t="shared" si="6"/>
        <v>3.8875516144000004</v>
      </c>
      <c r="K73" s="110">
        <f t="shared" si="7"/>
        <v>3887.5516144000003</v>
      </c>
      <c r="L73" s="111">
        <f t="shared" si="8"/>
        <v>3421.0454206720001</v>
      </c>
      <c r="N73" s="175"/>
      <c r="O73" s="52">
        <v>0.46</v>
      </c>
      <c r="P73" s="161">
        <f t="shared" si="14"/>
        <v>3.3843559999999999</v>
      </c>
      <c r="Q73" s="156">
        <f t="shared" si="9"/>
        <v>3384.3559999999998</v>
      </c>
      <c r="R73" s="156">
        <f t="shared" si="10"/>
        <v>2978.2332799999999</v>
      </c>
      <c r="S73" s="181"/>
      <c r="T73" s="52">
        <f t="shared" si="15"/>
        <v>0.46000000000000024</v>
      </c>
      <c r="U73" s="53">
        <f t="shared" si="11"/>
        <v>3401.3491734365684</v>
      </c>
      <c r="V73" s="172">
        <f t="shared" si="12"/>
        <v>2978.2332799999999</v>
      </c>
      <c r="W73" s="54">
        <f t="shared" si="13"/>
        <v>0.87560351147098747</v>
      </c>
      <c r="X73" s="175"/>
      <c r="Y73" s="55"/>
      <c r="AA73" s="3"/>
      <c r="AB73" s="3"/>
      <c r="AC73" s="81"/>
      <c r="AD73" s="81"/>
      <c r="AE73" s="81"/>
      <c r="AF73" s="67"/>
      <c r="AG73" s="81"/>
      <c r="AH73" s="65"/>
      <c r="AI73" s="3"/>
      <c r="AJ73" s="3"/>
      <c r="AK73" s="3"/>
    </row>
    <row r="74" spans="1:37" ht="16.5" thickTop="1" thickBot="1" x14ac:dyDescent="0.3">
      <c r="A74" s="58"/>
      <c r="B74" s="58"/>
      <c r="D74" s="52">
        <v>0.47</v>
      </c>
      <c r="E74" s="137">
        <f t="shared" si="1"/>
        <v>3.6968191337670238</v>
      </c>
      <c r="F74" s="144">
        <f t="shared" si="2"/>
        <v>0.29225183958921824</v>
      </c>
      <c r="G74" s="64">
        <f t="shared" si="3"/>
        <v>3.9890709733562422</v>
      </c>
      <c r="H74" s="125">
        <f t="shared" si="4"/>
        <v>3989.0709733562421</v>
      </c>
      <c r="I74" s="123">
        <f t="shared" si="5"/>
        <v>3510.3824565534933</v>
      </c>
      <c r="J74" s="126">
        <f t="shared" si="6"/>
        <v>4.0086455891999995</v>
      </c>
      <c r="K74" s="110">
        <f t="shared" si="7"/>
        <v>4008.6455891999994</v>
      </c>
      <c r="L74" s="111">
        <f t="shared" si="8"/>
        <v>3527.6081184959994</v>
      </c>
      <c r="N74" s="175"/>
      <c r="O74" s="52">
        <v>0.47</v>
      </c>
      <c r="P74" s="161">
        <f t="shared" si="14"/>
        <v>3.4852009999999995</v>
      </c>
      <c r="Q74" s="156">
        <f t="shared" si="9"/>
        <v>3485.2009999999996</v>
      </c>
      <c r="R74" s="156">
        <f t="shared" si="10"/>
        <v>3066.9768799999997</v>
      </c>
      <c r="S74" s="181"/>
      <c r="T74" s="52">
        <f t="shared" si="15"/>
        <v>0.47000000000000025</v>
      </c>
      <c r="U74" s="53">
        <f t="shared" si="11"/>
        <v>3510.3824565534933</v>
      </c>
      <c r="V74" s="172">
        <f t="shared" si="12"/>
        <v>3066.9768799999997</v>
      </c>
      <c r="W74" s="54">
        <f t="shared" si="13"/>
        <v>0.87368738818594971</v>
      </c>
      <c r="X74" s="175"/>
      <c r="Y74" s="55"/>
      <c r="AA74" s="3"/>
      <c r="AB74" s="3"/>
      <c r="AC74" s="179"/>
      <c r="AD74" s="68"/>
      <c r="AE74" s="68"/>
      <c r="AF74" s="68"/>
      <c r="AG74" s="68"/>
      <c r="AH74" s="68"/>
      <c r="AI74" s="3"/>
      <c r="AJ74" s="3"/>
      <c r="AK74" s="3"/>
    </row>
    <row r="75" spans="1:37" ht="16.5" thickTop="1" thickBot="1" x14ac:dyDescent="0.3">
      <c r="A75" s="58"/>
      <c r="B75" s="58"/>
      <c r="D75" s="52">
        <v>0.48</v>
      </c>
      <c r="E75" s="137">
        <f t="shared" si="1"/>
        <v>3.8101932974855588</v>
      </c>
      <c r="F75" s="144">
        <f t="shared" si="2"/>
        <v>0.30389105814521761</v>
      </c>
      <c r="G75" s="64">
        <f t="shared" si="3"/>
        <v>4.1140843556307765</v>
      </c>
      <c r="H75" s="125">
        <f t="shared" si="4"/>
        <v>4114.0843556307764</v>
      </c>
      <c r="I75" s="123">
        <f t="shared" si="5"/>
        <v>3620.3942329550832</v>
      </c>
      <c r="J75" s="126">
        <f t="shared" si="6"/>
        <v>4.1308570368000002</v>
      </c>
      <c r="K75" s="110">
        <f t="shared" si="7"/>
        <v>4130.8570368000001</v>
      </c>
      <c r="L75" s="111">
        <f t="shared" si="8"/>
        <v>3635.154192384</v>
      </c>
      <c r="N75" s="175"/>
      <c r="O75" s="52">
        <v>0.48</v>
      </c>
      <c r="P75" s="161">
        <f t="shared" si="14"/>
        <v>3.5868479999999998</v>
      </c>
      <c r="Q75" s="156">
        <f t="shared" si="9"/>
        <v>3586.848</v>
      </c>
      <c r="R75" s="156">
        <f t="shared" si="10"/>
        <v>3156.4262399999998</v>
      </c>
      <c r="S75" s="181"/>
      <c r="T75" s="52">
        <f t="shared" si="15"/>
        <v>0.48000000000000026</v>
      </c>
      <c r="U75" s="53">
        <f t="shared" si="11"/>
        <v>3620.3942329550832</v>
      </c>
      <c r="V75" s="172">
        <f t="shared" si="12"/>
        <v>3156.4262399999998</v>
      </c>
      <c r="W75" s="54">
        <f t="shared" si="13"/>
        <v>0.87184600264475132</v>
      </c>
      <c r="X75" s="175"/>
      <c r="Y75" s="55"/>
      <c r="AA75" s="3"/>
      <c r="AB75" s="3"/>
      <c r="AC75" s="179"/>
      <c r="AD75" s="68"/>
      <c r="AE75" s="68"/>
      <c r="AF75" s="68"/>
      <c r="AG75" s="68"/>
      <c r="AH75" s="68"/>
      <c r="AI75" s="3"/>
      <c r="AJ75" s="3"/>
      <c r="AK75" s="3"/>
    </row>
    <row r="76" spans="1:37" ht="16.5" thickTop="1" thickBot="1" x14ac:dyDescent="0.3">
      <c r="A76" s="58"/>
      <c r="B76" s="58"/>
      <c r="D76" s="52">
        <v>0.49</v>
      </c>
      <c r="E76" s="137">
        <f t="shared" si="1"/>
        <v>3.9244714651014623</v>
      </c>
      <c r="F76" s="144">
        <f t="shared" si="2"/>
        <v>0.31571662681810336</v>
      </c>
      <c r="G76" s="64">
        <f t="shared" si="3"/>
        <v>4.240188091919566</v>
      </c>
      <c r="H76" s="125">
        <f t="shared" si="4"/>
        <v>4240.1880919195664</v>
      </c>
      <c r="I76" s="123">
        <f t="shared" si="5"/>
        <v>3731.3655208892183</v>
      </c>
      <c r="J76" s="126">
        <f t="shared" si="6"/>
        <v>4.2541716196000001</v>
      </c>
      <c r="K76" s="110">
        <f t="shared" si="7"/>
        <v>4254.1716195999998</v>
      </c>
      <c r="L76" s="111">
        <f t="shared" si="8"/>
        <v>3743.6710252479998</v>
      </c>
      <c r="N76" s="175"/>
      <c r="O76" s="52">
        <v>0.49</v>
      </c>
      <c r="P76" s="161">
        <f t="shared" si="14"/>
        <v>3.6892849999999999</v>
      </c>
      <c r="Q76" s="156">
        <f t="shared" si="9"/>
        <v>3689.2849999999999</v>
      </c>
      <c r="R76" s="156">
        <f t="shared" si="10"/>
        <v>3246.5708</v>
      </c>
      <c r="S76" s="181"/>
      <c r="T76" s="52">
        <f t="shared" si="15"/>
        <v>0.49000000000000027</v>
      </c>
      <c r="U76" s="53">
        <f t="shared" si="11"/>
        <v>3731.3655208892183</v>
      </c>
      <c r="V76" s="172">
        <f t="shared" si="12"/>
        <v>3246.5708</v>
      </c>
      <c r="W76" s="54">
        <f t="shared" si="13"/>
        <v>0.87007578909779726</v>
      </c>
      <c r="X76" s="175"/>
      <c r="Y76" s="55"/>
      <c r="AA76" s="3"/>
      <c r="AB76" s="3"/>
      <c r="AC76" s="66"/>
      <c r="AD76" s="69"/>
      <c r="AE76" s="69"/>
      <c r="AF76" s="69"/>
      <c r="AG76" s="69"/>
      <c r="AH76" s="69"/>
      <c r="AI76" s="3"/>
      <c r="AJ76" s="3"/>
      <c r="AK76" s="3"/>
    </row>
    <row r="77" spans="1:37" ht="16.5" thickTop="1" thickBot="1" x14ac:dyDescent="0.3">
      <c r="A77" s="58"/>
      <c r="B77" s="58"/>
      <c r="D77" s="52">
        <v>0.5</v>
      </c>
      <c r="E77" s="137">
        <f t="shared" si="1"/>
        <v>4.0396349375770608</v>
      </c>
      <c r="F77" s="144">
        <f t="shared" si="2"/>
        <v>0.32772612547648727</v>
      </c>
      <c r="G77" s="64">
        <f t="shared" si="3"/>
        <v>4.367361063053548</v>
      </c>
      <c r="H77" s="125">
        <f t="shared" si="4"/>
        <v>4367.3610630535477</v>
      </c>
      <c r="I77" s="123">
        <f t="shared" si="5"/>
        <v>3843.2777354871218</v>
      </c>
      <c r="J77" s="126">
        <f t="shared" si="6"/>
        <v>4.3785749999999997</v>
      </c>
      <c r="K77" s="110">
        <f t="shared" si="7"/>
        <v>4378.5749999999998</v>
      </c>
      <c r="L77" s="111">
        <f t="shared" si="8"/>
        <v>3853.1459999999997</v>
      </c>
      <c r="N77" s="175"/>
      <c r="O77" s="52">
        <v>0.5</v>
      </c>
      <c r="P77" s="161">
        <f t="shared" si="14"/>
        <v>3.7925</v>
      </c>
      <c r="Q77" s="156">
        <f t="shared" si="9"/>
        <v>3792.5</v>
      </c>
      <c r="R77" s="156">
        <f t="shared" si="10"/>
        <v>3337.4</v>
      </c>
      <c r="S77" s="181"/>
      <c r="T77" s="52">
        <f t="shared" si="15"/>
        <v>0.50000000000000022</v>
      </c>
      <c r="U77" s="53">
        <f t="shared" si="11"/>
        <v>3843.2777354871218</v>
      </c>
      <c r="V77" s="172">
        <f t="shared" si="12"/>
        <v>3337.4</v>
      </c>
      <c r="W77" s="54">
        <f t="shared" si="13"/>
        <v>0.86837335984957031</v>
      </c>
      <c r="X77" s="175"/>
      <c r="Y77" s="55"/>
      <c r="AA77" s="3"/>
      <c r="AB77" s="3"/>
      <c r="AC77" s="3"/>
      <c r="AD77" s="70"/>
      <c r="AE77" s="86"/>
      <c r="AF77" s="86"/>
      <c r="AG77" s="68"/>
      <c r="AH77" s="68"/>
      <c r="AI77" s="3"/>
      <c r="AJ77" s="3"/>
      <c r="AK77" s="3"/>
    </row>
    <row r="78" spans="1:37" ht="16.5" thickTop="1" thickBot="1" x14ac:dyDescent="0.3">
      <c r="A78" s="58"/>
      <c r="B78" s="58"/>
      <c r="D78" s="52">
        <v>0.51</v>
      </c>
      <c r="E78" s="137">
        <f t="shared" si="1"/>
        <v>4.1556654439237635</v>
      </c>
      <c r="F78" s="144">
        <f t="shared" si="2"/>
        <v>0.33991713398898127</v>
      </c>
      <c r="G78" s="64">
        <f t="shared" si="3"/>
        <v>4.495582577912745</v>
      </c>
      <c r="H78" s="125">
        <f t="shared" si="4"/>
        <v>4495.5825779127454</v>
      </c>
      <c r="I78" s="123">
        <f t="shared" si="5"/>
        <v>3956.1126685632157</v>
      </c>
      <c r="J78" s="126">
        <f t="shared" si="6"/>
        <v>4.5040528403999991</v>
      </c>
      <c r="K78" s="110">
        <f t="shared" si="7"/>
        <v>4504.0528403999988</v>
      </c>
      <c r="L78" s="111">
        <f t="shared" si="8"/>
        <v>3963.5664995519987</v>
      </c>
      <c r="N78" s="175"/>
      <c r="O78" s="52">
        <v>0.51</v>
      </c>
      <c r="P78" s="161">
        <f t="shared" si="14"/>
        <v>3.8964810000000001</v>
      </c>
      <c r="Q78" s="156">
        <f t="shared" si="9"/>
        <v>3896.4810000000002</v>
      </c>
      <c r="R78" s="156">
        <f t="shared" si="10"/>
        <v>3428.90328</v>
      </c>
      <c r="S78" s="181"/>
      <c r="T78" s="52">
        <f t="shared" si="15"/>
        <v>0.51000000000000023</v>
      </c>
      <c r="U78" s="53">
        <f t="shared" si="11"/>
        <v>3956.1126685632157</v>
      </c>
      <c r="V78" s="172">
        <f t="shared" si="12"/>
        <v>3428.90328</v>
      </c>
      <c r="W78" s="54">
        <f t="shared" si="13"/>
        <v>0.86673549700628516</v>
      </c>
      <c r="X78" s="175"/>
      <c r="Y78" s="55"/>
      <c r="AA78" s="3"/>
      <c r="AB78" s="3"/>
      <c r="AC78" s="66"/>
      <c r="AD78" s="69"/>
      <c r="AE78" s="69"/>
      <c r="AF78" s="69"/>
      <c r="AG78" s="69"/>
      <c r="AH78" s="69"/>
      <c r="AI78" s="3"/>
      <c r="AJ78" s="3"/>
      <c r="AK78" s="3"/>
    </row>
    <row r="79" spans="1:37" ht="16.5" thickTop="1" thickBot="1" x14ac:dyDescent="0.3">
      <c r="A79" s="58"/>
      <c r="B79" s="58"/>
      <c r="D79" s="52">
        <v>0.52</v>
      </c>
      <c r="E79" s="137">
        <f t="shared" si="1"/>
        <v>4.2725451197943549</v>
      </c>
      <c r="F79" s="144">
        <f t="shared" si="2"/>
        <v>0.35228723222419717</v>
      </c>
      <c r="G79" s="64">
        <f t="shared" si="3"/>
        <v>4.6248323520185517</v>
      </c>
      <c r="H79" s="125">
        <f t="shared" si="4"/>
        <v>4624.8323520185513</v>
      </c>
      <c r="I79" s="123">
        <f t="shared" si="5"/>
        <v>4069.8524697763251</v>
      </c>
      <c r="J79" s="126">
        <f t="shared" si="6"/>
        <v>4.6305908032000005</v>
      </c>
      <c r="K79" s="110">
        <f t="shared" si="7"/>
        <v>4630.5908032000007</v>
      </c>
      <c r="L79" s="111">
        <f t="shared" si="8"/>
        <v>4074.9199068160005</v>
      </c>
      <c r="N79" s="175"/>
      <c r="O79" s="52">
        <v>0.52</v>
      </c>
      <c r="P79" s="161">
        <f t="shared" si="14"/>
        <v>4.0012160000000012</v>
      </c>
      <c r="Q79" s="156">
        <f t="shared" si="9"/>
        <v>4001.2160000000013</v>
      </c>
      <c r="R79" s="156">
        <f t="shared" si="10"/>
        <v>3521.0700800000013</v>
      </c>
      <c r="S79" s="181"/>
      <c r="T79" s="52">
        <f t="shared" si="15"/>
        <v>0.52000000000000024</v>
      </c>
      <c r="U79" s="53">
        <f t="shared" si="11"/>
        <v>4069.8524697763251</v>
      </c>
      <c r="V79" s="172">
        <f t="shared" si="12"/>
        <v>3521.0700800000013</v>
      </c>
      <c r="W79" s="54">
        <f t="shared" si="13"/>
        <v>0.86515914425603635</v>
      </c>
      <c r="X79" s="175"/>
      <c r="Y79" s="55"/>
      <c r="AA79" s="3"/>
      <c r="AB79" s="3"/>
      <c r="AC79" s="66"/>
      <c r="AD79" s="73"/>
      <c r="AE79" s="73"/>
      <c r="AF79" s="73"/>
      <c r="AG79" s="73"/>
      <c r="AH79" s="73"/>
      <c r="AI79" s="3"/>
      <c r="AJ79" s="3"/>
      <c r="AK79" s="3"/>
    </row>
    <row r="80" spans="1:37" ht="16.5" thickTop="1" thickBot="1" x14ac:dyDescent="0.3">
      <c r="A80" s="58"/>
      <c r="B80" s="58"/>
      <c r="D80" s="52">
        <v>0.53</v>
      </c>
      <c r="E80" s="137">
        <f t="shared" si="1"/>
        <v>4.3902564874884682</v>
      </c>
      <c r="F80" s="144">
        <f t="shared" si="2"/>
        <v>0.3648340000507469</v>
      </c>
      <c r="G80" s="64">
        <f t="shared" si="3"/>
        <v>4.7550904875392153</v>
      </c>
      <c r="H80" s="125">
        <f t="shared" si="4"/>
        <v>4755.0904875392152</v>
      </c>
      <c r="I80" s="123">
        <f t="shared" si="5"/>
        <v>4184.4796290345093</v>
      </c>
      <c r="J80" s="126">
        <f t="shared" si="6"/>
        <v>4.7581745508000006</v>
      </c>
      <c r="K80" s="110">
        <f t="shared" si="7"/>
        <v>4758.1745508000004</v>
      </c>
      <c r="L80" s="111">
        <f t="shared" si="8"/>
        <v>4187.1936047040008</v>
      </c>
      <c r="N80" s="175"/>
      <c r="O80" s="52">
        <v>0.53</v>
      </c>
      <c r="P80" s="161">
        <f t="shared" si="14"/>
        <v>4.1066930000000008</v>
      </c>
      <c r="Q80" s="156">
        <f t="shared" si="9"/>
        <v>4106.6930000000011</v>
      </c>
      <c r="R80" s="156">
        <f t="shared" si="10"/>
        <v>3613.8898400000012</v>
      </c>
      <c r="S80" s="181"/>
      <c r="T80" s="52">
        <f t="shared" si="15"/>
        <v>0.53000000000000025</v>
      </c>
      <c r="U80" s="53">
        <f t="shared" si="11"/>
        <v>4184.4796290345093</v>
      </c>
      <c r="V80" s="172">
        <f t="shared" si="12"/>
        <v>3613.8898400000012</v>
      </c>
      <c r="W80" s="54">
        <f t="shared" si="13"/>
        <v>0.86364139878339874</v>
      </c>
      <c r="X80" s="175"/>
      <c r="Y80" s="55"/>
      <c r="AA80" s="3"/>
      <c r="AB80" s="3"/>
      <c r="AC80" s="84"/>
      <c r="AD80" s="84"/>
      <c r="AE80" s="3"/>
      <c r="AF80" s="179"/>
      <c r="AG80" s="3"/>
      <c r="AH80" s="3"/>
      <c r="AI80" s="3"/>
      <c r="AJ80" s="3"/>
      <c r="AK80" s="3"/>
    </row>
    <row r="81" spans="1:37" ht="16.5" thickTop="1" thickBot="1" x14ac:dyDescent="0.3">
      <c r="A81" s="58"/>
      <c r="B81" s="58"/>
      <c r="D81" s="52">
        <v>0.54</v>
      </c>
      <c r="E81" s="137">
        <f t="shared" si="1"/>
        <v>4.5087824372512708</v>
      </c>
      <c r="F81" s="144">
        <f t="shared" si="2"/>
        <v>0.37755501733724217</v>
      </c>
      <c r="G81" s="64">
        <f t="shared" si="3"/>
        <v>4.8863374545885128</v>
      </c>
      <c r="H81" s="125">
        <f t="shared" si="4"/>
        <v>4886.3374545885126</v>
      </c>
      <c r="I81" s="123">
        <f t="shared" si="5"/>
        <v>4299.9769600378913</v>
      </c>
      <c r="J81" s="126">
        <f t="shared" si="6"/>
        <v>4.8867897456000007</v>
      </c>
      <c r="K81" s="110">
        <f t="shared" si="7"/>
        <v>4886.789745600001</v>
      </c>
      <c r="L81" s="111">
        <f t="shared" si="8"/>
        <v>4300.3749761280005</v>
      </c>
      <c r="N81" s="175"/>
      <c r="O81" s="52">
        <v>0.54</v>
      </c>
      <c r="P81" s="161">
        <f t="shared" si="14"/>
        <v>4.2129000000000003</v>
      </c>
      <c r="Q81" s="156">
        <f t="shared" si="9"/>
        <v>4212.9000000000005</v>
      </c>
      <c r="R81" s="156">
        <f t="shared" si="10"/>
        <v>3707.3520000000003</v>
      </c>
      <c r="S81" s="181"/>
      <c r="T81" s="52">
        <f t="shared" si="15"/>
        <v>0.54000000000000026</v>
      </c>
      <c r="U81" s="53">
        <f t="shared" si="11"/>
        <v>4299.9769600378913</v>
      </c>
      <c r="V81" s="172">
        <f t="shared" si="12"/>
        <v>3707.3520000000003</v>
      </c>
      <c r="W81" s="54">
        <f t="shared" si="13"/>
        <v>0.86217950339141614</v>
      </c>
      <c r="X81" s="175"/>
      <c r="Y81" s="55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ht="16.5" thickTop="1" thickBot="1" x14ac:dyDescent="0.3">
      <c r="A82" s="58"/>
      <c r="B82" s="58"/>
      <c r="D82" s="52">
        <v>0.55000000000000004</v>
      </c>
      <c r="E82" s="137">
        <f t="shared" si="1"/>
        <v>4.6281062097576431</v>
      </c>
      <c r="F82" s="144">
        <f t="shared" si="2"/>
        <v>0.39044786395229503</v>
      </c>
      <c r="G82" s="64">
        <f t="shared" si="3"/>
        <v>5.0185540737099377</v>
      </c>
      <c r="H82" s="125">
        <f t="shared" si="4"/>
        <v>5018.5540737099373</v>
      </c>
      <c r="I82" s="123">
        <f t="shared" si="5"/>
        <v>4416.3275848647445</v>
      </c>
      <c r="J82" s="126">
        <f t="shared" si="6"/>
        <v>5.0164220500000001</v>
      </c>
      <c r="K82" s="110">
        <f t="shared" si="7"/>
        <v>5016.4220500000001</v>
      </c>
      <c r="L82" s="111">
        <f t="shared" si="8"/>
        <v>4414.4514040000004</v>
      </c>
      <c r="N82" s="175"/>
      <c r="O82" s="52">
        <v>0.55000000000000004</v>
      </c>
      <c r="P82" s="161">
        <f t="shared" si="14"/>
        <v>4.3198250000000007</v>
      </c>
      <c r="Q82" s="156">
        <f t="shared" si="9"/>
        <v>4319.8250000000007</v>
      </c>
      <c r="R82" s="156">
        <f t="shared" si="10"/>
        <v>3801.4460000000008</v>
      </c>
      <c r="S82" s="181"/>
      <c r="T82" s="52">
        <f t="shared" si="15"/>
        <v>0.55000000000000027</v>
      </c>
      <c r="U82" s="53">
        <f t="shared" si="11"/>
        <v>4416.3275848647445</v>
      </c>
      <c r="V82" s="172">
        <f t="shared" si="12"/>
        <v>3801.4460000000008</v>
      </c>
      <c r="W82" s="54">
        <f t="shared" si="13"/>
        <v>0.86077083888160544</v>
      </c>
      <c r="X82" s="175"/>
      <c r="Y82" s="55"/>
      <c r="AA82" s="3"/>
      <c r="AB82" s="3"/>
      <c r="AC82" s="84"/>
      <c r="AD82" s="85"/>
      <c r="AE82" s="85"/>
      <c r="AF82" s="85"/>
      <c r="AG82" s="85"/>
      <c r="AH82" s="3"/>
      <c r="AI82" s="3"/>
      <c r="AJ82" s="3"/>
      <c r="AK82" s="3"/>
    </row>
    <row r="83" spans="1:37" ht="16.5" thickTop="1" thickBot="1" x14ac:dyDescent="0.3">
      <c r="A83" s="58"/>
      <c r="B83" s="58"/>
      <c r="D83" s="52">
        <v>0.56000000000000005</v>
      </c>
      <c r="E83" s="137">
        <f t="shared" si="1"/>
        <v>4.7482113796848386</v>
      </c>
      <c r="F83" s="144">
        <f t="shared" si="2"/>
        <v>0.40351011976451728</v>
      </c>
      <c r="G83" s="64">
        <f t="shared" si="3"/>
        <v>5.1517214994493559</v>
      </c>
      <c r="H83" s="125">
        <f t="shared" si="4"/>
        <v>5151.7214994493561</v>
      </c>
      <c r="I83" s="123">
        <f t="shared" si="5"/>
        <v>4533.5149195154336</v>
      </c>
      <c r="J83" s="126">
        <f t="shared" si="6"/>
        <v>5.1470571264000009</v>
      </c>
      <c r="K83" s="110">
        <f t="shared" si="7"/>
        <v>5147.0571264000009</v>
      </c>
      <c r="L83" s="111">
        <f t="shared" si="8"/>
        <v>4529.4102712320009</v>
      </c>
      <c r="N83" s="175"/>
      <c r="O83" s="52">
        <v>0.56000000000000005</v>
      </c>
      <c r="P83" s="161">
        <f t="shared" si="14"/>
        <v>4.4274560000000012</v>
      </c>
      <c r="Q83" s="156">
        <f t="shared" si="9"/>
        <v>4427.456000000001</v>
      </c>
      <c r="R83" s="156">
        <f t="shared" si="10"/>
        <v>3896.1612800000007</v>
      </c>
      <c r="S83" s="181"/>
      <c r="T83" s="52">
        <f t="shared" si="15"/>
        <v>0.56000000000000028</v>
      </c>
      <c r="U83" s="53">
        <f t="shared" si="11"/>
        <v>4533.5149195154336</v>
      </c>
      <c r="V83" s="172">
        <f t="shared" si="12"/>
        <v>3896.1612800000007</v>
      </c>
      <c r="W83" s="54">
        <f t="shared" si="13"/>
        <v>0.85941291672564812</v>
      </c>
      <c r="X83" s="175"/>
      <c r="Y83" s="55"/>
      <c r="AA83" s="3"/>
      <c r="AB83" s="3"/>
      <c r="AC83" s="80"/>
      <c r="AD83" s="80"/>
      <c r="AE83" s="80"/>
      <c r="AF83" s="179"/>
      <c r="AG83" s="80"/>
      <c r="AH83" s="3"/>
      <c r="AI83" s="3"/>
      <c r="AJ83" s="3"/>
      <c r="AK83" s="3"/>
    </row>
    <row r="84" spans="1:37" ht="16.5" thickTop="1" thickBot="1" x14ac:dyDescent="0.3">
      <c r="A84" s="58"/>
      <c r="B84" s="58"/>
      <c r="D84" s="52">
        <v>0.56999999999999995</v>
      </c>
      <c r="E84" s="137">
        <f t="shared" si="1"/>
        <v>4.8690818402861664</v>
      </c>
      <c r="F84" s="144">
        <f t="shared" si="2"/>
        <v>0.41673936464252065</v>
      </c>
      <c r="G84" s="64">
        <f t="shared" si="3"/>
        <v>5.2858212049286868</v>
      </c>
      <c r="H84" s="125">
        <f t="shared" si="4"/>
        <v>5285.8212049286867</v>
      </c>
      <c r="I84" s="123">
        <f t="shared" si="5"/>
        <v>4651.5226603372439</v>
      </c>
      <c r="J84" s="126">
        <f t="shared" si="6"/>
        <v>5.278680637199999</v>
      </c>
      <c r="K84" s="110">
        <f t="shared" si="7"/>
        <v>5278.6806371999992</v>
      </c>
      <c r="L84" s="111">
        <f t="shared" si="8"/>
        <v>4645.2389607359992</v>
      </c>
      <c r="N84" s="175"/>
      <c r="O84" s="52">
        <v>0.56999999999999995</v>
      </c>
      <c r="P84" s="161">
        <f t="shared" si="14"/>
        <v>4.5357810000000001</v>
      </c>
      <c r="Q84" s="156">
        <f t="shared" si="9"/>
        <v>4535.7809999999999</v>
      </c>
      <c r="R84" s="156">
        <f t="shared" si="10"/>
        <v>3991.4872799999998</v>
      </c>
      <c r="S84" s="181"/>
      <c r="T84" s="52">
        <f t="shared" si="15"/>
        <v>0.57000000000000028</v>
      </c>
      <c r="U84" s="53">
        <f t="shared" si="11"/>
        <v>4651.5226603372439</v>
      </c>
      <c r="V84" s="172">
        <f t="shared" si="12"/>
        <v>3991.4872799999998</v>
      </c>
      <c r="W84" s="54">
        <f t="shared" si="13"/>
        <v>0.85810337204948917</v>
      </c>
      <c r="X84" s="175"/>
      <c r="Y84" s="55"/>
      <c r="AA84" s="3"/>
      <c r="AB84" s="3"/>
      <c r="AC84" s="80"/>
      <c r="AD84" s="80"/>
      <c r="AE84" s="80"/>
      <c r="AF84" s="85"/>
      <c r="AG84" s="80"/>
      <c r="AH84" s="3"/>
      <c r="AI84" s="3"/>
      <c r="AJ84" s="3"/>
      <c r="AK84" s="3"/>
    </row>
    <row r="85" spans="1:37" ht="16.5" thickTop="1" thickBot="1" x14ac:dyDescent="0.3">
      <c r="A85" s="58"/>
      <c r="B85" s="58"/>
      <c r="D85" s="52">
        <v>0.57999999999999996</v>
      </c>
      <c r="E85" s="137">
        <f t="shared" si="1"/>
        <v>4.9907017888866498</v>
      </c>
      <c r="F85" s="144">
        <f t="shared" si="2"/>
        <v>0.43013317845491733</v>
      </c>
      <c r="G85" s="64">
        <f t="shared" si="3"/>
        <v>5.420834967341567</v>
      </c>
      <c r="H85" s="125">
        <f t="shared" si="4"/>
        <v>5420.8349673415669</v>
      </c>
      <c r="I85" s="123">
        <f t="shared" si="5"/>
        <v>4770.3347712605791</v>
      </c>
      <c r="J85" s="126">
        <f t="shared" si="6"/>
        <v>5.4112782447999992</v>
      </c>
      <c r="K85" s="110">
        <f t="shared" si="7"/>
        <v>5411.2782447999989</v>
      </c>
      <c r="L85" s="111">
        <f t="shared" si="8"/>
        <v>4761.9248554239994</v>
      </c>
      <c r="N85" s="175"/>
      <c r="O85" s="52">
        <v>0.57999999999999996</v>
      </c>
      <c r="P85" s="161">
        <f t="shared" si="14"/>
        <v>4.6447880000000001</v>
      </c>
      <c r="Q85" s="156">
        <f t="shared" si="9"/>
        <v>4644.7880000000005</v>
      </c>
      <c r="R85" s="156">
        <f t="shared" si="10"/>
        <v>4087.4134400000003</v>
      </c>
      <c r="S85" s="181"/>
      <c r="T85" s="52">
        <f t="shared" si="15"/>
        <v>0.58000000000000029</v>
      </c>
      <c r="U85" s="53">
        <f t="shared" si="11"/>
        <v>4770.3347712605791</v>
      </c>
      <c r="V85" s="172">
        <f t="shared" si="12"/>
        <v>4087.4134400000003</v>
      </c>
      <c r="W85" s="54">
        <f t="shared" si="13"/>
        <v>0.85683995694077586</v>
      </c>
      <c r="X85" s="175"/>
      <c r="Y85" s="55"/>
      <c r="AA85" s="3"/>
      <c r="AB85" s="3"/>
      <c r="AC85" s="3"/>
      <c r="AD85" s="3"/>
      <c r="AE85" s="65"/>
      <c r="AF85" s="67"/>
      <c r="AG85" s="3"/>
      <c r="AH85" s="65"/>
      <c r="AI85" s="3"/>
      <c r="AJ85" s="3"/>
      <c r="AK85" s="3"/>
    </row>
    <row r="86" spans="1:37" ht="16.5" thickTop="1" thickBot="1" x14ac:dyDescent="0.3">
      <c r="A86" s="58"/>
      <c r="B86" s="58"/>
      <c r="D86" s="52">
        <v>0.59</v>
      </c>
      <c r="E86" s="137">
        <f t="shared" si="1"/>
        <v>5.1130557132290706</v>
      </c>
      <c r="F86" s="144">
        <f t="shared" si="2"/>
        <v>0.44368914107031882</v>
      </c>
      <c r="G86" s="64">
        <f t="shared" si="3"/>
        <v>5.5567448542993896</v>
      </c>
      <c r="H86" s="125">
        <f t="shared" si="4"/>
        <v>5556.7448542993898</v>
      </c>
      <c r="I86" s="123">
        <f t="shared" si="5"/>
        <v>4889.9354717834631</v>
      </c>
      <c r="J86" s="126">
        <f t="shared" si="6"/>
        <v>5.544835611599999</v>
      </c>
      <c r="K86" s="110">
        <f t="shared" si="7"/>
        <v>5544.8356115999986</v>
      </c>
      <c r="L86" s="111">
        <f t="shared" si="8"/>
        <v>4879.4553382079985</v>
      </c>
      <c r="N86" s="175"/>
      <c r="O86" s="52">
        <v>0.59</v>
      </c>
      <c r="P86" s="161">
        <f t="shared" si="14"/>
        <v>4.7544649999999997</v>
      </c>
      <c r="Q86" s="156">
        <f t="shared" si="9"/>
        <v>4754.4650000000001</v>
      </c>
      <c r="R86" s="156">
        <f t="shared" si="10"/>
        <v>4183.9292000000005</v>
      </c>
      <c r="S86" s="181"/>
      <c r="T86" s="52">
        <f t="shared" si="15"/>
        <v>0.5900000000000003</v>
      </c>
      <c r="U86" s="53">
        <f t="shared" si="11"/>
        <v>4889.9354717834631</v>
      </c>
      <c r="V86" s="172">
        <f t="shared" si="12"/>
        <v>4183.9292000000005</v>
      </c>
      <c r="W86" s="54">
        <f t="shared" si="13"/>
        <v>0.85562053408325101</v>
      </c>
      <c r="X86" s="175"/>
      <c r="Y86" s="55"/>
      <c r="AA86" s="3"/>
      <c r="AB86" s="3"/>
      <c r="AC86" s="81"/>
      <c r="AD86" s="81"/>
      <c r="AE86" s="65"/>
      <c r="AF86" s="67"/>
      <c r="AG86" s="81"/>
      <c r="AH86" s="65"/>
      <c r="AI86" s="3"/>
      <c r="AJ86" s="3"/>
      <c r="AK86" s="3"/>
    </row>
    <row r="87" spans="1:37" ht="16.5" thickTop="1" thickBot="1" x14ac:dyDescent="0.3">
      <c r="A87" s="58"/>
      <c r="B87" s="58"/>
      <c r="D87" s="52">
        <v>0.6</v>
      </c>
      <c r="E87" s="137">
        <f t="shared" si="1"/>
        <v>5.2361283786055006</v>
      </c>
      <c r="F87" s="144">
        <f t="shared" si="2"/>
        <v>0.45740483235733731</v>
      </c>
      <c r="G87" s="64">
        <f t="shared" si="3"/>
        <v>5.6935332109628378</v>
      </c>
      <c r="H87" s="125">
        <f t="shared" si="4"/>
        <v>5693.533210962838</v>
      </c>
      <c r="I87" s="123">
        <f t="shared" si="5"/>
        <v>5010.3092256472974</v>
      </c>
      <c r="J87" s="126">
        <f t="shared" si="6"/>
        <v>5.6793383999999998</v>
      </c>
      <c r="K87" s="110">
        <f t="shared" si="7"/>
        <v>5679.3383999999996</v>
      </c>
      <c r="L87" s="111">
        <f t="shared" si="8"/>
        <v>4997.8177919999998</v>
      </c>
      <c r="N87" s="175"/>
      <c r="O87" s="52">
        <v>0.6</v>
      </c>
      <c r="P87" s="161">
        <f t="shared" si="14"/>
        <v>4.8648000000000007</v>
      </c>
      <c r="Q87" s="156">
        <f t="shared" si="9"/>
        <v>4864.8000000000011</v>
      </c>
      <c r="R87" s="156">
        <f t="shared" si="10"/>
        <v>4281.0240000000013</v>
      </c>
      <c r="S87" s="181"/>
      <c r="T87" s="52">
        <f t="shared" si="15"/>
        <v>0.60000000000000031</v>
      </c>
      <c r="U87" s="53">
        <f t="shared" si="11"/>
        <v>5010.3092256472974</v>
      </c>
      <c r="V87" s="172">
        <f t="shared" si="12"/>
        <v>4281.0240000000013</v>
      </c>
      <c r="W87" s="54">
        <f t="shared" si="13"/>
        <v>0.85444307071624359</v>
      </c>
      <c r="X87" s="175"/>
      <c r="Y87" s="55"/>
      <c r="AA87" s="3"/>
      <c r="AB87" s="3"/>
      <c r="AC87" s="179"/>
      <c r="AD87" s="68"/>
      <c r="AE87" s="68"/>
      <c r="AF87" s="68"/>
      <c r="AG87" s="68"/>
      <c r="AH87" s="68"/>
      <c r="AI87" s="3"/>
      <c r="AJ87" s="3"/>
      <c r="AK87" s="3"/>
    </row>
    <row r="88" spans="1:37" ht="16.5" thickTop="1" thickBot="1" x14ac:dyDescent="0.3">
      <c r="A88" s="58"/>
      <c r="B88" s="58"/>
      <c r="D88" s="52">
        <v>0.61</v>
      </c>
      <c r="E88" s="137">
        <f t="shared" si="1"/>
        <v>5.3599048157153444</v>
      </c>
      <c r="F88" s="144">
        <f t="shared" si="2"/>
        <v>0.47127783218458447</v>
      </c>
      <c r="G88" s="64">
        <f t="shared" si="3"/>
        <v>5.8311826478999285</v>
      </c>
      <c r="H88" s="125">
        <f t="shared" si="4"/>
        <v>5831.1826478999283</v>
      </c>
      <c r="I88" s="123">
        <f t="shared" si="5"/>
        <v>5131.4407301519368</v>
      </c>
      <c r="J88" s="126">
        <f t="shared" si="6"/>
        <v>5.8147722723999999</v>
      </c>
      <c r="K88" s="110">
        <f t="shared" si="7"/>
        <v>5814.7722723999996</v>
      </c>
      <c r="L88" s="111">
        <f t="shared" si="8"/>
        <v>5116.9995997119995</v>
      </c>
      <c r="N88" s="175"/>
      <c r="O88" s="52">
        <v>0.61</v>
      </c>
      <c r="P88" s="161">
        <f t="shared" si="14"/>
        <v>4.9757810000000013</v>
      </c>
      <c r="Q88" s="156">
        <f t="shared" si="9"/>
        <v>4975.7810000000018</v>
      </c>
      <c r="R88" s="156">
        <f t="shared" si="10"/>
        <v>4378.6872800000019</v>
      </c>
      <c r="S88" s="181"/>
      <c r="T88" s="52">
        <f t="shared" si="15"/>
        <v>0.61000000000000032</v>
      </c>
      <c r="U88" s="53">
        <f t="shared" si="11"/>
        <v>5131.4407301519368</v>
      </c>
      <c r="V88" s="172">
        <f t="shared" si="12"/>
        <v>4378.6872800000019</v>
      </c>
      <c r="W88" s="54">
        <f t="shared" si="13"/>
        <v>0.85330563291342032</v>
      </c>
      <c r="X88" s="175"/>
      <c r="Y88" s="55"/>
      <c r="AA88" s="3"/>
      <c r="AB88" s="3"/>
      <c r="AC88" s="179"/>
      <c r="AD88" s="68"/>
      <c r="AE88" s="68"/>
      <c r="AF88" s="68"/>
      <c r="AG88" s="68"/>
      <c r="AH88" s="68"/>
      <c r="AI88" s="3"/>
      <c r="AJ88" s="3"/>
      <c r="AK88" s="3"/>
    </row>
    <row r="89" spans="1:37" ht="16.5" thickTop="1" thickBot="1" x14ac:dyDescent="0.3">
      <c r="A89" s="58"/>
      <c r="B89" s="58"/>
      <c r="D89" s="52">
        <v>0.62</v>
      </c>
      <c r="E89" s="137">
        <f t="shared" si="1"/>
        <v>5.4843703091961808</v>
      </c>
      <c r="F89" s="144">
        <f t="shared" si="2"/>
        <v>0.48530572042067222</v>
      </c>
      <c r="G89" s="64">
        <f t="shared" si="3"/>
        <v>5.9696760296168527</v>
      </c>
      <c r="H89" s="125">
        <f t="shared" si="4"/>
        <v>5969.6760296168532</v>
      </c>
      <c r="I89" s="123">
        <f t="shared" si="5"/>
        <v>5253.3149060628311</v>
      </c>
      <c r="J89" s="126">
        <f t="shared" si="6"/>
        <v>5.9511228911999998</v>
      </c>
      <c r="K89" s="110">
        <f t="shared" si="7"/>
        <v>5951.1228911999997</v>
      </c>
      <c r="L89" s="111">
        <f t="shared" si="8"/>
        <v>5236.9881442559999</v>
      </c>
      <c r="N89" s="175"/>
      <c r="O89" s="52">
        <v>0.62</v>
      </c>
      <c r="P89" s="161">
        <f t="shared" si="14"/>
        <v>5.087396</v>
      </c>
      <c r="Q89" s="156">
        <f t="shared" si="9"/>
        <v>5087.3959999999997</v>
      </c>
      <c r="R89" s="156">
        <f t="shared" si="10"/>
        <v>4476.9084800000001</v>
      </c>
      <c r="S89" s="181"/>
      <c r="T89" s="52">
        <f t="shared" si="15"/>
        <v>0.62000000000000033</v>
      </c>
      <c r="U89" s="53">
        <f t="shared" si="11"/>
        <v>5253.3149060628311</v>
      </c>
      <c r="V89" s="172">
        <f t="shared" si="12"/>
        <v>4476.9084800000001</v>
      </c>
      <c r="W89" s="54">
        <f t="shared" si="13"/>
        <v>0.85220638017211126</v>
      </c>
      <c r="X89" s="175"/>
      <c r="Y89" s="55"/>
      <c r="AA89" s="3"/>
      <c r="AB89" s="3"/>
      <c r="AC89" s="66"/>
      <c r="AD89" s="69"/>
      <c r="AE89" s="69"/>
      <c r="AF89" s="69"/>
      <c r="AG89" s="69"/>
      <c r="AH89" s="69"/>
      <c r="AI89" s="3"/>
      <c r="AJ89" s="3"/>
      <c r="AK89" s="3"/>
    </row>
    <row r="90" spans="1:37" ht="16.5" thickTop="1" thickBot="1" x14ac:dyDescent="0.3">
      <c r="A90" s="58"/>
      <c r="B90" s="58"/>
      <c r="D90" s="52">
        <v>0.63</v>
      </c>
      <c r="E90" s="137">
        <f t="shared" si="1"/>
        <v>5.6095103867784903</v>
      </c>
      <c r="F90" s="144">
        <f t="shared" si="2"/>
        <v>0.49948607693421238</v>
      </c>
      <c r="G90" s="64">
        <f t="shared" si="3"/>
        <v>6.1089964637127023</v>
      </c>
      <c r="H90" s="125">
        <f t="shared" si="4"/>
        <v>6108.9964637127023</v>
      </c>
      <c r="I90" s="123">
        <f t="shared" si="5"/>
        <v>5375.9168880671778</v>
      </c>
      <c r="J90" s="126">
        <f t="shared" si="6"/>
        <v>6.0883759187999997</v>
      </c>
      <c r="K90" s="110">
        <f t="shared" si="7"/>
        <v>6088.3759187999995</v>
      </c>
      <c r="L90" s="111">
        <f t="shared" si="8"/>
        <v>5357.7708085439999</v>
      </c>
      <c r="N90" s="175"/>
      <c r="O90" s="52">
        <v>0.63</v>
      </c>
      <c r="P90" s="161">
        <f t="shared" si="14"/>
        <v>5.1996330000000004</v>
      </c>
      <c r="Q90" s="156">
        <f t="shared" si="9"/>
        <v>5199.6330000000007</v>
      </c>
      <c r="R90" s="156">
        <f t="shared" si="10"/>
        <v>4575.6770400000005</v>
      </c>
      <c r="S90" s="181"/>
      <c r="T90" s="52">
        <f t="shared" si="15"/>
        <v>0.63000000000000034</v>
      </c>
      <c r="U90" s="53">
        <f t="shared" si="11"/>
        <v>5375.9168880671778</v>
      </c>
      <c r="V90" s="172">
        <f t="shared" si="12"/>
        <v>4575.6770400000005</v>
      </c>
      <c r="W90" s="54">
        <f t="shared" si="13"/>
        <v>0.85114356030253091</v>
      </c>
      <c r="X90" s="175"/>
      <c r="Y90" s="55"/>
      <c r="AA90" s="3"/>
      <c r="AB90" s="3"/>
      <c r="AC90" s="3"/>
      <c r="AD90" s="86"/>
      <c r="AE90" s="70"/>
      <c r="AF90" s="86"/>
      <c r="AG90" s="68"/>
      <c r="AH90" s="68"/>
      <c r="AI90" s="3"/>
      <c r="AJ90" s="3"/>
      <c r="AK90" s="3"/>
    </row>
    <row r="91" spans="1:37" ht="16.5" thickTop="1" thickBot="1" x14ac:dyDescent="0.3">
      <c r="A91" s="58"/>
      <c r="B91" s="58"/>
      <c r="D91" s="52">
        <v>0.64</v>
      </c>
      <c r="E91" s="137">
        <f t="shared" si="1"/>
        <v>5.7353108090195946</v>
      </c>
      <c r="F91" s="144">
        <f t="shared" si="2"/>
        <v>0.51381648159381688</v>
      </c>
      <c r="G91" s="64">
        <f t="shared" si="3"/>
        <v>6.2491272906134112</v>
      </c>
      <c r="H91" s="125">
        <f t="shared" si="4"/>
        <v>6249.1272906134109</v>
      </c>
      <c r="I91" s="123">
        <f t="shared" si="5"/>
        <v>5499.2320157398017</v>
      </c>
      <c r="J91" s="126">
        <f t="shared" si="6"/>
        <v>6.2265170176</v>
      </c>
      <c r="K91" s="110">
        <f t="shared" si="7"/>
        <v>6226.5170176000001</v>
      </c>
      <c r="L91" s="111">
        <f t="shared" si="8"/>
        <v>5479.3349754880001</v>
      </c>
      <c r="N91" s="175"/>
      <c r="O91" s="52">
        <v>0.64</v>
      </c>
      <c r="P91" s="161">
        <f t="shared" si="14"/>
        <v>5.3124800000000008</v>
      </c>
      <c r="Q91" s="156">
        <f t="shared" si="9"/>
        <v>5312.4800000000005</v>
      </c>
      <c r="R91" s="156">
        <f t="shared" si="10"/>
        <v>4674.9824000000008</v>
      </c>
      <c r="S91" s="181"/>
      <c r="T91" s="52">
        <f t="shared" si="15"/>
        <v>0.64000000000000035</v>
      </c>
      <c r="U91" s="53">
        <f t="shared" si="11"/>
        <v>5499.2320157398017</v>
      </c>
      <c r="V91" s="172">
        <f t="shared" si="12"/>
        <v>4674.9824000000008</v>
      </c>
      <c r="W91" s="54">
        <f t="shared" si="13"/>
        <v>0.85011550460488872</v>
      </c>
      <c r="X91" s="175"/>
      <c r="Y91" s="55"/>
      <c r="AA91" s="3"/>
      <c r="AB91" s="3"/>
      <c r="AC91" s="66"/>
      <c r="AD91" s="69"/>
      <c r="AE91" s="69"/>
      <c r="AF91" s="69"/>
      <c r="AG91" s="69"/>
      <c r="AH91" s="69"/>
      <c r="AI91" s="3"/>
      <c r="AJ91" s="3"/>
      <c r="AK91" s="3"/>
    </row>
    <row r="92" spans="1:37" ht="16.5" thickTop="1" thickBot="1" x14ac:dyDescent="0.3">
      <c r="A92" s="58"/>
      <c r="B92" s="58"/>
      <c r="D92" s="52">
        <v>0.65</v>
      </c>
      <c r="E92" s="137">
        <f t="shared" ref="E92:E155" si="16" xml:space="preserve"> E$11*(E$9/2)^2*(ACOS(1-D92/(E$9/2)) - (1-D92/(E$9/2))*SIN(ACOS(1-D92/(E$9/2))))</f>
        <v>5.8617575595758815</v>
      </c>
      <c r="F92" s="144">
        <f t="shared" ref="F92:F155" si="17">(PI()*E$12*D92^2*(1-(D92/(1.5*E$9))))</f>
        <v>0.52829451426809748</v>
      </c>
      <c r="G92" s="64">
        <f t="shared" ref="G92:G155" si="18">F92+E92</f>
        <v>6.3900520738439788</v>
      </c>
      <c r="H92" s="125">
        <f t="shared" ref="H92:H155" si="19">G92*1000</f>
        <v>6390.0520738439791</v>
      </c>
      <c r="I92" s="123">
        <f t="shared" ref="I92:I155" si="20">H92*$D$17</f>
        <v>5623.2458249827014</v>
      </c>
      <c r="J92" s="126">
        <f t="shared" ref="J92:J155" si="21">-2.3896*(D92)^3+8.9567*(D92)^2+5.3298*(D92)-0.2268</f>
        <v>6.36553185</v>
      </c>
      <c r="K92" s="110">
        <f t="shared" ref="K92:K155" si="22">J92*1000</f>
        <v>6365.5318500000003</v>
      </c>
      <c r="L92" s="111">
        <f t="shared" ref="L92:L155" si="23">K92*$D$17</f>
        <v>5601.668028</v>
      </c>
      <c r="N92" s="175"/>
      <c r="O92" s="52">
        <v>0.65</v>
      </c>
      <c r="P92" s="161">
        <f t="shared" si="14"/>
        <v>5.4259250000000012</v>
      </c>
      <c r="Q92" s="156">
        <f t="shared" ref="Q92:Q155" si="24">P92*1000</f>
        <v>5425.9250000000011</v>
      </c>
      <c r="R92" s="156">
        <f t="shared" ref="R92:R155" si="25">Q92*$D$17</f>
        <v>4774.8140000000012</v>
      </c>
      <c r="S92" s="181"/>
      <c r="T92" s="52">
        <f t="shared" si="15"/>
        <v>0.65000000000000036</v>
      </c>
      <c r="U92" s="53">
        <f t="shared" ref="U92:U155" si="26">I92</f>
        <v>5623.2458249827014</v>
      </c>
      <c r="V92" s="172">
        <f t="shared" ref="V92:V155" si="27">R92</f>
        <v>4774.8140000000012</v>
      </c>
      <c r="W92" s="54">
        <f t="shared" ref="W92:W155" si="28">V92/U92</f>
        <v>0.84912062332161864</v>
      </c>
      <c r="X92" s="175"/>
      <c r="Y92" s="55"/>
      <c r="AA92" s="3"/>
      <c r="AB92" s="3"/>
      <c r="AC92" s="66"/>
      <c r="AD92" s="73"/>
      <c r="AE92" s="73"/>
      <c r="AF92" s="73"/>
      <c r="AG92" s="73"/>
      <c r="AH92" s="73"/>
      <c r="AI92" s="3"/>
      <c r="AJ92" s="3"/>
      <c r="AK92" s="3"/>
    </row>
    <row r="93" spans="1:37" ht="16.5" thickTop="1" thickBot="1" x14ac:dyDescent="0.3">
      <c r="A93" s="58"/>
      <c r="B93" s="58"/>
      <c r="D93" s="52">
        <v>0.66</v>
      </c>
      <c r="E93" s="137">
        <f t="shared" si="16"/>
        <v>5.9888368359759969</v>
      </c>
      <c r="F93" s="144">
        <f t="shared" si="17"/>
        <v>0.54291775482566618</v>
      </c>
      <c r="G93" s="64">
        <f t="shared" si="18"/>
        <v>6.531754590801663</v>
      </c>
      <c r="H93" s="125">
        <f t="shared" si="19"/>
        <v>6531.7545908016627</v>
      </c>
      <c r="I93" s="123">
        <f t="shared" si="20"/>
        <v>5747.9440399054629</v>
      </c>
      <c r="J93" s="126">
        <f t="shared" si="21"/>
        <v>6.505406078400001</v>
      </c>
      <c r="K93" s="110">
        <f t="shared" si="22"/>
        <v>6505.4060784000012</v>
      </c>
      <c r="L93" s="111">
        <f t="shared" si="23"/>
        <v>5724.7573489920014</v>
      </c>
      <c r="N93" s="175"/>
      <c r="O93" s="52">
        <v>0.66</v>
      </c>
      <c r="P93" s="161">
        <f t="shared" ref="P93:P156" si="29">-2*(O93)^3+6.83*(O93)^2+5.03*(O93)-0.18</f>
        <v>5.539956000000001</v>
      </c>
      <c r="Q93" s="156">
        <f t="shared" si="24"/>
        <v>5539.956000000001</v>
      </c>
      <c r="R93" s="156">
        <f t="shared" si="25"/>
        <v>4875.1612800000012</v>
      </c>
      <c r="S93" s="181"/>
      <c r="T93" s="52">
        <f t="shared" ref="T93:T156" si="30">T92+0.01</f>
        <v>0.66000000000000036</v>
      </c>
      <c r="U93" s="53">
        <f t="shared" si="26"/>
        <v>5747.9440399054629</v>
      </c>
      <c r="V93" s="172">
        <f t="shared" si="27"/>
        <v>4875.1612800000012</v>
      </c>
      <c r="W93" s="54">
        <f t="shared" si="28"/>
        <v>0.84815740135148976</v>
      </c>
      <c r="X93" s="175"/>
      <c r="Y93" s="55"/>
      <c r="AA93" s="3"/>
      <c r="AB93" s="3"/>
      <c r="AC93" s="3"/>
      <c r="AD93" s="3"/>
      <c r="AE93" s="3"/>
      <c r="AF93" s="179"/>
      <c r="AG93" s="3"/>
      <c r="AH93" s="3"/>
      <c r="AI93" s="3"/>
      <c r="AJ93" s="3"/>
      <c r="AK93" s="3"/>
    </row>
    <row r="94" spans="1:37" ht="16.5" thickTop="1" thickBot="1" x14ac:dyDescent="0.3">
      <c r="A94" s="58"/>
      <c r="B94" s="58"/>
      <c r="D94" s="52">
        <v>0.67</v>
      </c>
      <c r="E94" s="137">
        <f t="shared" si="16"/>
        <v>6.116535040860569</v>
      </c>
      <c r="F94" s="144">
        <f t="shared" si="17"/>
        <v>0.55768378313513489</v>
      </c>
      <c r="G94" s="64">
        <f t="shared" si="18"/>
        <v>6.6742188239957034</v>
      </c>
      <c r="H94" s="125">
        <f t="shared" si="19"/>
        <v>6674.2188239957031</v>
      </c>
      <c r="I94" s="123">
        <f t="shared" si="20"/>
        <v>5873.312565116219</v>
      </c>
      <c r="J94" s="126">
        <f t="shared" si="21"/>
        <v>6.6461253652000005</v>
      </c>
      <c r="K94" s="110">
        <f t="shared" si="22"/>
        <v>6646.1253652000005</v>
      </c>
      <c r="L94" s="111">
        <f t="shared" si="23"/>
        <v>5848.5903213760002</v>
      </c>
      <c r="N94" s="175"/>
      <c r="O94" s="52">
        <v>0.67</v>
      </c>
      <c r="P94" s="161">
        <f t="shared" si="29"/>
        <v>5.6545610000000011</v>
      </c>
      <c r="Q94" s="156">
        <f t="shared" si="24"/>
        <v>5654.5610000000015</v>
      </c>
      <c r="R94" s="156">
        <f t="shared" si="25"/>
        <v>4976.0136800000009</v>
      </c>
      <c r="S94" s="181"/>
      <c r="T94" s="52">
        <f t="shared" si="30"/>
        <v>0.67000000000000037</v>
      </c>
      <c r="U94" s="53">
        <f t="shared" si="26"/>
        <v>5873.312565116219</v>
      </c>
      <c r="V94" s="172">
        <f t="shared" si="27"/>
        <v>4976.0136800000009</v>
      </c>
      <c r="W94" s="54">
        <f t="shared" si="28"/>
        <v>0.84722439421228679</v>
      </c>
      <c r="X94" s="175"/>
      <c r="Y94" s="55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ht="16.5" thickTop="1" thickBot="1" x14ac:dyDescent="0.3">
      <c r="A95" s="58"/>
      <c r="B95" s="58"/>
      <c r="D95" s="52">
        <v>0.68</v>
      </c>
      <c r="E95" s="137">
        <f t="shared" si="16"/>
        <v>6.2448387736570359</v>
      </c>
      <c r="F95" s="144">
        <f t="shared" si="17"/>
        <v>0.57259017906511533</v>
      </c>
      <c r="G95" s="64">
        <f t="shared" si="18"/>
        <v>6.8174289527221514</v>
      </c>
      <c r="H95" s="125">
        <f t="shared" si="19"/>
        <v>6817.4289527221517</v>
      </c>
      <c r="I95" s="123">
        <f t="shared" si="20"/>
        <v>5999.3374783954932</v>
      </c>
      <c r="J95" s="126">
        <f t="shared" si="21"/>
        <v>6.7876753727999999</v>
      </c>
      <c r="K95" s="110">
        <f t="shared" si="22"/>
        <v>6787.6753728000003</v>
      </c>
      <c r="L95" s="111">
        <f t="shared" si="23"/>
        <v>5973.1543280640008</v>
      </c>
      <c r="N95" s="175"/>
      <c r="O95" s="52">
        <v>0.68</v>
      </c>
      <c r="P95" s="161">
        <f t="shared" si="29"/>
        <v>5.7697280000000006</v>
      </c>
      <c r="Q95" s="156">
        <f t="shared" si="24"/>
        <v>5769.728000000001</v>
      </c>
      <c r="R95" s="156">
        <f t="shared" si="25"/>
        <v>5077.3606400000008</v>
      </c>
      <c r="S95" s="181"/>
      <c r="T95" s="52">
        <f t="shared" si="30"/>
        <v>0.68000000000000038</v>
      </c>
      <c r="U95" s="53">
        <f t="shared" si="26"/>
        <v>5999.3374783954932</v>
      </c>
      <c r="V95" s="172">
        <f t="shared" si="27"/>
        <v>5077.3606400000008</v>
      </c>
      <c r="W95" s="54">
        <f t="shared" si="28"/>
        <v>0.84632022423881503</v>
      </c>
      <c r="X95" s="175"/>
      <c r="Y95" s="55"/>
      <c r="AA95" s="3"/>
      <c r="AB95" s="3"/>
      <c r="AC95" s="3"/>
      <c r="AE95" s="3"/>
      <c r="AF95" s="3"/>
      <c r="AG95" s="3"/>
      <c r="AH95" s="3"/>
      <c r="AI95" s="3"/>
      <c r="AJ95" s="3"/>
      <c r="AK95" s="3"/>
    </row>
    <row r="96" spans="1:37" ht="16.5" thickTop="1" thickBot="1" x14ac:dyDescent="0.3">
      <c r="A96" s="58"/>
      <c r="B96" s="58"/>
      <c r="D96" s="52">
        <v>0.69</v>
      </c>
      <c r="E96" s="137">
        <f t="shared" si="16"/>
        <v>6.3737348226605182</v>
      </c>
      <c r="F96" s="144">
        <f t="shared" si="17"/>
        <v>0.58763452248421921</v>
      </c>
      <c r="G96" s="64">
        <f t="shared" si="18"/>
        <v>6.9613693451447372</v>
      </c>
      <c r="H96" s="125">
        <f t="shared" si="19"/>
        <v>6961.3693451447371</v>
      </c>
      <c r="I96" s="123">
        <f t="shared" si="20"/>
        <v>6126.005023727369</v>
      </c>
      <c r="J96" s="126">
        <f t="shared" si="21"/>
        <v>6.9300417635999993</v>
      </c>
      <c r="K96" s="110">
        <f t="shared" si="22"/>
        <v>6930.0417635999993</v>
      </c>
      <c r="L96" s="111">
        <f t="shared" si="23"/>
        <v>6098.436751967999</v>
      </c>
      <c r="N96" s="175"/>
      <c r="O96" s="52">
        <v>0.69</v>
      </c>
      <c r="P96" s="161">
        <f t="shared" si="29"/>
        <v>5.8854449999999998</v>
      </c>
      <c r="Q96" s="156">
        <f t="shared" si="24"/>
        <v>5885.4449999999997</v>
      </c>
      <c r="R96" s="156">
        <f t="shared" si="25"/>
        <v>5179.1916000000001</v>
      </c>
      <c r="S96" s="181"/>
      <c r="T96" s="52">
        <f t="shared" si="30"/>
        <v>0.69000000000000039</v>
      </c>
      <c r="U96" s="53">
        <f t="shared" si="26"/>
        <v>6126.005023727369</v>
      </c>
      <c r="V96" s="172">
        <f t="shared" si="27"/>
        <v>5179.1916000000001</v>
      </c>
      <c r="W96" s="54">
        <f t="shared" si="28"/>
        <v>0.84544357700325878</v>
      </c>
      <c r="X96" s="175"/>
      <c r="Y96" s="55"/>
      <c r="AA96" s="3"/>
      <c r="AB96" s="3"/>
      <c r="AC96" s="3"/>
      <c r="AE96" s="3"/>
      <c r="AF96" s="3"/>
      <c r="AG96" s="3"/>
      <c r="AH96" s="3"/>
      <c r="AI96" s="3"/>
      <c r="AJ96" s="3"/>
      <c r="AK96" s="3"/>
    </row>
    <row r="97" spans="1:37" ht="16.5" thickTop="1" thickBot="1" x14ac:dyDescent="0.3">
      <c r="A97" s="58"/>
      <c r="B97" s="58"/>
      <c r="D97" s="52">
        <v>0.7</v>
      </c>
      <c r="E97" s="137">
        <f t="shared" si="16"/>
        <v>6.5032101574940704</v>
      </c>
      <c r="F97" s="144">
        <f t="shared" si="17"/>
        <v>0.60281439326105868</v>
      </c>
      <c r="G97" s="64">
        <f t="shared" si="18"/>
        <v>7.1060245507551292</v>
      </c>
      <c r="H97" s="125">
        <f t="shared" si="19"/>
        <v>7106.024550755129</v>
      </c>
      <c r="I97" s="123">
        <f t="shared" si="20"/>
        <v>6253.3016046645134</v>
      </c>
      <c r="J97" s="126">
        <f t="shared" si="21"/>
        <v>7.0732101999999992</v>
      </c>
      <c r="K97" s="110">
        <f t="shared" si="22"/>
        <v>7073.2101999999995</v>
      </c>
      <c r="L97" s="111">
        <f t="shared" si="23"/>
        <v>6224.4249759999993</v>
      </c>
      <c r="N97" s="175"/>
      <c r="O97" s="52">
        <v>0.7</v>
      </c>
      <c r="P97" s="161">
        <f t="shared" si="29"/>
        <v>6.0016999999999996</v>
      </c>
      <c r="Q97" s="156">
        <f t="shared" si="24"/>
        <v>6001.7</v>
      </c>
      <c r="R97" s="156">
        <f t="shared" si="25"/>
        <v>5281.4960000000001</v>
      </c>
      <c r="S97" s="181"/>
      <c r="T97" s="52">
        <f t="shared" si="30"/>
        <v>0.7000000000000004</v>
      </c>
      <c r="U97" s="53">
        <f t="shared" si="26"/>
        <v>6253.3016046645134</v>
      </c>
      <c r="V97" s="172">
        <f t="shared" si="27"/>
        <v>5281.4960000000001</v>
      </c>
      <c r="W97" s="54">
        <f t="shared" si="28"/>
        <v>0.84459319794528764</v>
      </c>
      <c r="X97" s="175"/>
      <c r="Y97" s="55"/>
      <c r="AA97" s="3"/>
      <c r="AB97" s="3"/>
      <c r="AC97" s="80"/>
      <c r="AD97" s="80"/>
      <c r="AE97" s="80"/>
      <c r="AF97" s="179"/>
      <c r="AG97" s="3"/>
      <c r="AH97" s="3"/>
      <c r="AI97" s="3"/>
      <c r="AJ97" s="3"/>
      <c r="AK97" s="3"/>
    </row>
    <row r="98" spans="1:37" ht="16.5" thickTop="1" thickBot="1" x14ac:dyDescent="0.3">
      <c r="A98" s="58"/>
      <c r="B98" s="58"/>
      <c r="D98" s="52">
        <v>0.71</v>
      </c>
      <c r="E98" s="137">
        <f t="shared" si="16"/>
        <v>6.6332519219236952</v>
      </c>
      <c r="F98" s="144">
        <f t="shared" si="17"/>
        <v>0.61812737126424566</v>
      </c>
      <c r="G98" s="64">
        <f t="shared" si="18"/>
        <v>7.2513792931879406</v>
      </c>
      <c r="H98" s="125">
        <f t="shared" si="19"/>
        <v>7251.3792931879407</v>
      </c>
      <c r="I98" s="123">
        <f t="shared" si="20"/>
        <v>6381.2137780053881</v>
      </c>
      <c r="J98" s="126">
        <f t="shared" si="21"/>
        <v>7.2171663443999998</v>
      </c>
      <c r="K98" s="110">
        <f t="shared" si="22"/>
        <v>7217.1663443999996</v>
      </c>
      <c r="L98" s="111">
        <f t="shared" si="23"/>
        <v>6351.1063830719995</v>
      </c>
      <c r="N98" s="175"/>
      <c r="O98" s="52">
        <v>0.71</v>
      </c>
      <c r="P98" s="161">
        <f t="shared" si="29"/>
        <v>6.1184810000000001</v>
      </c>
      <c r="Q98" s="156">
        <f t="shared" si="24"/>
        <v>6118.4809999999998</v>
      </c>
      <c r="R98" s="156">
        <f t="shared" si="25"/>
        <v>5384.2632800000001</v>
      </c>
      <c r="S98" s="181"/>
      <c r="T98" s="52">
        <f t="shared" si="30"/>
        <v>0.71000000000000041</v>
      </c>
      <c r="U98" s="53">
        <f t="shared" si="26"/>
        <v>6381.2137780053881</v>
      </c>
      <c r="V98" s="172">
        <f t="shared" si="27"/>
        <v>5384.2632800000001</v>
      </c>
      <c r="W98" s="54">
        <f t="shared" si="28"/>
        <v>0.84376788919975498</v>
      </c>
      <c r="X98" s="175"/>
      <c r="Y98" s="55"/>
      <c r="AA98" s="3"/>
      <c r="AB98" s="81"/>
      <c r="AC98" s="80"/>
      <c r="AD98" s="80"/>
      <c r="AE98" s="80"/>
      <c r="AF98" s="85"/>
      <c r="AG98" s="3"/>
      <c r="AH98" s="3"/>
      <c r="AI98" s="3"/>
      <c r="AJ98" s="3"/>
      <c r="AK98" s="3"/>
    </row>
    <row r="99" spans="1:37" ht="16.5" thickTop="1" thickBot="1" x14ac:dyDescent="0.3">
      <c r="A99" s="58"/>
      <c r="B99" s="58"/>
      <c r="D99" s="52">
        <v>0.72</v>
      </c>
      <c r="E99" s="137">
        <f t="shared" si="16"/>
        <v>6.7638474270053646</v>
      </c>
      <c r="F99" s="144">
        <f t="shared" si="17"/>
        <v>0.63357103636239187</v>
      </c>
      <c r="G99" s="64">
        <f t="shared" si="18"/>
        <v>7.3974184633677567</v>
      </c>
      <c r="H99" s="125">
        <f t="shared" si="19"/>
        <v>7397.4184633677569</v>
      </c>
      <c r="I99" s="123">
        <f t="shared" si="20"/>
        <v>6509.7282477636263</v>
      </c>
      <c r="J99" s="126">
        <f t="shared" si="21"/>
        <v>7.3618958591999997</v>
      </c>
      <c r="K99" s="110">
        <f t="shared" si="22"/>
        <v>7361.8958591999999</v>
      </c>
      <c r="L99" s="111">
        <f t="shared" si="23"/>
        <v>6478.4683560960002</v>
      </c>
      <c r="N99" s="175"/>
      <c r="O99" s="52">
        <v>0.72</v>
      </c>
      <c r="P99" s="161">
        <f t="shared" si="29"/>
        <v>6.2357759999999995</v>
      </c>
      <c r="Q99" s="156">
        <f t="shared" si="24"/>
        <v>6235.7759999999998</v>
      </c>
      <c r="R99" s="156">
        <f t="shared" si="25"/>
        <v>5487.4828799999996</v>
      </c>
      <c r="S99" s="181"/>
      <c r="T99" s="52">
        <f t="shared" si="30"/>
        <v>0.72000000000000042</v>
      </c>
      <c r="U99" s="53">
        <f t="shared" si="26"/>
        <v>6509.7282477636263</v>
      </c>
      <c r="V99" s="172">
        <f t="shared" si="27"/>
        <v>5487.4828799999996</v>
      </c>
      <c r="W99" s="54">
        <f t="shared" si="28"/>
        <v>0.842966506610347</v>
      </c>
      <c r="X99" s="175"/>
      <c r="Y99" s="55"/>
      <c r="AA99" s="3"/>
      <c r="AB99" s="3"/>
      <c r="AC99" s="3"/>
      <c r="AD99" s="3"/>
      <c r="AE99" s="65"/>
      <c r="AF99" s="3"/>
      <c r="AG99" s="65"/>
      <c r="AH99" s="3"/>
      <c r="AI99" s="3"/>
      <c r="AJ99" s="3"/>
      <c r="AK99" s="3"/>
    </row>
    <row r="100" spans="1:37" ht="16.5" thickTop="1" thickBot="1" x14ac:dyDescent="0.3">
      <c r="A100" s="58"/>
      <c r="B100" s="58"/>
      <c r="D100" s="52">
        <v>0.73</v>
      </c>
      <c r="E100" s="137">
        <f t="shared" si="16"/>
        <v>6.8949841445430682</v>
      </c>
      <c r="F100" s="144">
        <f t="shared" si="17"/>
        <v>0.6491429684241089</v>
      </c>
      <c r="G100" s="64">
        <f t="shared" si="18"/>
        <v>7.5441271129671774</v>
      </c>
      <c r="H100" s="125">
        <f t="shared" si="19"/>
        <v>7544.1271129671777</v>
      </c>
      <c r="I100" s="123">
        <f t="shared" si="20"/>
        <v>6638.8318594111161</v>
      </c>
      <c r="J100" s="126">
        <f t="shared" si="21"/>
        <v>7.5073844067999991</v>
      </c>
      <c r="K100" s="110">
        <f t="shared" si="22"/>
        <v>7507.3844067999989</v>
      </c>
      <c r="L100" s="111">
        <f t="shared" si="23"/>
        <v>6606.4982779839993</v>
      </c>
      <c r="N100" s="175"/>
      <c r="O100" s="52">
        <v>0.73</v>
      </c>
      <c r="P100" s="161">
        <f t="shared" si="29"/>
        <v>6.3535729999999999</v>
      </c>
      <c r="Q100" s="156">
        <f t="shared" si="24"/>
        <v>6353.5730000000003</v>
      </c>
      <c r="R100" s="156">
        <f t="shared" si="25"/>
        <v>5591.1442400000005</v>
      </c>
      <c r="S100" s="181"/>
      <c r="T100" s="52">
        <f t="shared" si="30"/>
        <v>0.73000000000000043</v>
      </c>
      <c r="U100" s="53">
        <f t="shared" si="26"/>
        <v>6638.8318594111161</v>
      </c>
      <c r="V100" s="172">
        <f t="shared" si="27"/>
        <v>5591.1442400000005</v>
      </c>
      <c r="W100" s="54">
        <f t="shared" si="28"/>
        <v>0.84218795691806414</v>
      </c>
      <c r="X100" s="175"/>
      <c r="Y100" s="55"/>
      <c r="AA100" s="3"/>
      <c r="AB100" s="3"/>
      <c r="AC100" s="81"/>
      <c r="AD100" s="81"/>
      <c r="AE100" s="65"/>
      <c r="AF100" s="81"/>
      <c r="AG100" s="65"/>
      <c r="AH100" s="3"/>
      <c r="AI100" s="3"/>
      <c r="AJ100" s="3"/>
      <c r="AK100" s="3"/>
    </row>
    <row r="101" spans="1:37" ht="16.5" thickTop="1" thickBot="1" x14ac:dyDescent="0.3">
      <c r="A101" s="58"/>
      <c r="B101" s="58"/>
      <c r="D101" s="52">
        <v>0.74</v>
      </c>
      <c r="E101" s="137">
        <f t="shared" si="16"/>
        <v>7.0266497008384183</v>
      </c>
      <c r="F101" s="144">
        <f t="shared" si="17"/>
        <v>0.66484074731800924</v>
      </c>
      <c r="G101" s="64">
        <f t="shared" si="18"/>
        <v>7.6914904481564275</v>
      </c>
      <c r="H101" s="125">
        <f t="shared" si="19"/>
        <v>7691.4904481564272</v>
      </c>
      <c r="I101" s="123">
        <f t="shared" si="20"/>
        <v>6768.5115943776564</v>
      </c>
      <c r="J101" s="126">
        <f t="shared" si="21"/>
        <v>7.6536176496000001</v>
      </c>
      <c r="K101" s="110">
        <f t="shared" si="22"/>
        <v>7653.6176495999998</v>
      </c>
      <c r="L101" s="111">
        <f t="shared" si="23"/>
        <v>6735.1835316480001</v>
      </c>
      <c r="N101" s="175"/>
      <c r="O101" s="52">
        <v>0.74</v>
      </c>
      <c r="P101" s="161">
        <f t="shared" si="29"/>
        <v>6.4718599999999995</v>
      </c>
      <c r="Q101" s="156">
        <f t="shared" si="24"/>
        <v>6471.86</v>
      </c>
      <c r="R101" s="156">
        <f t="shared" si="25"/>
        <v>5695.2367999999997</v>
      </c>
      <c r="S101" s="181"/>
      <c r="T101" s="52">
        <f t="shared" si="30"/>
        <v>0.74000000000000044</v>
      </c>
      <c r="U101" s="53">
        <f t="shared" si="26"/>
        <v>6768.5115943776564</v>
      </c>
      <c r="V101" s="172">
        <f t="shared" si="27"/>
        <v>5695.2367999999997</v>
      </c>
      <c r="W101" s="54">
        <f t="shared" si="28"/>
        <v>0.84143119511397679</v>
      </c>
      <c r="X101" s="175"/>
      <c r="Y101" s="55"/>
      <c r="AA101" s="3"/>
      <c r="AB101" s="3"/>
      <c r="AC101" s="179"/>
      <c r="AD101" s="68"/>
      <c r="AE101" s="87"/>
      <c r="AF101" s="68"/>
      <c r="AG101" s="68"/>
      <c r="AH101" s="3"/>
      <c r="AI101" s="3"/>
      <c r="AJ101" s="3"/>
      <c r="AK101" s="3"/>
    </row>
    <row r="102" spans="1:37" ht="16.5" thickTop="1" thickBot="1" x14ac:dyDescent="0.3">
      <c r="A102" s="58"/>
      <c r="B102" s="58"/>
      <c r="D102" s="52">
        <v>0.75</v>
      </c>
      <c r="E102" s="137">
        <f t="shared" si="16"/>
        <v>7.1588318707138132</v>
      </c>
      <c r="F102" s="144">
        <f t="shared" si="17"/>
        <v>0.68066195291270448</v>
      </c>
      <c r="G102" s="64">
        <f t="shared" si="18"/>
        <v>7.8394938236265173</v>
      </c>
      <c r="H102" s="125">
        <f t="shared" si="19"/>
        <v>7839.493823626517</v>
      </c>
      <c r="I102" s="123">
        <f t="shared" si="20"/>
        <v>6898.7545647913348</v>
      </c>
      <c r="J102" s="126">
        <f t="shared" si="21"/>
        <v>7.8005812499999996</v>
      </c>
      <c r="K102" s="110">
        <f t="shared" si="22"/>
        <v>7800.5812499999993</v>
      </c>
      <c r="L102" s="111">
        <f t="shared" si="23"/>
        <v>6864.5114999999996</v>
      </c>
      <c r="N102" s="175"/>
      <c r="O102" s="52">
        <v>0.75</v>
      </c>
      <c r="P102" s="161">
        <f t="shared" si="29"/>
        <v>6.5906250000000002</v>
      </c>
      <c r="Q102" s="156">
        <f t="shared" si="24"/>
        <v>6590.625</v>
      </c>
      <c r="R102" s="156">
        <f t="shared" si="25"/>
        <v>5799.75</v>
      </c>
      <c r="S102" s="181"/>
      <c r="T102" s="52">
        <f t="shared" si="30"/>
        <v>0.75000000000000044</v>
      </c>
      <c r="U102" s="53">
        <f t="shared" si="26"/>
        <v>6898.7545647913348</v>
      </c>
      <c r="V102" s="172">
        <f t="shared" si="27"/>
        <v>5799.75</v>
      </c>
      <c r="W102" s="54">
        <f t="shared" si="28"/>
        <v>0.84069522194625634</v>
      </c>
      <c r="X102" s="175"/>
      <c r="Y102" s="55"/>
      <c r="AA102" s="3"/>
      <c r="AB102" s="3"/>
      <c r="AC102" s="179"/>
      <c r="AD102" s="68"/>
      <c r="AE102" s="87"/>
      <c r="AF102" s="68"/>
      <c r="AG102" s="68"/>
      <c r="AH102" s="3"/>
      <c r="AI102" s="3"/>
      <c r="AJ102" s="3"/>
      <c r="AK102" s="3"/>
    </row>
    <row r="103" spans="1:37" ht="16.5" thickTop="1" thickBot="1" x14ac:dyDescent="0.3">
      <c r="A103" s="58"/>
      <c r="B103" s="58"/>
      <c r="D103" s="52">
        <v>0.76</v>
      </c>
      <c r="E103" s="137">
        <f t="shared" si="16"/>
        <v>7.2915185717924205</v>
      </c>
      <c r="F103" s="144">
        <f t="shared" si="17"/>
        <v>0.69660416507680611</v>
      </c>
      <c r="G103" s="64">
        <f t="shared" si="18"/>
        <v>7.9881227368692267</v>
      </c>
      <c r="H103" s="125">
        <f t="shared" si="19"/>
        <v>7988.1227368692271</v>
      </c>
      <c r="I103" s="123">
        <f t="shared" si="20"/>
        <v>7029.54800844492</v>
      </c>
      <c r="J103" s="126">
        <f t="shared" si="21"/>
        <v>7.9482608703999995</v>
      </c>
      <c r="K103" s="110">
        <f t="shared" si="22"/>
        <v>7948.2608703999995</v>
      </c>
      <c r="L103" s="111">
        <f t="shared" si="23"/>
        <v>6994.4695659519994</v>
      </c>
      <c r="N103" s="175"/>
      <c r="O103" s="52">
        <v>0.76</v>
      </c>
      <c r="P103" s="161">
        <f t="shared" si="29"/>
        <v>6.7098560000000003</v>
      </c>
      <c r="Q103" s="156">
        <f t="shared" si="24"/>
        <v>6709.8560000000007</v>
      </c>
      <c r="R103" s="156">
        <f t="shared" si="25"/>
        <v>5904.6732800000009</v>
      </c>
      <c r="S103" s="181"/>
      <c r="T103" s="52">
        <f t="shared" si="30"/>
        <v>0.76000000000000045</v>
      </c>
      <c r="U103" s="53">
        <f t="shared" si="26"/>
        <v>7029.54800844492</v>
      </c>
      <c r="V103" s="172">
        <f t="shared" si="27"/>
        <v>5904.6732800000009</v>
      </c>
      <c r="W103" s="54">
        <f t="shared" si="28"/>
        <v>0.83997908157202206</v>
      </c>
      <c r="X103" s="175"/>
      <c r="Y103" s="55"/>
      <c r="AA103" s="3"/>
      <c r="AB103" s="3"/>
      <c r="AC103" s="66"/>
      <c r="AD103" s="69"/>
      <c r="AE103" s="69"/>
      <c r="AF103" s="69"/>
      <c r="AG103" s="69"/>
      <c r="AH103" s="3"/>
      <c r="AI103" s="3"/>
      <c r="AJ103" s="3"/>
      <c r="AK103" s="3"/>
    </row>
    <row r="104" spans="1:37" ht="16.5" thickTop="1" thickBot="1" x14ac:dyDescent="0.3">
      <c r="A104" s="58"/>
      <c r="B104" s="58"/>
      <c r="D104" s="52">
        <v>0.77</v>
      </c>
      <c r="E104" s="137">
        <f t="shared" si="16"/>
        <v>7.4246978590194823</v>
      </c>
      <c r="F104" s="144">
        <f t="shared" si="17"/>
        <v>0.7126649636789264</v>
      </c>
      <c r="G104" s="64">
        <f t="shared" si="18"/>
        <v>8.1373628226984085</v>
      </c>
      <c r="H104" s="125">
        <f t="shared" si="19"/>
        <v>8137.3628226984083</v>
      </c>
      <c r="I104" s="123">
        <f t="shared" si="20"/>
        <v>7160.8792839745993</v>
      </c>
      <c r="J104" s="126">
        <f t="shared" si="21"/>
        <v>8.0966421731999993</v>
      </c>
      <c r="K104" s="110">
        <f t="shared" si="22"/>
        <v>8096.642173199999</v>
      </c>
      <c r="L104" s="111">
        <f t="shared" si="23"/>
        <v>7125.045112415999</v>
      </c>
      <c r="N104" s="175"/>
      <c r="O104" s="52">
        <v>0.77</v>
      </c>
      <c r="P104" s="161">
        <f t="shared" si="29"/>
        <v>6.8295410000000007</v>
      </c>
      <c r="Q104" s="156">
        <f t="shared" si="24"/>
        <v>6829.5410000000011</v>
      </c>
      <c r="R104" s="156">
        <f t="shared" si="25"/>
        <v>6009.9960800000008</v>
      </c>
      <c r="S104" s="181"/>
      <c r="T104" s="52">
        <f t="shared" si="30"/>
        <v>0.77000000000000046</v>
      </c>
      <c r="U104" s="53">
        <f t="shared" si="26"/>
        <v>7160.8792839745993</v>
      </c>
      <c r="V104" s="172">
        <f t="shared" si="27"/>
        <v>6009.9960800000008</v>
      </c>
      <c r="W104" s="54">
        <f t="shared" si="28"/>
        <v>0.83928185934509869</v>
      </c>
      <c r="X104" s="175"/>
      <c r="Y104" s="55"/>
      <c r="AA104" s="3"/>
      <c r="AB104" s="3"/>
      <c r="AC104" s="3"/>
      <c r="AD104" s="86"/>
      <c r="AE104" s="70"/>
      <c r="AF104" s="68"/>
      <c r="AG104" s="68"/>
      <c r="AH104" s="3"/>
      <c r="AI104" s="3"/>
      <c r="AJ104" s="3"/>
      <c r="AK104" s="3"/>
    </row>
    <row r="105" spans="1:37" ht="16.5" thickTop="1" thickBot="1" x14ac:dyDescent="0.3">
      <c r="A105" s="58"/>
      <c r="B105" s="58"/>
      <c r="D105" s="52">
        <v>0.78</v>
      </c>
      <c r="E105" s="137">
        <f t="shared" si="16"/>
        <v>7.55835791941049</v>
      </c>
      <c r="F105" s="144">
        <f t="shared" si="17"/>
        <v>0.72884192858767738</v>
      </c>
      <c r="G105" s="64">
        <f t="shared" si="18"/>
        <v>8.287199847998167</v>
      </c>
      <c r="H105" s="125">
        <f t="shared" si="19"/>
        <v>8287.1998479981667</v>
      </c>
      <c r="I105" s="123">
        <f t="shared" si="20"/>
        <v>7292.7358662383867</v>
      </c>
      <c r="J105" s="126">
        <f t="shared" si="21"/>
        <v>8.2457108207999994</v>
      </c>
      <c r="K105" s="110">
        <f t="shared" si="22"/>
        <v>8245.7108207999991</v>
      </c>
      <c r="L105" s="111">
        <f t="shared" si="23"/>
        <v>7256.2255223039992</v>
      </c>
      <c r="N105" s="175"/>
      <c r="O105" s="52">
        <v>0.78</v>
      </c>
      <c r="P105" s="161">
        <f t="shared" si="29"/>
        <v>6.9496680000000008</v>
      </c>
      <c r="Q105" s="156">
        <f t="shared" si="24"/>
        <v>6949.6680000000006</v>
      </c>
      <c r="R105" s="156">
        <f t="shared" si="25"/>
        <v>6115.7078400000009</v>
      </c>
      <c r="S105" s="181"/>
      <c r="T105" s="52">
        <f t="shared" si="30"/>
        <v>0.78000000000000047</v>
      </c>
      <c r="U105" s="53">
        <f t="shared" si="26"/>
        <v>7292.7358662383867</v>
      </c>
      <c r="V105" s="172">
        <f t="shared" si="27"/>
        <v>6115.7078400000009</v>
      </c>
      <c r="W105" s="54">
        <f t="shared" si="28"/>
        <v>0.83860267973128988</v>
      </c>
      <c r="X105" s="175"/>
      <c r="Y105" s="55"/>
      <c r="AA105" s="3"/>
      <c r="AB105" s="3"/>
      <c r="AC105" s="66"/>
      <c r="AD105" s="69"/>
      <c r="AE105" s="69"/>
      <c r="AF105" s="69"/>
      <c r="AG105" s="69"/>
      <c r="AH105" s="3"/>
      <c r="AI105" s="3"/>
      <c r="AJ105" s="3"/>
      <c r="AK105" s="3"/>
    </row>
    <row r="106" spans="1:37" ht="16.5" thickTop="1" thickBot="1" x14ac:dyDescent="0.3">
      <c r="A106" s="58"/>
      <c r="B106" s="58"/>
      <c r="D106" s="52">
        <v>0.79</v>
      </c>
      <c r="E106" s="137">
        <f t="shared" si="16"/>
        <v>7.6924870670128094</v>
      </c>
      <c r="F106" s="144">
        <f t="shared" si="17"/>
        <v>0.74513263967167043</v>
      </c>
      <c r="G106" s="64">
        <f t="shared" si="18"/>
        <v>8.4376197066844796</v>
      </c>
      <c r="H106" s="125">
        <f t="shared" si="19"/>
        <v>8437.6197066844798</v>
      </c>
      <c r="I106" s="123">
        <f t="shared" si="20"/>
        <v>7425.1053418823421</v>
      </c>
      <c r="J106" s="126">
        <f t="shared" si="21"/>
        <v>8.3954524755999991</v>
      </c>
      <c r="K106" s="110">
        <f t="shared" si="22"/>
        <v>8395.4524755999992</v>
      </c>
      <c r="L106" s="111">
        <f t="shared" si="23"/>
        <v>7387.9981785279997</v>
      </c>
      <c r="N106" s="175"/>
      <c r="O106" s="52">
        <v>0.79</v>
      </c>
      <c r="P106" s="161">
        <f t="shared" si="29"/>
        <v>7.0702250000000006</v>
      </c>
      <c r="Q106" s="156">
        <f t="shared" si="24"/>
        <v>7070.2250000000004</v>
      </c>
      <c r="R106" s="156">
        <f t="shared" si="25"/>
        <v>6221.7980000000007</v>
      </c>
      <c r="S106" s="181"/>
      <c r="T106" s="52">
        <f t="shared" si="30"/>
        <v>0.79000000000000048</v>
      </c>
      <c r="U106" s="53">
        <f t="shared" si="26"/>
        <v>7425.1053418823421</v>
      </c>
      <c r="V106" s="172">
        <f t="shared" si="27"/>
        <v>6221.7980000000007</v>
      </c>
      <c r="W106" s="54">
        <f t="shared" si="28"/>
        <v>0.83794070434328805</v>
      </c>
      <c r="X106" s="175"/>
      <c r="Y106" s="55"/>
      <c r="AA106" s="3"/>
      <c r="AB106" s="3"/>
      <c r="AC106" s="66"/>
      <c r="AD106" s="73"/>
      <c r="AE106" s="73"/>
      <c r="AF106" s="73"/>
      <c r="AG106" s="73"/>
      <c r="AH106" s="3"/>
      <c r="AI106" s="3"/>
      <c r="AJ106" s="3"/>
      <c r="AK106" s="3"/>
    </row>
    <row r="107" spans="1:37" ht="16.5" thickTop="1" thickBot="1" x14ac:dyDescent="0.3">
      <c r="A107" s="58"/>
      <c r="B107" s="58"/>
      <c r="D107" s="52">
        <v>0.8</v>
      </c>
      <c r="E107" s="137">
        <f t="shared" si="16"/>
        <v>7.8270737380682283</v>
      </c>
      <c r="F107" s="144">
        <f t="shared" si="17"/>
        <v>0.7615346767995177</v>
      </c>
      <c r="G107" s="64">
        <f t="shared" si="18"/>
        <v>8.5886084148677462</v>
      </c>
      <c r="H107" s="125">
        <f t="shared" si="19"/>
        <v>8588.6084148677455</v>
      </c>
      <c r="I107" s="123">
        <f t="shared" si="20"/>
        <v>7557.9754050836164</v>
      </c>
      <c r="J107" s="126">
        <f t="shared" si="21"/>
        <v>8.5458527999999987</v>
      </c>
      <c r="K107" s="110">
        <f t="shared" si="22"/>
        <v>8545.8527999999988</v>
      </c>
      <c r="L107" s="111">
        <f t="shared" si="23"/>
        <v>7520.3504639999992</v>
      </c>
      <c r="N107" s="175"/>
      <c r="O107" s="52">
        <v>0.8</v>
      </c>
      <c r="P107" s="161">
        <f t="shared" si="29"/>
        <v>7.1912000000000011</v>
      </c>
      <c r="Q107" s="156">
        <f t="shared" si="24"/>
        <v>7191.2000000000007</v>
      </c>
      <c r="R107" s="156">
        <f t="shared" si="25"/>
        <v>6328.2560000000003</v>
      </c>
      <c r="S107" s="181"/>
      <c r="T107" s="52">
        <f t="shared" si="30"/>
        <v>0.80000000000000049</v>
      </c>
      <c r="U107" s="53">
        <f t="shared" si="26"/>
        <v>7557.9754050836164</v>
      </c>
      <c r="V107" s="172">
        <f t="shared" si="27"/>
        <v>6328.2560000000003</v>
      </c>
      <c r="W107" s="54">
        <f t="shared" si="28"/>
        <v>0.83729513008781598</v>
      </c>
      <c r="X107" s="175"/>
      <c r="Y107" s="55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ht="16.5" thickTop="1" thickBot="1" x14ac:dyDescent="0.3">
      <c r="A108" s="58"/>
      <c r="B108" s="58"/>
      <c r="D108" s="52">
        <v>0.81</v>
      </c>
      <c r="E108" s="137">
        <f t="shared" si="16"/>
        <v>7.9621064863647701</v>
      </c>
      <c r="F108" s="144">
        <f t="shared" si="17"/>
        <v>0.778045619839831</v>
      </c>
      <c r="G108" s="64">
        <f t="shared" si="18"/>
        <v>8.7401521062046008</v>
      </c>
      <c r="H108" s="125">
        <f t="shared" si="19"/>
        <v>8740.1521062046013</v>
      </c>
      <c r="I108" s="123">
        <f t="shared" si="20"/>
        <v>7691.3338534600489</v>
      </c>
      <c r="J108" s="126">
        <f t="shared" si="21"/>
        <v>8.6968974563999986</v>
      </c>
      <c r="K108" s="110">
        <f t="shared" si="22"/>
        <v>8696.8974563999982</v>
      </c>
      <c r="L108" s="111">
        <f t="shared" si="23"/>
        <v>7653.2697616319983</v>
      </c>
      <c r="N108" s="175"/>
      <c r="O108" s="52">
        <v>0.81</v>
      </c>
      <c r="P108" s="161">
        <f t="shared" si="29"/>
        <v>7.3125810000000016</v>
      </c>
      <c r="Q108" s="156">
        <f t="shared" si="24"/>
        <v>7312.5810000000019</v>
      </c>
      <c r="R108" s="156">
        <f t="shared" si="25"/>
        <v>6435.0712800000019</v>
      </c>
      <c r="S108" s="181"/>
      <c r="T108" s="52">
        <f t="shared" si="30"/>
        <v>0.8100000000000005</v>
      </c>
      <c r="U108" s="53">
        <f t="shared" si="26"/>
        <v>7691.3338534600489</v>
      </c>
      <c r="V108" s="172">
        <f t="shared" si="27"/>
        <v>6435.0712800000019</v>
      </c>
      <c r="W108" s="54">
        <f t="shared" si="28"/>
        <v>0.83666518741805751</v>
      </c>
      <c r="X108" s="175"/>
      <c r="Y108" s="55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ht="16.5" thickTop="1" thickBot="1" x14ac:dyDescent="0.3">
      <c r="A109" s="58"/>
      <c r="B109" s="58"/>
      <c r="D109" s="52">
        <v>0.82</v>
      </c>
      <c r="E109" s="137">
        <f t="shared" si="16"/>
        <v>8.0975739787668441</v>
      </c>
      <c r="F109" s="144">
        <f t="shared" si="17"/>
        <v>0.79466304866122184</v>
      </c>
      <c r="G109" s="64">
        <f t="shared" si="18"/>
        <v>8.8922370274280667</v>
      </c>
      <c r="H109" s="125">
        <f t="shared" si="19"/>
        <v>8892.2370274280674</v>
      </c>
      <c r="I109" s="123">
        <f t="shared" si="20"/>
        <v>7825.1685841366998</v>
      </c>
      <c r="J109" s="126">
        <f t="shared" si="21"/>
        <v>8.848572107199999</v>
      </c>
      <c r="K109" s="110">
        <f t="shared" si="22"/>
        <v>8848.5721071999997</v>
      </c>
      <c r="L109" s="111">
        <f t="shared" si="23"/>
        <v>7786.7434543359996</v>
      </c>
      <c r="N109" s="175"/>
      <c r="O109" s="52">
        <v>0.82</v>
      </c>
      <c r="P109" s="161">
        <f t="shared" si="29"/>
        <v>7.4343559999999993</v>
      </c>
      <c r="Q109" s="156">
        <f t="shared" si="24"/>
        <v>7434.3559999999989</v>
      </c>
      <c r="R109" s="156">
        <f t="shared" si="25"/>
        <v>6542.2332799999995</v>
      </c>
      <c r="S109" s="181"/>
      <c r="T109" s="52">
        <f t="shared" si="30"/>
        <v>0.82000000000000051</v>
      </c>
      <c r="U109" s="53">
        <f t="shared" si="26"/>
        <v>7825.1685841366998</v>
      </c>
      <c r="V109" s="172">
        <f t="shared" si="27"/>
        <v>6542.2332799999995</v>
      </c>
      <c r="W109" s="54">
        <f t="shared" si="28"/>
        <v>0.83605013868487299</v>
      </c>
      <c r="X109" s="175"/>
      <c r="Y109" s="55"/>
      <c r="AA109" s="3"/>
      <c r="AB109" s="3"/>
      <c r="AC109" s="3"/>
      <c r="AE109" s="3"/>
      <c r="AF109" s="3"/>
      <c r="AG109" s="3"/>
      <c r="AH109" s="3"/>
      <c r="AI109" s="3"/>
      <c r="AJ109" s="3"/>
      <c r="AK109" s="3"/>
    </row>
    <row r="110" spans="1:37" ht="16.5" thickTop="1" thickBot="1" x14ac:dyDescent="0.3">
      <c r="A110" s="58"/>
      <c r="B110" s="58"/>
      <c r="D110" s="52">
        <v>0.83</v>
      </c>
      <c r="E110" s="137">
        <f t="shared" si="16"/>
        <v>8.2334649909135891</v>
      </c>
      <c r="F110" s="144">
        <f t="shared" si="17"/>
        <v>0.81138454313230279</v>
      </c>
      <c r="G110" s="64">
        <f t="shared" si="18"/>
        <v>9.0448495340458912</v>
      </c>
      <c r="H110" s="125">
        <f t="shared" si="19"/>
        <v>9044.8495340458903</v>
      </c>
      <c r="I110" s="123">
        <f t="shared" si="20"/>
        <v>7959.4675899603835</v>
      </c>
      <c r="J110" s="126">
        <f t="shared" si="21"/>
        <v>9.0008624147999985</v>
      </c>
      <c r="K110" s="110">
        <f t="shared" si="22"/>
        <v>9000.8624147999981</v>
      </c>
      <c r="L110" s="111">
        <f t="shared" si="23"/>
        <v>7920.758925023998</v>
      </c>
      <c r="N110" s="175"/>
      <c r="O110" s="52">
        <v>0.83</v>
      </c>
      <c r="P110" s="161">
        <f t="shared" si="29"/>
        <v>7.5565129999999998</v>
      </c>
      <c r="Q110" s="156">
        <f t="shared" si="24"/>
        <v>7556.5129999999999</v>
      </c>
      <c r="R110" s="156">
        <f t="shared" si="25"/>
        <v>6649.7314399999996</v>
      </c>
      <c r="S110" s="181"/>
      <c r="T110" s="52">
        <f t="shared" si="30"/>
        <v>0.83000000000000052</v>
      </c>
      <c r="U110" s="53">
        <f t="shared" si="26"/>
        <v>7959.4675899603835</v>
      </c>
      <c r="V110" s="172">
        <f t="shared" si="27"/>
        <v>6649.7314399999996</v>
      </c>
      <c r="W110" s="54">
        <f t="shared" si="28"/>
        <v>0.83544927658070878</v>
      </c>
      <c r="X110" s="175"/>
      <c r="Y110" s="55"/>
      <c r="AA110" s="3"/>
      <c r="AB110" s="3"/>
      <c r="AC110" s="3"/>
      <c r="AE110" s="3"/>
      <c r="AF110" s="3"/>
      <c r="AG110" s="3"/>
      <c r="AH110" s="3"/>
      <c r="AI110" s="3"/>
      <c r="AJ110" s="3"/>
      <c r="AK110" s="3"/>
    </row>
    <row r="111" spans="1:37" ht="16.5" thickTop="1" thickBot="1" x14ac:dyDescent="0.3">
      <c r="A111" s="58"/>
      <c r="B111" s="58"/>
      <c r="D111" s="52">
        <v>0.84</v>
      </c>
      <c r="E111" s="137">
        <f t="shared" si="16"/>
        <v>8.3697684030758328</v>
      </c>
      <c r="F111" s="144">
        <f t="shared" si="17"/>
        <v>0.82820768312168547</v>
      </c>
      <c r="G111" s="64">
        <f t="shared" si="18"/>
        <v>9.1979760861975191</v>
      </c>
      <c r="H111" s="125">
        <f t="shared" si="19"/>
        <v>9197.9760861975192</v>
      </c>
      <c r="I111" s="123">
        <f t="shared" si="20"/>
        <v>8094.2189558538166</v>
      </c>
      <c r="J111" s="126">
        <f t="shared" si="21"/>
        <v>9.1537540415999974</v>
      </c>
      <c r="K111" s="110">
        <f t="shared" si="22"/>
        <v>9153.7540415999974</v>
      </c>
      <c r="L111" s="111">
        <f t="shared" si="23"/>
        <v>8055.303556607998</v>
      </c>
      <c r="N111" s="175"/>
      <c r="O111" s="52">
        <v>0.84</v>
      </c>
      <c r="P111" s="161">
        <f t="shared" si="29"/>
        <v>7.6790399999999996</v>
      </c>
      <c r="Q111" s="156">
        <f t="shared" si="24"/>
        <v>7679.04</v>
      </c>
      <c r="R111" s="156">
        <f t="shared" si="25"/>
        <v>6757.5551999999998</v>
      </c>
      <c r="S111" s="181"/>
      <c r="T111" s="52">
        <f t="shared" si="30"/>
        <v>0.84000000000000052</v>
      </c>
      <c r="U111" s="53">
        <f t="shared" si="26"/>
        <v>8094.2189558538166</v>
      </c>
      <c r="V111" s="172">
        <f t="shared" si="27"/>
        <v>6757.5551999999998</v>
      </c>
      <c r="W111" s="54">
        <f t="shared" si="28"/>
        <v>0.83486192267048465</v>
      </c>
      <c r="X111" s="175"/>
      <c r="Y111" s="55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ht="16.5" thickTop="1" thickBot="1" x14ac:dyDescent="0.3">
      <c r="A112" s="58"/>
      <c r="B112" s="58"/>
      <c r="D112" s="52">
        <v>0.85</v>
      </c>
      <c r="E112" s="137">
        <f t="shared" si="16"/>
        <v>8.5064731961627746</v>
      </c>
      <c r="F112" s="144">
        <f t="shared" si="17"/>
        <v>0.84513004849798146</v>
      </c>
      <c r="G112" s="64">
        <f t="shared" si="18"/>
        <v>9.3516032446607564</v>
      </c>
      <c r="H112" s="125">
        <f t="shared" si="19"/>
        <v>9351.6032446607569</v>
      </c>
      <c r="I112" s="123">
        <f t="shared" si="20"/>
        <v>8229.4108553014667</v>
      </c>
      <c r="J112" s="126">
        <f t="shared" si="21"/>
        <v>9.3072326499999978</v>
      </c>
      <c r="K112" s="110">
        <f t="shared" si="22"/>
        <v>9307.2326499999981</v>
      </c>
      <c r="L112" s="111">
        <f t="shared" si="23"/>
        <v>8190.3647319999982</v>
      </c>
      <c r="N112" s="175"/>
      <c r="O112" s="52">
        <v>0.85</v>
      </c>
      <c r="P112" s="161">
        <f t="shared" si="29"/>
        <v>7.8019249999999998</v>
      </c>
      <c r="Q112" s="156">
        <f t="shared" si="24"/>
        <v>7801.9250000000002</v>
      </c>
      <c r="R112" s="156">
        <f t="shared" si="25"/>
        <v>6865.6940000000004</v>
      </c>
      <c r="S112" s="181"/>
      <c r="T112" s="52">
        <f t="shared" si="30"/>
        <v>0.85000000000000053</v>
      </c>
      <c r="U112" s="53">
        <f t="shared" si="26"/>
        <v>8229.4108553014667</v>
      </c>
      <c r="V112" s="172">
        <f t="shared" si="27"/>
        <v>6865.6940000000004</v>
      </c>
      <c r="W112" s="54">
        <f t="shared" si="28"/>
        <v>0.83428742600414141</v>
      </c>
      <c r="X112" s="175"/>
      <c r="Y112" s="55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5" ht="16.5" thickTop="1" thickBot="1" x14ac:dyDescent="0.3">
      <c r="A113" s="58"/>
      <c r="B113" s="58"/>
      <c r="D113" s="52">
        <v>0.86</v>
      </c>
      <c r="E113" s="137">
        <f t="shared" si="16"/>
        <v>8.6435684478700114</v>
      </c>
      <c r="F113" s="144">
        <f t="shared" si="17"/>
        <v>0.8621492191298028</v>
      </c>
      <c r="G113" s="64">
        <f t="shared" si="18"/>
        <v>9.5057176669998142</v>
      </c>
      <c r="H113" s="125">
        <f t="shared" si="19"/>
        <v>9505.7176669998134</v>
      </c>
      <c r="I113" s="123">
        <f t="shared" si="20"/>
        <v>8365.0315469598354</v>
      </c>
      <c r="J113" s="126">
        <f t="shared" si="21"/>
        <v>9.4612839023999982</v>
      </c>
      <c r="K113" s="110">
        <f t="shared" si="22"/>
        <v>9461.2839023999986</v>
      </c>
      <c r="L113" s="111">
        <f t="shared" si="23"/>
        <v>8325.9298341119993</v>
      </c>
      <c r="N113" s="175"/>
      <c r="O113" s="52">
        <v>0.86</v>
      </c>
      <c r="P113" s="161">
        <f t="shared" si="29"/>
        <v>7.9251560000000012</v>
      </c>
      <c r="Q113" s="156">
        <f t="shared" si="24"/>
        <v>7925.1560000000009</v>
      </c>
      <c r="R113" s="156">
        <f t="shared" si="25"/>
        <v>6974.1372800000008</v>
      </c>
      <c r="S113" s="181"/>
      <c r="T113" s="52">
        <f t="shared" si="30"/>
        <v>0.86000000000000054</v>
      </c>
      <c r="U113" s="53">
        <f t="shared" si="26"/>
        <v>8365.0315469598354</v>
      </c>
      <c r="V113" s="172">
        <f t="shared" si="27"/>
        <v>6974.1372800000008</v>
      </c>
      <c r="W113" s="54">
        <f t="shared" si="28"/>
        <v>0.83372516180583478</v>
      </c>
      <c r="X113" s="175"/>
      <c r="Y113" s="55"/>
      <c r="AC113" s="3"/>
      <c r="AD113" s="3"/>
      <c r="AE113" s="3"/>
      <c r="AF113" s="3"/>
      <c r="AG113" s="3"/>
      <c r="AH113" s="3"/>
      <c r="AI113" s="3"/>
    </row>
    <row r="114" spans="1:35" ht="16.5" thickTop="1" thickBot="1" x14ac:dyDescent="0.3">
      <c r="A114" s="58"/>
      <c r="B114" s="58"/>
      <c r="D114" s="52">
        <v>0.87</v>
      </c>
      <c r="E114" s="137">
        <f t="shared" si="16"/>
        <v>8.7810433289610472</v>
      </c>
      <c r="F114" s="144">
        <f t="shared" si="17"/>
        <v>0.87926277488576154</v>
      </c>
      <c r="G114" s="64">
        <f t="shared" si="18"/>
        <v>9.6603061038468088</v>
      </c>
      <c r="H114" s="125">
        <f t="shared" si="19"/>
        <v>9660.3061038468095</v>
      </c>
      <c r="I114" s="123">
        <f t="shared" si="20"/>
        <v>8501.0693713851924</v>
      </c>
      <c r="J114" s="126">
        <f t="shared" si="21"/>
        <v>9.6158934611999989</v>
      </c>
      <c r="K114" s="110">
        <f t="shared" si="22"/>
        <v>9615.8934611999994</v>
      </c>
      <c r="L114" s="111">
        <f t="shared" si="23"/>
        <v>8461.9862458560001</v>
      </c>
      <c r="N114" s="175"/>
      <c r="O114" s="52">
        <v>0.87</v>
      </c>
      <c r="P114" s="161">
        <f t="shared" si="29"/>
        <v>8.0487210000000005</v>
      </c>
      <c r="Q114" s="156">
        <f t="shared" si="24"/>
        <v>8048.7210000000005</v>
      </c>
      <c r="R114" s="156">
        <f t="shared" si="25"/>
        <v>7082.8744800000004</v>
      </c>
      <c r="S114" s="181"/>
      <c r="T114" s="52">
        <f t="shared" si="30"/>
        <v>0.87000000000000055</v>
      </c>
      <c r="U114" s="53">
        <f t="shared" si="26"/>
        <v>8501.0693713851924</v>
      </c>
      <c r="V114" s="172">
        <f t="shared" si="27"/>
        <v>7082.8744800000004</v>
      </c>
      <c r="W114" s="54">
        <f t="shared" si="28"/>
        <v>0.83317453023511712</v>
      </c>
      <c r="X114" s="175"/>
      <c r="Y114" s="55"/>
      <c r="AC114" s="3"/>
      <c r="AD114" s="3"/>
      <c r="AE114" s="3"/>
      <c r="AF114" s="179"/>
      <c r="AG114" s="3"/>
      <c r="AH114" s="65"/>
      <c r="AI114" s="65"/>
    </row>
    <row r="115" spans="1:35" ht="16.5" thickTop="1" thickBot="1" x14ac:dyDescent="0.3">
      <c r="A115" s="58"/>
      <c r="B115" s="58"/>
      <c r="D115" s="52">
        <v>0.88</v>
      </c>
      <c r="E115" s="137">
        <f t="shared" si="16"/>
        <v>8.9188870996749365</v>
      </c>
      <c r="F115" s="144">
        <f t="shared" si="17"/>
        <v>0.89646829563446939</v>
      </c>
      <c r="G115" s="64">
        <f t="shared" si="18"/>
        <v>9.8153553953094068</v>
      </c>
      <c r="H115" s="125">
        <f t="shared" si="19"/>
        <v>9815.355395309407</v>
      </c>
      <c r="I115" s="123">
        <f t="shared" si="20"/>
        <v>8637.5127478722789</v>
      </c>
      <c r="J115" s="126">
        <f t="shared" si="21"/>
        <v>9.7710469887999984</v>
      </c>
      <c r="K115" s="110">
        <f t="shared" si="22"/>
        <v>9771.0469887999989</v>
      </c>
      <c r="L115" s="111">
        <f t="shared" si="23"/>
        <v>8598.5213501439994</v>
      </c>
      <c r="N115" s="175"/>
      <c r="O115" s="52">
        <v>0.88</v>
      </c>
      <c r="P115" s="161">
        <f t="shared" si="29"/>
        <v>8.1726080000000003</v>
      </c>
      <c r="Q115" s="156">
        <f t="shared" si="24"/>
        <v>8172.6080000000002</v>
      </c>
      <c r="R115" s="156">
        <f t="shared" si="25"/>
        <v>7191.8950400000003</v>
      </c>
      <c r="S115" s="181"/>
      <c r="T115" s="52">
        <f t="shared" si="30"/>
        <v>0.88000000000000056</v>
      </c>
      <c r="U115" s="53">
        <f t="shared" si="26"/>
        <v>8637.5127478722789</v>
      </c>
      <c r="V115" s="172">
        <f t="shared" si="27"/>
        <v>7191.8950400000003</v>
      </c>
      <c r="W115" s="54">
        <f t="shared" si="28"/>
        <v>0.83263495521573794</v>
      </c>
      <c r="X115" s="175"/>
      <c r="Y115" s="55"/>
      <c r="AC115" s="66"/>
      <c r="AD115" s="66"/>
      <c r="AE115" s="66"/>
      <c r="AF115" s="67"/>
      <c r="AG115" s="66"/>
      <c r="AH115" s="65"/>
      <c r="AI115" s="65"/>
    </row>
    <row r="116" spans="1:35" ht="18.75" thickTop="1" thickBot="1" x14ac:dyDescent="0.3">
      <c r="A116" s="58"/>
      <c r="B116" s="58"/>
      <c r="D116" s="52">
        <v>0.89</v>
      </c>
      <c r="E116" s="137">
        <f t="shared" si="16"/>
        <v>9.0570891062530787</v>
      </c>
      <c r="F116" s="144">
        <f t="shared" si="17"/>
        <v>0.91376336124453805</v>
      </c>
      <c r="G116" s="64">
        <f t="shared" si="18"/>
        <v>9.9708524674976164</v>
      </c>
      <c r="H116" s="125">
        <f t="shared" si="19"/>
        <v>9970.8524674976161</v>
      </c>
      <c r="I116" s="123">
        <f t="shared" si="20"/>
        <v>8774.3501713979022</v>
      </c>
      <c r="J116" s="126">
        <f t="shared" si="21"/>
        <v>9.9267301475999972</v>
      </c>
      <c r="K116" s="110">
        <f t="shared" si="22"/>
        <v>9926.7301475999975</v>
      </c>
      <c r="L116" s="111">
        <f t="shared" si="23"/>
        <v>8735.5225298879977</v>
      </c>
      <c r="N116" s="175"/>
      <c r="O116" s="52">
        <v>0.89</v>
      </c>
      <c r="P116" s="161">
        <f t="shared" si="29"/>
        <v>8.2968049999999991</v>
      </c>
      <c r="Q116" s="156">
        <f t="shared" si="24"/>
        <v>8296.8049999999985</v>
      </c>
      <c r="R116" s="156">
        <f t="shared" si="25"/>
        <v>7301.1883999999991</v>
      </c>
      <c r="S116" s="181"/>
      <c r="T116" s="52">
        <f t="shared" si="30"/>
        <v>0.89000000000000057</v>
      </c>
      <c r="U116" s="53">
        <f t="shared" si="26"/>
        <v>8774.3501713979022</v>
      </c>
      <c r="V116" s="172">
        <f t="shared" si="27"/>
        <v>7301.1883999999991</v>
      </c>
      <c r="W116" s="54">
        <f t="shared" si="28"/>
        <v>0.83210588332797264</v>
      </c>
      <c r="X116" s="175"/>
      <c r="Y116" s="55"/>
      <c r="AC116" s="179"/>
      <c r="AD116" t="s">
        <v>83</v>
      </c>
      <c r="AE116" t="s">
        <v>84</v>
      </c>
      <c r="AF116" s="68"/>
      <c r="AG116" s="68"/>
      <c r="AI116" s="179"/>
    </row>
    <row r="117" spans="1:35" ht="16.5" thickTop="1" thickBot="1" x14ac:dyDescent="0.3">
      <c r="A117" s="58"/>
      <c r="B117" s="58"/>
      <c r="D117" s="52">
        <v>0.9</v>
      </c>
      <c r="E117" s="137">
        <f t="shared" si="16"/>
        <v>9.195638777578699</v>
      </c>
      <c r="F117" s="144">
        <f t="shared" si="17"/>
        <v>0.93114555158457957</v>
      </c>
      <c r="G117" s="64">
        <f t="shared" si="18"/>
        <v>10.126784329163279</v>
      </c>
      <c r="H117" s="125">
        <f t="shared" si="19"/>
        <v>10126.784329163278</v>
      </c>
      <c r="I117" s="123">
        <f t="shared" si="20"/>
        <v>8911.5702096636851</v>
      </c>
      <c r="J117" s="126">
        <f t="shared" si="21"/>
        <v>10.082928599999999</v>
      </c>
      <c r="K117" s="110">
        <f t="shared" si="22"/>
        <v>10082.928599999999</v>
      </c>
      <c r="L117" s="111">
        <f t="shared" si="23"/>
        <v>8872.9771679999994</v>
      </c>
      <c r="N117" s="175"/>
      <c r="O117" s="52">
        <v>0.9</v>
      </c>
      <c r="P117" s="161">
        <f t="shared" si="29"/>
        <v>8.4213000000000005</v>
      </c>
      <c r="Q117" s="156">
        <f t="shared" si="24"/>
        <v>8421.3000000000011</v>
      </c>
      <c r="R117" s="156">
        <f t="shared" si="25"/>
        <v>7410.7440000000006</v>
      </c>
      <c r="S117" s="181"/>
      <c r="T117" s="52">
        <f t="shared" si="30"/>
        <v>0.90000000000000058</v>
      </c>
      <c r="U117" s="53">
        <f t="shared" si="26"/>
        <v>8911.5702096636851</v>
      </c>
      <c r="V117" s="172">
        <f t="shared" si="27"/>
        <v>7410.7440000000006</v>
      </c>
      <c r="W117" s="54">
        <f t="shared" si="28"/>
        <v>0.83158678276066411</v>
      </c>
      <c r="X117" s="175"/>
      <c r="Y117" s="55"/>
      <c r="AC117" s="179"/>
      <c r="AD117">
        <f>(E$9/2)^2*E$8</f>
        <v>9.03125</v>
      </c>
      <c r="AE117">
        <f>AD117*PI()</f>
        <v>28.372508652732819</v>
      </c>
      <c r="AF117" s="68"/>
      <c r="AG117" s="68"/>
      <c r="AI117" s="179"/>
    </row>
    <row r="118" spans="1:35" ht="16.5" thickTop="1" thickBot="1" x14ac:dyDescent="0.3">
      <c r="A118" s="58"/>
      <c r="B118" s="58"/>
      <c r="D118" s="52">
        <v>0.91</v>
      </c>
      <c r="E118" s="137">
        <f t="shared" si="16"/>
        <v>9.334525621922797</v>
      </c>
      <c r="F118" s="144">
        <f t="shared" si="17"/>
        <v>0.94861244652320575</v>
      </c>
      <c r="G118" s="64">
        <f t="shared" si="18"/>
        <v>10.283138068446004</v>
      </c>
      <c r="H118" s="125">
        <f t="shared" si="19"/>
        <v>10283.138068446004</v>
      </c>
      <c r="I118" s="123">
        <f t="shared" si="20"/>
        <v>9049.1615002324834</v>
      </c>
      <c r="J118" s="126">
        <f t="shared" si="21"/>
        <v>10.2396280084</v>
      </c>
      <c r="K118" s="110">
        <f t="shared" si="22"/>
        <v>10239.628008400001</v>
      </c>
      <c r="L118" s="111">
        <f t="shared" si="23"/>
        <v>9010.8726473920015</v>
      </c>
      <c r="N118" s="175"/>
      <c r="O118" s="52">
        <v>0.91</v>
      </c>
      <c r="P118" s="161">
        <f t="shared" si="29"/>
        <v>8.5460810000000009</v>
      </c>
      <c r="Q118" s="156">
        <f t="shared" si="24"/>
        <v>8546.0810000000001</v>
      </c>
      <c r="R118" s="156">
        <f t="shared" si="25"/>
        <v>7520.5512800000006</v>
      </c>
      <c r="S118" s="181"/>
      <c r="T118" s="52">
        <f t="shared" si="30"/>
        <v>0.91000000000000059</v>
      </c>
      <c r="U118" s="53">
        <f t="shared" si="26"/>
        <v>9049.1615002324834</v>
      </c>
      <c r="V118" s="172">
        <f t="shared" si="27"/>
        <v>7520.5512800000006</v>
      </c>
      <c r="W118" s="54">
        <f t="shared" si="28"/>
        <v>0.83107714231940599</v>
      </c>
      <c r="X118" s="175"/>
      <c r="Y118" s="55"/>
      <c r="AC118" s="66"/>
      <c r="AD118" s="69"/>
      <c r="AE118" s="69"/>
      <c r="AF118" s="69"/>
      <c r="AG118" s="69"/>
      <c r="AH118" s="69"/>
      <c r="AI118" s="69"/>
    </row>
    <row r="119" spans="1:35" ht="16.5" thickTop="1" thickBot="1" x14ac:dyDescent="0.3">
      <c r="A119" s="58"/>
      <c r="B119" s="58"/>
      <c r="D119" s="52">
        <v>0.92</v>
      </c>
      <c r="E119" s="137">
        <f t="shared" si="16"/>
        <v>9.4737392237908384</v>
      </c>
      <c r="F119" s="144">
        <f t="shared" si="17"/>
        <v>0.96616162592902854</v>
      </c>
      <c r="G119" s="64">
        <f t="shared" si="18"/>
        <v>10.439900849719868</v>
      </c>
      <c r="H119" s="125">
        <f t="shared" si="19"/>
        <v>10439.900849719868</v>
      </c>
      <c r="I119" s="123">
        <f t="shared" si="20"/>
        <v>9187.1127477534847</v>
      </c>
      <c r="J119" s="126">
        <f t="shared" si="21"/>
        <v>10.396814035199998</v>
      </c>
      <c r="K119" s="110">
        <f t="shared" si="22"/>
        <v>10396.814035199999</v>
      </c>
      <c r="L119" s="111">
        <f t="shared" si="23"/>
        <v>9149.1963509759989</v>
      </c>
      <c r="N119" s="175"/>
      <c r="O119" s="52">
        <v>0.92</v>
      </c>
      <c r="P119" s="161">
        <f t="shared" si="29"/>
        <v>8.6711360000000006</v>
      </c>
      <c r="Q119" s="156">
        <f t="shared" si="24"/>
        <v>8671.1360000000004</v>
      </c>
      <c r="R119" s="156">
        <f t="shared" si="25"/>
        <v>7630.5996800000003</v>
      </c>
      <c r="S119" s="181"/>
      <c r="T119" s="52">
        <f t="shared" si="30"/>
        <v>0.9200000000000006</v>
      </c>
      <c r="U119" s="53">
        <f t="shared" si="26"/>
        <v>9187.1127477534847</v>
      </c>
      <c r="V119" s="172">
        <f t="shared" si="27"/>
        <v>7630.5996800000003</v>
      </c>
      <c r="W119" s="54">
        <f t="shared" si="28"/>
        <v>0.83057647048752103</v>
      </c>
      <c r="X119" s="175"/>
      <c r="Y119" s="55"/>
      <c r="AC119" s="179"/>
      <c r="AD119" s="70"/>
      <c r="AE119" s="70"/>
      <c r="AF119" s="68"/>
      <c r="AG119" s="68"/>
      <c r="AH119" s="68"/>
      <c r="AI119" s="179"/>
    </row>
    <row r="120" spans="1:35" ht="16.5" thickTop="1" thickBot="1" x14ac:dyDescent="0.3">
      <c r="A120" s="58"/>
      <c r="B120" s="58"/>
      <c r="D120" s="52">
        <v>0.93</v>
      </c>
      <c r="E120" s="137">
        <f t="shared" si="16"/>
        <v>9.6132692408646374</v>
      </c>
      <c r="F120" s="144">
        <f t="shared" si="17"/>
        <v>0.98379066967065987</v>
      </c>
      <c r="G120" s="64">
        <f t="shared" si="18"/>
        <v>10.597059910535297</v>
      </c>
      <c r="H120" s="125">
        <f t="shared" si="19"/>
        <v>10597.059910535298</v>
      </c>
      <c r="I120" s="123">
        <f t="shared" si="20"/>
        <v>9325.4127212710628</v>
      </c>
      <c r="J120" s="126">
        <f t="shared" si="21"/>
        <v>10.5544723428</v>
      </c>
      <c r="K120" s="110">
        <f t="shared" si="22"/>
        <v>10554.4723428</v>
      </c>
      <c r="L120" s="111">
        <f t="shared" si="23"/>
        <v>9287.9356616639998</v>
      </c>
      <c r="N120" s="175"/>
      <c r="O120" s="52">
        <v>0.93</v>
      </c>
      <c r="P120" s="161">
        <f t="shared" si="29"/>
        <v>8.7964530000000014</v>
      </c>
      <c r="Q120" s="156">
        <f t="shared" si="24"/>
        <v>8796.4530000000013</v>
      </c>
      <c r="R120" s="156">
        <f t="shared" si="25"/>
        <v>7740.8786400000008</v>
      </c>
      <c r="S120" s="181"/>
      <c r="T120" s="52">
        <f t="shared" si="30"/>
        <v>0.9300000000000006</v>
      </c>
      <c r="U120" s="53">
        <f t="shared" si="26"/>
        <v>9325.4127212710628</v>
      </c>
      <c r="V120" s="172">
        <f t="shared" si="27"/>
        <v>7740.8786400000008</v>
      </c>
      <c r="W120" s="54">
        <f t="shared" si="28"/>
        <v>0.83008429453671528</v>
      </c>
      <c r="X120" s="175"/>
      <c r="Y120" s="55"/>
      <c r="AC120" s="71"/>
      <c r="AD120" s="71" t="s">
        <v>47</v>
      </c>
      <c r="AE120" s="71" t="s">
        <v>48</v>
      </c>
      <c r="AF120" s="71" t="s">
        <v>49</v>
      </c>
      <c r="AG120" s="71" t="s">
        <v>50</v>
      </c>
      <c r="AI120" s="69"/>
    </row>
    <row r="121" spans="1:35" ht="16.5" thickTop="1" thickBot="1" x14ac:dyDescent="0.3">
      <c r="A121" s="58"/>
      <c r="B121" s="58"/>
      <c r="D121" s="52">
        <v>0.94</v>
      </c>
      <c r="E121" s="137">
        <f t="shared" si="16"/>
        <v>9.7531054010343272</v>
      </c>
      <c r="F121" s="144">
        <f t="shared" si="17"/>
        <v>1.0014971576167113</v>
      </c>
      <c r="G121" s="64">
        <f t="shared" si="18"/>
        <v>10.754602558651039</v>
      </c>
      <c r="H121" s="125">
        <f t="shared" si="19"/>
        <v>10754.602558651039</v>
      </c>
      <c r="I121" s="123">
        <f t="shared" si="20"/>
        <v>9464.0502516129145</v>
      </c>
      <c r="J121" s="126">
        <f t="shared" si="21"/>
        <v>10.712588593599998</v>
      </c>
      <c r="K121" s="110">
        <f t="shared" si="22"/>
        <v>10712.588593599998</v>
      </c>
      <c r="L121" s="111">
        <f t="shared" si="23"/>
        <v>9427.0779623679973</v>
      </c>
      <c r="N121" s="175"/>
      <c r="O121" s="52">
        <v>0.94</v>
      </c>
      <c r="P121" s="161">
        <f t="shared" si="29"/>
        <v>8.9220199999999998</v>
      </c>
      <c r="Q121" s="156">
        <f t="shared" si="24"/>
        <v>8922.02</v>
      </c>
      <c r="R121" s="156">
        <f t="shared" si="25"/>
        <v>7851.3776000000007</v>
      </c>
      <c r="S121" s="181"/>
      <c r="T121" s="52">
        <f t="shared" si="30"/>
        <v>0.94000000000000061</v>
      </c>
      <c r="U121" s="53">
        <f t="shared" si="26"/>
        <v>9464.0502516129145</v>
      </c>
      <c r="V121" s="172">
        <f t="shared" si="27"/>
        <v>7851.3776000000007</v>
      </c>
      <c r="W121" s="54">
        <f t="shared" si="28"/>
        <v>0.82960015968447831</v>
      </c>
      <c r="X121" s="175"/>
      <c r="Y121" s="55"/>
      <c r="AC121" s="71">
        <v>1</v>
      </c>
      <c r="AD121" s="72" t="s">
        <v>51</v>
      </c>
      <c r="AE121" s="71" t="s">
        <v>45</v>
      </c>
      <c r="AF121" s="72" t="s">
        <v>37</v>
      </c>
      <c r="AG121" s="71" t="s">
        <v>82</v>
      </c>
      <c r="AI121" s="73"/>
    </row>
    <row r="122" spans="1:35" ht="16.5" thickTop="1" thickBot="1" x14ac:dyDescent="0.3">
      <c r="A122" s="58"/>
      <c r="B122" s="58"/>
      <c r="D122" s="52">
        <v>0.95</v>
      </c>
      <c r="E122" s="137">
        <f t="shared" si="16"/>
        <v>9.8932374995154611</v>
      </c>
      <c r="F122" s="144">
        <f t="shared" si="17"/>
        <v>1.0192786696357949</v>
      </c>
      <c r="G122" s="64">
        <f t="shared" si="18"/>
        <v>10.912516169151257</v>
      </c>
      <c r="H122" s="125">
        <f t="shared" si="19"/>
        <v>10912.516169151257</v>
      </c>
      <c r="I122" s="123">
        <f t="shared" si="20"/>
        <v>9603.014228853106</v>
      </c>
      <c r="J122" s="126">
        <f t="shared" si="21"/>
        <v>10.871148449999998</v>
      </c>
      <c r="K122" s="110">
        <f t="shared" si="22"/>
        <v>10871.148449999999</v>
      </c>
      <c r="L122" s="111">
        <f t="shared" si="23"/>
        <v>9566.6106359999994</v>
      </c>
      <c r="N122" s="175"/>
      <c r="O122" s="52">
        <v>0.95</v>
      </c>
      <c r="P122" s="161">
        <f t="shared" si="29"/>
        <v>9.0478249999999996</v>
      </c>
      <c r="Q122" s="156">
        <f t="shared" si="24"/>
        <v>9047.8249999999989</v>
      </c>
      <c r="R122" s="156">
        <f t="shared" si="25"/>
        <v>7962.0859999999993</v>
      </c>
      <c r="S122" s="181"/>
      <c r="T122" s="52">
        <f t="shared" si="30"/>
        <v>0.95000000000000062</v>
      </c>
      <c r="U122" s="53">
        <f t="shared" si="26"/>
        <v>9603.014228853106</v>
      </c>
      <c r="V122" s="172">
        <f t="shared" si="27"/>
        <v>7962.0859999999993</v>
      </c>
      <c r="W122" s="54">
        <f t="shared" si="28"/>
        <v>0.8291236282954999</v>
      </c>
      <c r="X122" s="175"/>
      <c r="Y122" s="55"/>
      <c r="AC122" s="71">
        <v>2</v>
      </c>
      <c r="AD122" s="71">
        <v>0.05</v>
      </c>
      <c r="AE122" s="71">
        <f t="shared" ref="AE122:AE141" si="31">AD122*E$9</f>
        <v>0.125</v>
      </c>
      <c r="AF122" s="173">
        <f xml:space="preserve"> ASIN(2*AD122 - 1) + PI()/2 + (2*AD122 - 1) * SQRT(2*AD122 *(2-2 * AD122))</f>
        <v>5.8725906877601985E-2</v>
      </c>
      <c r="AG122" s="174">
        <f t="shared" ref="AG122:AG141" si="32">AF122*AD$117</f>
        <v>0.53036834648834297</v>
      </c>
      <c r="AI122" s="73"/>
    </row>
    <row r="123" spans="1:35" ht="16.5" thickTop="1" thickBot="1" x14ac:dyDescent="0.3">
      <c r="A123" s="58"/>
      <c r="B123" s="58"/>
      <c r="D123" s="52">
        <v>0.96</v>
      </c>
      <c r="E123" s="137">
        <f t="shared" si="16"/>
        <v>10.033655396046679</v>
      </c>
      <c r="F123" s="144">
        <f t="shared" si="17"/>
        <v>1.0371327855965224</v>
      </c>
      <c r="G123" s="64">
        <f t="shared" si="18"/>
        <v>11.070788181643202</v>
      </c>
      <c r="H123" s="125">
        <f t="shared" si="19"/>
        <v>11070.788181643202</v>
      </c>
      <c r="I123" s="123">
        <f t="shared" si="20"/>
        <v>9742.293599846018</v>
      </c>
      <c r="J123" s="126">
        <f t="shared" si="21"/>
        <v>11.030137574399999</v>
      </c>
      <c r="K123" s="110">
        <f t="shared" si="22"/>
        <v>11030.1375744</v>
      </c>
      <c r="L123" s="111">
        <f t="shared" si="23"/>
        <v>9706.5210654719995</v>
      </c>
      <c r="N123" s="175"/>
      <c r="O123" s="52">
        <v>0.96</v>
      </c>
      <c r="P123" s="161">
        <f t="shared" si="29"/>
        <v>9.1738560000000007</v>
      </c>
      <c r="Q123" s="156">
        <f t="shared" si="24"/>
        <v>9173.8559999999998</v>
      </c>
      <c r="R123" s="156">
        <f t="shared" si="25"/>
        <v>8072.9932799999997</v>
      </c>
      <c r="S123" s="181"/>
      <c r="T123" s="52">
        <f t="shared" si="30"/>
        <v>0.96000000000000063</v>
      </c>
      <c r="U123" s="53">
        <f t="shared" si="26"/>
        <v>9742.293599846018</v>
      </c>
      <c r="V123" s="172">
        <f t="shared" si="27"/>
        <v>8072.9932799999997</v>
      </c>
      <c r="W123" s="54">
        <f t="shared" si="28"/>
        <v>0.82865427912453771</v>
      </c>
      <c r="X123" s="175"/>
      <c r="Y123" s="55"/>
      <c r="AC123" s="71">
        <v>3</v>
      </c>
      <c r="AD123" s="71">
        <v>0.1</v>
      </c>
      <c r="AE123" s="71">
        <f t="shared" si="31"/>
        <v>0.25</v>
      </c>
      <c r="AF123" s="173">
        <f t="shared" ref="AF123:AF141" si="33" xml:space="preserve"> ASIN(2*AD123 - 1) + PI()/2 + (2*AD123 - 1) * SQRT(2*AD123 *(2-2 * AD123))</f>
        <v>0.16350110879328417</v>
      </c>
      <c r="AG123" s="174">
        <f t="shared" si="32"/>
        <v>1.4766193887893477</v>
      </c>
      <c r="AI123" s="73"/>
    </row>
    <row r="124" spans="1:35" ht="16.5" thickTop="1" thickBot="1" x14ac:dyDescent="0.3">
      <c r="A124" s="58"/>
      <c r="B124" s="58"/>
      <c r="D124" s="52">
        <v>0.97</v>
      </c>
      <c r="E124" s="137">
        <f t="shared" si="16"/>
        <v>10.174349012163463</v>
      </c>
      <c r="F124" s="144">
        <f t="shared" si="17"/>
        <v>1.0550570853675061</v>
      </c>
      <c r="G124" s="64">
        <f t="shared" si="18"/>
        <v>11.229406097530969</v>
      </c>
      <c r="H124" s="125">
        <f t="shared" si="19"/>
        <v>11229.406097530969</v>
      </c>
      <c r="I124" s="123">
        <f t="shared" si="20"/>
        <v>9881.877365827253</v>
      </c>
      <c r="J124" s="126">
        <f t="shared" si="21"/>
        <v>11.189541629199997</v>
      </c>
      <c r="K124" s="110">
        <f t="shared" si="22"/>
        <v>11189.541629199997</v>
      </c>
      <c r="L124" s="111">
        <f t="shared" si="23"/>
        <v>9846.796633695998</v>
      </c>
      <c r="N124" s="175"/>
      <c r="O124" s="52">
        <v>0.97</v>
      </c>
      <c r="P124" s="161">
        <f t="shared" si="29"/>
        <v>9.3001010000000015</v>
      </c>
      <c r="Q124" s="156">
        <f t="shared" si="24"/>
        <v>9300.1010000000024</v>
      </c>
      <c r="R124" s="156">
        <f t="shared" si="25"/>
        <v>8184.0888800000021</v>
      </c>
      <c r="S124" s="181"/>
      <c r="T124" s="52">
        <f t="shared" si="30"/>
        <v>0.97000000000000064</v>
      </c>
      <c r="U124" s="53">
        <f t="shared" si="26"/>
        <v>9881.877365827253</v>
      </c>
      <c r="V124" s="172">
        <f t="shared" si="27"/>
        <v>8184.0888800000021</v>
      </c>
      <c r="W124" s="54">
        <f t="shared" si="28"/>
        <v>0.82819170659834207</v>
      </c>
      <c r="X124" s="175"/>
      <c r="Y124" s="55"/>
      <c r="AC124" s="71">
        <v>4</v>
      </c>
      <c r="AD124" s="71">
        <v>0.15</v>
      </c>
      <c r="AE124" s="71">
        <f t="shared" si="31"/>
        <v>0.375</v>
      </c>
      <c r="AF124" s="173">
        <f t="shared" si="33"/>
        <v>0.29549884018614403</v>
      </c>
      <c r="AG124" s="174">
        <f t="shared" si="32"/>
        <v>2.6687239004311132</v>
      </c>
      <c r="AI124" s="73"/>
    </row>
    <row r="125" spans="1:35" ht="16.5" thickTop="1" thickBot="1" x14ac:dyDescent="0.3">
      <c r="A125" s="58"/>
      <c r="B125" s="58"/>
      <c r="D125" s="52">
        <v>0.98</v>
      </c>
      <c r="E125" s="137">
        <f t="shared" si="16"/>
        <v>10.315308328543903</v>
      </c>
      <c r="F125" s="144">
        <f t="shared" si="17"/>
        <v>1.0730491488173575</v>
      </c>
      <c r="G125" s="64">
        <f t="shared" si="18"/>
        <v>11.388357477361261</v>
      </c>
      <c r="H125" s="125">
        <f t="shared" si="19"/>
        <v>11388.35747736126</v>
      </c>
      <c r="I125" s="123">
        <f t="shared" si="20"/>
        <v>10021.754580077908</v>
      </c>
      <c r="J125" s="126">
        <f t="shared" si="21"/>
        <v>11.349346276799999</v>
      </c>
      <c r="K125" s="110">
        <f t="shared" si="22"/>
        <v>11349.346276799999</v>
      </c>
      <c r="L125" s="111">
        <f t="shared" si="23"/>
        <v>9987.4247235839994</v>
      </c>
      <c r="N125" s="175"/>
      <c r="O125" s="52">
        <v>0.98</v>
      </c>
      <c r="P125" s="161">
        <f t="shared" si="29"/>
        <v>9.4265480000000004</v>
      </c>
      <c r="Q125" s="156">
        <f t="shared" si="24"/>
        <v>9426.5480000000007</v>
      </c>
      <c r="R125" s="156">
        <f t="shared" si="25"/>
        <v>8295.3622400000004</v>
      </c>
      <c r="S125" s="181"/>
      <c r="T125" s="52">
        <f t="shared" si="30"/>
        <v>0.98000000000000065</v>
      </c>
      <c r="U125" s="53">
        <f t="shared" si="26"/>
        <v>10021.754580077908</v>
      </c>
      <c r="V125" s="172">
        <f t="shared" si="27"/>
        <v>8295.3622400000004</v>
      </c>
      <c r="W125" s="54">
        <f t="shared" si="28"/>
        <v>0.82773552013439078</v>
      </c>
      <c r="X125" s="175"/>
      <c r="Y125" s="55"/>
      <c r="AC125" s="71">
        <v>5</v>
      </c>
      <c r="AD125" s="71">
        <v>0.2</v>
      </c>
      <c r="AE125" s="71">
        <f t="shared" si="31"/>
        <v>0.5</v>
      </c>
      <c r="AF125" s="173">
        <f t="shared" si="33"/>
        <v>0.4472952180016122</v>
      </c>
      <c r="AG125" s="174">
        <f t="shared" si="32"/>
        <v>4.0396349375770599</v>
      </c>
      <c r="AI125" s="73"/>
    </row>
    <row r="126" spans="1:35" ht="16.5" thickTop="1" thickBot="1" x14ac:dyDescent="0.3">
      <c r="A126" s="58"/>
      <c r="B126" s="58"/>
      <c r="D126" s="52">
        <v>0.99</v>
      </c>
      <c r="E126" s="137">
        <f t="shared" si="16"/>
        <v>10.456523382422446</v>
      </c>
      <c r="F126" s="144">
        <f t="shared" si="17"/>
        <v>1.0911065558146884</v>
      </c>
      <c r="G126" s="64">
        <f t="shared" si="18"/>
        <v>11.547629938237135</v>
      </c>
      <c r="H126" s="125">
        <f t="shared" si="19"/>
        <v>11547.629938237134</v>
      </c>
      <c r="I126" s="123">
        <f t="shared" si="20"/>
        <v>10161.914345648678</v>
      </c>
      <c r="J126" s="126">
        <f t="shared" si="21"/>
        <v>11.509537179599999</v>
      </c>
      <c r="K126" s="110">
        <f t="shared" si="22"/>
        <v>11509.537179599998</v>
      </c>
      <c r="L126" s="111">
        <f t="shared" si="23"/>
        <v>10128.392718047999</v>
      </c>
      <c r="N126" s="175"/>
      <c r="O126" s="52">
        <v>0.99</v>
      </c>
      <c r="P126" s="161">
        <f t="shared" si="29"/>
        <v>9.5531850000000009</v>
      </c>
      <c r="Q126" s="156">
        <f t="shared" si="24"/>
        <v>9553.1850000000013</v>
      </c>
      <c r="R126" s="156">
        <f t="shared" si="25"/>
        <v>8406.8028000000013</v>
      </c>
      <c r="S126" s="181"/>
      <c r="T126" s="52">
        <f t="shared" si="30"/>
        <v>0.99000000000000066</v>
      </c>
      <c r="U126" s="53">
        <f t="shared" si="26"/>
        <v>10161.914345648678</v>
      </c>
      <c r="V126" s="172">
        <f t="shared" si="27"/>
        <v>8406.8028000000013</v>
      </c>
      <c r="W126" s="54">
        <f t="shared" si="28"/>
        <v>0.82728534349433736</v>
      </c>
      <c r="X126" s="175"/>
      <c r="Y126" s="55"/>
      <c r="AC126" s="71">
        <v>6</v>
      </c>
      <c r="AD126" s="71">
        <v>0.25</v>
      </c>
      <c r="AE126" s="71">
        <f t="shared" si="31"/>
        <v>0.625</v>
      </c>
      <c r="AF126" s="173">
        <f t="shared" si="33"/>
        <v>0.61418484930437833</v>
      </c>
      <c r="AG126" s="174">
        <f t="shared" si="32"/>
        <v>5.5468569202801667</v>
      </c>
      <c r="AI126" s="73"/>
    </row>
    <row r="127" spans="1:35" ht="16.5" thickTop="1" thickBot="1" x14ac:dyDescent="0.3">
      <c r="A127" s="58"/>
      <c r="B127" s="58"/>
      <c r="D127" s="52">
        <v>1</v>
      </c>
      <c r="E127" s="137">
        <f t="shared" si="16"/>
        <v>10.597984265067888</v>
      </c>
      <c r="F127" s="144">
        <f t="shared" si="17"/>
        <v>1.1092268862281109</v>
      </c>
      <c r="G127" s="64">
        <f t="shared" si="18"/>
        <v>11.707211151295999</v>
      </c>
      <c r="H127" s="125">
        <f t="shared" si="19"/>
        <v>11707.211151295998</v>
      </c>
      <c r="I127" s="123">
        <f t="shared" si="20"/>
        <v>10302.345813140479</v>
      </c>
      <c r="J127" s="126">
        <f t="shared" si="21"/>
        <v>11.670099999999998</v>
      </c>
      <c r="K127" s="110">
        <f t="shared" si="22"/>
        <v>11670.099999999999</v>
      </c>
      <c r="L127" s="111">
        <f t="shared" si="23"/>
        <v>10269.687999999998</v>
      </c>
      <c r="N127" s="175"/>
      <c r="O127" s="52">
        <v>1</v>
      </c>
      <c r="P127" s="161">
        <f t="shared" si="29"/>
        <v>9.68</v>
      </c>
      <c r="Q127" s="156">
        <f t="shared" si="24"/>
        <v>9680</v>
      </c>
      <c r="R127" s="156">
        <f t="shared" si="25"/>
        <v>8518.4</v>
      </c>
      <c r="S127" s="181"/>
      <c r="T127" s="52">
        <f t="shared" si="30"/>
        <v>1.0000000000000007</v>
      </c>
      <c r="U127" s="53">
        <f t="shared" si="26"/>
        <v>10302.345813140479</v>
      </c>
      <c r="V127" s="172">
        <f t="shared" si="27"/>
        <v>8518.4</v>
      </c>
      <c r="W127" s="54">
        <f t="shared" si="28"/>
        <v>0.82684081417019761</v>
      </c>
      <c r="X127" s="175"/>
      <c r="Y127" s="55"/>
      <c r="AC127" s="71">
        <v>7</v>
      </c>
      <c r="AD127" s="71">
        <v>0.3</v>
      </c>
      <c r="AE127" s="71">
        <f t="shared" si="31"/>
        <v>0.75</v>
      </c>
      <c r="AF127" s="173">
        <f t="shared" si="33"/>
        <v>0.7926734251309413</v>
      </c>
      <c r="AG127" s="174">
        <f t="shared" si="32"/>
        <v>7.1588318707138132</v>
      </c>
      <c r="AI127" s="73"/>
    </row>
    <row r="128" spans="1:35" ht="16.5" thickTop="1" thickBot="1" x14ac:dyDescent="0.3">
      <c r="A128" s="58"/>
      <c r="B128" s="58"/>
      <c r="D128" s="52">
        <v>1.01</v>
      </c>
      <c r="E128" s="137">
        <f t="shared" si="16"/>
        <v>10.739681119322027</v>
      </c>
      <c r="F128" s="144">
        <f t="shared" si="17"/>
        <v>1.1274077199262367</v>
      </c>
      <c r="G128" s="64">
        <f t="shared" si="18"/>
        <v>11.867088839248265</v>
      </c>
      <c r="H128" s="125">
        <f t="shared" si="19"/>
        <v>11867.088839248265</v>
      </c>
      <c r="I128" s="123">
        <f t="shared" si="20"/>
        <v>10443.038178538472</v>
      </c>
      <c r="J128" s="126">
        <f t="shared" si="21"/>
        <v>11.831020400399998</v>
      </c>
      <c r="K128" s="110">
        <f t="shared" si="22"/>
        <v>11831.020400399999</v>
      </c>
      <c r="L128" s="111">
        <f t="shared" si="23"/>
        <v>10411.297952351999</v>
      </c>
      <c r="N128" s="175"/>
      <c r="O128" s="52">
        <v>1.01</v>
      </c>
      <c r="P128" s="161">
        <f t="shared" si="29"/>
        <v>9.8069810000000004</v>
      </c>
      <c r="Q128" s="156">
        <f t="shared" si="24"/>
        <v>9806.9809999999998</v>
      </c>
      <c r="R128" s="156">
        <f t="shared" si="25"/>
        <v>8630.1432800000002</v>
      </c>
      <c r="S128" s="181"/>
      <c r="T128" s="52">
        <f t="shared" si="30"/>
        <v>1.0100000000000007</v>
      </c>
      <c r="U128" s="53">
        <f t="shared" si="26"/>
        <v>10443.038178538472</v>
      </c>
      <c r="V128" s="172">
        <f t="shared" si="27"/>
        <v>8630.1432800000002</v>
      </c>
      <c r="W128" s="54">
        <f t="shared" si="28"/>
        <v>0.82640158280143416</v>
      </c>
      <c r="X128" s="175"/>
      <c r="Y128" s="55"/>
      <c r="AC128" s="71">
        <v>8</v>
      </c>
      <c r="AD128" s="71">
        <v>0.35</v>
      </c>
      <c r="AE128" s="71">
        <f t="shared" si="31"/>
        <v>0.875</v>
      </c>
      <c r="AF128" s="173">
        <f t="shared" si="33"/>
        <v>0.97992191235441517</v>
      </c>
      <c r="AG128" s="174">
        <f t="shared" si="32"/>
        <v>8.8499197709508124</v>
      </c>
      <c r="AI128" s="73"/>
    </row>
    <row r="129" spans="1:35" ht="16.5" thickTop="1" thickBot="1" x14ac:dyDescent="0.3">
      <c r="A129" s="58"/>
      <c r="B129" s="58"/>
      <c r="D129" s="52">
        <v>1.02</v>
      </c>
      <c r="E129" s="137">
        <f t="shared" si="16"/>
        <v>10.88160413719555</v>
      </c>
      <c r="F129" s="144">
        <f t="shared" si="17"/>
        <v>1.1456466367776776</v>
      </c>
      <c r="G129" s="64">
        <f t="shared" si="18"/>
        <v>12.027250773973227</v>
      </c>
      <c r="H129" s="125">
        <f t="shared" si="19"/>
        <v>12027.250773973226</v>
      </c>
      <c r="I129" s="123">
        <f t="shared" si="20"/>
        <v>10583.98068109644</v>
      </c>
      <c r="J129" s="126">
        <f t="shared" si="21"/>
        <v>11.992284043199998</v>
      </c>
      <c r="K129" s="110">
        <f t="shared" si="22"/>
        <v>11992.284043199998</v>
      </c>
      <c r="L129" s="111">
        <f t="shared" si="23"/>
        <v>10553.209958015997</v>
      </c>
      <c r="N129" s="175"/>
      <c r="O129" s="52">
        <v>1.02</v>
      </c>
      <c r="P129" s="161">
        <f t="shared" si="29"/>
        <v>9.9341159999999995</v>
      </c>
      <c r="Q129" s="156">
        <f t="shared" si="24"/>
        <v>9934.116</v>
      </c>
      <c r="R129" s="156">
        <f t="shared" si="25"/>
        <v>8742.0220800000006</v>
      </c>
      <c r="S129" s="181"/>
      <c r="T129" s="52">
        <f t="shared" si="30"/>
        <v>1.0200000000000007</v>
      </c>
      <c r="U129" s="53">
        <f t="shared" si="26"/>
        <v>10583.98068109644</v>
      </c>
      <c r="V129" s="172">
        <f t="shared" si="27"/>
        <v>8742.0220800000006</v>
      </c>
      <c r="W129" s="54">
        <f t="shared" si="28"/>
        <v>0.82596731262120715</v>
      </c>
      <c r="X129" s="175"/>
      <c r="Y129" s="55"/>
      <c r="AC129" s="71">
        <v>9</v>
      </c>
      <c r="AD129" s="71">
        <v>0.4</v>
      </c>
      <c r="AE129" s="71">
        <f t="shared" si="31"/>
        <v>1</v>
      </c>
      <c r="AF129" s="173">
        <f t="shared" si="33"/>
        <v>1.1734792265819114</v>
      </c>
      <c r="AG129" s="174">
        <f t="shared" si="32"/>
        <v>10.597984265067888</v>
      </c>
      <c r="AI129" s="73"/>
    </row>
    <row r="130" spans="1:35" ht="16.5" thickTop="1" thickBot="1" x14ac:dyDescent="0.3">
      <c r="A130" s="58"/>
      <c r="B130" s="58"/>
      <c r="D130" s="52">
        <v>1.03</v>
      </c>
      <c r="E130" s="137">
        <f t="shared" si="16"/>
        <v>11.023743557517896</v>
      </c>
      <c r="F130" s="144">
        <f t="shared" si="17"/>
        <v>1.1639412166510457</v>
      </c>
      <c r="G130" s="64">
        <f t="shared" si="18"/>
        <v>12.187684774168941</v>
      </c>
      <c r="H130" s="125">
        <f t="shared" si="19"/>
        <v>12187.684774168942</v>
      </c>
      <c r="I130" s="123">
        <f t="shared" si="20"/>
        <v>10725.162601268668</v>
      </c>
      <c r="J130" s="126">
        <f t="shared" si="21"/>
        <v>12.153876590799998</v>
      </c>
      <c r="K130" s="110">
        <f t="shared" si="22"/>
        <v>12153.876590799997</v>
      </c>
      <c r="L130" s="111">
        <f t="shared" si="23"/>
        <v>10695.411399903996</v>
      </c>
      <c r="N130" s="175"/>
      <c r="O130" s="52">
        <v>1.03</v>
      </c>
      <c r="P130" s="161">
        <f t="shared" si="29"/>
        <v>10.061393000000001</v>
      </c>
      <c r="Q130" s="156">
        <f t="shared" si="24"/>
        <v>10061.393</v>
      </c>
      <c r="R130" s="156">
        <f t="shared" si="25"/>
        <v>8854.0258400000002</v>
      </c>
      <c r="S130" s="181"/>
      <c r="T130" s="52">
        <f t="shared" si="30"/>
        <v>1.0300000000000007</v>
      </c>
      <c r="U130" s="53">
        <f t="shared" si="26"/>
        <v>10725.162601268668</v>
      </c>
      <c r="V130" s="172">
        <f t="shared" si="27"/>
        <v>8854.0258400000002</v>
      </c>
      <c r="W130" s="54">
        <f t="shared" si="28"/>
        <v>0.82553767893016994</v>
      </c>
      <c r="X130" s="175"/>
      <c r="Y130" s="55"/>
      <c r="AC130" s="71">
        <v>10</v>
      </c>
      <c r="AD130" s="71">
        <v>0.45</v>
      </c>
      <c r="AE130" s="71">
        <f t="shared" si="31"/>
        <v>1.125</v>
      </c>
      <c r="AF130" s="173">
        <f t="shared" si="33"/>
        <v>1.3711301619226748</v>
      </c>
      <c r="AG130" s="174">
        <f t="shared" si="32"/>
        <v>12.383019274864157</v>
      </c>
      <c r="AI130" s="73"/>
    </row>
    <row r="131" spans="1:35" ht="16.5" thickTop="1" thickBot="1" x14ac:dyDescent="0.3">
      <c r="A131" s="58"/>
      <c r="B131" s="58"/>
      <c r="D131" s="52">
        <v>1.04</v>
      </c>
      <c r="E131" s="137">
        <f t="shared" si="16"/>
        <v>11.166089663637988</v>
      </c>
      <c r="F131" s="144">
        <f t="shared" si="17"/>
        <v>1.1822890394149528</v>
      </c>
      <c r="G131" s="64">
        <f t="shared" si="18"/>
        <v>12.348378703052941</v>
      </c>
      <c r="H131" s="125">
        <f t="shared" si="19"/>
        <v>12348.37870305294</v>
      </c>
      <c r="I131" s="123">
        <f t="shared" si="20"/>
        <v>10866.573258686587</v>
      </c>
      <c r="J131" s="126">
        <f t="shared" si="21"/>
        <v>12.315783705599999</v>
      </c>
      <c r="K131" s="110">
        <f t="shared" si="22"/>
        <v>12315.783705599999</v>
      </c>
      <c r="L131" s="111">
        <f t="shared" si="23"/>
        <v>10837.889660928</v>
      </c>
      <c r="N131" s="175"/>
      <c r="O131" s="52">
        <v>1.04</v>
      </c>
      <c r="P131" s="161">
        <f t="shared" si="29"/>
        <v>10.188800000000001</v>
      </c>
      <c r="Q131" s="156">
        <f t="shared" si="24"/>
        <v>10188.800000000001</v>
      </c>
      <c r="R131" s="156">
        <f t="shared" si="25"/>
        <v>8966.1440000000002</v>
      </c>
      <c r="S131" s="181"/>
      <c r="T131" s="52">
        <f t="shared" si="30"/>
        <v>1.0400000000000007</v>
      </c>
      <c r="U131" s="53">
        <f t="shared" si="26"/>
        <v>10866.573258686587</v>
      </c>
      <c r="V131" s="172">
        <f t="shared" si="27"/>
        <v>8966.1440000000002</v>
      </c>
      <c r="W131" s="54">
        <f t="shared" si="28"/>
        <v>0.82511236859629045</v>
      </c>
      <c r="X131" s="175"/>
      <c r="Y131" s="55"/>
      <c r="AC131" s="71">
        <v>11</v>
      </c>
      <c r="AD131" s="71">
        <v>0.5</v>
      </c>
      <c r="AE131" s="71">
        <f t="shared" si="31"/>
        <v>1.25</v>
      </c>
      <c r="AF131" s="173">
        <f t="shared" si="33"/>
        <v>1.5707963267948966</v>
      </c>
      <c r="AG131" s="174">
        <f t="shared" si="32"/>
        <v>14.186254326366409</v>
      </c>
      <c r="AI131" s="73"/>
    </row>
    <row r="132" spans="1:35" ht="16.5" thickTop="1" thickBot="1" x14ac:dyDescent="0.3">
      <c r="A132" s="58"/>
      <c r="B132" s="58"/>
      <c r="D132" s="52">
        <v>1.05</v>
      </c>
      <c r="E132" s="137">
        <f t="shared" si="16"/>
        <v>11.308632781172815</v>
      </c>
      <c r="F132" s="144">
        <f t="shared" si="17"/>
        <v>1.2006876849380104</v>
      </c>
      <c r="G132" s="64">
        <f t="shared" si="18"/>
        <v>12.509320466110825</v>
      </c>
      <c r="H132" s="125">
        <f t="shared" si="19"/>
        <v>12509.320466110825</v>
      </c>
      <c r="I132" s="123">
        <f t="shared" si="20"/>
        <v>11008.202010177525</v>
      </c>
      <c r="J132" s="126">
        <f t="shared" si="21"/>
        <v>12.477991049999998</v>
      </c>
      <c r="K132" s="110">
        <f t="shared" si="22"/>
        <v>12477.991049999999</v>
      </c>
      <c r="L132" s="111">
        <f t="shared" si="23"/>
        <v>10980.632124</v>
      </c>
      <c r="N132" s="175"/>
      <c r="O132" s="52">
        <v>1.05</v>
      </c>
      <c r="P132" s="161">
        <f t="shared" si="29"/>
        <v>10.316324999999999</v>
      </c>
      <c r="Q132" s="156">
        <f t="shared" si="24"/>
        <v>10316.324999999999</v>
      </c>
      <c r="R132" s="156">
        <f t="shared" si="25"/>
        <v>9078.366</v>
      </c>
      <c r="S132" s="181"/>
      <c r="T132" s="52">
        <f t="shared" si="30"/>
        <v>1.0500000000000007</v>
      </c>
      <c r="U132" s="53">
        <f t="shared" si="26"/>
        <v>11008.202010177525</v>
      </c>
      <c r="V132" s="172">
        <f t="shared" si="27"/>
        <v>9078.366</v>
      </c>
      <c r="W132" s="54">
        <f t="shared" si="28"/>
        <v>0.82469107957927057</v>
      </c>
      <c r="X132" s="175"/>
      <c r="Y132" s="55"/>
      <c r="AC132" s="71">
        <v>12</v>
      </c>
      <c r="AD132" s="71">
        <v>0.55000000000000004</v>
      </c>
      <c r="AE132" s="71">
        <f t="shared" si="31"/>
        <v>1.375</v>
      </c>
      <c r="AF132" s="173">
        <f t="shared" si="33"/>
        <v>1.7704624916671186</v>
      </c>
      <c r="AG132" s="174">
        <f t="shared" si="32"/>
        <v>15.989489377868665</v>
      </c>
      <c r="AI132" s="73"/>
    </row>
    <row r="133" spans="1:35" ht="16.5" thickTop="1" thickBot="1" x14ac:dyDescent="0.3">
      <c r="A133" s="58"/>
      <c r="B133" s="58"/>
      <c r="D133" s="52">
        <v>1.06</v>
      </c>
      <c r="E133" s="137">
        <f t="shared" si="16"/>
        <v>11.451363275801059</v>
      </c>
      <c r="F133" s="144">
        <f t="shared" si="17"/>
        <v>1.2191347330888314</v>
      </c>
      <c r="G133" s="64">
        <f t="shared" si="18"/>
        <v>12.67049800888989</v>
      </c>
      <c r="H133" s="125">
        <f t="shared" si="19"/>
        <v>12670.49800888989</v>
      </c>
      <c r="I133" s="123">
        <f t="shared" si="20"/>
        <v>11150.038247823104</v>
      </c>
      <c r="J133" s="126">
        <f t="shared" si="21"/>
        <v>12.6404842864</v>
      </c>
      <c r="K133" s="110">
        <f t="shared" si="22"/>
        <v>12640.4842864</v>
      </c>
      <c r="L133" s="111">
        <f t="shared" si="23"/>
        <v>11123.626172032</v>
      </c>
      <c r="N133" s="175"/>
      <c r="O133" s="52">
        <v>1.06</v>
      </c>
      <c r="P133" s="161">
        <f t="shared" si="29"/>
        <v>10.443956</v>
      </c>
      <c r="Q133" s="156">
        <f t="shared" si="24"/>
        <v>10443.956</v>
      </c>
      <c r="R133" s="156">
        <f t="shared" si="25"/>
        <v>9190.6812800000007</v>
      </c>
      <c r="S133" s="181"/>
      <c r="T133" s="52">
        <f t="shared" si="30"/>
        <v>1.0600000000000007</v>
      </c>
      <c r="U133" s="53">
        <f t="shared" si="26"/>
        <v>11150.038247823104</v>
      </c>
      <c r="V133" s="172">
        <f t="shared" si="27"/>
        <v>9190.6812800000007</v>
      </c>
      <c r="W133" s="54">
        <f t="shared" si="28"/>
        <v>0.82427352047822422</v>
      </c>
      <c r="X133" s="175"/>
      <c r="Y133" s="55"/>
      <c r="AC133" s="71">
        <v>13</v>
      </c>
      <c r="AD133" s="71">
        <v>0.6</v>
      </c>
      <c r="AE133" s="71">
        <f t="shared" si="31"/>
        <v>1.5</v>
      </c>
      <c r="AF133" s="173">
        <f t="shared" si="33"/>
        <v>1.9681134270078817</v>
      </c>
      <c r="AG133" s="174">
        <f t="shared" si="32"/>
        <v>17.774524387664933</v>
      </c>
      <c r="AI133" s="73"/>
    </row>
    <row r="134" spans="1:35" ht="16.5" thickTop="1" thickBot="1" x14ac:dyDescent="0.3">
      <c r="A134" s="58"/>
      <c r="B134" s="58"/>
      <c r="D134" s="52">
        <v>1.07</v>
      </c>
      <c r="E134" s="137">
        <f t="shared" si="16"/>
        <v>11.594271551098993</v>
      </c>
      <c r="F134" s="144">
        <f t="shared" si="17"/>
        <v>1.237627763736026</v>
      </c>
      <c r="G134" s="64">
        <f t="shared" si="18"/>
        <v>12.831899314835018</v>
      </c>
      <c r="H134" s="125">
        <f t="shared" si="19"/>
        <v>12831.899314835018</v>
      </c>
      <c r="I134" s="123">
        <f t="shared" si="20"/>
        <v>11292.071397054817</v>
      </c>
      <c r="J134" s="126">
        <f t="shared" si="21"/>
        <v>12.8032490772</v>
      </c>
      <c r="K134" s="110">
        <f t="shared" si="22"/>
        <v>12803.2490772</v>
      </c>
      <c r="L134" s="111">
        <f t="shared" si="23"/>
        <v>11266.859187936001</v>
      </c>
      <c r="N134" s="175"/>
      <c r="O134" s="52">
        <v>1.07</v>
      </c>
      <c r="P134" s="161">
        <f t="shared" si="29"/>
        <v>10.571681000000002</v>
      </c>
      <c r="Q134" s="156">
        <f t="shared" si="24"/>
        <v>10571.681000000002</v>
      </c>
      <c r="R134" s="156">
        <f t="shared" si="25"/>
        <v>9303.0792800000017</v>
      </c>
      <c r="S134" s="181"/>
      <c r="T134" s="52">
        <f t="shared" si="30"/>
        <v>1.0700000000000007</v>
      </c>
      <c r="U134" s="53">
        <f t="shared" si="26"/>
        <v>11292.071397054817</v>
      </c>
      <c r="V134" s="172">
        <f t="shared" si="27"/>
        <v>9303.0792800000017</v>
      </c>
      <c r="W134" s="54">
        <f t="shared" si="28"/>
        <v>0.82385941010135821</v>
      </c>
      <c r="X134" s="175"/>
      <c r="Y134" s="55"/>
      <c r="AC134" s="71">
        <v>14</v>
      </c>
      <c r="AD134" s="71">
        <v>0.65</v>
      </c>
      <c r="AE134" s="71">
        <f t="shared" si="31"/>
        <v>1.625</v>
      </c>
      <c r="AF134" s="173">
        <f t="shared" si="33"/>
        <v>2.1616707412353779</v>
      </c>
      <c r="AG134" s="174">
        <f t="shared" si="32"/>
        <v>19.522588881782006</v>
      </c>
      <c r="AI134" s="73"/>
    </row>
    <row r="135" spans="1:35" ht="16.5" thickTop="1" thickBot="1" x14ac:dyDescent="0.3">
      <c r="A135" s="58"/>
      <c r="B135" s="58"/>
      <c r="D135" s="52">
        <v>1.08</v>
      </c>
      <c r="E135" s="137">
        <f t="shared" si="16"/>
        <v>11.737348046416011</v>
      </c>
      <c r="F135" s="144">
        <f t="shared" si="17"/>
        <v>1.2561643567482077</v>
      </c>
      <c r="G135" s="64">
        <f t="shared" si="18"/>
        <v>12.993512403164219</v>
      </c>
      <c r="H135" s="125">
        <f t="shared" si="19"/>
        <v>12993.512403164219</v>
      </c>
      <c r="I135" s="123">
        <f t="shared" si="20"/>
        <v>11434.290914784513</v>
      </c>
      <c r="J135" s="126">
        <f t="shared" si="21"/>
        <v>12.966271084799999</v>
      </c>
      <c r="K135" s="110">
        <f t="shared" si="22"/>
        <v>12966.271084799999</v>
      </c>
      <c r="L135" s="111">
        <f t="shared" si="23"/>
        <v>11410.318554623998</v>
      </c>
      <c r="N135" s="175"/>
      <c r="O135" s="52">
        <v>1.08</v>
      </c>
      <c r="P135" s="161">
        <f t="shared" si="29"/>
        <v>10.699488000000002</v>
      </c>
      <c r="Q135" s="156">
        <f t="shared" si="24"/>
        <v>10699.488000000003</v>
      </c>
      <c r="R135" s="156">
        <f t="shared" si="25"/>
        <v>9415.5494400000025</v>
      </c>
      <c r="S135" s="181"/>
      <c r="T135" s="52">
        <f t="shared" si="30"/>
        <v>1.0800000000000007</v>
      </c>
      <c r="U135" s="53">
        <f t="shared" si="26"/>
        <v>11434.290914784513</v>
      </c>
      <c r="V135" s="172">
        <f t="shared" si="27"/>
        <v>9415.5494400000025</v>
      </c>
      <c r="W135" s="54">
        <f t="shared" si="28"/>
        <v>0.82344847705647561</v>
      </c>
      <c r="X135" s="175"/>
      <c r="Y135" s="55"/>
      <c r="AC135" s="71">
        <v>15</v>
      </c>
      <c r="AD135" s="71">
        <v>0.7</v>
      </c>
      <c r="AE135" s="71">
        <f t="shared" si="31"/>
        <v>1.75</v>
      </c>
      <c r="AF135" s="173">
        <f t="shared" si="33"/>
        <v>2.3489192284588514</v>
      </c>
      <c r="AG135" s="174">
        <f t="shared" si="32"/>
        <v>21.213676782019</v>
      </c>
      <c r="AI135" s="73"/>
    </row>
    <row r="136" spans="1:35" ht="16.5" thickTop="1" thickBot="1" x14ac:dyDescent="0.3">
      <c r="A136" s="58"/>
      <c r="B136" s="58"/>
      <c r="D136" s="52">
        <v>1.0900000000000001</v>
      </c>
      <c r="E136" s="137">
        <f t="shared" si="16"/>
        <v>11.880583234787281</v>
      </c>
      <c r="F136" s="144">
        <f t="shared" si="17"/>
        <v>1.2747420919939876</v>
      </c>
      <c r="G136" s="64">
        <f t="shared" si="18"/>
        <v>13.155325326781268</v>
      </c>
      <c r="H136" s="125">
        <f t="shared" si="19"/>
        <v>13155.325326781269</v>
      </c>
      <c r="I136" s="123">
        <f t="shared" si="20"/>
        <v>11576.686287567516</v>
      </c>
      <c r="J136" s="126">
        <f t="shared" si="21"/>
        <v>13.129535971599999</v>
      </c>
      <c r="K136" s="110">
        <f t="shared" si="22"/>
        <v>13129.535971599998</v>
      </c>
      <c r="L136" s="111">
        <f t="shared" si="23"/>
        <v>11553.991655007998</v>
      </c>
      <c r="N136" s="175"/>
      <c r="O136" s="52">
        <v>1.0900000000000001</v>
      </c>
      <c r="P136" s="161">
        <f t="shared" si="29"/>
        <v>10.827365</v>
      </c>
      <c r="Q136" s="156">
        <f t="shared" si="24"/>
        <v>10827.365</v>
      </c>
      <c r="R136" s="156">
        <f t="shared" si="25"/>
        <v>9528.0812000000005</v>
      </c>
      <c r="S136" s="181"/>
      <c r="T136" s="52">
        <f t="shared" si="30"/>
        <v>1.0900000000000007</v>
      </c>
      <c r="U136" s="53">
        <f t="shared" si="26"/>
        <v>11576.686287567516</v>
      </c>
      <c r="V136" s="172">
        <f t="shared" si="27"/>
        <v>9528.0812000000005</v>
      </c>
      <c r="W136" s="54">
        <f t="shared" si="28"/>
        <v>0.82304045936119374</v>
      </c>
      <c r="X136" s="175"/>
      <c r="Y136" s="55"/>
      <c r="AC136" s="71">
        <v>16</v>
      </c>
      <c r="AD136" s="71">
        <v>0.75</v>
      </c>
      <c r="AE136" s="71">
        <f t="shared" si="31"/>
        <v>1.875</v>
      </c>
      <c r="AF136" s="173">
        <f t="shared" si="33"/>
        <v>2.5274078042854149</v>
      </c>
      <c r="AG136" s="174">
        <f t="shared" si="32"/>
        <v>22.825651732452652</v>
      </c>
      <c r="AI136" s="73"/>
    </row>
    <row r="137" spans="1:35" ht="16.5" thickTop="1" thickBot="1" x14ac:dyDescent="0.3">
      <c r="A137" s="58"/>
      <c r="B137" s="58"/>
      <c r="D137" s="52">
        <v>1.1000000000000001</v>
      </c>
      <c r="E137" s="137">
        <f t="shared" si="16"/>
        <v>12.023967620881074</v>
      </c>
      <c r="F137" s="144">
        <f t="shared" si="17"/>
        <v>1.2933585493419775</v>
      </c>
      <c r="G137" s="64">
        <f t="shared" si="18"/>
        <v>13.317326170223051</v>
      </c>
      <c r="H137" s="125">
        <f t="shared" si="19"/>
        <v>13317.326170223052</v>
      </c>
      <c r="I137" s="123">
        <f t="shared" si="20"/>
        <v>11719.247029796286</v>
      </c>
      <c r="J137" s="126">
        <f t="shared" si="21"/>
        <v>13.2930294</v>
      </c>
      <c r="K137" s="110">
        <f t="shared" si="22"/>
        <v>13293.029399999999</v>
      </c>
      <c r="L137" s="111">
        <f t="shared" si="23"/>
        <v>11697.865872</v>
      </c>
      <c r="N137" s="175"/>
      <c r="O137" s="52">
        <v>1.1000000000000001</v>
      </c>
      <c r="P137" s="161">
        <f t="shared" si="29"/>
        <v>10.955300000000001</v>
      </c>
      <c r="Q137" s="156">
        <f t="shared" si="24"/>
        <v>10955.300000000001</v>
      </c>
      <c r="R137" s="156">
        <f t="shared" si="25"/>
        <v>9640.6640000000007</v>
      </c>
      <c r="S137" s="181"/>
      <c r="T137" s="52">
        <f t="shared" si="30"/>
        <v>1.1000000000000008</v>
      </c>
      <c r="U137" s="53">
        <f t="shared" si="26"/>
        <v>11719.247029796286</v>
      </c>
      <c r="V137" s="172">
        <f t="shared" si="27"/>
        <v>9640.6640000000007</v>
      </c>
      <c r="W137" s="54">
        <f t="shared" si="28"/>
        <v>0.82263510407183404</v>
      </c>
      <c r="X137" s="175"/>
      <c r="Y137" s="55"/>
      <c r="AC137" s="71">
        <v>17</v>
      </c>
      <c r="AD137" s="71">
        <v>0.8</v>
      </c>
      <c r="AE137" s="71">
        <f t="shared" si="31"/>
        <v>2</v>
      </c>
      <c r="AF137" s="173">
        <f t="shared" si="33"/>
        <v>2.6942974355881808</v>
      </c>
      <c r="AG137" s="174">
        <f t="shared" si="32"/>
        <v>24.332873715155756</v>
      </c>
      <c r="AI137" s="73"/>
    </row>
    <row r="138" spans="1:35" ht="16.5" thickTop="1" thickBot="1" x14ac:dyDescent="0.3">
      <c r="A138" s="58"/>
      <c r="B138" s="58"/>
      <c r="D138" s="52">
        <v>1.1100000000000001</v>
      </c>
      <c r="E138" s="137">
        <f t="shared" si="16"/>
        <v>12.167491738978386</v>
      </c>
      <c r="F138" s="144">
        <f t="shared" si="17"/>
        <v>1.3120113086607892</v>
      </c>
      <c r="G138" s="64">
        <f t="shared" si="18"/>
        <v>13.479503047639176</v>
      </c>
      <c r="H138" s="125">
        <f t="shared" si="19"/>
        <v>13479.503047639175</v>
      </c>
      <c r="I138" s="123">
        <f t="shared" si="20"/>
        <v>11861.962681922474</v>
      </c>
      <c r="J138" s="126">
        <f t="shared" si="21"/>
        <v>13.4567370324</v>
      </c>
      <c r="K138" s="110">
        <f t="shared" si="22"/>
        <v>13456.7370324</v>
      </c>
      <c r="L138" s="111">
        <f t="shared" si="23"/>
        <v>11841.928588512001</v>
      </c>
      <c r="N138" s="175"/>
      <c r="O138" s="52">
        <v>1.1100000000000001</v>
      </c>
      <c r="P138" s="161">
        <f t="shared" si="29"/>
        <v>11.083281000000003</v>
      </c>
      <c r="Q138" s="156">
        <f t="shared" si="24"/>
        <v>11083.281000000003</v>
      </c>
      <c r="R138" s="156">
        <f t="shared" si="25"/>
        <v>9753.2872800000023</v>
      </c>
      <c r="S138" s="181"/>
      <c r="T138" s="52">
        <f t="shared" si="30"/>
        <v>1.1100000000000008</v>
      </c>
      <c r="U138" s="53">
        <f t="shared" si="26"/>
        <v>11861.962681922474</v>
      </c>
      <c r="V138" s="172">
        <f t="shared" si="27"/>
        <v>9753.2872800000023</v>
      </c>
      <c r="W138" s="54">
        <f t="shared" si="28"/>
        <v>0.82223216693000778</v>
      </c>
      <c r="X138" s="175"/>
      <c r="Y138" s="55"/>
      <c r="AC138" s="71">
        <v>18</v>
      </c>
      <c r="AD138" s="71">
        <v>0.85</v>
      </c>
      <c r="AE138" s="71">
        <f t="shared" si="31"/>
        <v>2.125</v>
      </c>
      <c r="AF138" s="173">
        <f t="shared" si="33"/>
        <v>2.8460938134036491</v>
      </c>
      <c r="AG138" s="174">
        <f t="shared" si="32"/>
        <v>25.703784752301704</v>
      </c>
      <c r="AI138" s="73"/>
    </row>
    <row r="139" spans="1:35" ht="16.5" thickTop="1" thickBot="1" x14ac:dyDescent="0.3">
      <c r="A139" s="58"/>
      <c r="B139" s="58"/>
      <c r="D139" s="52">
        <v>1.1200000000000001</v>
      </c>
      <c r="E139" s="137">
        <f t="shared" si="16"/>
        <v>12.311146150982623</v>
      </c>
      <c r="F139" s="144">
        <f t="shared" si="17"/>
        <v>1.3306979498190352</v>
      </c>
      <c r="G139" s="64">
        <f t="shared" si="18"/>
        <v>13.641844100801658</v>
      </c>
      <c r="H139" s="125">
        <f t="shared" si="19"/>
        <v>13641.844100801658</v>
      </c>
      <c r="I139" s="123">
        <f t="shared" si="20"/>
        <v>12004.822808705459</v>
      </c>
      <c r="J139" s="126">
        <f t="shared" si="21"/>
        <v>13.6206445312</v>
      </c>
      <c r="K139" s="110">
        <f t="shared" si="22"/>
        <v>13620.6445312</v>
      </c>
      <c r="L139" s="111">
        <f t="shared" si="23"/>
        <v>11986.167187456</v>
      </c>
      <c r="N139" s="175"/>
      <c r="O139" s="52">
        <v>1.1200000000000001</v>
      </c>
      <c r="P139" s="161">
        <f t="shared" si="29"/>
        <v>11.211296000000001</v>
      </c>
      <c r="Q139" s="156">
        <f t="shared" si="24"/>
        <v>11211.296</v>
      </c>
      <c r="R139" s="156">
        <f t="shared" si="25"/>
        <v>9865.9404800000011</v>
      </c>
      <c r="S139" s="181"/>
      <c r="T139" s="52">
        <f t="shared" si="30"/>
        <v>1.1200000000000008</v>
      </c>
      <c r="U139" s="53">
        <f t="shared" si="26"/>
        <v>12004.822808705459</v>
      </c>
      <c r="V139" s="172">
        <f t="shared" si="27"/>
        <v>9865.9404800000011</v>
      </c>
      <c r="W139" s="54">
        <f t="shared" si="28"/>
        <v>0.82183141202597187</v>
      </c>
      <c r="X139" s="175"/>
      <c r="Y139" s="55"/>
      <c r="AC139" s="71">
        <v>19</v>
      </c>
      <c r="AD139" s="71">
        <v>0.9</v>
      </c>
      <c r="AE139" s="71">
        <f t="shared" si="31"/>
        <v>2.25</v>
      </c>
      <c r="AF139" s="173">
        <f t="shared" si="33"/>
        <v>2.9780915447965088</v>
      </c>
      <c r="AG139" s="174">
        <f t="shared" si="32"/>
        <v>26.89588926394347</v>
      </c>
      <c r="AI139" s="73"/>
    </row>
    <row r="140" spans="1:35" ht="16.5" thickTop="1" thickBot="1" x14ac:dyDescent="0.3">
      <c r="A140" s="58"/>
      <c r="B140" s="58"/>
      <c r="D140" s="52">
        <v>1.1299999999999999</v>
      </c>
      <c r="E140" s="137">
        <f t="shared" si="16"/>
        <v>12.454921444457092</v>
      </c>
      <c r="F140" s="144">
        <f t="shared" si="17"/>
        <v>1.3494160526853263</v>
      </c>
      <c r="G140" s="64">
        <f t="shared" si="18"/>
        <v>13.804337497142418</v>
      </c>
      <c r="H140" s="125">
        <f t="shared" si="19"/>
        <v>13804.337497142418</v>
      </c>
      <c r="I140" s="123">
        <f t="shared" si="20"/>
        <v>12147.816997485328</v>
      </c>
      <c r="J140" s="126">
        <f t="shared" si="21"/>
        <v>13.784737558799996</v>
      </c>
      <c r="K140" s="110">
        <f t="shared" si="22"/>
        <v>13784.737558799996</v>
      </c>
      <c r="L140" s="111">
        <f t="shared" si="23"/>
        <v>12130.569051743996</v>
      </c>
      <c r="N140" s="175"/>
      <c r="O140" s="52">
        <v>1.1299999999999999</v>
      </c>
      <c r="P140" s="161">
        <f t="shared" si="29"/>
        <v>11.339332999999998</v>
      </c>
      <c r="Q140" s="156">
        <f t="shared" si="24"/>
        <v>11339.332999999999</v>
      </c>
      <c r="R140" s="156">
        <f t="shared" si="25"/>
        <v>9978.6130399999984</v>
      </c>
      <c r="S140" s="181"/>
      <c r="T140" s="52">
        <f t="shared" si="30"/>
        <v>1.1300000000000008</v>
      </c>
      <c r="U140" s="53">
        <f t="shared" si="26"/>
        <v>12147.816997485328</v>
      </c>
      <c r="V140" s="172">
        <f t="shared" si="27"/>
        <v>9978.6130399999984</v>
      </c>
      <c r="W140" s="54">
        <f t="shared" si="28"/>
        <v>0.82143261147790025</v>
      </c>
      <c r="X140" s="175"/>
      <c r="Y140" s="55"/>
      <c r="AC140" s="71">
        <v>20</v>
      </c>
      <c r="AD140" s="71">
        <v>0.95</v>
      </c>
      <c r="AE140" s="71">
        <f t="shared" si="31"/>
        <v>2.375</v>
      </c>
      <c r="AF140" s="173">
        <f t="shared" si="33"/>
        <v>3.0828667467121909</v>
      </c>
      <c r="AG140" s="174">
        <f t="shared" si="32"/>
        <v>27.842140306244474</v>
      </c>
      <c r="AI140" s="73"/>
    </row>
    <row r="141" spans="1:35" ht="16.5" thickTop="1" thickBot="1" x14ac:dyDescent="0.3">
      <c r="A141" s="58"/>
      <c r="B141" s="58"/>
      <c r="D141" s="52">
        <v>1.1399999999999999</v>
      </c>
      <c r="E141" s="137">
        <f t="shared" si="16"/>
        <v>12.598808230688238</v>
      </c>
      <c r="F141" s="144">
        <f t="shared" si="17"/>
        <v>1.3681631971282753</v>
      </c>
      <c r="G141" s="64">
        <f t="shared" si="18"/>
        <v>13.966971427816514</v>
      </c>
      <c r="H141" s="125">
        <f t="shared" si="19"/>
        <v>13966.971427816514</v>
      </c>
      <c r="I141" s="123">
        <f t="shared" si="20"/>
        <v>12290.934856478532</v>
      </c>
      <c r="J141" s="126">
        <f t="shared" si="21"/>
        <v>13.949001777599996</v>
      </c>
      <c r="K141" s="110">
        <f t="shared" si="22"/>
        <v>13949.001777599997</v>
      </c>
      <c r="L141" s="111">
        <f t="shared" si="23"/>
        <v>12275.121564287998</v>
      </c>
      <c r="N141" s="175"/>
      <c r="O141" s="52">
        <v>1.1399999999999999</v>
      </c>
      <c r="P141" s="161">
        <f t="shared" si="29"/>
        <v>11.46738</v>
      </c>
      <c r="Q141" s="156">
        <f t="shared" si="24"/>
        <v>11467.380000000001</v>
      </c>
      <c r="R141" s="156">
        <f t="shared" si="25"/>
        <v>10091.294400000001</v>
      </c>
      <c r="S141" s="181"/>
      <c r="T141" s="52">
        <f t="shared" si="30"/>
        <v>1.1400000000000008</v>
      </c>
      <c r="U141" s="53">
        <f t="shared" si="26"/>
        <v>12290.934856478532</v>
      </c>
      <c r="V141" s="172">
        <f t="shared" si="27"/>
        <v>10091.294400000001</v>
      </c>
      <c r="W141" s="54">
        <f t="shared" si="28"/>
        <v>0.82103554512624366</v>
      </c>
      <c r="X141" s="175"/>
      <c r="Y141" s="55"/>
      <c r="AC141" s="71">
        <v>21</v>
      </c>
      <c r="AD141" s="71">
        <v>1</v>
      </c>
      <c r="AE141" s="71">
        <f t="shared" si="31"/>
        <v>2.5</v>
      </c>
      <c r="AF141" s="173">
        <f t="shared" si="33"/>
        <v>3.1415926535897931</v>
      </c>
      <c r="AG141" s="174">
        <f t="shared" si="32"/>
        <v>28.372508652732819</v>
      </c>
      <c r="AI141" s="73"/>
    </row>
    <row r="142" spans="1:35" ht="16.5" thickTop="1" thickBot="1" x14ac:dyDescent="0.3">
      <c r="A142" s="58"/>
      <c r="B142" s="58"/>
      <c r="D142" s="52">
        <v>1.1499999999999999</v>
      </c>
      <c r="E142" s="137">
        <f t="shared" si="16"/>
        <v>12.742797142772428</v>
      </c>
      <c r="F142" s="144">
        <f t="shared" si="17"/>
        <v>1.3869369630164941</v>
      </c>
      <c r="G142" s="64">
        <f t="shared" si="18"/>
        <v>14.129734105788922</v>
      </c>
      <c r="H142" s="125">
        <f t="shared" si="19"/>
        <v>14129.734105788923</v>
      </c>
      <c r="I142" s="123">
        <f t="shared" si="20"/>
        <v>12434.166013094253</v>
      </c>
      <c r="J142" s="126">
        <f t="shared" si="21"/>
        <v>14.113422849999996</v>
      </c>
      <c r="K142" s="110">
        <f t="shared" si="22"/>
        <v>14113.422849999995</v>
      </c>
      <c r="L142" s="111">
        <f t="shared" si="23"/>
        <v>12419.812107999996</v>
      </c>
      <c r="N142" s="175"/>
      <c r="O142" s="52">
        <v>1.1499999999999999</v>
      </c>
      <c r="P142" s="161">
        <f t="shared" si="29"/>
        <v>11.595425000000001</v>
      </c>
      <c r="Q142" s="156">
        <f t="shared" si="24"/>
        <v>11595.425000000001</v>
      </c>
      <c r="R142" s="156">
        <f t="shared" si="25"/>
        <v>10203.974</v>
      </c>
      <c r="S142" s="181"/>
      <c r="T142" s="52">
        <f t="shared" si="30"/>
        <v>1.1500000000000008</v>
      </c>
      <c r="U142" s="53">
        <f t="shared" si="26"/>
        <v>12434.166013094253</v>
      </c>
      <c r="V142" s="172">
        <f t="shared" si="27"/>
        <v>10203.974</v>
      </c>
      <c r="W142" s="54">
        <f t="shared" si="28"/>
        <v>0.82064000024242334</v>
      </c>
      <c r="X142" s="175"/>
      <c r="Y142" s="55"/>
      <c r="AI142" s="73"/>
    </row>
    <row r="143" spans="1:35" ht="16.5" thickTop="1" thickBot="1" x14ac:dyDescent="0.3">
      <c r="A143" s="58"/>
      <c r="B143" s="58"/>
      <c r="D143" s="52">
        <v>1.1599999999999999</v>
      </c>
      <c r="E143" s="137">
        <f t="shared" si="16"/>
        <v>12.886878833724403</v>
      </c>
      <c r="F143" s="144">
        <f t="shared" si="17"/>
        <v>1.4057349302185942</v>
      </c>
      <c r="G143" s="64">
        <f t="shared" si="18"/>
        <v>14.292613763942997</v>
      </c>
      <c r="H143" s="125">
        <f t="shared" si="19"/>
        <v>14292.613763942996</v>
      </c>
      <c r="I143" s="123">
        <f t="shared" si="20"/>
        <v>12577.500112269836</v>
      </c>
      <c r="J143" s="126">
        <f t="shared" si="21"/>
        <v>14.277986438399996</v>
      </c>
      <c r="K143" s="110">
        <f t="shared" si="22"/>
        <v>14277.986438399996</v>
      </c>
      <c r="L143" s="111">
        <f t="shared" si="23"/>
        <v>12564.628065791996</v>
      </c>
      <c r="N143" s="175"/>
      <c r="O143" s="52">
        <v>1.1599999999999999</v>
      </c>
      <c r="P143" s="161">
        <f t="shared" si="29"/>
        <v>11.723456000000001</v>
      </c>
      <c r="Q143" s="156">
        <f t="shared" si="24"/>
        <v>11723.456</v>
      </c>
      <c r="R143" s="156">
        <f t="shared" si="25"/>
        <v>10316.64128</v>
      </c>
      <c r="S143" s="181"/>
      <c r="T143" s="52">
        <f t="shared" si="30"/>
        <v>1.1600000000000008</v>
      </c>
      <c r="U143" s="53">
        <f t="shared" si="26"/>
        <v>12577.500112269836</v>
      </c>
      <c r="V143" s="172">
        <f t="shared" si="27"/>
        <v>10316.64128</v>
      </c>
      <c r="W143" s="54">
        <f t="shared" si="28"/>
        <v>0.82024577125113429</v>
      </c>
      <c r="X143" s="175"/>
      <c r="Y143" s="55"/>
      <c r="AI143" s="73"/>
    </row>
    <row r="144" spans="1:35" ht="16.5" thickTop="1" thickBot="1" x14ac:dyDescent="0.3">
      <c r="A144" s="58"/>
      <c r="B144" s="58"/>
      <c r="D144" s="52">
        <v>1.17</v>
      </c>
      <c r="E144" s="137">
        <f t="shared" si="16"/>
        <v>13.031043974605316</v>
      </c>
      <c r="F144" s="144">
        <f t="shared" si="17"/>
        <v>1.4245546786031871</v>
      </c>
      <c r="G144" s="64">
        <f t="shared" si="18"/>
        <v>14.455598653208503</v>
      </c>
      <c r="H144" s="125">
        <f t="shared" si="19"/>
        <v>14455.598653208503</v>
      </c>
      <c r="I144" s="123">
        <f t="shared" si="20"/>
        <v>12720.926814823482</v>
      </c>
      <c r="J144" s="126">
        <f t="shared" si="21"/>
        <v>14.442678205199996</v>
      </c>
      <c r="K144" s="110">
        <f t="shared" si="22"/>
        <v>14442.678205199996</v>
      </c>
      <c r="L144" s="111">
        <f t="shared" si="23"/>
        <v>12709.556820575997</v>
      </c>
      <c r="N144" s="175"/>
      <c r="O144" s="52">
        <v>1.17</v>
      </c>
      <c r="P144" s="161">
        <f t="shared" si="29"/>
        <v>11.851460999999999</v>
      </c>
      <c r="Q144" s="156">
        <f t="shared" si="24"/>
        <v>11851.460999999999</v>
      </c>
      <c r="R144" s="156">
        <f t="shared" si="25"/>
        <v>10429.285679999999</v>
      </c>
      <c r="S144" s="181"/>
      <c r="T144" s="52">
        <f t="shared" si="30"/>
        <v>1.1700000000000008</v>
      </c>
      <c r="U144" s="53">
        <f t="shared" si="26"/>
        <v>12720.926814823482</v>
      </c>
      <c r="V144" s="172">
        <f t="shared" si="27"/>
        <v>10429.285679999999</v>
      </c>
      <c r="W144" s="54">
        <f t="shared" si="28"/>
        <v>0.81985265946557662</v>
      </c>
      <c r="X144" s="175"/>
      <c r="Y144" s="55"/>
      <c r="AF144" t="s">
        <v>81</v>
      </c>
    </row>
    <row r="145" spans="1:25" ht="16.5" thickTop="1" thickBot="1" x14ac:dyDescent="0.3">
      <c r="A145" s="58"/>
      <c r="B145" s="58"/>
      <c r="D145" s="52">
        <v>1.18</v>
      </c>
      <c r="E145" s="137">
        <f t="shared" si="16"/>
        <v>13.175283252668519</v>
      </c>
      <c r="F145" s="144">
        <f t="shared" si="17"/>
        <v>1.4433937880388854</v>
      </c>
      <c r="G145" s="64">
        <f t="shared" si="18"/>
        <v>14.618677040707405</v>
      </c>
      <c r="H145" s="125">
        <f t="shared" si="19"/>
        <v>14618.677040707405</v>
      </c>
      <c r="I145" s="123">
        <f t="shared" si="20"/>
        <v>12864.435795822517</v>
      </c>
      <c r="J145" s="126">
        <f t="shared" si="21"/>
        <v>14.607483812799996</v>
      </c>
      <c r="K145" s="110">
        <f t="shared" si="22"/>
        <v>14607.483812799996</v>
      </c>
      <c r="L145" s="111">
        <f t="shared" si="23"/>
        <v>12854.585755263995</v>
      </c>
      <c r="N145" s="175"/>
      <c r="O145" s="52">
        <v>1.18</v>
      </c>
      <c r="P145" s="161">
        <f t="shared" si="29"/>
        <v>11.979427999999999</v>
      </c>
      <c r="Q145" s="156">
        <f t="shared" si="24"/>
        <v>11979.427999999998</v>
      </c>
      <c r="R145" s="156">
        <f t="shared" si="25"/>
        <v>10541.896639999999</v>
      </c>
      <c r="S145" s="181"/>
      <c r="T145" s="52">
        <f t="shared" si="30"/>
        <v>1.1800000000000008</v>
      </c>
      <c r="U145" s="53">
        <f t="shared" si="26"/>
        <v>12864.435795822517</v>
      </c>
      <c r="V145" s="172">
        <f t="shared" si="27"/>
        <v>10541.896639999999</v>
      </c>
      <c r="W145" s="54">
        <f t="shared" si="28"/>
        <v>0.81946047283498291</v>
      </c>
      <c r="X145" s="175"/>
      <c r="Y145" s="55"/>
    </row>
    <row r="146" spans="1:25" ht="16.5" thickTop="1" thickBot="1" x14ac:dyDescent="0.3">
      <c r="A146" s="58"/>
      <c r="B146" s="58"/>
      <c r="D146" s="52">
        <v>1.19</v>
      </c>
      <c r="E146" s="137">
        <f t="shared" si="16"/>
        <v>13.319587369521109</v>
      </c>
      <c r="F146" s="144">
        <f t="shared" si="17"/>
        <v>1.4622498383943008</v>
      </c>
      <c r="G146" s="64">
        <f t="shared" si="18"/>
        <v>14.781837207915411</v>
      </c>
      <c r="H146" s="125">
        <f t="shared" si="19"/>
        <v>14781.837207915411</v>
      </c>
      <c r="I146" s="123">
        <f t="shared" si="20"/>
        <v>13008.016742965561</v>
      </c>
      <c r="J146" s="126">
        <f t="shared" si="21"/>
        <v>14.772388923599998</v>
      </c>
      <c r="K146" s="110">
        <f t="shared" si="22"/>
        <v>14772.388923599998</v>
      </c>
      <c r="L146" s="111">
        <f t="shared" si="23"/>
        <v>12999.702252767998</v>
      </c>
      <c r="N146" s="175"/>
      <c r="O146" s="52">
        <v>1.19</v>
      </c>
      <c r="P146" s="161">
        <f t="shared" si="29"/>
        <v>12.107345000000002</v>
      </c>
      <c r="Q146" s="156">
        <f t="shared" si="24"/>
        <v>12107.345000000003</v>
      </c>
      <c r="R146" s="156">
        <f t="shared" si="25"/>
        <v>10654.463600000003</v>
      </c>
      <c r="S146" s="181"/>
      <c r="T146" s="52">
        <f t="shared" si="30"/>
        <v>1.1900000000000008</v>
      </c>
      <c r="U146" s="53">
        <f t="shared" si="26"/>
        <v>13008.016742965561</v>
      </c>
      <c r="V146" s="172">
        <f t="shared" si="27"/>
        <v>10654.463600000003</v>
      </c>
      <c r="W146" s="54">
        <f t="shared" si="28"/>
        <v>0.81906902570383711</v>
      </c>
      <c r="X146" s="175"/>
      <c r="Y146" s="55"/>
    </row>
    <row r="147" spans="1:25" ht="16.5" thickTop="1" thickBot="1" x14ac:dyDescent="0.3">
      <c r="A147" s="58"/>
      <c r="B147" s="58"/>
      <c r="D147" s="52">
        <v>1.2</v>
      </c>
      <c r="E147" s="137">
        <f t="shared" si="16"/>
        <v>13.463947039299519</v>
      </c>
      <c r="F147" s="144">
        <f t="shared" si="17"/>
        <v>1.4811204095380446</v>
      </c>
      <c r="G147" s="64">
        <f t="shared" si="18"/>
        <v>14.945067448837564</v>
      </c>
      <c r="H147" s="125">
        <f t="shared" si="19"/>
        <v>14945.067448837564</v>
      </c>
      <c r="I147" s="123">
        <f t="shared" si="20"/>
        <v>13151.659354977057</v>
      </c>
      <c r="J147" s="126">
        <f t="shared" si="21"/>
        <v>14.937379199999997</v>
      </c>
      <c r="K147" s="110">
        <f t="shared" si="22"/>
        <v>14937.379199999998</v>
      </c>
      <c r="L147" s="111">
        <f t="shared" si="23"/>
        <v>13144.893695999997</v>
      </c>
      <c r="N147" s="175"/>
      <c r="O147" s="52">
        <v>1.2</v>
      </c>
      <c r="P147" s="161">
        <f t="shared" si="29"/>
        <v>12.235200000000003</v>
      </c>
      <c r="Q147" s="156">
        <f t="shared" si="24"/>
        <v>12235.200000000003</v>
      </c>
      <c r="R147" s="156">
        <f t="shared" si="25"/>
        <v>10766.976000000002</v>
      </c>
      <c r="S147" s="181"/>
      <c r="T147" s="52">
        <f t="shared" si="30"/>
        <v>1.2000000000000008</v>
      </c>
      <c r="U147" s="53">
        <f t="shared" si="26"/>
        <v>13151.659354977057</v>
      </c>
      <c r="V147" s="172">
        <f t="shared" si="27"/>
        <v>10766.976000000002</v>
      </c>
      <c r="W147" s="54">
        <f t="shared" si="28"/>
        <v>0.81867813858221583</v>
      </c>
      <c r="X147" s="175"/>
      <c r="Y147" s="55"/>
    </row>
    <row r="148" spans="1:25" ht="16.5" thickTop="1" thickBot="1" x14ac:dyDescent="0.3">
      <c r="A148" s="58"/>
      <c r="B148" s="58"/>
      <c r="D148" s="52">
        <v>1.21</v>
      </c>
      <c r="E148" s="137">
        <f t="shared" si="16"/>
        <v>13.608352986857209</v>
      </c>
      <c r="F148" s="144">
        <f t="shared" si="17"/>
        <v>1.5000030813387293</v>
      </c>
      <c r="G148" s="64">
        <f t="shared" si="18"/>
        <v>15.108356068195938</v>
      </c>
      <c r="H148" s="125">
        <f t="shared" si="19"/>
        <v>15108.356068195939</v>
      </c>
      <c r="I148" s="123">
        <f t="shared" si="20"/>
        <v>13295.353340012427</v>
      </c>
      <c r="J148" s="126">
        <f t="shared" si="21"/>
        <v>15.102440304399996</v>
      </c>
      <c r="K148" s="110">
        <f t="shared" si="22"/>
        <v>15102.440304399996</v>
      </c>
      <c r="L148" s="111">
        <f t="shared" si="23"/>
        <v>13290.147467871997</v>
      </c>
      <c r="N148" s="175"/>
      <c r="O148" s="52">
        <v>1.21</v>
      </c>
      <c r="P148" s="161">
        <f t="shared" si="29"/>
        <v>12.362981000000001</v>
      </c>
      <c r="Q148" s="156">
        <f t="shared" si="24"/>
        <v>12362.981000000002</v>
      </c>
      <c r="R148" s="156">
        <f t="shared" si="25"/>
        <v>10879.423280000001</v>
      </c>
      <c r="S148" s="181"/>
      <c r="T148" s="52">
        <f t="shared" si="30"/>
        <v>1.2100000000000009</v>
      </c>
      <c r="U148" s="53">
        <f t="shared" si="26"/>
        <v>13295.353340012427</v>
      </c>
      <c r="V148" s="172">
        <f t="shared" si="27"/>
        <v>10879.423280000001</v>
      </c>
      <c r="W148" s="54">
        <f t="shared" si="28"/>
        <v>0.81828763792672787</v>
      </c>
      <c r="X148" s="175"/>
      <c r="Y148" s="55"/>
    </row>
    <row r="149" spans="1:25" ht="16.5" thickTop="1" thickBot="1" x14ac:dyDescent="0.3">
      <c r="A149" s="58"/>
      <c r="B149" s="58"/>
      <c r="D149" s="52">
        <v>1.22</v>
      </c>
      <c r="E149" s="137">
        <f t="shared" si="16"/>
        <v>13.752795945962772</v>
      </c>
      <c r="F149" s="144">
        <f t="shared" si="17"/>
        <v>1.5188954336649665</v>
      </c>
      <c r="G149" s="64">
        <f t="shared" si="18"/>
        <v>15.271691379627738</v>
      </c>
      <c r="H149" s="125">
        <f t="shared" si="19"/>
        <v>15271.691379627739</v>
      </c>
      <c r="I149" s="123">
        <f t="shared" si="20"/>
        <v>13439.08841407241</v>
      </c>
      <c r="J149" s="126">
        <f t="shared" si="21"/>
        <v>15.267557899199996</v>
      </c>
      <c r="K149" s="110">
        <f t="shared" si="22"/>
        <v>15267.557899199996</v>
      </c>
      <c r="L149" s="111">
        <f t="shared" si="23"/>
        <v>13435.450951295996</v>
      </c>
      <c r="N149" s="175"/>
      <c r="O149" s="52">
        <v>1.22</v>
      </c>
      <c r="P149" s="161">
        <f t="shared" si="29"/>
        <v>12.490676000000001</v>
      </c>
      <c r="Q149" s="156">
        <f t="shared" si="24"/>
        <v>12490.676000000001</v>
      </c>
      <c r="R149" s="156">
        <f t="shared" si="25"/>
        <v>10991.794880000001</v>
      </c>
      <c r="S149" s="181"/>
      <c r="T149" s="52">
        <f t="shared" si="30"/>
        <v>1.2200000000000009</v>
      </c>
      <c r="U149" s="53">
        <f t="shared" si="26"/>
        <v>13439.08841407241</v>
      </c>
      <c r="V149" s="172">
        <f t="shared" si="27"/>
        <v>10991.794880000001</v>
      </c>
      <c r="W149" s="54">
        <f t="shared" si="28"/>
        <v>0.81789735593153878</v>
      </c>
      <c r="X149" s="175"/>
      <c r="Y149" s="55"/>
    </row>
    <row r="150" spans="1:25" ht="16.5" thickTop="1" thickBot="1" x14ac:dyDescent="0.3">
      <c r="A150" s="58"/>
      <c r="B150" s="58"/>
      <c r="D150" s="52">
        <v>1.23</v>
      </c>
      <c r="E150" s="137">
        <f t="shared" si="16"/>
        <v>13.897266657506616</v>
      </c>
      <c r="F150" s="144">
        <f t="shared" si="17"/>
        <v>1.5377950463853678</v>
      </c>
      <c r="G150" s="64">
        <f t="shared" si="18"/>
        <v>15.435061703891984</v>
      </c>
      <c r="H150" s="125">
        <f t="shared" si="19"/>
        <v>15435.061703891985</v>
      </c>
      <c r="I150" s="123">
        <f t="shared" si="20"/>
        <v>13582.854299424946</v>
      </c>
      <c r="J150" s="126">
        <f t="shared" si="21"/>
        <v>15.432717646799997</v>
      </c>
      <c r="K150" s="110">
        <f t="shared" si="22"/>
        <v>15432.717646799996</v>
      </c>
      <c r="L150" s="111">
        <f t="shared" si="23"/>
        <v>13580.791529183996</v>
      </c>
      <c r="N150" s="175"/>
      <c r="O150" s="52">
        <v>1.23</v>
      </c>
      <c r="P150" s="161">
        <f t="shared" si="29"/>
        <v>12.618273000000002</v>
      </c>
      <c r="Q150" s="156">
        <f t="shared" si="24"/>
        <v>12618.273000000003</v>
      </c>
      <c r="R150" s="156">
        <f t="shared" si="25"/>
        <v>11104.080240000003</v>
      </c>
      <c r="S150" s="181"/>
      <c r="T150" s="52">
        <f t="shared" si="30"/>
        <v>1.2300000000000009</v>
      </c>
      <c r="U150" s="53">
        <f t="shared" si="26"/>
        <v>13582.854299424946</v>
      </c>
      <c r="V150" s="172">
        <f t="shared" si="27"/>
        <v>11104.080240000003</v>
      </c>
      <c r="W150" s="54">
        <f t="shared" si="28"/>
        <v>0.81750713032901445</v>
      </c>
      <c r="X150" s="175"/>
      <c r="Y150" s="55"/>
    </row>
    <row r="151" spans="1:25" ht="16.5" thickTop="1" thickBot="1" x14ac:dyDescent="0.3">
      <c r="A151" s="58"/>
      <c r="B151" s="58"/>
      <c r="D151" s="52">
        <v>1.24</v>
      </c>
      <c r="E151" s="137">
        <f t="shared" si="16"/>
        <v>14.041755867714539</v>
      </c>
      <c r="F151" s="144">
        <f t="shared" si="17"/>
        <v>1.5566994993685459</v>
      </c>
      <c r="G151" s="64">
        <f t="shared" si="18"/>
        <v>15.598455367083085</v>
      </c>
      <c r="H151" s="125">
        <f t="shared" si="19"/>
        <v>15598.455367083085</v>
      </c>
      <c r="I151" s="123">
        <f t="shared" si="20"/>
        <v>13726.640723033115</v>
      </c>
      <c r="J151" s="126">
        <f t="shared" si="21"/>
        <v>15.597905209599997</v>
      </c>
      <c r="K151" s="110">
        <f t="shared" si="22"/>
        <v>15597.905209599996</v>
      </c>
      <c r="L151" s="111">
        <f t="shared" si="23"/>
        <v>13726.156584447997</v>
      </c>
      <c r="N151" s="175"/>
      <c r="O151" s="52">
        <v>1.24</v>
      </c>
      <c r="P151" s="161">
        <f t="shared" si="29"/>
        <v>12.745760000000001</v>
      </c>
      <c r="Q151" s="156">
        <f t="shared" si="24"/>
        <v>12745.76</v>
      </c>
      <c r="R151" s="156">
        <f t="shared" si="25"/>
        <v>11216.2688</v>
      </c>
      <c r="S151" s="181"/>
      <c r="T151" s="52">
        <f t="shared" si="30"/>
        <v>1.2400000000000009</v>
      </c>
      <c r="U151" s="53">
        <f t="shared" si="26"/>
        <v>13726.640723033115</v>
      </c>
      <c r="V151" s="172">
        <f t="shared" si="27"/>
        <v>11216.2688</v>
      </c>
      <c r="W151" s="54">
        <f t="shared" si="28"/>
        <v>0.81711680419953403</v>
      </c>
      <c r="X151" s="175"/>
      <c r="Y151" s="55"/>
    </row>
    <row r="152" spans="1:25" ht="16.5" thickTop="1" thickBot="1" x14ac:dyDescent="0.3">
      <c r="A152" s="58"/>
      <c r="B152" s="58"/>
      <c r="D152" s="52">
        <v>1.25</v>
      </c>
      <c r="E152" s="137">
        <f t="shared" si="16"/>
        <v>14.186254326366409</v>
      </c>
      <c r="F152" s="144">
        <f t="shared" si="17"/>
        <v>1.575606372483112</v>
      </c>
      <c r="G152" s="64">
        <f t="shared" si="18"/>
        <v>15.761860698849521</v>
      </c>
      <c r="H152" s="125">
        <f t="shared" si="19"/>
        <v>15761.860698849521</v>
      </c>
      <c r="I152" s="123">
        <f t="shared" si="20"/>
        <v>13870.437414987578</v>
      </c>
      <c r="J152" s="126">
        <f t="shared" si="21"/>
        <v>15.763106249999996</v>
      </c>
      <c r="K152" s="110">
        <f t="shared" si="22"/>
        <v>15763.106249999997</v>
      </c>
      <c r="L152" s="111">
        <f t="shared" si="23"/>
        <v>13871.533499999998</v>
      </c>
      <c r="N152" s="175"/>
      <c r="O152" s="52">
        <v>1.25</v>
      </c>
      <c r="P152" s="161">
        <f t="shared" si="29"/>
        <v>12.873125000000002</v>
      </c>
      <c r="Q152" s="156">
        <f t="shared" si="24"/>
        <v>12873.125000000002</v>
      </c>
      <c r="R152" s="156">
        <f t="shared" si="25"/>
        <v>11328.350000000002</v>
      </c>
      <c r="S152" s="181"/>
      <c r="T152" s="52">
        <f t="shared" si="30"/>
        <v>1.2500000000000009</v>
      </c>
      <c r="U152" s="53">
        <f t="shared" si="26"/>
        <v>13870.437414987578</v>
      </c>
      <c r="V152" s="172">
        <f t="shared" si="27"/>
        <v>11328.350000000002</v>
      </c>
      <c r="W152" s="54">
        <f t="shared" si="28"/>
        <v>0.81672622579005716</v>
      </c>
      <c r="X152" s="175"/>
      <c r="Y152" s="55"/>
    </row>
    <row r="153" spans="1:25" ht="16.5" thickTop="1" thickBot="1" x14ac:dyDescent="0.3">
      <c r="A153" s="58"/>
      <c r="B153" s="58"/>
      <c r="D153" s="52">
        <v>1.26</v>
      </c>
      <c r="E153" s="137">
        <f t="shared" si="16"/>
        <v>14.33075278501828</v>
      </c>
      <c r="F153" s="144">
        <f t="shared" si="17"/>
        <v>1.5945132455976778</v>
      </c>
      <c r="G153" s="64">
        <f t="shared" si="18"/>
        <v>15.925266030615958</v>
      </c>
      <c r="H153" s="125">
        <f t="shared" si="19"/>
        <v>15925.266030615958</v>
      </c>
      <c r="I153" s="123">
        <f t="shared" si="20"/>
        <v>14014.234106942044</v>
      </c>
      <c r="J153" s="126">
        <f t="shared" si="21"/>
        <v>15.928306430399999</v>
      </c>
      <c r="K153" s="110">
        <f t="shared" si="22"/>
        <v>15928.3064304</v>
      </c>
      <c r="L153" s="111">
        <f t="shared" si="23"/>
        <v>14016.909658752</v>
      </c>
      <c r="N153" s="175"/>
      <c r="O153" s="52">
        <v>1.26</v>
      </c>
      <c r="P153" s="161">
        <f t="shared" si="29"/>
        <v>13.000356</v>
      </c>
      <c r="Q153" s="156">
        <f t="shared" si="24"/>
        <v>13000.356</v>
      </c>
      <c r="R153" s="156">
        <f t="shared" si="25"/>
        <v>11440.31328</v>
      </c>
      <c r="S153" s="181"/>
      <c r="T153" s="52">
        <f t="shared" si="30"/>
        <v>1.2600000000000009</v>
      </c>
      <c r="U153" s="53">
        <f t="shared" si="26"/>
        <v>14014.234106942044</v>
      </c>
      <c r="V153" s="172">
        <f t="shared" si="27"/>
        <v>11440.31328</v>
      </c>
      <c r="W153" s="54">
        <f t="shared" si="28"/>
        <v>0.81633524834103954</v>
      </c>
      <c r="X153" s="175"/>
      <c r="Y153" s="55"/>
    </row>
    <row r="154" spans="1:25" ht="16.5" thickTop="1" thickBot="1" x14ac:dyDescent="0.3">
      <c r="A154" s="58"/>
      <c r="B154" s="58"/>
      <c r="D154" s="52">
        <v>1.27</v>
      </c>
      <c r="E154" s="137">
        <f t="shared" si="16"/>
        <v>14.475241995226202</v>
      </c>
      <c r="F154" s="144">
        <f t="shared" si="17"/>
        <v>1.6134176985808557</v>
      </c>
      <c r="G154" s="64">
        <f t="shared" si="18"/>
        <v>16.08865969380706</v>
      </c>
      <c r="H154" s="125">
        <f t="shared" si="19"/>
        <v>16088.65969380706</v>
      </c>
      <c r="I154" s="123">
        <f t="shared" si="20"/>
        <v>14158.020530550213</v>
      </c>
      <c r="J154" s="126">
        <f t="shared" si="21"/>
        <v>16.093491413199999</v>
      </c>
      <c r="K154" s="110">
        <f t="shared" si="22"/>
        <v>16093.491413199999</v>
      </c>
      <c r="L154" s="111">
        <f t="shared" si="23"/>
        <v>14162.272443615999</v>
      </c>
      <c r="N154" s="175"/>
      <c r="O154" s="52">
        <v>1.27</v>
      </c>
      <c r="P154" s="161">
        <f t="shared" si="29"/>
        <v>13.127441000000001</v>
      </c>
      <c r="Q154" s="156">
        <f t="shared" si="24"/>
        <v>13127.441000000001</v>
      </c>
      <c r="R154" s="156">
        <f t="shared" si="25"/>
        <v>11552.148080000001</v>
      </c>
      <c r="S154" s="181"/>
      <c r="T154" s="52">
        <f t="shared" si="30"/>
        <v>1.2700000000000009</v>
      </c>
      <c r="U154" s="53">
        <f t="shared" si="26"/>
        <v>14158.020530550213</v>
      </c>
      <c r="V154" s="172">
        <f t="shared" si="27"/>
        <v>11552.148080000001</v>
      </c>
      <c r="W154" s="54">
        <f t="shared" si="28"/>
        <v>0.81594372992133657</v>
      </c>
      <c r="X154" s="175"/>
      <c r="Y154" s="55"/>
    </row>
    <row r="155" spans="1:25" ht="16.5" thickTop="1" thickBot="1" x14ac:dyDescent="0.3">
      <c r="A155" s="58"/>
      <c r="B155" s="58"/>
      <c r="D155" s="52">
        <v>1.28</v>
      </c>
      <c r="E155" s="137">
        <f t="shared" si="16"/>
        <v>14.619712706770047</v>
      </c>
      <c r="F155" s="144">
        <f t="shared" si="17"/>
        <v>1.6323173113012575</v>
      </c>
      <c r="G155" s="64">
        <f t="shared" si="18"/>
        <v>16.252030018071306</v>
      </c>
      <c r="H155" s="125">
        <f t="shared" si="19"/>
        <v>16252.030018071306</v>
      </c>
      <c r="I155" s="123">
        <f t="shared" si="20"/>
        <v>14301.786415902749</v>
      </c>
      <c r="J155" s="126">
        <f t="shared" si="21"/>
        <v>16.258646860799995</v>
      </c>
      <c r="K155" s="110">
        <f t="shared" si="22"/>
        <v>16258.646860799996</v>
      </c>
      <c r="L155" s="111">
        <f t="shared" si="23"/>
        <v>14307.609237503997</v>
      </c>
      <c r="N155" s="175"/>
      <c r="O155" s="52">
        <v>1.28</v>
      </c>
      <c r="P155" s="161">
        <f t="shared" si="29"/>
        <v>13.254367999999999</v>
      </c>
      <c r="Q155" s="156">
        <f t="shared" si="24"/>
        <v>13254.367999999999</v>
      </c>
      <c r="R155" s="156">
        <f t="shared" si="25"/>
        <v>11663.84384</v>
      </c>
      <c r="S155" s="181"/>
      <c r="T155" s="52">
        <f t="shared" si="30"/>
        <v>1.2800000000000009</v>
      </c>
      <c r="U155" s="53">
        <f t="shared" si="26"/>
        <v>14301.786415902749</v>
      </c>
      <c r="V155" s="172">
        <f t="shared" si="27"/>
        <v>11663.84384</v>
      </c>
      <c r="W155" s="54">
        <f t="shared" si="28"/>
        <v>0.81555153327073104</v>
      </c>
      <c r="X155" s="175"/>
      <c r="Y155" s="55"/>
    </row>
    <row r="156" spans="1:25" ht="16.5" thickTop="1" thickBot="1" x14ac:dyDescent="0.3">
      <c r="A156" s="58"/>
      <c r="B156" s="58"/>
      <c r="D156" s="52">
        <v>1.29</v>
      </c>
      <c r="E156" s="137">
        <f t="shared" ref="E156:E219" si="34" xml:space="preserve"> E$11*(E$9/2)^2*(ACOS(1-D156/(E$9/2)) - (1-D156/(E$9/2))*SIN(ACOS(1-D156/(E$9/2))))</f>
        <v>14.764155665875609</v>
      </c>
      <c r="F156" s="144">
        <f t="shared" ref="F156:F219" si="35">(PI()*E$12*D156^2*(1-(D156/(1.5*E$9))))</f>
        <v>1.6512096636274944</v>
      </c>
      <c r="G156" s="64">
        <f t="shared" ref="G156:G219" si="36">F156+E156</f>
        <v>16.415365329503103</v>
      </c>
      <c r="H156" s="125">
        <f t="shared" ref="H156:H219" si="37">G156*1000</f>
        <v>16415.365329503104</v>
      </c>
      <c r="I156" s="123">
        <f t="shared" ref="I156:I219" si="38">H156*$D$17</f>
        <v>14445.521489962732</v>
      </c>
      <c r="J156" s="126">
        <f t="shared" ref="J156:J219" si="39">-2.3896*(D156)^3+8.9567*(D156)^2+5.3298*(D156)-0.2268</f>
        <v>16.423758435599996</v>
      </c>
      <c r="K156" s="110">
        <f t="shared" ref="K156:K219" si="40">J156*1000</f>
        <v>16423.758435599997</v>
      </c>
      <c r="L156" s="111">
        <f t="shared" ref="L156:L219" si="41">K156*$D$17</f>
        <v>14452.907423327997</v>
      </c>
      <c r="N156" s="175"/>
      <c r="O156" s="52">
        <v>1.29</v>
      </c>
      <c r="P156" s="161">
        <f t="shared" si="29"/>
        <v>13.381125000000001</v>
      </c>
      <c r="Q156" s="156">
        <f t="shared" ref="Q156:Q219" si="42">P156*1000</f>
        <v>13381.125</v>
      </c>
      <c r="R156" s="156">
        <f t="shared" ref="R156:R219" si="43">Q156*$D$17</f>
        <v>11775.39</v>
      </c>
      <c r="S156" s="181"/>
      <c r="T156" s="52">
        <f t="shared" si="30"/>
        <v>1.2900000000000009</v>
      </c>
      <c r="U156" s="53">
        <f t="shared" ref="U156:U219" si="44">I156</f>
        <v>14445.521489962732</v>
      </c>
      <c r="V156" s="172">
        <f t="shared" ref="V156:V219" si="45">R156</f>
        <v>11775.39</v>
      </c>
      <c r="W156" s="54">
        <f t="shared" ref="W156:W219" si="46">V156/U156</f>
        <v>0.81515852564976377</v>
      </c>
      <c r="X156" s="175"/>
      <c r="Y156" s="55"/>
    </row>
    <row r="157" spans="1:25" ht="16.5" thickTop="1" thickBot="1" x14ac:dyDescent="0.3">
      <c r="A157" s="58"/>
      <c r="B157" s="58"/>
      <c r="D157" s="52">
        <v>1.3</v>
      </c>
      <c r="E157" s="137">
        <f t="shared" si="34"/>
        <v>14.908561613433301</v>
      </c>
      <c r="F157" s="144">
        <f t="shared" si="35"/>
        <v>1.6700923354281791</v>
      </c>
      <c r="G157" s="64">
        <f t="shared" si="36"/>
        <v>16.578653948861479</v>
      </c>
      <c r="H157" s="125">
        <f t="shared" si="37"/>
        <v>16578.65394886148</v>
      </c>
      <c r="I157" s="123">
        <f t="shared" si="38"/>
        <v>14589.215474998102</v>
      </c>
      <c r="J157" s="126">
        <f t="shared" si="39"/>
        <v>16.588811799999998</v>
      </c>
      <c r="K157" s="110">
        <f t="shared" si="40"/>
        <v>16588.811799999999</v>
      </c>
      <c r="L157" s="111">
        <f t="shared" si="41"/>
        <v>14598.154383999999</v>
      </c>
      <c r="N157" s="175"/>
      <c r="O157" s="52">
        <v>1.3</v>
      </c>
      <c r="P157" s="161">
        <f t="shared" ref="P157:P220" si="47">-2*(O157)^3+6.83*(O157)^2+5.03*(O157)-0.18</f>
        <v>13.507700000000002</v>
      </c>
      <c r="Q157" s="156">
        <f t="shared" si="42"/>
        <v>13507.7</v>
      </c>
      <c r="R157" s="156">
        <f t="shared" si="43"/>
        <v>11886.776</v>
      </c>
      <c r="S157" s="181"/>
      <c r="T157" s="52">
        <f t="shared" ref="T157:T220" si="48">T156+0.01</f>
        <v>1.3000000000000009</v>
      </c>
      <c r="U157" s="53">
        <f t="shared" si="44"/>
        <v>14589.215474998102</v>
      </c>
      <c r="V157" s="172">
        <f t="shared" si="45"/>
        <v>11886.776</v>
      </c>
      <c r="W157" s="54">
        <f t="shared" si="46"/>
        <v>0.81476457869654884</v>
      </c>
      <c r="X157" s="175"/>
      <c r="Y157" s="55"/>
    </row>
    <row r="158" spans="1:25" ht="16.5" thickTop="1" thickBot="1" x14ac:dyDescent="0.3">
      <c r="A158" s="58"/>
      <c r="B158" s="58"/>
      <c r="D158" s="52">
        <v>1.31</v>
      </c>
      <c r="E158" s="137">
        <f t="shared" si="34"/>
        <v>15.05292128321171</v>
      </c>
      <c r="F158" s="144">
        <f t="shared" si="35"/>
        <v>1.6889629065719234</v>
      </c>
      <c r="G158" s="64">
        <f t="shared" si="36"/>
        <v>16.741884189783633</v>
      </c>
      <c r="H158" s="125">
        <f t="shared" si="37"/>
        <v>16741.884189783632</v>
      </c>
      <c r="I158" s="123">
        <f t="shared" si="38"/>
        <v>14732.858087009596</v>
      </c>
      <c r="J158" s="126">
        <f t="shared" si="39"/>
        <v>16.753792616399998</v>
      </c>
      <c r="K158" s="110">
        <f t="shared" si="40"/>
        <v>16753.792616399998</v>
      </c>
      <c r="L158" s="111">
        <f t="shared" si="41"/>
        <v>14743.337502431999</v>
      </c>
      <c r="N158" s="175"/>
      <c r="O158" s="52">
        <v>1.31</v>
      </c>
      <c r="P158" s="161">
        <f t="shared" si="47"/>
        <v>13.634081000000002</v>
      </c>
      <c r="Q158" s="156">
        <f t="shared" si="42"/>
        <v>13634.081000000002</v>
      </c>
      <c r="R158" s="156">
        <f t="shared" si="43"/>
        <v>11997.991280000002</v>
      </c>
      <c r="S158" s="181"/>
      <c r="T158" s="52">
        <f t="shared" si="48"/>
        <v>1.3100000000000009</v>
      </c>
      <c r="U158" s="53">
        <f t="shared" si="44"/>
        <v>14732.858087009596</v>
      </c>
      <c r="V158" s="172">
        <f t="shared" si="45"/>
        <v>11997.991280000002</v>
      </c>
      <c r="W158" s="54">
        <f t="shared" si="46"/>
        <v>0.81436956829028251</v>
      </c>
      <c r="X158" s="175"/>
      <c r="Y158" s="55"/>
    </row>
    <row r="159" spans="1:25" ht="16.5" thickTop="1" thickBot="1" x14ac:dyDescent="0.3">
      <c r="A159" s="58"/>
      <c r="B159" s="58"/>
      <c r="D159" s="52">
        <v>1.32</v>
      </c>
      <c r="E159" s="137">
        <f t="shared" si="34"/>
        <v>15.197225400064299</v>
      </c>
      <c r="F159" s="144">
        <f t="shared" si="35"/>
        <v>1.7078189569273383</v>
      </c>
      <c r="G159" s="64">
        <f t="shared" si="36"/>
        <v>16.905044356991638</v>
      </c>
      <c r="H159" s="125">
        <f t="shared" si="37"/>
        <v>16905.044356991639</v>
      </c>
      <c r="I159" s="123">
        <f t="shared" si="38"/>
        <v>14876.439034152641</v>
      </c>
      <c r="J159" s="126">
        <f t="shared" si="39"/>
        <v>16.9186865472</v>
      </c>
      <c r="K159" s="110">
        <f t="shared" si="40"/>
        <v>16918.686547199999</v>
      </c>
      <c r="L159" s="111">
        <f t="shared" si="41"/>
        <v>14888.444161535999</v>
      </c>
      <c r="N159" s="175"/>
      <c r="O159" s="52">
        <v>1.32</v>
      </c>
      <c r="P159" s="161">
        <f t="shared" si="47"/>
        <v>13.760256000000002</v>
      </c>
      <c r="Q159" s="156">
        <f t="shared" si="42"/>
        <v>13760.256000000001</v>
      </c>
      <c r="R159" s="156">
        <f t="shared" si="43"/>
        <v>12109.025280000002</v>
      </c>
      <c r="S159" s="181"/>
      <c r="T159" s="52">
        <f t="shared" si="48"/>
        <v>1.320000000000001</v>
      </c>
      <c r="U159" s="53">
        <f t="shared" si="44"/>
        <v>14876.439034152641</v>
      </c>
      <c r="V159" s="172">
        <f t="shared" si="45"/>
        <v>12109.025280000002</v>
      </c>
      <c r="W159" s="54">
        <f t="shared" si="46"/>
        <v>0.81397337442116768</v>
      </c>
      <c r="X159" s="175"/>
      <c r="Y159" s="55"/>
    </row>
    <row r="160" spans="1:25" ht="16.5" thickTop="1" thickBot="1" x14ac:dyDescent="0.3">
      <c r="A160" s="58"/>
      <c r="B160" s="58"/>
      <c r="D160" s="52">
        <v>1.33</v>
      </c>
      <c r="E160" s="137">
        <f t="shared" si="34"/>
        <v>15.341464678127503</v>
      </c>
      <c r="F160" s="144">
        <f t="shared" si="35"/>
        <v>1.7266580663630366</v>
      </c>
      <c r="G160" s="64">
        <f t="shared" si="36"/>
        <v>17.068122744490541</v>
      </c>
      <c r="H160" s="125">
        <f t="shared" si="37"/>
        <v>17068.122744490542</v>
      </c>
      <c r="I160" s="123">
        <f t="shared" si="38"/>
        <v>15019.948015151676</v>
      </c>
      <c r="J160" s="126">
        <f t="shared" si="39"/>
        <v>17.083479254799997</v>
      </c>
      <c r="K160" s="110">
        <f t="shared" si="40"/>
        <v>17083.479254799997</v>
      </c>
      <c r="L160" s="111">
        <f t="shared" si="41"/>
        <v>15033.461744223998</v>
      </c>
      <c r="N160" s="175"/>
      <c r="O160" s="52">
        <v>1.33</v>
      </c>
      <c r="P160" s="161">
        <f t="shared" si="47"/>
        <v>13.886213000000001</v>
      </c>
      <c r="Q160" s="156">
        <f t="shared" si="42"/>
        <v>13886.213000000002</v>
      </c>
      <c r="R160" s="156">
        <f t="shared" si="43"/>
        <v>12219.867440000002</v>
      </c>
      <c r="S160" s="181"/>
      <c r="T160" s="52">
        <f t="shared" si="48"/>
        <v>1.330000000000001</v>
      </c>
      <c r="U160" s="53">
        <f t="shared" si="44"/>
        <v>15019.948015151676</v>
      </c>
      <c r="V160" s="172">
        <f t="shared" si="45"/>
        <v>12219.867440000002</v>
      </c>
      <c r="W160" s="54">
        <f t="shared" si="46"/>
        <v>0.81357588106649659</v>
      </c>
      <c r="X160" s="175"/>
      <c r="Y160" s="55"/>
    </row>
    <row r="161" spans="1:25" ht="16.5" thickTop="1" thickBot="1" x14ac:dyDescent="0.3">
      <c r="A161" s="58"/>
      <c r="B161" s="58"/>
      <c r="D161" s="52">
        <v>1.34</v>
      </c>
      <c r="E161" s="137">
        <f t="shared" si="34"/>
        <v>15.485629819008418</v>
      </c>
      <c r="F161" s="144">
        <f t="shared" si="35"/>
        <v>1.7454778147476302</v>
      </c>
      <c r="G161" s="64">
        <f t="shared" si="36"/>
        <v>17.231107633756046</v>
      </c>
      <c r="H161" s="125">
        <f t="shared" si="37"/>
        <v>17231.107633756048</v>
      </c>
      <c r="I161" s="123">
        <f t="shared" si="38"/>
        <v>15163.374717705323</v>
      </c>
      <c r="J161" s="126">
        <f t="shared" si="39"/>
        <v>17.248156401599999</v>
      </c>
      <c r="K161" s="110">
        <f t="shared" si="40"/>
        <v>17248.156401599997</v>
      </c>
      <c r="L161" s="111">
        <f t="shared" si="41"/>
        <v>15178.377633407998</v>
      </c>
      <c r="N161" s="175"/>
      <c r="O161" s="52">
        <v>1.34</v>
      </c>
      <c r="P161" s="161">
        <f t="shared" si="47"/>
        <v>14.011940000000003</v>
      </c>
      <c r="Q161" s="156">
        <f t="shared" si="42"/>
        <v>14011.940000000002</v>
      </c>
      <c r="R161" s="156">
        <f t="shared" si="43"/>
        <v>12330.507200000002</v>
      </c>
      <c r="S161" s="181"/>
      <c r="T161" s="52">
        <f t="shared" si="48"/>
        <v>1.340000000000001</v>
      </c>
      <c r="U161" s="53">
        <f t="shared" si="44"/>
        <v>15163.374717705323</v>
      </c>
      <c r="V161" s="172">
        <f t="shared" si="45"/>
        <v>12330.507200000002</v>
      </c>
      <c r="W161" s="54">
        <f t="shared" si="46"/>
        <v>0.81317697607264439</v>
      </c>
      <c r="X161" s="175"/>
      <c r="Y161" s="55"/>
    </row>
    <row r="162" spans="1:25" ht="16.5" thickTop="1" thickBot="1" x14ac:dyDescent="0.3">
      <c r="A162" s="58"/>
      <c r="B162" s="58"/>
      <c r="D162" s="52">
        <v>1.35</v>
      </c>
      <c r="E162" s="137">
        <f t="shared" si="34"/>
        <v>15.629711509960391</v>
      </c>
      <c r="F162" s="144">
        <f t="shared" si="35"/>
        <v>1.7642757819497297</v>
      </c>
      <c r="G162" s="64">
        <f t="shared" si="36"/>
        <v>17.393987291910122</v>
      </c>
      <c r="H162" s="125">
        <f t="shared" si="37"/>
        <v>17393.987291910122</v>
      </c>
      <c r="I162" s="123">
        <f t="shared" si="38"/>
        <v>15306.708816880908</v>
      </c>
      <c r="J162" s="126">
        <f t="shared" si="39"/>
        <v>17.412703650000001</v>
      </c>
      <c r="K162" s="110">
        <f t="shared" si="40"/>
        <v>17412.703649999999</v>
      </c>
      <c r="L162" s="111">
        <f t="shared" si="41"/>
        <v>15323.179211999999</v>
      </c>
      <c r="N162" s="175"/>
      <c r="O162" s="52">
        <v>1.35</v>
      </c>
      <c r="P162" s="161">
        <f t="shared" si="47"/>
        <v>14.137425000000002</v>
      </c>
      <c r="Q162" s="156">
        <f t="shared" si="42"/>
        <v>14137.425000000003</v>
      </c>
      <c r="R162" s="156">
        <f t="shared" si="43"/>
        <v>12440.934000000003</v>
      </c>
      <c r="S162" s="181"/>
      <c r="T162" s="52">
        <f t="shared" si="48"/>
        <v>1.350000000000001</v>
      </c>
      <c r="U162" s="53">
        <f t="shared" si="44"/>
        <v>15306.708816880908</v>
      </c>
      <c r="V162" s="172">
        <f t="shared" si="45"/>
        <v>12440.934000000003</v>
      </c>
      <c r="W162" s="54">
        <f t="shared" si="46"/>
        <v>0.8127765510427426</v>
      </c>
      <c r="X162" s="175"/>
      <c r="Y162" s="55"/>
    </row>
    <row r="163" spans="1:25" ht="16.5" thickTop="1" thickBot="1" x14ac:dyDescent="0.3">
      <c r="A163" s="58"/>
      <c r="B163" s="58"/>
      <c r="D163" s="52">
        <v>1.36</v>
      </c>
      <c r="E163" s="137">
        <f t="shared" si="34"/>
        <v>15.77370042204458</v>
      </c>
      <c r="F163" s="144">
        <f t="shared" si="35"/>
        <v>1.7830495478379484</v>
      </c>
      <c r="G163" s="64">
        <f t="shared" si="36"/>
        <v>17.556749969882528</v>
      </c>
      <c r="H163" s="125">
        <f t="shared" si="37"/>
        <v>17556.749969882527</v>
      </c>
      <c r="I163" s="123">
        <f t="shared" si="38"/>
        <v>15449.939973496623</v>
      </c>
      <c r="J163" s="126">
        <f t="shared" si="39"/>
        <v>17.577106662399999</v>
      </c>
      <c r="K163" s="110">
        <f t="shared" si="40"/>
        <v>17577.106662399998</v>
      </c>
      <c r="L163" s="111">
        <f t="shared" si="41"/>
        <v>15467.853862911998</v>
      </c>
      <c r="N163" s="175"/>
      <c r="O163" s="52">
        <v>1.36</v>
      </c>
      <c r="P163" s="161">
        <f t="shared" si="47"/>
        <v>14.262656000000002</v>
      </c>
      <c r="Q163" s="156">
        <f t="shared" si="42"/>
        <v>14262.656000000001</v>
      </c>
      <c r="R163" s="156">
        <f t="shared" si="43"/>
        <v>12551.137280000001</v>
      </c>
      <c r="S163" s="181"/>
      <c r="T163" s="52">
        <f t="shared" si="48"/>
        <v>1.360000000000001</v>
      </c>
      <c r="U163" s="53">
        <f t="shared" si="44"/>
        <v>15449.939973496623</v>
      </c>
      <c r="V163" s="172">
        <f t="shared" si="45"/>
        <v>12551.137280000001</v>
      </c>
      <c r="W163" s="54">
        <f t="shared" si="46"/>
        <v>0.81237450122982147</v>
      </c>
      <c r="X163" s="175"/>
      <c r="Y163" s="55"/>
    </row>
    <row r="164" spans="1:25" ht="16.5" thickTop="1" thickBot="1" x14ac:dyDescent="0.3">
      <c r="A164" s="58"/>
      <c r="B164" s="58"/>
      <c r="D164" s="52">
        <v>1.37</v>
      </c>
      <c r="E164" s="137">
        <f t="shared" si="34"/>
        <v>15.917587208275727</v>
      </c>
      <c r="F164" s="144">
        <f t="shared" si="35"/>
        <v>1.8017966922808977</v>
      </c>
      <c r="G164" s="64">
        <f t="shared" si="36"/>
        <v>17.719383900556625</v>
      </c>
      <c r="H164" s="125">
        <f t="shared" si="37"/>
        <v>17719.383900556626</v>
      </c>
      <c r="I164" s="123">
        <f t="shared" si="38"/>
        <v>15593.057832489831</v>
      </c>
      <c r="J164" s="126">
        <f t="shared" si="39"/>
        <v>17.741351101199999</v>
      </c>
      <c r="K164" s="110">
        <f t="shared" si="40"/>
        <v>17741.351101199998</v>
      </c>
      <c r="L164" s="111">
        <f t="shared" si="41"/>
        <v>15612.388969055999</v>
      </c>
      <c r="N164" s="175"/>
      <c r="O164" s="52">
        <v>1.37</v>
      </c>
      <c r="P164" s="161">
        <f t="shared" si="47"/>
        <v>14.387621000000001</v>
      </c>
      <c r="Q164" s="156">
        <f t="shared" si="42"/>
        <v>14387.621000000001</v>
      </c>
      <c r="R164" s="156">
        <f t="shared" si="43"/>
        <v>12661.10648</v>
      </c>
      <c r="S164" s="181"/>
      <c r="T164" s="52">
        <f t="shared" si="48"/>
        <v>1.370000000000001</v>
      </c>
      <c r="U164" s="53">
        <f t="shared" si="44"/>
        <v>15593.057832489831</v>
      </c>
      <c r="V164" s="172">
        <f t="shared" si="45"/>
        <v>12661.10648</v>
      </c>
      <c r="W164" s="54">
        <f t="shared" si="46"/>
        <v>0.8119707254352132</v>
      </c>
      <c r="X164" s="175"/>
      <c r="Y164" s="55"/>
    </row>
    <row r="165" spans="1:25" ht="16.5" thickTop="1" thickBot="1" x14ac:dyDescent="0.3">
      <c r="A165" s="58"/>
      <c r="B165" s="58"/>
      <c r="D165" s="52">
        <v>1.38</v>
      </c>
      <c r="E165" s="137">
        <f t="shared" si="34"/>
        <v>16.061362501750196</v>
      </c>
      <c r="F165" s="144">
        <f t="shared" si="35"/>
        <v>1.8205147951471887</v>
      </c>
      <c r="G165" s="64">
        <f t="shared" si="36"/>
        <v>17.881877296897386</v>
      </c>
      <c r="H165" s="125">
        <f t="shared" si="37"/>
        <v>17881.877296897386</v>
      </c>
      <c r="I165" s="123">
        <f t="shared" si="38"/>
        <v>15736.052021269699</v>
      </c>
      <c r="J165" s="126">
        <f t="shared" si="39"/>
        <v>17.905422628799997</v>
      </c>
      <c r="K165" s="110">
        <f t="shared" si="40"/>
        <v>17905.422628799995</v>
      </c>
      <c r="L165" s="111">
        <f t="shared" si="41"/>
        <v>15756.771913343997</v>
      </c>
      <c r="N165" s="175"/>
      <c r="O165" s="52">
        <v>1.38</v>
      </c>
      <c r="P165" s="161">
        <f t="shared" si="47"/>
        <v>14.512307999999999</v>
      </c>
      <c r="Q165" s="156">
        <f t="shared" si="42"/>
        <v>14512.307999999999</v>
      </c>
      <c r="R165" s="156">
        <f t="shared" si="43"/>
        <v>12770.831039999999</v>
      </c>
      <c r="S165" s="181"/>
      <c r="T165" s="52">
        <f t="shared" si="48"/>
        <v>1.380000000000001</v>
      </c>
      <c r="U165" s="53">
        <f t="shared" si="44"/>
        <v>15736.052021269699</v>
      </c>
      <c r="V165" s="172">
        <f t="shared" si="45"/>
        <v>12770.831039999999</v>
      </c>
      <c r="W165" s="54">
        <f t="shared" si="46"/>
        <v>0.81156512591203012</v>
      </c>
      <c r="X165" s="175"/>
      <c r="Y165" s="55"/>
    </row>
    <row r="166" spans="1:25" ht="16.5" thickTop="1" thickBot="1" x14ac:dyDescent="0.3">
      <c r="A166" s="58"/>
      <c r="B166" s="58"/>
      <c r="D166" s="52">
        <v>1.39</v>
      </c>
      <c r="E166" s="137">
        <f t="shared" si="34"/>
        <v>16.205016913754431</v>
      </c>
      <c r="F166" s="144">
        <f t="shared" si="35"/>
        <v>1.8392014363054345</v>
      </c>
      <c r="G166" s="64">
        <f t="shared" si="36"/>
        <v>18.044218350059865</v>
      </c>
      <c r="H166" s="125">
        <f t="shared" si="37"/>
        <v>18044.218350059866</v>
      </c>
      <c r="I166" s="123">
        <f t="shared" si="38"/>
        <v>15878.912148052683</v>
      </c>
      <c r="J166" s="126">
        <f t="shared" si="39"/>
        <v>18.069306907599994</v>
      </c>
      <c r="K166" s="110">
        <f t="shared" si="40"/>
        <v>18069.306907599996</v>
      </c>
      <c r="L166" s="111">
        <f t="shared" si="41"/>
        <v>15900.990078687997</v>
      </c>
      <c r="N166" s="175"/>
      <c r="O166" s="52">
        <v>1.39</v>
      </c>
      <c r="P166" s="161">
        <f t="shared" si="47"/>
        <v>14.636704999999999</v>
      </c>
      <c r="Q166" s="156">
        <f t="shared" si="42"/>
        <v>14636.705</v>
      </c>
      <c r="R166" s="156">
        <f t="shared" si="43"/>
        <v>12880.3004</v>
      </c>
      <c r="S166" s="181"/>
      <c r="T166" s="52">
        <f t="shared" si="48"/>
        <v>1.390000000000001</v>
      </c>
      <c r="U166" s="53">
        <f t="shared" si="44"/>
        <v>15878.912148052683</v>
      </c>
      <c r="V166" s="172">
        <f t="shared" si="45"/>
        <v>12880.3004</v>
      </c>
      <c r="W166" s="54">
        <f t="shared" si="46"/>
        <v>0.81115760827353534</v>
      </c>
      <c r="X166" s="175"/>
      <c r="Y166" s="55"/>
    </row>
    <row r="167" spans="1:25" ht="16.5" thickTop="1" thickBot="1" x14ac:dyDescent="0.3">
      <c r="A167" s="58"/>
      <c r="B167" s="58"/>
      <c r="D167" s="52">
        <v>1.4</v>
      </c>
      <c r="E167" s="137">
        <f t="shared" si="34"/>
        <v>16.348541031851745</v>
      </c>
      <c r="F167" s="144">
        <f t="shared" si="35"/>
        <v>1.8578541956242467</v>
      </c>
      <c r="G167" s="64">
        <f t="shared" si="36"/>
        <v>18.206395227475991</v>
      </c>
      <c r="H167" s="125">
        <f t="shared" si="37"/>
        <v>18206.39522747599</v>
      </c>
      <c r="I167" s="123">
        <f t="shared" si="38"/>
        <v>16021.627800178872</v>
      </c>
      <c r="J167" s="126">
        <f t="shared" si="39"/>
        <v>18.232989599999996</v>
      </c>
      <c r="K167" s="110">
        <f t="shared" si="40"/>
        <v>18232.989599999997</v>
      </c>
      <c r="L167" s="111">
        <f t="shared" si="41"/>
        <v>16045.030847999997</v>
      </c>
      <c r="N167" s="175"/>
      <c r="O167" s="52">
        <v>1.4</v>
      </c>
      <c r="P167" s="161">
        <f t="shared" si="47"/>
        <v>14.7608</v>
      </c>
      <c r="Q167" s="156">
        <f t="shared" si="42"/>
        <v>14760.8</v>
      </c>
      <c r="R167" s="156">
        <f t="shared" si="43"/>
        <v>12989.503999999999</v>
      </c>
      <c r="S167" s="181"/>
      <c r="T167" s="52">
        <f t="shared" si="48"/>
        <v>1.400000000000001</v>
      </c>
      <c r="U167" s="53">
        <f t="shared" si="44"/>
        <v>16021.627800178872</v>
      </c>
      <c r="V167" s="172">
        <f t="shared" si="45"/>
        <v>12989.503999999999</v>
      </c>
      <c r="W167" s="54">
        <f t="shared" si="46"/>
        <v>0.81074808140624632</v>
      </c>
      <c r="X167" s="175"/>
      <c r="Y167" s="55"/>
    </row>
    <row r="168" spans="1:25" ht="16.5" thickTop="1" thickBot="1" x14ac:dyDescent="0.3">
      <c r="A168" s="58"/>
      <c r="B168" s="58"/>
      <c r="D168" s="52">
        <v>1.41</v>
      </c>
      <c r="E168" s="137">
        <f t="shared" si="34"/>
        <v>16.491925417945538</v>
      </c>
      <c r="F168" s="144">
        <f t="shared" si="35"/>
        <v>1.8764706529722364</v>
      </c>
      <c r="G168" s="64">
        <f t="shared" si="36"/>
        <v>18.368396070917775</v>
      </c>
      <c r="H168" s="125">
        <f t="shared" si="37"/>
        <v>18368.396070917774</v>
      </c>
      <c r="I168" s="123">
        <f t="shared" si="38"/>
        <v>16164.188542407641</v>
      </c>
      <c r="J168" s="126">
        <f t="shared" si="39"/>
        <v>18.396456368399996</v>
      </c>
      <c r="K168" s="110">
        <f t="shared" si="40"/>
        <v>18396.456368399995</v>
      </c>
      <c r="L168" s="111">
        <f t="shared" si="41"/>
        <v>16188.881604191996</v>
      </c>
      <c r="N168" s="175"/>
      <c r="O168" s="52">
        <v>1.41</v>
      </c>
      <c r="P168" s="161">
        <f t="shared" si="47"/>
        <v>14.884581000000001</v>
      </c>
      <c r="Q168" s="156">
        <f t="shared" si="42"/>
        <v>14884.581</v>
      </c>
      <c r="R168" s="156">
        <f t="shared" si="43"/>
        <v>13098.431280000001</v>
      </c>
      <c r="S168" s="181"/>
      <c r="T168" s="52">
        <f t="shared" si="48"/>
        <v>1.410000000000001</v>
      </c>
      <c r="U168" s="53">
        <f t="shared" si="44"/>
        <v>16164.188542407641</v>
      </c>
      <c r="V168" s="172">
        <f t="shared" si="45"/>
        <v>13098.431280000001</v>
      </c>
      <c r="W168" s="54">
        <f t="shared" si="46"/>
        <v>0.81033645738760984</v>
      </c>
      <c r="X168" s="175"/>
      <c r="Y168" s="55"/>
    </row>
    <row r="169" spans="1:25" ht="16.5" thickTop="1" thickBot="1" x14ac:dyDescent="0.3">
      <c r="A169" s="58"/>
      <c r="B169" s="58"/>
      <c r="D169" s="52">
        <v>1.42</v>
      </c>
      <c r="E169" s="137">
        <f t="shared" si="34"/>
        <v>16.635160606316809</v>
      </c>
      <c r="F169" s="144">
        <f t="shared" si="35"/>
        <v>1.895048388218016</v>
      </c>
      <c r="G169" s="64">
        <f t="shared" si="36"/>
        <v>18.530208994534824</v>
      </c>
      <c r="H169" s="125">
        <f t="shared" si="37"/>
        <v>18530.208994534823</v>
      </c>
      <c r="I169" s="123">
        <f t="shared" si="38"/>
        <v>16306.583915190644</v>
      </c>
      <c r="J169" s="126">
        <f t="shared" si="39"/>
        <v>18.559692875199996</v>
      </c>
      <c r="K169" s="110">
        <f t="shared" si="40"/>
        <v>18559.692875199995</v>
      </c>
      <c r="L169" s="111">
        <f t="shared" si="41"/>
        <v>16332.529730175995</v>
      </c>
      <c r="N169" s="175"/>
      <c r="O169" s="52">
        <v>1.42</v>
      </c>
      <c r="P169" s="161">
        <f t="shared" si="47"/>
        <v>15.008036000000001</v>
      </c>
      <c r="Q169" s="156">
        <f t="shared" si="42"/>
        <v>15008.036</v>
      </c>
      <c r="R169" s="156">
        <f t="shared" si="43"/>
        <v>13207.071680000001</v>
      </c>
      <c r="S169" s="181"/>
      <c r="T169" s="52">
        <f t="shared" si="48"/>
        <v>1.420000000000001</v>
      </c>
      <c r="U169" s="53">
        <f t="shared" si="44"/>
        <v>16306.583915190644</v>
      </c>
      <c r="V169" s="172">
        <f t="shared" si="45"/>
        <v>13207.071680000001</v>
      </c>
      <c r="W169" s="54">
        <f t="shared" si="46"/>
        <v>0.80992265140810726</v>
      </c>
      <c r="X169" s="175"/>
      <c r="Y169" s="55"/>
    </row>
    <row r="170" spans="1:25" ht="16.5" thickTop="1" thickBot="1" x14ac:dyDescent="0.3">
      <c r="A170" s="58"/>
      <c r="B170" s="58"/>
      <c r="D170" s="52">
        <v>1.43</v>
      </c>
      <c r="E170" s="137">
        <f t="shared" si="34"/>
        <v>16.778237101633824</v>
      </c>
      <c r="F170" s="144">
        <f t="shared" si="35"/>
        <v>1.9135849812301977</v>
      </c>
      <c r="G170" s="64">
        <f t="shared" si="36"/>
        <v>18.691822082864022</v>
      </c>
      <c r="H170" s="125">
        <f t="shared" si="37"/>
        <v>18691.822082864022</v>
      </c>
      <c r="I170" s="123">
        <f t="shared" si="38"/>
        <v>16448.80343292034</v>
      </c>
      <c r="J170" s="126">
        <f t="shared" si="39"/>
        <v>18.722684782799998</v>
      </c>
      <c r="K170" s="110">
        <f t="shared" si="40"/>
        <v>18722.684782799999</v>
      </c>
      <c r="L170" s="111">
        <f t="shared" si="41"/>
        <v>16475.962608864</v>
      </c>
      <c r="N170" s="175"/>
      <c r="O170" s="52">
        <v>1.43</v>
      </c>
      <c r="P170" s="161">
        <f t="shared" si="47"/>
        <v>15.131152999999999</v>
      </c>
      <c r="Q170" s="156">
        <f t="shared" si="42"/>
        <v>15131.153</v>
      </c>
      <c r="R170" s="156">
        <f t="shared" si="43"/>
        <v>13315.414640000001</v>
      </c>
      <c r="S170" s="181"/>
      <c r="T170" s="52">
        <f t="shared" si="48"/>
        <v>1.430000000000001</v>
      </c>
      <c r="U170" s="53">
        <f t="shared" si="44"/>
        <v>16448.80343292034</v>
      </c>
      <c r="V170" s="172">
        <f t="shared" si="45"/>
        <v>13315.414640000001</v>
      </c>
      <c r="W170" s="54">
        <f t="shared" si="46"/>
        <v>0.80950658169765521</v>
      </c>
      <c r="X170" s="175"/>
      <c r="Y170" s="55"/>
    </row>
    <row r="171" spans="1:25" ht="16.5" thickTop="1" thickBot="1" x14ac:dyDescent="0.3">
      <c r="A171" s="58"/>
      <c r="B171" s="58"/>
      <c r="D171" s="52">
        <v>1.44</v>
      </c>
      <c r="E171" s="137">
        <f t="shared" si="34"/>
        <v>16.921145376931761</v>
      </c>
      <c r="F171" s="144">
        <f t="shared" si="35"/>
        <v>1.9320780118773928</v>
      </c>
      <c r="G171" s="64">
        <f t="shared" si="36"/>
        <v>18.853223388809155</v>
      </c>
      <c r="H171" s="125">
        <f t="shared" si="37"/>
        <v>18853.223388809154</v>
      </c>
      <c r="I171" s="123">
        <f t="shared" si="38"/>
        <v>16590.836582152057</v>
      </c>
      <c r="J171" s="126">
        <f t="shared" si="39"/>
        <v>18.885417753599999</v>
      </c>
      <c r="K171" s="110">
        <f t="shared" si="40"/>
        <v>18885.417753599999</v>
      </c>
      <c r="L171" s="111">
        <f t="shared" si="41"/>
        <v>16619.167623167999</v>
      </c>
      <c r="N171" s="175"/>
      <c r="O171" s="52">
        <v>1.44</v>
      </c>
      <c r="P171" s="161">
        <f t="shared" si="47"/>
        <v>15.253919999999999</v>
      </c>
      <c r="Q171" s="156">
        <f t="shared" si="42"/>
        <v>15253.919999999998</v>
      </c>
      <c r="R171" s="156">
        <f t="shared" si="43"/>
        <v>13423.449599999998</v>
      </c>
      <c r="S171" s="181"/>
      <c r="T171" s="52">
        <f t="shared" si="48"/>
        <v>1.4400000000000011</v>
      </c>
      <c r="U171" s="53">
        <f t="shared" si="44"/>
        <v>16590.836582152057</v>
      </c>
      <c r="V171" s="172">
        <f t="shared" si="45"/>
        <v>13423.449599999998</v>
      </c>
      <c r="W171" s="54">
        <f t="shared" si="46"/>
        <v>0.8090881694561779</v>
      </c>
      <c r="X171" s="175"/>
      <c r="Y171" s="55"/>
    </row>
    <row r="172" spans="1:25" ht="16.5" thickTop="1" thickBot="1" x14ac:dyDescent="0.3">
      <c r="A172" s="58"/>
      <c r="B172" s="58"/>
      <c r="D172" s="52">
        <v>1.45</v>
      </c>
      <c r="E172" s="137">
        <f t="shared" si="34"/>
        <v>17.063875871560004</v>
      </c>
      <c r="F172" s="144">
        <f t="shared" si="35"/>
        <v>1.9505250600282131</v>
      </c>
      <c r="G172" s="64">
        <f t="shared" si="36"/>
        <v>19.014400931588217</v>
      </c>
      <c r="H172" s="125">
        <f t="shared" si="37"/>
        <v>19014.400931588218</v>
      </c>
      <c r="I172" s="123">
        <f t="shared" si="38"/>
        <v>16732.67281979763</v>
      </c>
      <c r="J172" s="126">
        <f t="shared" si="39"/>
        <v>19.047877449999998</v>
      </c>
      <c r="K172" s="110">
        <f t="shared" si="40"/>
        <v>19047.877449999996</v>
      </c>
      <c r="L172" s="111">
        <f t="shared" si="41"/>
        <v>16762.132155999996</v>
      </c>
      <c r="N172" s="175"/>
      <c r="O172" s="52">
        <v>1.45</v>
      </c>
      <c r="P172" s="161">
        <f t="shared" si="47"/>
        <v>15.376325</v>
      </c>
      <c r="Q172" s="156">
        <f t="shared" si="42"/>
        <v>15376.324999999999</v>
      </c>
      <c r="R172" s="156">
        <f t="shared" si="43"/>
        <v>13531.165999999999</v>
      </c>
      <c r="S172" s="181"/>
      <c r="T172" s="52">
        <f t="shared" si="48"/>
        <v>1.4500000000000011</v>
      </c>
      <c r="U172" s="53">
        <f t="shared" si="44"/>
        <v>16732.67281979763</v>
      </c>
      <c r="V172" s="172">
        <f t="shared" si="45"/>
        <v>13531.165999999999</v>
      </c>
      <c r="W172" s="54">
        <f t="shared" si="46"/>
        <v>0.80866733878823605</v>
      </c>
      <c r="X172" s="175"/>
      <c r="Y172" s="55"/>
    </row>
    <row r="173" spans="1:25" ht="16.5" thickTop="1" thickBot="1" x14ac:dyDescent="0.3">
      <c r="A173" s="58"/>
      <c r="B173" s="58"/>
      <c r="D173" s="52">
        <v>1.46</v>
      </c>
      <c r="E173" s="137">
        <f t="shared" si="34"/>
        <v>17.206418989094832</v>
      </c>
      <c r="F173" s="144">
        <f t="shared" si="35"/>
        <v>1.9689237055512709</v>
      </c>
      <c r="G173" s="64">
        <f t="shared" si="36"/>
        <v>19.175342694646105</v>
      </c>
      <c r="H173" s="125">
        <f t="shared" si="37"/>
        <v>19175.342694646104</v>
      </c>
      <c r="I173" s="123">
        <f t="shared" si="38"/>
        <v>16874.301571288572</v>
      </c>
      <c r="J173" s="126">
        <f t="shared" si="39"/>
        <v>19.210049534399992</v>
      </c>
      <c r="K173" s="110">
        <f t="shared" si="40"/>
        <v>19210.049534399994</v>
      </c>
      <c r="L173" s="111">
        <f t="shared" si="41"/>
        <v>16904.843590271994</v>
      </c>
      <c r="N173" s="175"/>
      <c r="O173" s="52">
        <v>1.46</v>
      </c>
      <c r="P173" s="161">
        <f t="shared" si="47"/>
        <v>15.498355999999999</v>
      </c>
      <c r="Q173" s="156">
        <f t="shared" si="42"/>
        <v>15498.356</v>
      </c>
      <c r="R173" s="156">
        <f t="shared" si="43"/>
        <v>13638.55328</v>
      </c>
      <c r="S173" s="181"/>
      <c r="T173" s="52">
        <f t="shared" si="48"/>
        <v>1.4600000000000011</v>
      </c>
      <c r="U173" s="53">
        <f t="shared" si="44"/>
        <v>16874.301571288572</v>
      </c>
      <c r="V173" s="172">
        <f t="shared" si="45"/>
        <v>13638.55328</v>
      </c>
      <c r="W173" s="54">
        <f t="shared" si="46"/>
        <v>0.80824401664160372</v>
      </c>
      <c r="X173" s="175"/>
      <c r="Y173" s="55"/>
    </row>
    <row r="174" spans="1:25" ht="16.5" thickTop="1" thickBot="1" x14ac:dyDescent="0.3">
      <c r="A174" s="58"/>
      <c r="B174" s="58"/>
      <c r="D174" s="52">
        <v>1.47</v>
      </c>
      <c r="E174" s="137">
        <f t="shared" si="34"/>
        <v>17.348765095214922</v>
      </c>
      <c r="F174" s="144">
        <f t="shared" si="35"/>
        <v>1.9872715283151781</v>
      </c>
      <c r="G174" s="64">
        <f t="shared" si="36"/>
        <v>19.336036623530099</v>
      </c>
      <c r="H174" s="125">
        <f t="shared" si="37"/>
        <v>19336.036623530097</v>
      </c>
      <c r="I174" s="123">
        <f t="shared" si="38"/>
        <v>17015.712228706485</v>
      </c>
      <c r="J174" s="126">
        <f t="shared" si="39"/>
        <v>19.371919669199997</v>
      </c>
      <c r="K174" s="110">
        <f t="shared" si="40"/>
        <v>19371.919669199997</v>
      </c>
      <c r="L174" s="111">
        <f t="shared" si="41"/>
        <v>17047.289308895997</v>
      </c>
      <c r="N174" s="175"/>
      <c r="O174" s="52">
        <v>1.47</v>
      </c>
      <c r="P174" s="161">
        <f t="shared" si="47"/>
        <v>15.620001</v>
      </c>
      <c r="Q174" s="156">
        <f t="shared" si="42"/>
        <v>15620.001</v>
      </c>
      <c r="R174" s="156">
        <f t="shared" si="43"/>
        <v>13745.60088</v>
      </c>
      <c r="S174" s="181"/>
      <c r="T174" s="52">
        <f t="shared" si="48"/>
        <v>1.4700000000000011</v>
      </c>
      <c r="U174" s="53">
        <f t="shared" si="44"/>
        <v>17015.712228706485</v>
      </c>
      <c r="V174" s="172">
        <f t="shared" si="45"/>
        <v>13745.60088</v>
      </c>
      <c r="W174" s="54">
        <f t="shared" si="46"/>
        <v>0.80781813274970538</v>
      </c>
      <c r="X174" s="175"/>
      <c r="Y174" s="55"/>
    </row>
    <row r="175" spans="1:25" ht="16.5" thickTop="1" thickBot="1" x14ac:dyDescent="0.3">
      <c r="A175" s="58"/>
      <c r="B175" s="58"/>
      <c r="D175" s="52">
        <v>1.48</v>
      </c>
      <c r="E175" s="137">
        <f t="shared" si="34"/>
        <v>17.49090451553727</v>
      </c>
      <c r="F175" s="144">
        <f t="shared" si="35"/>
        <v>2.0055661081885461</v>
      </c>
      <c r="G175" s="64">
        <f t="shared" si="36"/>
        <v>19.496470623725816</v>
      </c>
      <c r="H175" s="125">
        <f t="shared" si="37"/>
        <v>19496.470623725818</v>
      </c>
      <c r="I175" s="123">
        <f t="shared" si="38"/>
        <v>17156.89414887872</v>
      </c>
      <c r="J175" s="126">
        <f t="shared" si="39"/>
        <v>19.533473516799997</v>
      </c>
      <c r="K175" s="110">
        <f t="shared" si="40"/>
        <v>19533.473516799997</v>
      </c>
      <c r="L175" s="111">
        <f t="shared" si="41"/>
        <v>17189.456694783996</v>
      </c>
      <c r="N175" s="175"/>
      <c r="O175" s="52">
        <v>1.48</v>
      </c>
      <c r="P175" s="161">
        <f t="shared" si="47"/>
        <v>15.741248000000001</v>
      </c>
      <c r="Q175" s="156">
        <f t="shared" si="42"/>
        <v>15741.248000000001</v>
      </c>
      <c r="R175" s="156">
        <f t="shared" si="43"/>
        <v>13852.298240000002</v>
      </c>
      <c r="S175" s="181"/>
      <c r="T175" s="52">
        <f t="shared" si="48"/>
        <v>1.4800000000000011</v>
      </c>
      <c r="U175" s="53">
        <f t="shared" si="44"/>
        <v>17156.89414887872</v>
      </c>
      <c r="V175" s="172">
        <f t="shared" si="45"/>
        <v>13852.298240000002</v>
      </c>
      <c r="W175" s="54">
        <f t="shared" si="46"/>
        <v>0.8073896195778133</v>
      </c>
      <c r="X175" s="175"/>
      <c r="Y175" s="55"/>
    </row>
    <row r="176" spans="1:25" ht="16.5" thickTop="1" thickBot="1" x14ac:dyDescent="0.3">
      <c r="A176" s="58"/>
      <c r="B176" s="58"/>
      <c r="D176" s="52">
        <v>1.49</v>
      </c>
      <c r="E176" s="137">
        <f t="shared" si="34"/>
        <v>17.632827533410794</v>
      </c>
      <c r="F176" s="144">
        <f t="shared" si="35"/>
        <v>2.0238050250399873</v>
      </c>
      <c r="G176" s="64">
        <f t="shared" si="36"/>
        <v>19.656632558450781</v>
      </c>
      <c r="H176" s="125">
        <f t="shared" si="37"/>
        <v>19656.632558450779</v>
      </c>
      <c r="I176" s="123">
        <f t="shared" si="38"/>
        <v>17297.836651436686</v>
      </c>
      <c r="J176" s="126">
        <f t="shared" si="39"/>
        <v>19.694696739599998</v>
      </c>
      <c r="K176" s="110">
        <f t="shared" si="40"/>
        <v>19694.696739599996</v>
      </c>
      <c r="L176" s="111">
        <f t="shared" si="41"/>
        <v>17331.333130847997</v>
      </c>
      <c r="N176" s="175"/>
      <c r="O176" s="52">
        <v>1.49</v>
      </c>
      <c r="P176" s="161">
        <f t="shared" si="47"/>
        <v>15.862085</v>
      </c>
      <c r="Q176" s="156">
        <f t="shared" si="42"/>
        <v>15862.085000000001</v>
      </c>
      <c r="R176" s="156">
        <f t="shared" si="43"/>
        <v>13958.634800000002</v>
      </c>
      <c r="S176" s="181"/>
      <c r="T176" s="52">
        <f t="shared" si="48"/>
        <v>1.4900000000000011</v>
      </c>
      <c r="U176" s="53">
        <f t="shared" si="44"/>
        <v>17297.836651436686</v>
      </c>
      <c r="V176" s="172">
        <f t="shared" si="45"/>
        <v>13958.634800000002</v>
      </c>
      <c r="W176" s="54">
        <f t="shared" si="46"/>
        <v>0.80695841227293907</v>
      </c>
      <c r="X176" s="175"/>
      <c r="Y176" s="55"/>
    </row>
    <row r="177" spans="1:25" ht="16.5" thickTop="1" thickBot="1" x14ac:dyDescent="0.3">
      <c r="A177" s="58"/>
      <c r="B177" s="58"/>
      <c r="D177" s="52">
        <v>1.5</v>
      </c>
      <c r="E177" s="137">
        <f t="shared" si="34"/>
        <v>17.774524387664933</v>
      </c>
      <c r="F177" s="144">
        <f t="shared" si="35"/>
        <v>2.041985858738113</v>
      </c>
      <c r="G177" s="64">
        <f t="shared" si="36"/>
        <v>19.816510246403045</v>
      </c>
      <c r="H177" s="125">
        <f t="shared" si="37"/>
        <v>19816.510246403046</v>
      </c>
      <c r="I177" s="123">
        <f t="shared" si="38"/>
        <v>17438.52901683468</v>
      </c>
      <c r="J177" s="126">
        <f t="shared" si="39"/>
        <v>19.855574999999998</v>
      </c>
      <c r="K177" s="110">
        <f t="shared" si="40"/>
        <v>19855.574999999997</v>
      </c>
      <c r="L177" s="111">
        <f t="shared" si="41"/>
        <v>17472.905999999999</v>
      </c>
      <c r="N177" s="175"/>
      <c r="O177" s="52">
        <v>1.5</v>
      </c>
      <c r="P177" s="161">
        <f t="shared" si="47"/>
        <v>15.982500000000002</v>
      </c>
      <c r="Q177" s="156">
        <f t="shared" si="42"/>
        <v>15982.500000000002</v>
      </c>
      <c r="R177" s="156">
        <f t="shared" si="43"/>
        <v>14064.600000000002</v>
      </c>
      <c r="S177" s="181"/>
      <c r="T177" s="52">
        <f t="shared" si="48"/>
        <v>1.5000000000000011</v>
      </c>
      <c r="U177" s="53">
        <f t="shared" si="44"/>
        <v>17438.52901683468</v>
      </c>
      <c r="V177" s="172">
        <f t="shared" si="45"/>
        <v>14064.600000000002</v>
      </c>
      <c r="W177" s="54">
        <f t="shared" si="46"/>
        <v>0.80652444861733585</v>
      </c>
      <c r="X177" s="175"/>
      <c r="Y177" s="55"/>
    </row>
    <row r="178" spans="1:25" ht="16.5" thickTop="1" thickBot="1" x14ac:dyDescent="0.3">
      <c r="A178" s="58"/>
      <c r="B178" s="58"/>
      <c r="D178" s="52">
        <v>1.51</v>
      </c>
      <c r="E178" s="137">
        <f t="shared" si="34"/>
        <v>17.915985270310372</v>
      </c>
      <c r="F178" s="144">
        <f t="shared" si="35"/>
        <v>2.0601061891515355</v>
      </c>
      <c r="G178" s="64">
        <f t="shared" si="36"/>
        <v>19.976091459461909</v>
      </c>
      <c r="H178" s="125">
        <f t="shared" si="37"/>
        <v>19976.09145946191</v>
      </c>
      <c r="I178" s="123">
        <f t="shared" si="38"/>
        <v>17578.960484326482</v>
      </c>
      <c r="J178" s="126">
        <f t="shared" si="39"/>
        <v>20.016093960399999</v>
      </c>
      <c r="K178" s="110">
        <f t="shared" si="40"/>
        <v>20016.093960399998</v>
      </c>
      <c r="L178" s="111">
        <f t="shared" si="41"/>
        <v>17614.162685151998</v>
      </c>
      <c r="N178" s="175"/>
      <c r="O178" s="52">
        <v>1.51</v>
      </c>
      <c r="P178" s="161">
        <f t="shared" si="47"/>
        <v>16.102481000000001</v>
      </c>
      <c r="Q178" s="156">
        <f t="shared" si="42"/>
        <v>16102.481000000002</v>
      </c>
      <c r="R178" s="156">
        <f t="shared" si="43"/>
        <v>14170.183280000001</v>
      </c>
      <c r="S178" s="181"/>
      <c r="T178" s="52">
        <f t="shared" si="48"/>
        <v>1.5100000000000011</v>
      </c>
      <c r="U178" s="53">
        <f t="shared" si="44"/>
        <v>17578.960484326482</v>
      </c>
      <c r="V178" s="172">
        <f t="shared" si="45"/>
        <v>14170.183280000001</v>
      </c>
      <c r="W178" s="54">
        <f t="shared" si="46"/>
        <v>0.80608766898555972</v>
      </c>
      <c r="X178" s="175"/>
      <c r="Y178" s="55"/>
    </row>
    <row r="179" spans="1:25" ht="16.5" thickTop="1" thickBot="1" x14ac:dyDescent="0.3">
      <c r="A179" s="58"/>
      <c r="B179" s="58"/>
      <c r="D179" s="52">
        <v>1.52</v>
      </c>
      <c r="E179" s="137">
        <f t="shared" si="34"/>
        <v>18.057200324188916</v>
      </c>
      <c r="F179" s="144">
        <f t="shared" si="35"/>
        <v>2.0781635961488667</v>
      </c>
      <c r="G179" s="64">
        <f t="shared" si="36"/>
        <v>20.135363920337781</v>
      </c>
      <c r="H179" s="125">
        <f t="shared" si="37"/>
        <v>20135.363920337782</v>
      </c>
      <c r="I179" s="123">
        <f t="shared" si="38"/>
        <v>17719.120249897249</v>
      </c>
      <c r="J179" s="126">
        <f t="shared" si="39"/>
        <v>20.176239283199997</v>
      </c>
      <c r="K179" s="110">
        <f t="shared" si="40"/>
        <v>20176.239283199997</v>
      </c>
      <c r="L179" s="111">
        <f t="shared" si="41"/>
        <v>17755.090569215998</v>
      </c>
      <c r="N179" s="175"/>
      <c r="O179" s="52">
        <v>1.52</v>
      </c>
      <c r="P179" s="161">
        <f t="shared" si="47"/>
        <v>16.222016</v>
      </c>
      <c r="Q179" s="156">
        <f t="shared" si="42"/>
        <v>16222.016</v>
      </c>
      <c r="R179" s="156">
        <f t="shared" si="43"/>
        <v>14275.37408</v>
      </c>
      <c r="S179" s="181"/>
      <c r="T179" s="52">
        <f t="shared" si="48"/>
        <v>1.5200000000000011</v>
      </c>
      <c r="U179" s="53">
        <f t="shared" si="44"/>
        <v>17719.120249897249</v>
      </c>
      <c r="V179" s="172">
        <f t="shared" si="45"/>
        <v>14275.37408</v>
      </c>
      <c r="W179" s="54">
        <f t="shared" si="46"/>
        <v>0.80564801630502969</v>
      </c>
      <c r="X179" s="175"/>
      <c r="Y179" s="55"/>
    </row>
    <row r="180" spans="1:25" ht="16.5" thickTop="1" thickBot="1" x14ac:dyDescent="0.3">
      <c r="A180" s="58"/>
      <c r="B180" s="58"/>
      <c r="D180" s="52">
        <v>1.53</v>
      </c>
      <c r="E180" s="137">
        <f t="shared" si="34"/>
        <v>18.198159640569354</v>
      </c>
      <c r="F180" s="144">
        <f t="shared" si="35"/>
        <v>2.0961556595987174</v>
      </c>
      <c r="G180" s="64">
        <f t="shared" si="36"/>
        <v>20.294315300168073</v>
      </c>
      <c r="H180" s="125">
        <f t="shared" si="37"/>
        <v>20294.315300168073</v>
      </c>
      <c r="I180" s="123">
        <f t="shared" si="38"/>
        <v>17858.997464147906</v>
      </c>
      <c r="J180" s="126">
        <f t="shared" si="39"/>
        <v>20.335996630799997</v>
      </c>
      <c r="K180" s="110">
        <f t="shared" si="40"/>
        <v>20335.996630799997</v>
      </c>
      <c r="L180" s="111">
        <f t="shared" si="41"/>
        <v>17895.677035103996</v>
      </c>
      <c r="N180" s="175"/>
      <c r="O180" s="52">
        <v>1.53</v>
      </c>
      <c r="P180" s="161">
        <f t="shared" si="47"/>
        <v>16.341093000000001</v>
      </c>
      <c r="Q180" s="156">
        <f t="shared" si="42"/>
        <v>16341.093000000001</v>
      </c>
      <c r="R180" s="156">
        <f t="shared" si="43"/>
        <v>14380.161840000001</v>
      </c>
      <c r="S180" s="181"/>
      <c r="T180" s="52">
        <f t="shared" si="48"/>
        <v>1.5300000000000011</v>
      </c>
      <c r="U180" s="53">
        <f t="shared" si="44"/>
        <v>17858.997464147906</v>
      </c>
      <c r="V180" s="172">
        <f t="shared" si="45"/>
        <v>14380.161840000001</v>
      </c>
      <c r="W180" s="54">
        <f t="shared" si="46"/>
        <v>0.80520543602003991</v>
      </c>
      <c r="X180" s="175"/>
      <c r="Y180" s="55"/>
    </row>
    <row r="181" spans="1:25" ht="16.5" thickTop="1" thickBot="1" x14ac:dyDescent="0.3">
      <c r="A181" s="58"/>
      <c r="B181" s="58"/>
      <c r="D181" s="52">
        <v>1.54</v>
      </c>
      <c r="E181" s="137">
        <f t="shared" si="34"/>
        <v>18.338853256686139</v>
      </c>
      <c r="F181" s="144">
        <f t="shared" si="35"/>
        <v>2.1140799593697013</v>
      </c>
      <c r="G181" s="64">
        <f t="shared" si="36"/>
        <v>20.45293321605584</v>
      </c>
      <c r="H181" s="125">
        <f t="shared" si="37"/>
        <v>20452.933216055841</v>
      </c>
      <c r="I181" s="123">
        <f t="shared" si="38"/>
        <v>17998.581230129141</v>
      </c>
      <c r="J181" s="126">
        <f t="shared" si="39"/>
        <v>20.495351665599998</v>
      </c>
      <c r="K181" s="110">
        <f t="shared" si="40"/>
        <v>20495.351665599999</v>
      </c>
      <c r="L181" s="111">
        <f t="shared" si="41"/>
        <v>18035.909465728</v>
      </c>
      <c r="N181" s="175"/>
      <c r="O181" s="52">
        <v>1.54</v>
      </c>
      <c r="P181" s="161">
        <f t="shared" si="47"/>
        <v>16.459700000000002</v>
      </c>
      <c r="Q181" s="156">
        <f t="shared" si="42"/>
        <v>16459.7</v>
      </c>
      <c r="R181" s="156">
        <f t="shared" si="43"/>
        <v>14484.536</v>
      </c>
      <c r="S181" s="181"/>
      <c r="T181" s="52">
        <f t="shared" si="48"/>
        <v>1.5400000000000011</v>
      </c>
      <c r="U181" s="53">
        <f t="shared" si="44"/>
        <v>17998.581230129141</v>
      </c>
      <c r="V181" s="172">
        <f t="shared" si="45"/>
        <v>14484.536</v>
      </c>
      <c r="W181" s="54">
        <f t="shared" si="46"/>
        <v>0.80475987605919053</v>
      </c>
      <c r="X181" s="175"/>
      <c r="Y181" s="55"/>
    </row>
    <row r="182" spans="1:25" ht="16.5" thickTop="1" thickBot="1" x14ac:dyDescent="0.3">
      <c r="A182" s="58"/>
      <c r="B182" s="58"/>
      <c r="D182" s="52">
        <v>1.55</v>
      </c>
      <c r="E182" s="137">
        <f t="shared" si="34"/>
        <v>18.479271153217358</v>
      </c>
      <c r="F182" s="144">
        <f t="shared" si="35"/>
        <v>2.1319340753304292</v>
      </c>
      <c r="G182" s="64">
        <f t="shared" si="36"/>
        <v>20.611205228547789</v>
      </c>
      <c r="H182" s="125">
        <f t="shared" si="37"/>
        <v>20611.205228547788</v>
      </c>
      <c r="I182" s="123">
        <f t="shared" si="38"/>
        <v>18137.860601122055</v>
      </c>
      <c r="J182" s="126">
        <f t="shared" si="39"/>
        <v>20.65429005</v>
      </c>
      <c r="K182" s="110">
        <f t="shared" si="40"/>
        <v>20654.29005</v>
      </c>
      <c r="L182" s="111">
        <f t="shared" si="41"/>
        <v>18175.775244</v>
      </c>
      <c r="N182" s="175"/>
      <c r="O182" s="52">
        <v>1.55</v>
      </c>
      <c r="P182" s="161">
        <f t="shared" si="47"/>
        <v>16.577825000000001</v>
      </c>
      <c r="Q182" s="156">
        <f t="shared" si="42"/>
        <v>16577.825000000001</v>
      </c>
      <c r="R182" s="156">
        <f t="shared" si="43"/>
        <v>14588.486000000001</v>
      </c>
      <c r="S182" s="181"/>
      <c r="T182" s="52">
        <f t="shared" si="48"/>
        <v>1.5500000000000012</v>
      </c>
      <c r="U182" s="53">
        <f t="shared" si="44"/>
        <v>18137.860601122055</v>
      </c>
      <c r="V182" s="172">
        <f t="shared" si="45"/>
        <v>14588.486000000001</v>
      </c>
      <c r="W182" s="54">
        <f t="shared" si="46"/>
        <v>0.80431128680620245</v>
      </c>
      <c r="X182" s="175"/>
      <c r="Y182" s="55"/>
    </row>
    <row r="183" spans="1:25" ht="16.5" thickTop="1" thickBot="1" x14ac:dyDescent="0.3">
      <c r="A183" s="58"/>
      <c r="B183" s="58"/>
      <c r="D183" s="52">
        <v>1.56</v>
      </c>
      <c r="E183" s="137">
        <f t="shared" si="34"/>
        <v>18.61940325169849</v>
      </c>
      <c r="F183" s="144">
        <f t="shared" si="35"/>
        <v>2.1497155873495126</v>
      </c>
      <c r="G183" s="64">
        <f t="shared" si="36"/>
        <v>20.769118839048001</v>
      </c>
      <c r="H183" s="125">
        <f t="shared" si="37"/>
        <v>20769.118839048002</v>
      </c>
      <c r="I183" s="123">
        <f t="shared" si="38"/>
        <v>18276.824578362241</v>
      </c>
      <c r="J183" s="126">
        <f t="shared" si="39"/>
        <v>20.812797446399998</v>
      </c>
      <c r="K183" s="110">
        <f t="shared" si="40"/>
        <v>20812.797446399996</v>
      </c>
      <c r="L183" s="111">
        <f t="shared" si="41"/>
        <v>18315.261752831997</v>
      </c>
      <c r="N183" s="175"/>
      <c r="O183" s="52">
        <v>1.56</v>
      </c>
      <c r="P183" s="161">
        <f t="shared" si="47"/>
        <v>16.695456000000004</v>
      </c>
      <c r="Q183" s="156">
        <f t="shared" si="42"/>
        <v>16695.456000000002</v>
      </c>
      <c r="R183" s="156">
        <f t="shared" si="43"/>
        <v>14692.001280000002</v>
      </c>
      <c r="S183" s="181"/>
      <c r="T183" s="52">
        <f t="shared" si="48"/>
        <v>1.5600000000000012</v>
      </c>
      <c r="U183" s="53">
        <f t="shared" si="44"/>
        <v>18276.824578362241</v>
      </c>
      <c r="V183" s="172">
        <f t="shared" si="45"/>
        <v>14692.001280000002</v>
      </c>
      <c r="W183" s="54">
        <f t="shared" si="46"/>
        <v>0.80385962107409636</v>
      </c>
      <c r="X183" s="175"/>
      <c r="Y183" s="55"/>
    </row>
    <row r="184" spans="1:25" ht="16.5" thickTop="1" thickBot="1" x14ac:dyDescent="0.3">
      <c r="A184" s="58"/>
      <c r="B184" s="58"/>
      <c r="D184" s="52">
        <v>1.57</v>
      </c>
      <c r="E184" s="137">
        <f t="shared" si="34"/>
        <v>18.759239411868183</v>
      </c>
      <c r="F184" s="144">
        <f t="shared" si="35"/>
        <v>2.1674220752955637</v>
      </c>
      <c r="G184" s="64">
        <f t="shared" si="36"/>
        <v>20.926661487163749</v>
      </c>
      <c r="H184" s="125">
        <f t="shared" si="37"/>
        <v>20926.66148716375</v>
      </c>
      <c r="I184" s="123">
        <f t="shared" si="38"/>
        <v>18415.462108704101</v>
      </c>
      <c r="J184" s="126">
        <f t="shared" si="39"/>
        <v>20.970859517199997</v>
      </c>
      <c r="K184" s="110">
        <f t="shared" si="40"/>
        <v>20970.859517199999</v>
      </c>
      <c r="L184" s="111">
        <f t="shared" si="41"/>
        <v>18454.356375135998</v>
      </c>
      <c r="N184" s="175"/>
      <c r="O184" s="52">
        <v>1.57</v>
      </c>
      <c r="P184" s="161">
        <f t="shared" si="47"/>
        <v>16.812581000000002</v>
      </c>
      <c r="Q184" s="156">
        <f t="shared" si="42"/>
        <v>16812.581000000002</v>
      </c>
      <c r="R184" s="156">
        <f t="shared" si="43"/>
        <v>14795.071280000002</v>
      </c>
      <c r="S184" s="181"/>
      <c r="T184" s="52">
        <f t="shared" si="48"/>
        <v>1.5700000000000012</v>
      </c>
      <c r="U184" s="53">
        <f t="shared" si="44"/>
        <v>18415.462108704101</v>
      </c>
      <c r="V184" s="172">
        <f t="shared" si="45"/>
        <v>14795.071280000002</v>
      </c>
      <c r="W184" s="54">
        <f t="shared" si="46"/>
        <v>0.80340483408271812</v>
      </c>
      <c r="X184" s="175"/>
      <c r="Y184" s="55"/>
    </row>
    <row r="185" spans="1:25" ht="16.5" thickTop="1" thickBot="1" x14ac:dyDescent="0.3">
      <c r="A185" s="58"/>
      <c r="B185" s="58"/>
      <c r="D185" s="52">
        <v>1.58</v>
      </c>
      <c r="E185" s="137">
        <f t="shared" si="34"/>
        <v>18.898769428941982</v>
      </c>
      <c r="F185" s="144">
        <f t="shared" si="35"/>
        <v>2.1850511190371957</v>
      </c>
      <c r="G185" s="64">
        <f t="shared" si="36"/>
        <v>21.08382054797918</v>
      </c>
      <c r="H185" s="125">
        <f t="shared" si="37"/>
        <v>21083.82054797918</v>
      </c>
      <c r="I185" s="123">
        <f t="shared" si="38"/>
        <v>18553.762082221678</v>
      </c>
      <c r="J185" s="126">
        <f t="shared" si="39"/>
        <v>21.1284619248</v>
      </c>
      <c r="K185" s="110">
        <f t="shared" si="40"/>
        <v>21128.461924799998</v>
      </c>
      <c r="L185" s="111">
        <f t="shared" si="41"/>
        <v>18593.046493824</v>
      </c>
      <c r="N185" s="175"/>
      <c r="O185" s="52">
        <v>1.58</v>
      </c>
      <c r="P185" s="161">
        <f t="shared" si="47"/>
        <v>16.929188</v>
      </c>
      <c r="Q185" s="156">
        <f t="shared" si="42"/>
        <v>16929.187999999998</v>
      </c>
      <c r="R185" s="156">
        <f t="shared" si="43"/>
        <v>14897.685439999999</v>
      </c>
      <c r="S185" s="181"/>
      <c r="T185" s="52">
        <f t="shared" si="48"/>
        <v>1.5800000000000012</v>
      </c>
      <c r="U185" s="53">
        <f t="shared" si="44"/>
        <v>18553.762082221678</v>
      </c>
      <c r="V185" s="172">
        <f t="shared" si="45"/>
        <v>14897.685439999999</v>
      </c>
      <c r="W185" s="54">
        <f t="shared" si="46"/>
        <v>0.80294688343961507</v>
      </c>
      <c r="X185" s="175"/>
      <c r="Y185" s="55"/>
    </row>
    <row r="186" spans="1:25" ht="16.5" thickTop="1" thickBot="1" x14ac:dyDescent="0.3">
      <c r="A186" s="58"/>
      <c r="B186" s="58"/>
      <c r="D186" s="52">
        <v>1.59</v>
      </c>
      <c r="E186" s="137">
        <f t="shared" si="34"/>
        <v>19.037983030810022</v>
      </c>
      <c r="F186" s="144">
        <f t="shared" si="35"/>
        <v>2.2026002984430182</v>
      </c>
      <c r="G186" s="64">
        <f t="shared" si="36"/>
        <v>21.240583329253042</v>
      </c>
      <c r="H186" s="125">
        <f t="shared" si="37"/>
        <v>21240.583329253041</v>
      </c>
      <c r="I186" s="123">
        <f t="shared" si="38"/>
        <v>18691.713329742677</v>
      </c>
      <c r="J186" s="126">
        <f t="shared" si="39"/>
        <v>21.285590331600002</v>
      </c>
      <c r="K186" s="110">
        <f t="shared" si="40"/>
        <v>21285.5903316</v>
      </c>
      <c r="L186" s="111">
        <f t="shared" si="41"/>
        <v>18731.319491808001</v>
      </c>
      <c r="N186" s="175"/>
      <c r="O186" s="52">
        <v>1.59</v>
      </c>
      <c r="P186" s="161">
        <f t="shared" si="47"/>
        <v>17.045265000000001</v>
      </c>
      <c r="Q186" s="156">
        <f t="shared" si="42"/>
        <v>17045.264999999999</v>
      </c>
      <c r="R186" s="156">
        <f t="shared" si="43"/>
        <v>14999.833199999999</v>
      </c>
      <c r="S186" s="181"/>
      <c r="T186" s="52">
        <f t="shared" si="48"/>
        <v>1.5900000000000012</v>
      </c>
      <c r="U186" s="53">
        <f t="shared" si="44"/>
        <v>18691.713329742677</v>
      </c>
      <c r="V186" s="172">
        <f t="shared" si="45"/>
        <v>14999.833199999999</v>
      </c>
      <c r="W186" s="54">
        <f t="shared" si="46"/>
        <v>0.8024857291242492</v>
      </c>
      <c r="X186" s="175"/>
      <c r="Y186" s="55"/>
    </row>
    <row r="187" spans="1:25" ht="16.5" thickTop="1" thickBot="1" x14ac:dyDescent="0.3">
      <c r="A187" s="58"/>
      <c r="B187" s="58"/>
      <c r="D187" s="52">
        <v>1.6</v>
      </c>
      <c r="E187" s="137">
        <f t="shared" si="34"/>
        <v>19.176869875154118</v>
      </c>
      <c r="F187" s="144">
        <f t="shared" si="35"/>
        <v>2.2200671933816447</v>
      </c>
      <c r="G187" s="64">
        <f t="shared" si="36"/>
        <v>21.396937068535763</v>
      </c>
      <c r="H187" s="125">
        <f t="shared" si="37"/>
        <v>21396.937068535764</v>
      </c>
      <c r="I187" s="123">
        <f t="shared" si="38"/>
        <v>18829.304620311472</v>
      </c>
      <c r="J187" s="126">
        <f t="shared" si="39"/>
        <v>21.442230399999996</v>
      </c>
      <c r="K187" s="110">
        <f t="shared" si="40"/>
        <v>21442.230399999997</v>
      </c>
      <c r="L187" s="111">
        <f t="shared" si="41"/>
        <v>18869.162751999997</v>
      </c>
      <c r="N187" s="175"/>
      <c r="O187" s="52">
        <v>1.6</v>
      </c>
      <c r="P187" s="161">
        <f t="shared" si="47"/>
        <v>17.160800000000002</v>
      </c>
      <c r="Q187" s="156">
        <f t="shared" si="42"/>
        <v>17160.800000000003</v>
      </c>
      <c r="R187" s="156">
        <f t="shared" si="43"/>
        <v>15101.504000000003</v>
      </c>
      <c r="S187" s="181"/>
      <c r="T187" s="52">
        <f t="shared" si="48"/>
        <v>1.6000000000000012</v>
      </c>
      <c r="U187" s="53">
        <f t="shared" si="44"/>
        <v>18829.304620311472</v>
      </c>
      <c r="V187" s="172">
        <f t="shared" si="45"/>
        <v>15101.504000000003</v>
      </c>
      <c r="W187" s="54">
        <f t="shared" si="46"/>
        <v>0.80202133347557447</v>
      </c>
      <c r="X187" s="175"/>
      <c r="Y187" s="55"/>
    </row>
    <row r="188" spans="1:25" ht="16.5" thickTop="1" thickBot="1" x14ac:dyDescent="0.3">
      <c r="A188" s="58"/>
      <c r="B188" s="58"/>
      <c r="D188" s="52">
        <v>1.61</v>
      </c>
      <c r="E188" s="137">
        <f t="shared" si="34"/>
        <v>19.315419546479742</v>
      </c>
      <c r="F188" s="144">
        <f t="shared" si="35"/>
        <v>2.2374493837216862</v>
      </c>
      <c r="G188" s="64">
        <f t="shared" si="36"/>
        <v>21.552868930201427</v>
      </c>
      <c r="H188" s="125">
        <f t="shared" si="37"/>
        <v>21552.868930201428</v>
      </c>
      <c r="I188" s="123">
        <f t="shared" si="38"/>
        <v>18966.524658577258</v>
      </c>
      <c r="J188" s="126">
        <f t="shared" si="39"/>
        <v>21.598367792399998</v>
      </c>
      <c r="K188" s="110">
        <f t="shared" si="40"/>
        <v>21598.367792399997</v>
      </c>
      <c r="L188" s="111">
        <f t="shared" si="41"/>
        <v>19006.563657311995</v>
      </c>
      <c r="N188" s="175"/>
      <c r="O188" s="52">
        <v>1.61</v>
      </c>
      <c r="P188" s="161">
        <f t="shared" si="47"/>
        <v>17.275781000000002</v>
      </c>
      <c r="Q188" s="156">
        <f t="shared" si="42"/>
        <v>17275.781000000003</v>
      </c>
      <c r="R188" s="156">
        <f t="shared" si="43"/>
        <v>15202.687280000002</v>
      </c>
      <c r="S188" s="181"/>
      <c r="T188" s="52">
        <f t="shared" si="48"/>
        <v>1.6100000000000012</v>
      </c>
      <c r="U188" s="53">
        <f t="shared" si="44"/>
        <v>18966.524658577258</v>
      </c>
      <c r="V188" s="172">
        <f t="shared" si="45"/>
        <v>15202.687280000002</v>
      </c>
      <c r="W188" s="54">
        <f t="shared" si="46"/>
        <v>0.80155366118298688</v>
      </c>
      <c r="X188" s="175"/>
      <c r="Y188" s="55"/>
    </row>
    <row r="189" spans="1:25" ht="16.5" thickTop="1" thickBot="1" x14ac:dyDescent="0.3">
      <c r="A189" s="58"/>
      <c r="B189" s="58"/>
      <c r="D189" s="52">
        <v>1.62</v>
      </c>
      <c r="E189" s="137">
        <f t="shared" si="34"/>
        <v>19.453621553057882</v>
      </c>
      <c r="F189" s="144">
        <f t="shared" si="35"/>
        <v>2.254744449331755</v>
      </c>
      <c r="G189" s="64">
        <f t="shared" si="36"/>
        <v>21.708366002389639</v>
      </c>
      <c r="H189" s="125">
        <f t="shared" si="37"/>
        <v>21708.366002389637</v>
      </c>
      <c r="I189" s="123">
        <f t="shared" si="38"/>
        <v>19103.362082102882</v>
      </c>
      <c r="J189" s="126">
        <f t="shared" si="39"/>
        <v>21.753988171199996</v>
      </c>
      <c r="K189" s="110">
        <f t="shared" si="40"/>
        <v>21753.988171199995</v>
      </c>
      <c r="L189" s="111">
        <f t="shared" si="41"/>
        <v>19143.509590655995</v>
      </c>
      <c r="N189" s="175"/>
      <c r="O189" s="52">
        <v>1.62</v>
      </c>
      <c r="P189" s="161">
        <f t="shared" si="47"/>
        <v>17.390196000000003</v>
      </c>
      <c r="Q189" s="156">
        <f t="shared" si="42"/>
        <v>17390.196000000004</v>
      </c>
      <c r="R189" s="156">
        <f t="shared" si="43"/>
        <v>15303.372480000004</v>
      </c>
      <c r="S189" s="181"/>
      <c r="T189" s="52">
        <f t="shared" si="48"/>
        <v>1.6200000000000012</v>
      </c>
      <c r="U189" s="53">
        <f t="shared" si="44"/>
        <v>19103.362082102882</v>
      </c>
      <c r="V189" s="172">
        <f t="shared" si="45"/>
        <v>15303.372480000004</v>
      </c>
      <c r="W189" s="54">
        <f t="shared" si="46"/>
        <v>0.80108267928068411</v>
      </c>
      <c r="X189" s="175"/>
      <c r="Y189" s="55"/>
    </row>
    <row r="190" spans="1:25" ht="16.5" thickTop="1" thickBot="1" x14ac:dyDescent="0.3">
      <c r="A190" s="58"/>
      <c r="B190" s="58"/>
      <c r="D190" s="52">
        <v>1.63</v>
      </c>
      <c r="E190" s="137">
        <f t="shared" si="34"/>
        <v>19.591465323771768</v>
      </c>
      <c r="F190" s="144">
        <f t="shared" si="35"/>
        <v>2.271949970080462</v>
      </c>
      <c r="G190" s="64">
        <f t="shared" si="36"/>
        <v>21.863415293852231</v>
      </c>
      <c r="H190" s="125">
        <f t="shared" si="37"/>
        <v>21863.415293852231</v>
      </c>
      <c r="I190" s="123">
        <f t="shared" si="38"/>
        <v>19239.805458589963</v>
      </c>
      <c r="J190" s="126">
        <f t="shared" si="39"/>
        <v>21.909077198799999</v>
      </c>
      <c r="K190" s="110">
        <f t="shared" si="40"/>
        <v>21909.077198799998</v>
      </c>
      <c r="L190" s="111">
        <f t="shared" si="41"/>
        <v>19279.987934943998</v>
      </c>
      <c r="N190" s="175"/>
      <c r="O190" s="52">
        <v>1.63</v>
      </c>
      <c r="P190" s="161">
        <f t="shared" si="47"/>
        <v>17.504033</v>
      </c>
      <c r="Q190" s="156">
        <f t="shared" si="42"/>
        <v>17504.032999999999</v>
      </c>
      <c r="R190" s="156">
        <f t="shared" si="43"/>
        <v>15403.54904</v>
      </c>
      <c r="S190" s="181"/>
      <c r="T190" s="52">
        <f t="shared" si="48"/>
        <v>1.6300000000000012</v>
      </c>
      <c r="U190" s="53">
        <f t="shared" si="44"/>
        <v>19239.805458589963</v>
      </c>
      <c r="V190" s="172">
        <f t="shared" si="45"/>
        <v>15403.54904</v>
      </c>
      <c r="W190" s="54">
        <f t="shared" si="46"/>
        <v>0.80060835714546186</v>
      </c>
      <c r="X190" s="175"/>
      <c r="Y190" s="55"/>
    </row>
    <row r="191" spans="1:25" ht="16.5" thickTop="1" thickBot="1" x14ac:dyDescent="0.3">
      <c r="A191" s="58"/>
      <c r="B191" s="58"/>
      <c r="D191" s="52">
        <v>1.64</v>
      </c>
      <c r="E191" s="137">
        <f t="shared" si="34"/>
        <v>19.728940204862802</v>
      </c>
      <c r="F191" s="144">
        <f t="shared" si="35"/>
        <v>2.2890635258364207</v>
      </c>
      <c r="G191" s="64">
        <f t="shared" si="36"/>
        <v>22.018003730699224</v>
      </c>
      <c r="H191" s="125">
        <f t="shared" si="37"/>
        <v>22018.003730699224</v>
      </c>
      <c r="I191" s="123">
        <f t="shared" si="38"/>
        <v>19375.843283015318</v>
      </c>
      <c r="J191" s="126">
        <f t="shared" si="39"/>
        <v>22.063620537599999</v>
      </c>
      <c r="K191" s="110">
        <f t="shared" si="40"/>
        <v>22063.6205376</v>
      </c>
      <c r="L191" s="111">
        <f t="shared" si="41"/>
        <v>19415.986073087999</v>
      </c>
      <c r="N191" s="175"/>
      <c r="O191" s="52">
        <v>1.64</v>
      </c>
      <c r="P191" s="161">
        <f t="shared" si="47"/>
        <v>17.617280000000001</v>
      </c>
      <c r="Q191" s="156">
        <f t="shared" si="42"/>
        <v>17617.280000000002</v>
      </c>
      <c r="R191" s="156">
        <f t="shared" si="43"/>
        <v>15503.206400000003</v>
      </c>
      <c r="S191" s="181"/>
      <c r="T191" s="52">
        <f t="shared" si="48"/>
        <v>1.6400000000000012</v>
      </c>
      <c r="U191" s="53">
        <f t="shared" si="44"/>
        <v>19375.843283015318</v>
      </c>
      <c r="V191" s="172">
        <f t="shared" si="45"/>
        <v>15503.206400000003</v>
      </c>
      <c r="W191" s="54">
        <f t="shared" si="46"/>
        <v>0.80013066649800824</v>
      </c>
      <c r="X191" s="175"/>
      <c r="Y191" s="55"/>
    </row>
    <row r="192" spans="1:25" ht="16.5" thickTop="1" thickBot="1" x14ac:dyDescent="0.3">
      <c r="A192" s="58"/>
      <c r="B192" s="58"/>
      <c r="D192" s="52">
        <v>1.65</v>
      </c>
      <c r="E192" s="137">
        <f t="shared" si="34"/>
        <v>19.866035456570042</v>
      </c>
      <c r="F192" s="144">
        <f t="shared" si="35"/>
        <v>2.3060826964682422</v>
      </c>
      <c r="G192" s="64">
        <f t="shared" si="36"/>
        <v>22.172118153038284</v>
      </c>
      <c r="H192" s="125">
        <f t="shared" si="37"/>
        <v>22172.118153038282</v>
      </c>
      <c r="I192" s="123">
        <f t="shared" si="38"/>
        <v>19511.463974673687</v>
      </c>
      <c r="J192" s="126">
        <f t="shared" si="39"/>
        <v>22.217603849999993</v>
      </c>
      <c r="K192" s="110">
        <f t="shared" si="40"/>
        <v>22217.603849999992</v>
      </c>
      <c r="L192" s="111">
        <f t="shared" si="41"/>
        <v>19551.491387999995</v>
      </c>
      <c r="N192" s="175"/>
      <c r="O192" s="52">
        <v>1.65</v>
      </c>
      <c r="P192" s="161">
        <f t="shared" si="47"/>
        <v>17.729925000000001</v>
      </c>
      <c r="Q192" s="156">
        <f t="shared" si="42"/>
        <v>17729.925000000003</v>
      </c>
      <c r="R192" s="156">
        <f t="shared" si="43"/>
        <v>15602.334000000003</v>
      </c>
      <c r="S192" s="181"/>
      <c r="T192" s="52">
        <f t="shared" si="48"/>
        <v>1.6500000000000012</v>
      </c>
      <c r="U192" s="53">
        <f t="shared" si="44"/>
        <v>19511.463974673687</v>
      </c>
      <c r="V192" s="172">
        <f t="shared" si="45"/>
        <v>15602.334000000003</v>
      </c>
      <c r="W192" s="54">
        <f t="shared" si="46"/>
        <v>0.79964958140773945</v>
      </c>
      <c r="X192" s="175"/>
      <c r="Y192" s="55"/>
    </row>
    <row r="193" spans="1:25" ht="16.5" thickTop="1" thickBot="1" x14ac:dyDescent="0.3">
      <c r="A193" s="58"/>
      <c r="B193" s="58"/>
      <c r="D193" s="52">
        <v>1.66</v>
      </c>
      <c r="E193" s="137">
        <f t="shared" si="34"/>
        <v>20.002740249656984</v>
      </c>
      <c r="F193" s="144">
        <f t="shared" si="35"/>
        <v>2.3230050618445386</v>
      </c>
      <c r="G193" s="64">
        <f t="shared" si="36"/>
        <v>22.325745311501521</v>
      </c>
      <c r="H193" s="125">
        <f t="shared" si="37"/>
        <v>22325.74531150152</v>
      </c>
      <c r="I193" s="123">
        <f t="shared" si="38"/>
        <v>19646.655874121338</v>
      </c>
      <c r="J193" s="126">
        <f t="shared" si="39"/>
        <v>22.371012798399995</v>
      </c>
      <c r="K193" s="110">
        <f t="shared" si="40"/>
        <v>22371.012798399996</v>
      </c>
      <c r="L193" s="111">
        <f t="shared" si="41"/>
        <v>19686.491262591997</v>
      </c>
      <c r="N193" s="175"/>
      <c r="O193" s="52">
        <v>1.66</v>
      </c>
      <c r="P193" s="161">
        <f t="shared" si="47"/>
        <v>17.841956</v>
      </c>
      <c r="Q193" s="156">
        <f t="shared" si="42"/>
        <v>17841.955999999998</v>
      </c>
      <c r="R193" s="156">
        <f t="shared" si="43"/>
        <v>15700.921279999999</v>
      </c>
      <c r="S193" s="181"/>
      <c r="T193" s="52">
        <f t="shared" si="48"/>
        <v>1.6600000000000013</v>
      </c>
      <c r="U193" s="53">
        <f t="shared" si="44"/>
        <v>19646.655874121338</v>
      </c>
      <c r="V193" s="172">
        <f t="shared" si="45"/>
        <v>15700.921279999999</v>
      </c>
      <c r="W193" s="54">
        <f t="shared" si="46"/>
        <v>0.79916507830125538</v>
      </c>
      <c r="X193" s="175"/>
      <c r="Y193" s="55"/>
    </row>
    <row r="194" spans="1:25" ht="16.5" thickTop="1" thickBot="1" x14ac:dyDescent="0.3">
      <c r="A194" s="58"/>
      <c r="B194" s="58"/>
      <c r="D194" s="52">
        <v>1.67</v>
      </c>
      <c r="E194" s="137">
        <f t="shared" si="34"/>
        <v>20.139043661819226</v>
      </c>
      <c r="F194" s="144">
        <f t="shared" si="35"/>
        <v>2.3398282018339209</v>
      </c>
      <c r="G194" s="64">
        <f t="shared" si="36"/>
        <v>22.478871863653147</v>
      </c>
      <c r="H194" s="125">
        <f t="shared" si="37"/>
        <v>22478.871863653148</v>
      </c>
      <c r="I194" s="123">
        <f t="shared" si="38"/>
        <v>19781.407240014771</v>
      </c>
      <c r="J194" s="126">
        <f t="shared" si="39"/>
        <v>22.523833045199996</v>
      </c>
      <c r="K194" s="110">
        <f t="shared" si="40"/>
        <v>22523.833045199997</v>
      </c>
      <c r="L194" s="111">
        <f t="shared" si="41"/>
        <v>19820.973079775998</v>
      </c>
      <c r="N194" s="175"/>
      <c r="O194" s="52">
        <v>1.67</v>
      </c>
      <c r="P194" s="161">
        <f t="shared" si="47"/>
        <v>17.953361000000001</v>
      </c>
      <c r="Q194" s="156">
        <f t="shared" si="42"/>
        <v>17953.361000000001</v>
      </c>
      <c r="R194" s="156">
        <f t="shared" si="43"/>
        <v>15798.957680000001</v>
      </c>
      <c r="S194" s="181"/>
      <c r="T194" s="52">
        <f t="shared" si="48"/>
        <v>1.6700000000000013</v>
      </c>
      <c r="U194" s="53">
        <f t="shared" si="44"/>
        <v>19781.407240014771</v>
      </c>
      <c r="V194" s="172">
        <f t="shared" si="45"/>
        <v>15798.957680000001</v>
      </c>
      <c r="W194" s="54">
        <f t="shared" si="46"/>
        <v>0.79867713597448819</v>
      </c>
      <c r="X194" s="175"/>
      <c r="Y194" s="55"/>
    </row>
    <row r="195" spans="1:25" ht="16.5" thickTop="1" thickBot="1" x14ac:dyDescent="0.3">
      <c r="A195" s="58"/>
      <c r="B195" s="58"/>
      <c r="D195" s="52">
        <v>1.68</v>
      </c>
      <c r="E195" s="137">
        <f t="shared" si="34"/>
        <v>20.274934673965969</v>
      </c>
      <c r="F195" s="144">
        <f t="shared" si="35"/>
        <v>2.3565496963050019</v>
      </c>
      <c r="G195" s="64">
        <f t="shared" si="36"/>
        <v>22.631484370270972</v>
      </c>
      <c r="H195" s="125">
        <f t="shared" si="37"/>
        <v>22631.484370270973</v>
      </c>
      <c r="I195" s="123">
        <f t="shared" si="38"/>
        <v>19915.706245838457</v>
      </c>
      <c r="J195" s="126">
        <f t="shared" si="39"/>
        <v>22.676050252799993</v>
      </c>
      <c r="K195" s="110">
        <f t="shared" si="40"/>
        <v>22676.050252799992</v>
      </c>
      <c r="L195" s="111">
        <f t="shared" si="41"/>
        <v>19954.924222463993</v>
      </c>
      <c r="N195" s="175"/>
      <c r="O195" s="52">
        <v>1.68</v>
      </c>
      <c r="P195" s="161">
        <f t="shared" si="47"/>
        <v>18.064127999999997</v>
      </c>
      <c r="Q195" s="156">
        <f t="shared" si="42"/>
        <v>18064.127999999997</v>
      </c>
      <c r="R195" s="156">
        <f t="shared" si="43"/>
        <v>15896.432639999997</v>
      </c>
      <c r="S195" s="181"/>
      <c r="T195" s="52">
        <f t="shared" si="48"/>
        <v>1.6800000000000013</v>
      </c>
      <c r="U195" s="53">
        <f t="shared" si="44"/>
        <v>19915.706245838457</v>
      </c>
      <c r="V195" s="172">
        <f t="shared" si="45"/>
        <v>15896.432639999997</v>
      </c>
      <c r="W195" s="54">
        <f t="shared" si="46"/>
        <v>0.79818573560863204</v>
      </c>
      <c r="X195" s="175"/>
      <c r="Y195" s="55"/>
    </row>
    <row r="196" spans="1:25" ht="16.5" thickTop="1" thickBot="1" x14ac:dyDescent="0.3">
      <c r="A196" s="58"/>
      <c r="B196" s="58"/>
      <c r="D196" s="52">
        <v>1.69</v>
      </c>
      <c r="E196" s="137">
        <f t="shared" si="34"/>
        <v>20.410402166368044</v>
      </c>
      <c r="F196" s="144">
        <f t="shared" si="35"/>
        <v>2.3731671251263928</v>
      </c>
      <c r="G196" s="64">
        <f t="shared" si="36"/>
        <v>22.783569291494437</v>
      </c>
      <c r="H196" s="125">
        <f t="shared" si="37"/>
        <v>22783.569291494437</v>
      </c>
      <c r="I196" s="123">
        <f t="shared" si="38"/>
        <v>20049.540976515105</v>
      </c>
      <c r="J196" s="126">
        <f t="shared" si="39"/>
        <v>22.827650083599995</v>
      </c>
      <c r="K196" s="110">
        <f t="shared" si="40"/>
        <v>22827.650083599994</v>
      </c>
      <c r="L196" s="111">
        <f t="shared" si="41"/>
        <v>20088.332073567995</v>
      </c>
      <c r="N196" s="175"/>
      <c r="O196" s="52">
        <v>1.69</v>
      </c>
      <c r="P196" s="161">
        <f t="shared" si="47"/>
        <v>18.174244999999999</v>
      </c>
      <c r="Q196" s="156">
        <f t="shared" si="42"/>
        <v>18174.244999999999</v>
      </c>
      <c r="R196" s="156">
        <f t="shared" si="43"/>
        <v>15993.335599999999</v>
      </c>
      <c r="S196" s="181"/>
      <c r="T196" s="52">
        <f t="shared" si="48"/>
        <v>1.6900000000000013</v>
      </c>
      <c r="U196" s="53">
        <f t="shared" si="44"/>
        <v>20049.540976515105</v>
      </c>
      <c r="V196" s="172">
        <f t="shared" si="45"/>
        <v>15993.335599999999</v>
      </c>
      <c r="W196" s="54">
        <f t="shared" si="46"/>
        <v>0.79769086078996443</v>
      </c>
      <c r="X196" s="175"/>
      <c r="Y196" s="55"/>
    </row>
    <row r="197" spans="1:25" ht="16.5" thickTop="1" thickBot="1" x14ac:dyDescent="0.3">
      <c r="A197" s="58"/>
      <c r="B197" s="58"/>
      <c r="D197" s="52">
        <v>1.7</v>
      </c>
      <c r="E197" s="137">
        <f t="shared" si="34"/>
        <v>20.54543491466459</v>
      </c>
      <c r="F197" s="144">
        <f t="shared" si="35"/>
        <v>2.389678068166706</v>
      </c>
      <c r="G197" s="64">
        <f t="shared" si="36"/>
        <v>22.935112982831296</v>
      </c>
      <c r="H197" s="125">
        <f t="shared" si="37"/>
        <v>22935.112982831295</v>
      </c>
      <c r="I197" s="123">
        <f t="shared" si="38"/>
        <v>20182.899424891541</v>
      </c>
      <c r="J197" s="126">
        <f t="shared" si="39"/>
        <v>22.978618199999996</v>
      </c>
      <c r="K197" s="110">
        <f t="shared" si="40"/>
        <v>22978.618199999997</v>
      </c>
      <c r="L197" s="111">
        <f t="shared" si="41"/>
        <v>20221.184015999999</v>
      </c>
      <c r="N197" s="175"/>
      <c r="O197" s="52">
        <v>1.7</v>
      </c>
      <c r="P197" s="161">
        <f t="shared" si="47"/>
        <v>18.2837</v>
      </c>
      <c r="Q197" s="156">
        <f t="shared" si="42"/>
        <v>18283.7</v>
      </c>
      <c r="R197" s="156">
        <f t="shared" si="43"/>
        <v>16089.656000000001</v>
      </c>
      <c r="S197" s="181"/>
      <c r="T197" s="52">
        <f t="shared" si="48"/>
        <v>1.7000000000000013</v>
      </c>
      <c r="U197" s="53">
        <f t="shared" si="44"/>
        <v>20182.899424891541</v>
      </c>
      <c r="V197" s="172">
        <f t="shared" si="45"/>
        <v>16089.656000000001</v>
      </c>
      <c r="W197" s="54">
        <f t="shared" si="46"/>
        <v>0.79719249753366217</v>
      </c>
      <c r="X197" s="175"/>
      <c r="Y197" s="55"/>
    </row>
    <row r="198" spans="1:25" ht="16.5" thickTop="1" thickBot="1" x14ac:dyDescent="0.3">
      <c r="A198" s="58"/>
      <c r="B198" s="58"/>
      <c r="D198" s="52">
        <v>1.71</v>
      </c>
      <c r="E198" s="137">
        <f t="shared" si="34"/>
        <v>20.680021585720006</v>
      </c>
      <c r="F198" s="144">
        <f t="shared" si="35"/>
        <v>2.4060801052945533</v>
      </c>
      <c r="G198" s="64">
        <f t="shared" si="36"/>
        <v>23.086101691014559</v>
      </c>
      <c r="H198" s="125">
        <f t="shared" si="37"/>
        <v>23086.101691014559</v>
      </c>
      <c r="I198" s="123">
        <f t="shared" si="38"/>
        <v>20315.769488092814</v>
      </c>
      <c r="J198" s="126">
        <f t="shared" si="39"/>
        <v>23.128940264399997</v>
      </c>
      <c r="K198" s="110">
        <f t="shared" si="40"/>
        <v>23128.940264399997</v>
      </c>
      <c r="L198" s="111">
        <f t="shared" si="41"/>
        <v>20353.467432671998</v>
      </c>
      <c r="N198" s="175"/>
      <c r="O198" s="52">
        <v>1.71</v>
      </c>
      <c r="P198" s="161">
        <f t="shared" si="47"/>
        <v>18.392481</v>
      </c>
      <c r="Q198" s="156">
        <f t="shared" si="42"/>
        <v>18392.481</v>
      </c>
      <c r="R198" s="156">
        <f t="shared" si="43"/>
        <v>16185.38328</v>
      </c>
      <c r="S198" s="181"/>
      <c r="T198" s="52">
        <f t="shared" si="48"/>
        <v>1.7100000000000013</v>
      </c>
      <c r="U198" s="53">
        <f t="shared" si="44"/>
        <v>20315.769488092814</v>
      </c>
      <c r="V198" s="172">
        <f t="shared" si="45"/>
        <v>16185.38328</v>
      </c>
      <c r="W198" s="54">
        <f t="shared" si="46"/>
        <v>0.79669063431175191</v>
      </c>
      <c r="X198" s="175"/>
      <c r="Y198" s="55"/>
    </row>
    <row r="199" spans="1:25" ht="16.5" thickTop="1" thickBot="1" x14ac:dyDescent="0.3">
      <c r="A199" s="58"/>
      <c r="B199" s="58"/>
      <c r="D199" s="52">
        <v>1.72</v>
      </c>
      <c r="E199" s="137">
        <f t="shared" si="34"/>
        <v>20.814150733322325</v>
      </c>
      <c r="F199" s="144">
        <f t="shared" si="35"/>
        <v>2.4223708163785465</v>
      </c>
      <c r="G199" s="64">
        <f t="shared" si="36"/>
        <v>23.236521549700871</v>
      </c>
      <c r="H199" s="125">
        <f t="shared" si="37"/>
        <v>23236.521549700872</v>
      </c>
      <c r="I199" s="123">
        <f t="shared" si="38"/>
        <v>20448.138963736768</v>
      </c>
      <c r="J199" s="126">
        <f t="shared" si="39"/>
        <v>23.278601939199998</v>
      </c>
      <c r="K199" s="110">
        <f t="shared" si="40"/>
        <v>23278.601939199998</v>
      </c>
      <c r="L199" s="111">
        <f t="shared" si="41"/>
        <v>20485.169706495999</v>
      </c>
      <c r="N199" s="175"/>
      <c r="O199" s="52">
        <v>1.72</v>
      </c>
      <c r="P199" s="161">
        <f t="shared" si="47"/>
        <v>18.500576000000002</v>
      </c>
      <c r="Q199" s="156">
        <f t="shared" si="42"/>
        <v>18500.576000000001</v>
      </c>
      <c r="R199" s="156">
        <f t="shared" si="43"/>
        <v>16280.506880000001</v>
      </c>
      <c r="S199" s="181"/>
      <c r="T199" s="52">
        <f t="shared" si="48"/>
        <v>1.7200000000000013</v>
      </c>
      <c r="U199" s="53">
        <f t="shared" si="44"/>
        <v>20448.138963736768</v>
      </c>
      <c r="V199" s="172">
        <f t="shared" si="45"/>
        <v>16280.506880000001</v>
      </c>
      <c r="W199" s="54">
        <f t="shared" si="46"/>
        <v>0.79618526208532969</v>
      </c>
      <c r="X199" s="175"/>
      <c r="Y199" s="55"/>
    </row>
    <row r="200" spans="1:25" ht="16.5" thickTop="1" thickBot="1" x14ac:dyDescent="0.3">
      <c r="A200" s="58"/>
      <c r="B200" s="58"/>
      <c r="D200" s="52">
        <v>1.73</v>
      </c>
      <c r="E200" s="137">
        <f t="shared" si="34"/>
        <v>20.947810793713334</v>
      </c>
      <c r="F200" s="144">
        <f t="shared" si="35"/>
        <v>2.4385477812872973</v>
      </c>
      <c r="G200" s="64">
        <f t="shared" si="36"/>
        <v>23.386358575000632</v>
      </c>
      <c r="H200" s="125">
        <f t="shared" si="37"/>
        <v>23386.358575000631</v>
      </c>
      <c r="I200" s="123">
        <f t="shared" si="38"/>
        <v>20579.995546000555</v>
      </c>
      <c r="J200" s="126">
        <f t="shared" si="39"/>
        <v>23.427588886799999</v>
      </c>
      <c r="K200" s="110">
        <f t="shared" si="40"/>
        <v>23427.5888868</v>
      </c>
      <c r="L200" s="111">
        <f t="shared" si="41"/>
        <v>20616.278220384</v>
      </c>
      <c r="N200" s="175"/>
      <c r="O200" s="52">
        <v>1.73</v>
      </c>
      <c r="P200" s="161">
        <f t="shared" si="47"/>
        <v>18.607973000000001</v>
      </c>
      <c r="Q200" s="156">
        <f t="shared" si="42"/>
        <v>18607.973000000002</v>
      </c>
      <c r="R200" s="156">
        <f t="shared" si="43"/>
        <v>16375.016240000001</v>
      </c>
      <c r="S200" s="181"/>
      <c r="T200" s="52">
        <f t="shared" si="48"/>
        <v>1.7300000000000013</v>
      </c>
      <c r="U200" s="53">
        <f t="shared" si="44"/>
        <v>20579.995546000555</v>
      </c>
      <c r="V200" s="172">
        <f t="shared" si="45"/>
        <v>16375.016240000001</v>
      </c>
      <c r="W200" s="54">
        <f t="shared" si="46"/>
        <v>0.79567637434121141</v>
      </c>
      <c r="X200" s="175"/>
      <c r="Y200" s="55"/>
    </row>
    <row r="201" spans="1:25" ht="16.5" thickTop="1" thickBot="1" x14ac:dyDescent="0.3">
      <c r="A201" s="58"/>
      <c r="B201" s="58"/>
      <c r="D201" s="52">
        <v>1.74</v>
      </c>
      <c r="E201" s="137">
        <f t="shared" si="34"/>
        <v>21.080990080940396</v>
      </c>
      <c r="F201" s="144">
        <f t="shared" si="35"/>
        <v>2.4546085798894177</v>
      </c>
      <c r="G201" s="64">
        <f t="shared" si="36"/>
        <v>23.535598660829812</v>
      </c>
      <c r="H201" s="125">
        <f t="shared" si="37"/>
        <v>23535.598660829812</v>
      </c>
      <c r="I201" s="123">
        <f t="shared" si="38"/>
        <v>20711.326821530234</v>
      </c>
      <c r="J201" s="126">
        <f t="shared" si="39"/>
        <v>23.575886769599993</v>
      </c>
      <c r="K201" s="110">
        <f t="shared" si="40"/>
        <v>23575.886769599994</v>
      </c>
      <c r="L201" s="111">
        <f t="shared" si="41"/>
        <v>20746.780357247993</v>
      </c>
      <c r="N201" s="175"/>
      <c r="O201" s="52">
        <v>1.74</v>
      </c>
      <c r="P201" s="161">
        <f t="shared" si="47"/>
        <v>18.714660000000002</v>
      </c>
      <c r="Q201" s="156">
        <f t="shared" si="42"/>
        <v>18714.660000000003</v>
      </c>
      <c r="R201" s="156">
        <f t="shared" si="43"/>
        <v>16468.900800000003</v>
      </c>
      <c r="S201" s="181"/>
      <c r="T201" s="52">
        <f t="shared" si="48"/>
        <v>1.7400000000000013</v>
      </c>
      <c r="U201" s="53">
        <f t="shared" si="44"/>
        <v>20711.326821530234</v>
      </c>
      <c r="V201" s="172">
        <f t="shared" si="45"/>
        <v>16468.900800000003</v>
      </c>
      <c r="W201" s="54">
        <f t="shared" si="46"/>
        <v>0.79516396713318904</v>
      </c>
      <c r="X201" s="175"/>
      <c r="Y201" s="55"/>
    </row>
    <row r="202" spans="1:25" ht="16.5" thickTop="1" thickBot="1" x14ac:dyDescent="0.3">
      <c r="A202" s="58"/>
      <c r="B202" s="58"/>
      <c r="D202" s="52">
        <v>1.75</v>
      </c>
      <c r="E202" s="137">
        <f t="shared" si="34"/>
        <v>21.213676782019</v>
      </c>
      <c r="F202" s="144">
        <f t="shared" si="35"/>
        <v>2.4705507920535199</v>
      </c>
      <c r="G202" s="64">
        <f t="shared" si="36"/>
        <v>23.684227574072519</v>
      </c>
      <c r="H202" s="125">
        <f t="shared" si="37"/>
        <v>23684.22757407252</v>
      </c>
      <c r="I202" s="123">
        <f t="shared" si="38"/>
        <v>20842.120265183818</v>
      </c>
      <c r="J202" s="126">
        <f t="shared" si="39"/>
        <v>23.723481249999995</v>
      </c>
      <c r="K202" s="110">
        <f t="shared" si="40"/>
        <v>23723.481249999997</v>
      </c>
      <c r="L202" s="111">
        <f t="shared" si="41"/>
        <v>20876.663499999999</v>
      </c>
      <c r="N202" s="175"/>
      <c r="O202" s="52">
        <v>1.75</v>
      </c>
      <c r="P202" s="161">
        <f t="shared" si="47"/>
        <v>18.820625</v>
      </c>
      <c r="Q202" s="156">
        <f t="shared" si="42"/>
        <v>18820.625</v>
      </c>
      <c r="R202" s="156">
        <f t="shared" si="43"/>
        <v>16562.150000000001</v>
      </c>
      <c r="S202" s="181"/>
      <c r="T202" s="52">
        <f t="shared" si="48"/>
        <v>1.7500000000000013</v>
      </c>
      <c r="U202" s="53">
        <f t="shared" si="44"/>
        <v>20842.120265183818</v>
      </c>
      <c r="V202" s="172">
        <f t="shared" si="45"/>
        <v>16562.150000000001</v>
      </c>
      <c r="W202" s="54">
        <f t="shared" si="46"/>
        <v>0.79464803912808302</v>
      </c>
      <c r="X202" s="175"/>
      <c r="Y202" s="55"/>
    </row>
    <row r="203" spans="1:25" ht="16.5" thickTop="1" thickBot="1" x14ac:dyDescent="0.3">
      <c r="A203" s="58"/>
      <c r="B203" s="58"/>
      <c r="D203" s="52">
        <v>1.76</v>
      </c>
      <c r="E203" s="137">
        <f t="shared" si="34"/>
        <v>21.3458589518944</v>
      </c>
      <c r="F203" s="144">
        <f t="shared" si="35"/>
        <v>2.4863719976482144</v>
      </c>
      <c r="G203" s="64">
        <f t="shared" si="36"/>
        <v>23.832230949542613</v>
      </c>
      <c r="H203" s="125">
        <f t="shared" si="37"/>
        <v>23832.230949542613</v>
      </c>
      <c r="I203" s="123">
        <f t="shared" si="38"/>
        <v>20972.363235597499</v>
      </c>
      <c r="J203" s="126">
        <f t="shared" si="39"/>
        <v>23.870357990399999</v>
      </c>
      <c r="K203" s="110">
        <f t="shared" si="40"/>
        <v>23870.3579904</v>
      </c>
      <c r="L203" s="111">
        <f t="shared" si="41"/>
        <v>21005.915031551998</v>
      </c>
      <c r="N203" s="175"/>
      <c r="O203" s="52">
        <v>1.76</v>
      </c>
      <c r="P203" s="161">
        <f t="shared" si="47"/>
        <v>18.925856</v>
      </c>
      <c r="Q203" s="156">
        <f t="shared" si="42"/>
        <v>18925.856</v>
      </c>
      <c r="R203" s="156">
        <f t="shared" si="43"/>
        <v>16654.753280000001</v>
      </c>
      <c r="S203" s="181"/>
      <c r="T203" s="52">
        <f t="shared" si="48"/>
        <v>1.7600000000000013</v>
      </c>
      <c r="U203" s="53">
        <f t="shared" si="44"/>
        <v>20972.363235597499</v>
      </c>
      <c r="V203" s="172">
        <f t="shared" si="45"/>
        <v>16654.753280000001</v>
      </c>
      <c r="W203" s="54">
        <f t="shared" si="46"/>
        <v>0.79412859165680527</v>
      </c>
      <c r="X203" s="175"/>
      <c r="Y203" s="55"/>
    </row>
    <row r="204" spans="1:25" ht="16.5" thickTop="1" thickBot="1" x14ac:dyDescent="0.3">
      <c r="A204" s="58"/>
      <c r="B204" s="58"/>
      <c r="D204" s="52">
        <v>1.77</v>
      </c>
      <c r="E204" s="137">
        <f t="shared" si="34"/>
        <v>21.477524508189749</v>
      </c>
      <c r="F204" s="144">
        <f t="shared" si="35"/>
        <v>2.5020697765421152</v>
      </c>
      <c r="G204" s="64">
        <f t="shared" si="36"/>
        <v>23.979594284731863</v>
      </c>
      <c r="H204" s="125">
        <f t="shared" si="37"/>
        <v>23979.594284731862</v>
      </c>
      <c r="I204" s="123">
        <f t="shared" si="38"/>
        <v>21102.042970564038</v>
      </c>
      <c r="J204" s="126">
        <f t="shared" si="39"/>
        <v>24.016502653199996</v>
      </c>
      <c r="K204" s="110">
        <f t="shared" si="40"/>
        <v>24016.502653199997</v>
      </c>
      <c r="L204" s="111">
        <f t="shared" si="41"/>
        <v>21134.522334815996</v>
      </c>
      <c r="N204" s="175"/>
      <c r="O204" s="52">
        <v>1.77</v>
      </c>
      <c r="P204" s="161">
        <f t="shared" si="47"/>
        <v>19.030341</v>
      </c>
      <c r="Q204" s="156">
        <f t="shared" si="42"/>
        <v>19030.341</v>
      </c>
      <c r="R204" s="156">
        <f t="shared" si="43"/>
        <v>16746.700079999999</v>
      </c>
      <c r="S204" s="181"/>
      <c r="T204" s="52">
        <f t="shared" si="48"/>
        <v>1.7700000000000014</v>
      </c>
      <c r="U204" s="53">
        <f t="shared" si="44"/>
        <v>21102.042970564038</v>
      </c>
      <c r="V204" s="172">
        <f t="shared" si="45"/>
        <v>16746.700079999999</v>
      </c>
      <c r="W204" s="54">
        <f t="shared" si="46"/>
        <v>0.79360562877066188</v>
      </c>
      <c r="X204" s="175"/>
      <c r="Y204" s="55"/>
    </row>
    <row r="205" spans="1:25" ht="16.5" thickTop="1" thickBot="1" x14ac:dyDescent="0.3">
      <c r="A205" s="58"/>
      <c r="B205" s="58"/>
      <c r="D205" s="52">
        <v>1.78</v>
      </c>
      <c r="E205" s="137">
        <f t="shared" si="34"/>
        <v>21.608661225727452</v>
      </c>
      <c r="F205" s="144">
        <f t="shared" si="35"/>
        <v>2.5176417086038323</v>
      </c>
      <c r="G205" s="64">
        <f t="shared" si="36"/>
        <v>24.126302934331285</v>
      </c>
      <c r="H205" s="125">
        <f t="shared" si="37"/>
        <v>24126.302934331285</v>
      </c>
      <c r="I205" s="123">
        <f t="shared" si="38"/>
        <v>21231.146582211531</v>
      </c>
      <c r="J205" s="126">
        <f t="shared" si="39"/>
        <v>24.161900900799996</v>
      </c>
      <c r="K205" s="110">
        <f t="shared" si="40"/>
        <v>24161.900900799996</v>
      </c>
      <c r="L205" s="111">
        <f t="shared" si="41"/>
        <v>21262.472792703997</v>
      </c>
      <c r="N205" s="175"/>
      <c r="O205" s="52">
        <v>1.78</v>
      </c>
      <c r="P205" s="161">
        <f t="shared" si="47"/>
        <v>19.134067999999999</v>
      </c>
      <c r="Q205" s="156">
        <f t="shared" si="42"/>
        <v>19134.067999999999</v>
      </c>
      <c r="R205" s="156">
        <f t="shared" si="43"/>
        <v>16837.97984</v>
      </c>
      <c r="S205" s="181"/>
      <c r="T205" s="52">
        <f t="shared" si="48"/>
        <v>1.7800000000000014</v>
      </c>
      <c r="U205" s="53">
        <f t="shared" si="44"/>
        <v>21231.146582211531</v>
      </c>
      <c r="V205" s="172">
        <f t="shared" si="45"/>
        <v>16837.97984</v>
      </c>
      <c r="W205" s="54">
        <f t="shared" si="46"/>
        <v>0.79307915730315115</v>
      </c>
      <c r="X205" s="175"/>
      <c r="Y205" s="55"/>
    </row>
    <row r="206" spans="1:25" ht="16.5" thickTop="1" thickBot="1" x14ac:dyDescent="0.3">
      <c r="A206" s="58"/>
      <c r="B206" s="58"/>
      <c r="D206" s="52">
        <v>1.79</v>
      </c>
      <c r="E206" s="137">
        <f t="shared" si="34"/>
        <v>21.739256730809121</v>
      </c>
      <c r="F206" s="144">
        <f t="shared" si="35"/>
        <v>2.5330853737019776</v>
      </c>
      <c r="G206" s="64">
        <f t="shared" si="36"/>
        <v>24.272342104511097</v>
      </c>
      <c r="H206" s="125">
        <f t="shared" si="37"/>
        <v>24272.342104511095</v>
      </c>
      <c r="I206" s="123">
        <f t="shared" si="38"/>
        <v>21359.661051969764</v>
      </c>
      <c r="J206" s="126">
        <f t="shared" si="39"/>
        <v>24.306538395599997</v>
      </c>
      <c r="K206" s="110">
        <f t="shared" si="40"/>
        <v>24306.538395599997</v>
      </c>
      <c r="L206" s="111">
        <f t="shared" si="41"/>
        <v>21389.753788127997</v>
      </c>
      <c r="N206" s="175"/>
      <c r="O206" s="52">
        <v>1.79</v>
      </c>
      <c r="P206" s="161">
        <f t="shared" si="47"/>
        <v>19.237025000000003</v>
      </c>
      <c r="Q206" s="156">
        <f t="shared" si="42"/>
        <v>19237.025000000001</v>
      </c>
      <c r="R206" s="156">
        <f t="shared" si="43"/>
        <v>16928.582000000002</v>
      </c>
      <c r="S206" s="181"/>
      <c r="T206" s="52">
        <f t="shared" si="48"/>
        <v>1.7900000000000014</v>
      </c>
      <c r="U206" s="53">
        <f t="shared" si="44"/>
        <v>21359.661051969764</v>
      </c>
      <c r="V206" s="172">
        <f t="shared" si="45"/>
        <v>16928.582000000002</v>
      </c>
      <c r="W206" s="54">
        <f t="shared" si="46"/>
        <v>0.79254918693753651</v>
      </c>
      <c r="X206" s="175"/>
      <c r="Y206" s="55"/>
    </row>
    <row r="207" spans="1:25" ht="16.5" thickTop="1" thickBot="1" x14ac:dyDescent="0.3">
      <c r="A207" s="58"/>
      <c r="B207" s="58"/>
      <c r="D207" s="52">
        <v>1.8</v>
      </c>
      <c r="E207" s="137">
        <f t="shared" si="34"/>
        <v>21.869298495238745</v>
      </c>
      <c r="F207" s="144">
        <f t="shared" si="35"/>
        <v>2.5483983517051652</v>
      </c>
      <c r="G207" s="64">
        <f t="shared" si="36"/>
        <v>24.417696846943912</v>
      </c>
      <c r="H207" s="125">
        <f t="shared" si="37"/>
        <v>24417.696846943913</v>
      </c>
      <c r="I207" s="123">
        <f t="shared" si="38"/>
        <v>21487.573225310643</v>
      </c>
      <c r="J207" s="126">
        <f t="shared" si="39"/>
        <v>24.450400799999997</v>
      </c>
      <c r="K207" s="110">
        <f t="shared" si="40"/>
        <v>24450.400799999996</v>
      </c>
      <c r="L207" s="111">
        <f t="shared" si="41"/>
        <v>21516.352703999997</v>
      </c>
      <c r="N207" s="175"/>
      <c r="O207" s="52">
        <v>1.8</v>
      </c>
      <c r="P207" s="161">
        <f t="shared" si="47"/>
        <v>19.339199999999998</v>
      </c>
      <c r="Q207" s="156">
        <f t="shared" si="42"/>
        <v>19339.199999999997</v>
      </c>
      <c r="R207" s="156">
        <f t="shared" si="43"/>
        <v>17018.495999999999</v>
      </c>
      <c r="S207" s="181"/>
      <c r="T207" s="52">
        <f t="shared" si="48"/>
        <v>1.8000000000000014</v>
      </c>
      <c r="U207" s="53">
        <f t="shared" si="44"/>
        <v>21487.573225310643</v>
      </c>
      <c r="V207" s="172">
        <f t="shared" si="45"/>
        <v>17018.495999999999</v>
      </c>
      <c r="W207" s="54">
        <f t="shared" si="46"/>
        <v>0.79201573028049399</v>
      </c>
      <c r="X207" s="175"/>
      <c r="Y207" s="55"/>
    </row>
    <row r="208" spans="1:25" ht="16.5" thickTop="1" thickBot="1" x14ac:dyDescent="0.3">
      <c r="A208" s="58"/>
      <c r="B208" s="58"/>
      <c r="D208" s="52">
        <v>1.81</v>
      </c>
      <c r="E208" s="137">
        <f t="shared" si="34"/>
        <v>21.998773830072299</v>
      </c>
      <c r="F208" s="144">
        <f t="shared" si="35"/>
        <v>2.563578222482005</v>
      </c>
      <c r="G208" s="64">
        <f t="shared" si="36"/>
        <v>24.562352052554303</v>
      </c>
      <c r="H208" s="125">
        <f t="shared" si="37"/>
        <v>24562.352052554303</v>
      </c>
      <c r="I208" s="123">
        <f t="shared" si="38"/>
        <v>21614.869806247785</v>
      </c>
      <c r="J208" s="126">
        <f t="shared" si="39"/>
        <v>24.5934737764</v>
      </c>
      <c r="K208" s="110">
        <f t="shared" si="40"/>
        <v>24593.473776399998</v>
      </c>
      <c r="L208" s="111">
        <f t="shared" si="41"/>
        <v>21642.256923231998</v>
      </c>
      <c r="N208" s="175"/>
      <c r="O208" s="52">
        <v>1.81</v>
      </c>
      <c r="P208" s="161">
        <f t="shared" si="47"/>
        <v>19.440581000000002</v>
      </c>
      <c r="Q208" s="156">
        <f t="shared" si="42"/>
        <v>19440.581000000002</v>
      </c>
      <c r="R208" s="156">
        <f t="shared" si="43"/>
        <v>17107.711280000003</v>
      </c>
      <c r="S208" s="181"/>
      <c r="T208" s="52">
        <f t="shared" si="48"/>
        <v>1.8100000000000014</v>
      </c>
      <c r="U208" s="53">
        <f t="shared" si="44"/>
        <v>21614.869806247785</v>
      </c>
      <c r="V208" s="172">
        <f t="shared" si="45"/>
        <v>17107.711280000003</v>
      </c>
      <c r="W208" s="54">
        <f t="shared" si="46"/>
        <v>0.7914788029421771</v>
      </c>
      <c r="X208" s="175"/>
      <c r="Y208" s="55"/>
    </row>
    <row r="209" spans="1:25" ht="16.5" thickTop="1" thickBot="1" x14ac:dyDescent="0.3">
      <c r="A209" s="58"/>
      <c r="B209" s="58"/>
      <c r="D209" s="52">
        <v>1.82</v>
      </c>
      <c r="E209" s="137">
        <f t="shared" si="34"/>
        <v>22.127669879075782</v>
      </c>
      <c r="F209" s="144">
        <f t="shared" si="35"/>
        <v>2.5786225659011084</v>
      </c>
      <c r="G209" s="64">
        <f t="shared" si="36"/>
        <v>24.706292444976889</v>
      </c>
      <c r="H209" s="125">
        <f t="shared" si="37"/>
        <v>24706.292444976887</v>
      </c>
      <c r="I209" s="123">
        <f t="shared" si="38"/>
        <v>21741.53735157966</v>
      </c>
      <c r="J209" s="126">
        <f t="shared" si="39"/>
        <v>24.735742987199998</v>
      </c>
      <c r="K209" s="110">
        <f t="shared" si="40"/>
        <v>24735.742987199999</v>
      </c>
      <c r="L209" s="111">
        <f t="shared" si="41"/>
        <v>21767.453828736001</v>
      </c>
      <c r="N209" s="175"/>
      <c r="O209" s="52">
        <v>1.82</v>
      </c>
      <c r="P209" s="161">
        <f t="shared" si="47"/>
        <v>19.541156000000001</v>
      </c>
      <c r="Q209" s="156">
        <f t="shared" si="42"/>
        <v>19541.156000000003</v>
      </c>
      <c r="R209" s="156">
        <f t="shared" si="43"/>
        <v>17196.217280000001</v>
      </c>
      <c r="S209" s="181"/>
      <c r="T209" s="52">
        <f t="shared" si="48"/>
        <v>1.8200000000000014</v>
      </c>
      <c r="U209" s="53">
        <f t="shared" si="44"/>
        <v>21741.53735157966</v>
      </c>
      <c r="V209" s="172">
        <f t="shared" si="45"/>
        <v>17196.217280000001</v>
      </c>
      <c r="W209" s="54">
        <f t="shared" si="46"/>
        <v>0.79093842362304645</v>
      </c>
      <c r="X209" s="175"/>
      <c r="Y209" s="55"/>
    </row>
    <row r="210" spans="1:25" ht="16.5" thickTop="1" thickBot="1" x14ac:dyDescent="0.3">
      <c r="A210" s="58"/>
      <c r="B210" s="58"/>
      <c r="D210" s="52">
        <v>1.83</v>
      </c>
      <c r="E210" s="137">
        <f t="shared" si="34"/>
        <v>22.25597361187225</v>
      </c>
      <c r="F210" s="144">
        <f t="shared" si="35"/>
        <v>2.5935289618310895</v>
      </c>
      <c r="G210" s="64">
        <f t="shared" si="36"/>
        <v>24.84950257370334</v>
      </c>
      <c r="H210" s="125">
        <f t="shared" si="37"/>
        <v>24849.502573703339</v>
      </c>
      <c r="I210" s="123">
        <f t="shared" si="38"/>
        <v>21867.562264858938</v>
      </c>
      <c r="J210" s="126">
        <f t="shared" si="39"/>
        <v>24.8771940948</v>
      </c>
      <c r="K210" s="110">
        <f t="shared" si="40"/>
        <v>24877.194094800001</v>
      </c>
      <c r="L210" s="111">
        <f t="shared" si="41"/>
        <v>21891.930803424002</v>
      </c>
      <c r="N210" s="175"/>
      <c r="O210" s="52">
        <v>1.83</v>
      </c>
      <c r="P210" s="161">
        <f t="shared" si="47"/>
        <v>19.640913000000001</v>
      </c>
      <c r="Q210" s="156">
        <f t="shared" si="42"/>
        <v>19640.913</v>
      </c>
      <c r="R210" s="156">
        <f t="shared" si="43"/>
        <v>17284.00344</v>
      </c>
      <c r="S210" s="181"/>
      <c r="T210" s="52">
        <f t="shared" si="48"/>
        <v>1.8300000000000014</v>
      </c>
      <c r="U210" s="53">
        <f t="shared" si="44"/>
        <v>21867.562264858938</v>
      </c>
      <c r="V210" s="172">
        <f t="shared" si="45"/>
        <v>17284.00344</v>
      </c>
      <c r="W210" s="54">
        <f t="shared" si="46"/>
        <v>0.79039461420788115</v>
      </c>
      <c r="X210" s="175"/>
      <c r="Y210" s="55"/>
    </row>
    <row r="211" spans="1:25" ht="16.5" thickTop="1" thickBot="1" x14ac:dyDescent="0.3">
      <c r="A211" s="58"/>
      <c r="B211" s="58"/>
      <c r="D211" s="52">
        <v>1.84</v>
      </c>
      <c r="E211" s="137">
        <f t="shared" si="34"/>
        <v>22.383671816756824</v>
      </c>
      <c r="F211" s="144">
        <f t="shared" si="35"/>
        <v>2.6082949901405579</v>
      </c>
      <c r="G211" s="64">
        <f t="shared" si="36"/>
        <v>24.991966806897381</v>
      </c>
      <c r="H211" s="125">
        <f t="shared" si="37"/>
        <v>24991.966806897381</v>
      </c>
      <c r="I211" s="123">
        <f t="shared" si="38"/>
        <v>21992.930790069695</v>
      </c>
      <c r="J211" s="126">
        <f t="shared" si="39"/>
        <v>25.017812761600002</v>
      </c>
      <c r="K211" s="110">
        <f t="shared" si="40"/>
        <v>25017.812761600002</v>
      </c>
      <c r="L211" s="111">
        <f t="shared" si="41"/>
        <v>22015.675230208002</v>
      </c>
      <c r="N211" s="175"/>
      <c r="O211" s="52">
        <v>1.84</v>
      </c>
      <c r="P211" s="161">
        <f t="shared" si="47"/>
        <v>19.739840000000001</v>
      </c>
      <c r="Q211" s="156">
        <f t="shared" si="42"/>
        <v>19739.84</v>
      </c>
      <c r="R211" s="156">
        <f t="shared" si="43"/>
        <v>17371.0592</v>
      </c>
      <c r="S211" s="181"/>
      <c r="T211" s="52">
        <f t="shared" si="48"/>
        <v>1.8400000000000014</v>
      </c>
      <c r="U211" s="53">
        <f t="shared" si="44"/>
        <v>21992.930790069695</v>
      </c>
      <c r="V211" s="172">
        <f t="shared" si="45"/>
        <v>17371.0592</v>
      </c>
      <c r="W211" s="54">
        <f t="shared" si="46"/>
        <v>0.7898473998673895</v>
      </c>
      <c r="X211" s="175"/>
      <c r="Y211" s="55"/>
    </row>
    <row r="212" spans="1:25" ht="16.5" thickTop="1" thickBot="1" x14ac:dyDescent="0.3">
      <c r="A212" s="58"/>
      <c r="B212" s="58"/>
      <c r="D212" s="52">
        <v>1.85</v>
      </c>
      <c r="E212" s="137">
        <f t="shared" si="34"/>
        <v>22.510751093156937</v>
      </c>
      <c r="F212" s="144">
        <f t="shared" si="35"/>
        <v>2.6229182306981262</v>
      </c>
      <c r="G212" s="64">
        <f t="shared" si="36"/>
        <v>25.133669323855063</v>
      </c>
      <c r="H212" s="125">
        <f t="shared" si="37"/>
        <v>25133.669323855062</v>
      </c>
      <c r="I212" s="123">
        <f t="shared" si="38"/>
        <v>22117.629004992454</v>
      </c>
      <c r="J212" s="126">
        <f t="shared" si="39"/>
        <v>25.15758465</v>
      </c>
      <c r="K212" s="110">
        <f t="shared" si="40"/>
        <v>25157.584650000001</v>
      </c>
      <c r="L212" s="111">
        <f t="shared" si="41"/>
        <v>22138.674492000002</v>
      </c>
      <c r="N212" s="175"/>
      <c r="O212" s="52">
        <v>1.85</v>
      </c>
      <c r="P212" s="161">
        <f t="shared" si="47"/>
        <v>19.837924999999998</v>
      </c>
      <c r="Q212" s="156">
        <f t="shared" si="42"/>
        <v>19837.924999999999</v>
      </c>
      <c r="R212" s="156">
        <f t="shared" si="43"/>
        <v>17457.374</v>
      </c>
      <c r="S212" s="181"/>
      <c r="T212" s="52">
        <f t="shared" si="48"/>
        <v>1.8500000000000014</v>
      </c>
      <c r="U212" s="53">
        <f t="shared" si="44"/>
        <v>22117.629004992454</v>
      </c>
      <c r="V212" s="172">
        <f t="shared" si="45"/>
        <v>17457.374</v>
      </c>
      <c r="W212" s="54">
        <f t="shared" si="46"/>
        <v>0.78929680916790279</v>
      </c>
      <c r="X212" s="175"/>
      <c r="Y212" s="55"/>
    </row>
    <row r="213" spans="1:25" ht="16.5" thickTop="1" thickBot="1" x14ac:dyDescent="0.3">
      <c r="A213" s="58"/>
      <c r="B213" s="58"/>
      <c r="D213" s="52">
        <v>1.86</v>
      </c>
      <c r="E213" s="137">
        <f t="shared" si="34"/>
        <v>22.637197843713224</v>
      </c>
      <c r="F213" s="144">
        <f t="shared" si="35"/>
        <v>2.6373962633724073</v>
      </c>
      <c r="G213" s="64">
        <f t="shared" si="36"/>
        <v>25.274594107085633</v>
      </c>
      <c r="H213" s="125">
        <f t="shared" si="37"/>
        <v>25274.594107085632</v>
      </c>
      <c r="I213" s="123">
        <f t="shared" si="38"/>
        <v>22241.642814235354</v>
      </c>
      <c r="J213" s="126">
        <f t="shared" si="39"/>
        <v>25.2964954224</v>
      </c>
      <c r="K213" s="110">
        <f t="shared" si="40"/>
        <v>25296.495422399999</v>
      </c>
      <c r="L213" s="111">
        <f t="shared" si="41"/>
        <v>22260.915971711998</v>
      </c>
      <c r="N213" s="175"/>
      <c r="O213" s="52">
        <v>1.86</v>
      </c>
      <c r="P213" s="161">
        <f t="shared" si="47"/>
        <v>19.935156000000003</v>
      </c>
      <c r="Q213" s="156">
        <f t="shared" si="42"/>
        <v>19935.156000000003</v>
      </c>
      <c r="R213" s="156">
        <f t="shared" si="43"/>
        <v>17542.937280000002</v>
      </c>
      <c r="S213" s="181"/>
      <c r="T213" s="52">
        <f t="shared" si="48"/>
        <v>1.8600000000000014</v>
      </c>
      <c r="U213" s="53">
        <f t="shared" si="44"/>
        <v>22241.642814235354</v>
      </c>
      <c r="V213" s="172">
        <f t="shared" si="45"/>
        <v>17542.937280000002</v>
      </c>
      <c r="W213" s="54">
        <f t="shared" si="46"/>
        <v>0.78874287418966949</v>
      </c>
      <c r="X213" s="175"/>
      <c r="Y213" s="55"/>
    </row>
    <row r="214" spans="1:25" ht="16.5" thickTop="1" thickBot="1" x14ac:dyDescent="0.3">
      <c r="A214" s="58"/>
      <c r="B214" s="58"/>
      <c r="D214" s="52">
        <v>1.87</v>
      </c>
      <c r="E214" s="137">
        <f t="shared" si="34"/>
        <v>22.762998265954327</v>
      </c>
      <c r="F214" s="144">
        <f t="shared" si="35"/>
        <v>2.6517266680320115</v>
      </c>
      <c r="G214" s="64">
        <f t="shared" si="36"/>
        <v>25.414724933986339</v>
      </c>
      <c r="H214" s="125">
        <f t="shared" si="37"/>
        <v>25414.724933986337</v>
      </c>
      <c r="I214" s="123">
        <f t="shared" si="38"/>
        <v>22364.957941907978</v>
      </c>
      <c r="J214" s="126">
        <f t="shared" si="39"/>
        <v>25.4345307412</v>
      </c>
      <c r="K214" s="110">
        <f t="shared" si="40"/>
        <v>25434.5307412</v>
      </c>
      <c r="L214" s="111">
        <f t="shared" si="41"/>
        <v>22382.387052255999</v>
      </c>
      <c r="N214" s="175"/>
      <c r="O214" s="52">
        <v>1.87</v>
      </c>
      <c r="P214" s="161">
        <f t="shared" si="47"/>
        <v>20.031521000000001</v>
      </c>
      <c r="Q214" s="156">
        <f t="shared" si="42"/>
        <v>20031.521000000001</v>
      </c>
      <c r="R214" s="156">
        <f t="shared" si="43"/>
        <v>17627.73848</v>
      </c>
      <c r="S214" s="181"/>
      <c r="T214" s="52">
        <f t="shared" si="48"/>
        <v>1.8700000000000014</v>
      </c>
      <c r="U214" s="53">
        <f t="shared" si="44"/>
        <v>22364.957941907978</v>
      </c>
      <c r="V214" s="172">
        <f t="shared" si="45"/>
        <v>17627.73848</v>
      </c>
      <c r="W214" s="54">
        <f t="shared" si="46"/>
        <v>0.78818563065431635</v>
      </c>
      <c r="X214" s="175"/>
      <c r="Y214" s="55"/>
    </row>
    <row r="215" spans="1:25" ht="16.5" thickTop="1" thickBot="1" x14ac:dyDescent="0.3">
      <c r="A215" s="58"/>
      <c r="B215" s="58"/>
      <c r="D215" s="52">
        <v>1.88</v>
      </c>
      <c r="E215" s="137">
        <f t="shared" si="34"/>
        <v>22.888138343536639</v>
      </c>
      <c r="F215" s="144">
        <f t="shared" si="35"/>
        <v>2.6659070245455521</v>
      </c>
      <c r="G215" s="64">
        <f t="shared" si="36"/>
        <v>25.554045368082193</v>
      </c>
      <c r="H215" s="125">
        <f t="shared" si="37"/>
        <v>25554.045368082192</v>
      </c>
      <c r="I215" s="123">
        <f t="shared" si="38"/>
        <v>22487.559923912329</v>
      </c>
      <c r="J215" s="126">
        <f t="shared" si="39"/>
        <v>25.571676268799994</v>
      </c>
      <c r="K215" s="110">
        <f t="shared" si="40"/>
        <v>25571.676268799994</v>
      </c>
      <c r="L215" s="111">
        <f t="shared" si="41"/>
        <v>22503.075116543994</v>
      </c>
      <c r="N215" s="175"/>
      <c r="O215" s="52">
        <v>1.88</v>
      </c>
      <c r="P215" s="161">
        <f t="shared" si="47"/>
        <v>20.127008</v>
      </c>
      <c r="Q215" s="156">
        <f t="shared" si="42"/>
        <v>20127.008000000002</v>
      </c>
      <c r="R215" s="156">
        <f t="shared" si="43"/>
        <v>17711.767040000002</v>
      </c>
      <c r="S215" s="181"/>
      <c r="T215" s="52">
        <f t="shared" si="48"/>
        <v>1.8800000000000014</v>
      </c>
      <c r="U215" s="53">
        <f t="shared" si="44"/>
        <v>22487.559923912329</v>
      </c>
      <c r="V215" s="172">
        <f t="shared" si="45"/>
        <v>17711.767040000002</v>
      </c>
      <c r="W215" s="54">
        <f t="shared" si="46"/>
        <v>0.78762511806210023</v>
      </c>
      <c r="X215" s="175"/>
      <c r="Y215" s="55"/>
    </row>
    <row r="216" spans="1:25" ht="16.5" thickTop="1" thickBot="1" x14ac:dyDescent="0.3">
      <c r="A216" s="58"/>
      <c r="B216" s="58"/>
      <c r="D216" s="52">
        <v>1.89</v>
      </c>
      <c r="E216" s="137">
        <f t="shared" si="34"/>
        <v>23.012603837017476</v>
      </c>
      <c r="F216" s="144">
        <f t="shared" si="35"/>
        <v>2.679934912781639</v>
      </c>
      <c r="G216" s="64">
        <f t="shared" si="36"/>
        <v>25.692538749799116</v>
      </c>
      <c r="H216" s="125">
        <f t="shared" si="37"/>
        <v>25692.538749799118</v>
      </c>
      <c r="I216" s="123">
        <f t="shared" si="38"/>
        <v>22609.434099823226</v>
      </c>
      <c r="J216" s="126">
        <f t="shared" si="39"/>
        <v>25.707917667599997</v>
      </c>
      <c r="K216" s="110">
        <f t="shared" si="40"/>
        <v>25707.917667599995</v>
      </c>
      <c r="L216" s="111">
        <f t="shared" si="41"/>
        <v>22622.967547487995</v>
      </c>
      <c r="N216" s="175"/>
      <c r="O216" s="52">
        <v>1.89</v>
      </c>
      <c r="P216" s="161">
        <f t="shared" si="47"/>
        <v>20.221605</v>
      </c>
      <c r="Q216" s="156">
        <f t="shared" si="42"/>
        <v>20221.605</v>
      </c>
      <c r="R216" s="156">
        <f t="shared" si="43"/>
        <v>17795.0124</v>
      </c>
      <c r="S216" s="181"/>
      <c r="T216" s="52">
        <f t="shared" si="48"/>
        <v>1.8900000000000015</v>
      </c>
      <c r="U216" s="53">
        <f t="shared" si="44"/>
        <v>22609.434099823226</v>
      </c>
      <c r="V216" s="172">
        <f t="shared" si="45"/>
        <v>17795.0124</v>
      </c>
      <c r="W216" s="54">
        <f t="shared" si="46"/>
        <v>0.78706137983962776</v>
      </c>
      <c r="X216" s="175"/>
      <c r="Y216" s="55"/>
    </row>
    <row r="217" spans="1:25" ht="16.5" thickTop="1" thickBot="1" x14ac:dyDescent="0.3">
      <c r="A217" s="58"/>
      <c r="B217" s="58"/>
      <c r="D217" s="52">
        <v>1.9</v>
      </c>
      <c r="E217" s="137">
        <f t="shared" si="34"/>
        <v>23.136380274127319</v>
      </c>
      <c r="F217" s="144">
        <f t="shared" si="35"/>
        <v>2.6938079126088867</v>
      </c>
      <c r="G217" s="64">
        <f t="shared" si="36"/>
        <v>25.830188186736205</v>
      </c>
      <c r="H217" s="125">
        <f t="shared" si="37"/>
        <v>25830.188186736206</v>
      </c>
      <c r="I217" s="123">
        <f t="shared" si="38"/>
        <v>22730.565604327861</v>
      </c>
      <c r="J217" s="126">
        <f t="shared" si="39"/>
        <v>25.843240599999998</v>
      </c>
      <c r="K217" s="110">
        <f t="shared" si="40"/>
        <v>25843.240599999997</v>
      </c>
      <c r="L217" s="111">
        <f t="shared" si="41"/>
        <v>22742.051727999999</v>
      </c>
      <c r="N217" s="175"/>
      <c r="O217" s="52">
        <v>1.9</v>
      </c>
      <c r="P217" s="161">
        <f t="shared" si="47"/>
        <v>20.315300000000001</v>
      </c>
      <c r="Q217" s="156">
        <f t="shared" si="42"/>
        <v>20315.3</v>
      </c>
      <c r="R217" s="156">
        <f t="shared" si="43"/>
        <v>17877.464</v>
      </c>
      <c r="S217" s="181"/>
      <c r="T217" s="52">
        <f t="shared" si="48"/>
        <v>1.9000000000000015</v>
      </c>
      <c r="U217" s="53">
        <f t="shared" si="44"/>
        <v>22730.565604327861</v>
      </c>
      <c r="V217" s="172">
        <f t="shared" si="45"/>
        <v>17877.464</v>
      </c>
      <c r="W217" s="54">
        <f t="shared" si="46"/>
        <v>0.78649446349879482</v>
      </c>
      <c r="X217" s="175"/>
      <c r="Y217" s="55"/>
    </row>
    <row r="218" spans="1:25" ht="16.5" thickTop="1" thickBot="1" x14ac:dyDescent="0.3">
      <c r="A218" s="58"/>
      <c r="B218" s="58"/>
      <c r="D218" s="52">
        <v>1.91</v>
      </c>
      <c r="E218" s="137">
        <f t="shared" si="34"/>
        <v>23.259452939503745</v>
      </c>
      <c r="F218" s="144">
        <f t="shared" si="35"/>
        <v>2.707523603895905</v>
      </c>
      <c r="G218" s="64">
        <f t="shared" si="36"/>
        <v>25.96697654339965</v>
      </c>
      <c r="H218" s="125">
        <f t="shared" si="37"/>
        <v>25966.976543399651</v>
      </c>
      <c r="I218" s="123">
        <f t="shared" si="38"/>
        <v>22850.939358191692</v>
      </c>
      <c r="J218" s="126">
        <f t="shared" si="39"/>
        <v>25.977630728399998</v>
      </c>
      <c r="K218" s="110">
        <f t="shared" si="40"/>
        <v>25977.630728399996</v>
      </c>
      <c r="L218" s="111">
        <f t="shared" si="41"/>
        <v>22860.315040991998</v>
      </c>
      <c r="N218" s="175"/>
      <c r="O218" s="52">
        <v>1.91</v>
      </c>
      <c r="P218" s="161">
        <f t="shared" si="47"/>
        <v>20.408080999999999</v>
      </c>
      <c r="Q218" s="156">
        <f t="shared" si="42"/>
        <v>20408.080999999998</v>
      </c>
      <c r="R218" s="156">
        <f t="shared" si="43"/>
        <v>17959.111279999997</v>
      </c>
      <c r="S218" s="181"/>
      <c r="T218" s="52">
        <f t="shared" si="48"/>
        <v>1.9100000000000015</v>
      </c>
      <c r="U218" s="53">
        <f t="shared" si="44"/>
        <v>22850.939358191692</v>
      </c>
      <c r="V218" s="172">
        <f t="shared" si="45"/>
        <v>17959.111279999997</v>
      </c>
      <c r="W218" s="54">
        <f t="shared" si="46"/>
        <v>0.7859244208077576</v>
      </c>
      <c r="X218" s="175"/>
      <c r="Y218" s="55"/>
    </row>
    <row r="219" spans="1:25" ht="16.5" thickTop="1" thickBot="1" x14ac:dyDescent="0.3">
      <c r="A219" s="58"/>
      <c r="B219" s="58"/>
      <c r="D219" s="52">
        <v>1.92</v>
      </c>
      <c r="E219" s="137">
        <f t="shared" si="34"/>
        <v>23.381806863846169</v>
      </c>
      <c r="F219" s="144">
        <f t="shared" si="35"/>
        <v>2.7210795665113063</v>
      </c>
      <c r="G219" s="64">
        <f t="shared" si="36"/>
        <v>26.102886430357476</v>
      </c>
      <c r="H219" s="125">
        <f t="shared" si="37"/>
        <v>26102.886430357477</v>
      </c>
      <c r="I219" s="123">
        <f t="shared" si="38"/>
        <v>22970.540058714581</v>
      </c>
      <c r="J219" s="126">
        <f t="shared" si="39"/>
        <v>26.1110737152</v>
      </c>
      <c r="K219" s="110">
        <f t="shared" si="40"/>
        <v>26111.0737152</v>
      </c>
      <c r="L219" s="111">
        <f t="shared" si="41"/>
        <v>22977.744869376002</v>
      </c>
      <c r="N219" s="175"/>
      <c r="O219" s="52">
        <v>1.92</v>
      </c>
      <c r="P219" s="161">
        <f t="shared" si="47"/>
        <v>20.499935999999998</v>
      </c>
      <c r="Q219" s="156">
        <f t="shared" si="42"/>
        <v>20499.935999999998</v>
      </c>
      <c r="R219" s="156">
        <f t="shared" si="43"/>
        <v>18039.943679999997</v>
      </c>
      <c r="S219" s="181"/>
      <c r="T219" s="52">
        <f t="shared" si="48"/>
        <v>1.9200000000000015</v>
      </c>
      <c r="U219" s="53">
        <f t="shared" si="44"/>
        <v>22970.540058714581</v>
      </c>
      <c r="V219" s="172">
        <f t="shared" si="45"/>
        <v>18039.943679999997</v>
      </c>
      <c r="W219" s="54">
        <f t="shared" si="46"/>
        <v>0.78535130797484187</v>
      </c>
      <c r="X219" s="175"/>
      <c r="Y219" s="55"/>
    </row>
    <row r="220" spans="1:25" ht="16.5" thickTop="1" thickBot="1" x14ac:dyDescent="0.3">
      <c r="A220" s="58"/>
      <c r="B220" s="58"/>
      <c r="D220" s="74">
        <v>1.93</v>
      </c>
      <c r="E220" s="137">
        <f t="shared" ref="E220:E277" si="49" xml:space="preserve"> E$11*(E$9/2)^2*(ACOS(1-D220/(E$9/2)) - (1-D220/(E$9/2))*SIN(ACOS(1-D220/(E$9/2))))</f>
        <v>23.503426812446655</v>
      </c>
      <c r="F220" s="144">
        <f t="shared" ref="F220:F283" si="50">(PI()*E$12*D220^2*(1-(D220/(1.5*E$9))))</f>
        <v>2.7344733803237031</v>
      </c>
      <c r="G220" s="64">
        <f t="shared" ref="G220:G277" si="51">F220+E220</f>
        <v>26.237900192770358</v>
      </c>
      <c r="H220" s="125">
        <f t="shared" ref="H220:H277" si="52">G220*1000</f>
        <v>26237.900192770358</v>
      </c>
      <c r="I220" s="123">
        <f t="shared" ref="I220:I277" si="53">H220*$D$17</f>
        <v>23089.352169637914</v>
      </c>
      <c r="J220" s="126">
        <f t="shared" ref="J220:J276" si="54">-2.3896*(D220)^3+8.9567*(D220)^2+5.3298*(D220)-0.2268</f>
        <v>26.243555222799994</v>
      </c>
      <c r="K220" s="110">
        <f t="shared" ref="K220:K277" si="55">J220*1000</f>
        <v>26243.555222799994</v>
      </c>
      <c r="L220" s="111">
        <f t="shared" ref="L220:L277" si="56">K220*$D$17</f>
        <v>23094.328596063995</v>
      </c>
      <c r="N220" s="175"/>
      <c r="O220" s="52">
        <v>1.93</v>
      </c>
      <c r="P220" s="161">
        <f t="shared" si="47"/>
        <v>20.590853000000003</v>
      </c>
      <c r="Q220" s="156">
        <f t="shared" ref="Q220:Q277" si="57">P220*1000</f>
        <v>20590.853000000003</v>
      </c>
      <c r="R220" s="156">
        <f t="shared" ref="R220:R277" si="58">Q220*$D$17</f>
        <v>18119.950640000003</v>
      </c>
      <c r="S220" s="181"/>
      <c r="T220" s="52">
        <f t="shared" si="48"/>
        <v>1.9300000000000015</v>
      </c>
      <c r="U220" s="53">
        <f t="shared" ref="U220:U277" si="59">I220</f>
        <v>23089.352169637914</v>
      </c>
      <c r="V220" s="172">
        <f t="shared" ref="V220:V277" si="60">R220</f>
        <v>18119.950640000003</v>
      </c>
      <c r="W220" s="54">
        <f t="shared" ref="W220:W277" si="61">V220/U220</f>
        <v>0.78477518584637529</v>
      </c>
      <c r="X220" s="175"/>
      <c r="Y220" s="55"/>
    </row>
    <row r="221" spans="1:25" ht="16.5" thickTop="1" thickBot="1" x14ac:dyDescent="0.3">
      <c r="A221" s="58"/>
      <c r="B221" s="58"/>
      <c r="D221" s="74">
        <v>1.94</v>
      </c>
      <c r="E221" s="137">
        <f t="shared" si="49"/>
        <v>23.624297273047983</v>
      </c>
      <c r="F221" s="144">
        <f t="shared" si="50"/>
        <v>2.7477026252017067</v>
      </c>
      <c r="G221" s="64">
        <f t="shared" si="51"/>
        <v>26.37199989824969</v>
      </c>
      <c r="H221" s="125">
        <f t="shared" si="52"/>
        <v>26371.999898249691</v>
      </c>
      <c r="I221" s="123">
        <f t="shared" si="53"/>
        <v>23207.359910459727</v>
      </c>
      <c r="J221" s="126">
        <f t="shared" si="54"/>
        <v>26.375060913599995</v>
      </c>
      <c r="K221" s="110">
        <f t="shared" si="55"/>
        <v>26375.060913599995</v>
      </c>
      <c r="L221" s="111">
        <f t="shared" si="56"/>
        <v>23210.053603967997</v>
      </c>
      <c r="N221" s="175"/>
      <c r="O221" s="52">
        <v>1.94</v>
      </c>
      <c r="P221" s="161">
        <f t="shared" ref="P221:P277" si="62">-2*(O221)^3+6.83*(O221)^2+5.03*(O221)-0.18</f>
        <v>20.680820000000001</v>
      </c>
      <c r="Q221" s="156">
        <f t="shared" si="57"/>
        <v>20680.82</v>
      </c>
      <c r="R221" s="156">
        <f t="shared" si="58"/>
        <v>18199.121599999999</v>
      </c>
      <c r="S221" s="179"/>
      <c r="T221" s="52">
        <f t="shared" ref="T221:T277" si="63">T220+0.01</f>
        <v>1.9400000000000015</v>
      </c>
      <c r="U221" s="53">
        <f t="shared" si="59"/>
        <v>23207.359910459727</v>
      </c>
      <c r="V221" s="172">
        <f t="shared" si="60"/>
        <v>18199.121599999999</v>
      </c>
      <c r="W221" s="54">
        <f t="shared" si="61"/>
        <v>0.78419612011952822</v>
      </c>
      <c r="X221" s="175"/>
      <c r="Y221" s="55"/>
    </row>
    <row r="222" spans="1:25" ht="16.5" thickTop="1" thickBot="1" x14ac:dyDescent="0.3">
      <c r="A222" s="58"/>
      <c r="B222" s="58"/>
      <c r="D222" s="74">
        <v>1.95</v>
      </c>
      <c r="E222" s="137">
        <f t="shared" si="49"/>
        <v>23.744402442975176</v>
      </c>
      <c r="F222" s="144">
        <f t="shared" si="50"/>
        <v>2.7607648810139285</v>
      </c>
      <c r="G222" s="64">
        <f t="shared" si="51"/>
        <v>26.505167323989106</v>
      </c>
      <c r="H222" s="125">
        <f t="shared" si="52"/>
        <v>26505.167323989106</v>
      </c>
      <c r="I222" s="123">
        <f t="shared" si="53"/>
        <v>23324.547245110414</v>
      </c>
      <c r="J222" s="126">
        <f t="shared" si="54"/>
        <v>26.505576449999996</v>
      </c>
      <c r="K222" s="110">
        <f t="shared" si="55"/>
        <v>26505.576449999997</v>
      </c>
      <c r="L222" s="111">
        <f t="shared" si="56"/>
        <v>23324.907275999998</v>
      </c>
      <c r="N222" s="175"/>
      <c r="O222" s="52">
        <v>1.95</v>
      </c>
      <c r="P222" s="161">
        <f t="shared" si="62"/>
        <v>20.769825000000001</v>
      </c>
      <c r="Q222" s="156">
        <f t="shared" si="57"/>
        <v>20769.825000000001</v>
      </c>
      <c r="R222" s="156">
        <f t="shared" si="58"/>
        <v>18277.446</v>
      </c>
      <c r="S222" s="179"/>
      <c r="T222" s="52">
        <f t="shared" si="63"/>
        <v>1.9500000000000015</v>
      </c>
      <c r="U222" s="53">
        <f t="shared" si="59"/>
        <v>23324.547245110414</v>
      </c>
      <c r="V222" s="172">
        <f t="shared" si="60"/>
        <v>18277.446</v>
      </c>
      <c r="W222" s="54">
        <f t="shared" si="61"/>
        <v>0.78361418157137219</v>
      </c>
      <c r="X222" s="175"/>
      <c r="Y222" s="55"/>
    </row>
    <row r="223" spans="1:25" ht="16.5" thickTop="1" thickBot="1" x14ac:dyDescent="0.3">
      <c r="A223" s="58"/>
      <c r="B223" s="58"/>
      <c r="D223" s="74">
        <v>1.96</v>
      </c>
      <c r="E223" s="137">
        <f t="shared" si="49"/>
        <v>23.863726215481552</v>
      </c>
      <c r="F223" s="144">
        <f t="shared" si="50"/>
        <v>2.773657727628982</v>
      </c>
      <c r="G223" s="64">
        <f t="shared" si="51"/>
        <v>26.637383943110535</v>
      </c>
      <c r="H223" s="125">
        <f t="shared" si="52"/>
        <v>26637.383943110537</v>
      </c>
      <c r="I223" s="123">
        <f t="shared" si="53"/>
        <v>23440.897869937271</v>
      </c>
      <c r="J223" s="126">
        <f t="shared" si="54"/>
        <v>26.635087494399993</v>
      </c>
      <c r="K223" s="110">
        <f t="shared" si="55"/>
        <v>26635.087494399992</v>
      </c>
      <c r="L223" s="111">
        <f t="shared" si="56"/>
        <v>23438.876995071994</v>
      </c>
      <c r="N223" s="175"/>
      <c r="O223" s="52">
        <v>1.96</v>
      </c>
      <c r="P223" s="161">
        <f t="shared" si="62"/>
        <v>20.857856000000002</v>
      </c>
      <c r="Q223" s="156">
        <f t="shared" si="57"/>
        <v>20857.856000000003</v>
      </c>
      <c r="R223" s="156">
        <f t="shared" si="58"/>
        <v>18354.913280000004</v>
      </c>
      <c r="S223" s="179"/>
      <c r="T223" s="52">
        <f t="shared" si="63"/>
        <v>1.9600000000000015</v>
      </c>
      <c r="U223" s="53">
        <f t="shared" si="59"/>
        <v>23440.897869937271</v>
      </c>
      <c r="V223" s="172">
        <f t="shared" si="60"/>
        <v>18354.913280000004</v>
      </c>
      <c r="W223" s="54">
        <f t="shared" si="61"/>
        <v>0.78302944630546789</v>
      </c>
      <c r="X223" s="175"/>
      <c r="Y223" s="55"/>
    </row>
    <row r="224" spans="1:25" ht="16.5" thickTop="1" thickBot="1" x14ac:dyDescent="0.3">
      <c r="A224" s="58"/>
      <c r="B224" s="58"/>
      <c r="D224" s="74">
        <v>1.97</v>
      </c>
      <c r="E224" s="137">
        <f t="shared" si="49"/>
        <v>23.982252165244354</v>
      </c>
      <c r="F224" s="144">
        <f t="shared" si="50"/>
        <v>2.7863787449154773</v>
      </c>
      <c r="G224" s="64">
        <f t="shared" si="51"/>
        <v>26.768630910159832</v>
      </c>
      <c r="H224" s="125">
        <f t="shared" si="52"/>
        <v>26768.630910159831</v>
      </c>
      <c r="I224" s="123">
        <f t="shared" si="53"/>
        <v>23556.395200940653</v>
      </c>
      <c r="J224" s="126">
        <f t="shared" si="54"/>
        <v>26.763579709199995</v>
      </c>
      <c r="K224" s="110">
        <f t="shared" si="55"/>
        <v>26763.579709199996</v>
      </c>
      <c r="L224" s="111">
        <f t="shared" si="56"/>
        <v>23551.950144095998</v>
      </c>
      <c r="N224" s="175"/>
      <c r="O224" s="52">
        <v>1.97</v>
      </c>
      <c r="P224" s="161">
        <f t="shared" si="62"/>
        <v>20.944901000000002</v>
      </c>
      <c r="Q224" s="156">
        <f t="shared" si="57"/>
        <v>20944.901000000002</v>
      </c>
      <c r="R224" s="156">
        <f t="shared" si="58"/>
        <v>18431.512880000002</v>
      </c>
      <c r="S224" s="179"/>
      <c r="T224" s="52">
        <f t="shared" si="63"/>
        <v>1.9700000000000015</v>
      </c>
      <c r="U224" s="53">
        <f t="shared" si="59"/>
        <v>23556.395200940653</v>
      </c>
      <c r="V224" s="172">
        <f t="shared" si="60"/>
        <v>18431.512880000002</v>
      </c>
      <c r="W224" s="54">
        <f t="shared" si="61"/>
        <v>0.78244199601745501</v>
      </c>
      <c r="X224" s="175"/>
      <c r="Y224" s="55"/>
    </row>
    <row r="225" spans="1:25" ht="16.5" thickTop="1" thickBot="1" x14ac:dyDescent="0.3">
      <c r="A225" s="58"/>
      <c r="B225" s="58"/>
      <c r="D225" s="74">
        <v>1.98</v>
      </c>
      <c r="E225" s="137">
        <f t="shared" si="49"/>
        <v>24.099963532938464</v>
      </c>
      <c r="F225" s="144">
        <f t="shared" si="50"/>
        <v>2.7989255127420263</v>
      </c>
      <c r="G225" s="64">
        <f t="shared" si="51"/>
        <v>26.898889045680491</v>
      </c>
      <c r="H225" s="125">
        <f t="shared" si="52"/>
        <v>26898.889045680491</v>
      </c>
      <c r="I225" s="123">
        <f t="shared" si="53"/>
        <v>23671.022360198833</v>
      </c>
      <c r="J225" s="126">
        <f t="shared" si="54"/>
        <v>26.891038756799997</v>
      </c>
      <c r="K225" s="110">
        <f t="shared" si="55"/>
        <v>26891.038756799997</v>
      </c>
      <c r="L225" s="111">
        <f t="shared" si="56"/>
        <v>23664.114105983997</v>
      </c>
      <c r="N225" s="175"/>
      <c r="O225" s="52">
        <v>1.98</v>
      </c>
      <c r="P225" s="161">
        <f t="shared" si="62"/>
        <v>21.030948000000002</v>
      </c>
      <c r="Q225" s="156">
        <f t="shared" si="57"/>
        <v>21030.948000000004</v>
      </c>
      <c r="R225" s="156">
        <f t="shared" si="58"/>
        <v>18507.234240000005</v>
      </c>
      <c r="S225" s="179"/>
      <c r="T225" s="52">
        <f t="shared" si="63"/>
        <v>1.9800000000000015</v>
      </c>
      <c r="U225" s="53">
        <f t="shared" si="59"/>
        <v>23671.022360198833</v>
      </c>
      <c r="V225" s="172">
        <f t="shared" si="60"/>
        <v>18507.234240000005</v>
      </c>
      <c r="W225" s="54">
        <f t="shared" si="61"/>
        <v>0.78185191828125788</v>
      </c>
      <c r="X225" s="175"/>
      <c r="Y225" s="55"/>
    </row>
    <row r="226" spans="1:25" ht="16.5" thickTop="1" thickBot="1" x14ac:dyDescent="0.3">
      <c r="A226" s="58"/>
      <c r="B226" s="58"/>
      <c r="D226" s="74">
        <v>1.99</v>
      </c>
      <c r="E226" s="137">
        <f t="shared" si="49"/>
        <v>24.21684320880906</v>
      </c>
      <c r="F226" s="144">
        <f t="shared" si="50"/>
        <v>2.8112956109772429</v>
      </c>
      <c r="G226" s="64">
        <f t="shared" si="51"/>
        <v>27.028138819786303</v>
      </c>
      <c r="H226" s="125">
        <f t="shared" si="52"/>
        <v>27028.138819786302</v>
      </c>
      <c r="I226" s="123">
        <f t="shared" si="53"/>
        <v>23784.762161411945</v>
      </c>
      <c r="J226" s="126">
        <f t="shared" si="54"/>
        <v>27.0174502996</v>
      </c>
      <c r="K226" s="110">
        <f t="shared" si="55"/>
        <v>27017.450299600001</v>
      </c>
      <c r="L226" s="111">
        <f t="shared" si="56"/>
        <v>23775.356263648002</v>
      </c>
      <c r="N226" s="175"/>
      <c r="O226" s="52">
        <v>1.99</v>
      </c>
      <c r="P226" s="161">
        <f t="shared" si="62"/>
        <v>21.115985000000002</v>
      </c>
      <c r="Q226" s="156">
        <f t="shared" si="57"/>
        <v>21115.985000000001</v>
      </c>
      <c r="R226" s="156">
        <f t="shared" si="58"/>
        <v>18582.066800000001</v>
      </c>
      <c r="S226" s="179"/>
      <c r="T226" s="52">
        <f t="shared" si="63"/>
        <v>1.9900000000000015</v>
      </c>
      <c r="U226" s="53">
        <f t="shared" si="59"/>
        <v>23784.762161411945</v>
      </c>
      <c r="V226" s="172">
        <f t="shared" si="60"/>
        <v>18582.066800000001</v>
      </c>
      <c r="W226" s="54">
        <f t="shared" si="61"/>
        <v>0.78125930685770228</v>
      </c>
      <c r="X226" s="175"/>
      <c r="Y226" s="55"/>
    </row>
    <row r="227" spans="1:25" ht="16.5" thickTop="1" thickBot="1" x14ac:dyDescent="0.3">
      <c r="A227" s="58"/>
      <c r="B227" s="58"/>
      <c r="D227" s="74">
        <v>2</v>
      </c>
      <c r="E227" s="137">
        <f t="shared" si="49"/>
        <v>24.332873715155756</v>
      </c>
      <c r="F227" s="144">
        <f t="shared" si="50"/>
        <v>2.8234866194897368</v>
      </c>
      <c r="G227" s="64">
        <f t="shared" si="51"/>
        <v>27.156360334645491</v>
      </c>
      <c r="H227" s="125">
        <f t="shared" si="52"/>
        <v>27156.360334645491</v>
      </c>
      <c r="I227" s="123">
        <f t="shared" si="53"/>
        <v>23897.597094488032</v>
      </c>
      <c r="J227" s="126">
        <f t="shared" si="54"/>
        <v>27.142799999999998</v>
      </c>
      <c r="K227" s="110">
        <f t="shared" si="55"/>
        <v>27142.799999999999</v>
      </c>
      <c r="L227" s="111">
        <f t="shared" si="56"/>
        <v>23885.664000000001</v>
      </c>
      <c r="N227" s="175"/>
      <c r="O227" s="52">
        <v>2</v>
      </c>
      <c r="P227" s="161">
        <f t="shared" si="62"/>
        <v>21.200000000000003</v>
      </c>
      <c r="Q227" s="156">
        <f t="shared" si="57"/>
        <v>21200.000000000004</v>
      </c>
      <c r="R227" s="156">
        <f t="shared" si="58"/>
        <v>18656.000000000004</v>
      </c>
      <c r="S227" s="179"/>
      <c r="T227" s="52">
        <f t="shared" si="63"/>
        <v>2.0000000000000013</v>
      </c>
      <c r="U227" s="53">
        <f t="shared" si="59"/>
        <v>23897.597094488032</v>
      </c>
      <c r="V227" s="172">
        <f t="shared" si="60"/>
        <v>18656.000000000004</v>
      </c>
      <c r="W227" s="54">
        <f t="shared" si="61"/>
        <v>0.7806642620275408</v>
      </c>
      <c r="X227" s="175"/>
      <c r="Y227" s="55"/>
    </row>
    <row r="228" spans="1:25" ht="16.5" thickTop="1" thickBot="1" x14ac:dyDescent="0.3">
      <c r="A228" s="58"/>
      <c r="B228" s="58"/>
      <c r="D228" s="74">
        <v>2.0099999999999998</v>
      </c>
      <c r="E228" s="137">
        <f t="shared" si="49"/>
        <v>24.448037187631353</v>
      </c>
      <c r="F228" s="144">
        <f t="shared" si="50"/>
        <v>2.8354961181481202</v>
      </c>
      <c r="G228" s="64">
        <f t="shared" si="51"/>
        <v>27.283533305779475</v>
      </c>
      <c r="H228" s="125">
        <f t="shared" si="52"/>
        <v>27283.533305779474</v>
      </c>
      <c r="I228" s="123">
        <f t="shared" si="53"/>
        <v>24009.509309085937</v>
      </c>
      <c r="J228" s="126">
        <f t="shared" si="54"/>
        <v>27.267073520399986</v>
      </c>
      <c r="K228" s="110">
        <f t="shared" si="55"/>
        <v>27267.073520399987</v>
      </c>
      <c r="L228" s="111">
        <f t="shared" si="56"/>
        <v>23995.024697951987</v>
      </c>
      <c r="N228" s="175"/>
      <c r="O228" s="52">
        <v>2.0099999999999998</v>
      </c>
      <c r="P228" s="161">
        <f t="shared" si="62"/>
        <v>21.282980999999999</v>
      </c>
      <c r="Q228" s="156">
        <f t="shared" si="57"/>
        <v>21282.981</v>
      </c>
      <c r="R228" s="156">
        <f t="shared" si="58"/>
        <v>18729.023280000001</v>
      </c>
      <c r="S228" s="179"/>
      <c r="T228" s="52">
        <f t="shared" si="63"/>
        <v>2.0100000000000011</v>
      </c>
      <c r="U228" s="53">
        <f t="shared" si="59"/>
        <v>24009.509309085937</v>
      </c>
      <c r="V228" s="172">
        <f t="shared" si="60"/>
        <v>18729.023280000001</v>
      </c>
      <c r="W228" s="54">
        <f t="shared" si="61"/>
        <v>0.78006689095109338</v>
      </c>
      <c r="X228" s="175"/>
      <c r="Y228" s="55"/>
    </row>
    <row r="229" spans="1:25" ht="16.5" thickTop="1" thickBot="1" x14ac:dyDescent="0.3">
      <c r="A229" s="58"/>
      <c r="B229" s="58"/>
      <c r="D229" s="74">
        <v>2.02</v>
      </c>
      <c r="E229" s="137">
        <f t="shared" si="49"/>
        <v>24.562315355247261</v>
      </c>
      <c r="F229" s="144">
        <f t="shared" si="50"/>
        <v>2.8473216868210063</v>
      </c>
      <c r="G229" s="64">
        <f t="shared" si="51"/>
        <v>27.409637042068269</v>
      </c>
      <c r="H229" s="125">
        <f t="shared" si="52"/>
        <v>27409.637042068269</v>
      </c>
      <c r="I229" s="123">
        <f t="shared" si="53"/>
        <v>24120.480597020076</v>
      </c>
      <c r="J229" s="126">
        <f t="shared" si="54"/>
        <v>27.390256523199998</v>
      </c>
      <c r="K229" s="110">
        <f t="shared" si="55"/>
        <v>27390.256523199998</v>
      </c>
      <c r="L229" s="111">
        <f t="shared" si="56"/>
        <v>24103.425740415998</v>
      </c>
      <c r="N229" s="175"/>
      <c r="O229" s="52">
        <v>2.02</v>
      </c>
      <c r="P229" s="161">
        <f t="shared" si="62"/>
        <v>21.364916000000001</v>
      </c>
      <c r="Q229" s="156">
        <f t="shared" si="57"/>
        <v>21364.916000000001</v>
      </c>
      <c r="R229" s="156">
        <f t="shared" si="58"/>
        <v>18801.126080000002</v>
      </c>
      <c r="S229" s="179"/>
      <c r="T229" s="52">
        <f t="shared" si="63"/>
        <v>2.0200000000000009</v>
      </c>
      <c r="U229" s="53">
        <f t="shared" si="59"/>
        <v>24120.480597020076</v>
      </c>
      <c r="V229" s="172">
        <f t="shared" si="60"/>
        <v>18801.126080000002</v>
      </c>
      <c r="W229" s="54">
        <f t="shared" si="61"/>
        <v>0.77946730805698605</v>
      </c>
      <c r="X229" s="175"/>
      <c r="Y229" s="55"/>
    </row>
    <row r="230" spans="1:25" ht="16.5" thickTop="1" thickBot="1" x14ac:dyDescent="0.3">
      <c r="A230" s="58"/>
      <c r="B230" s="58"/>
      <c r="D230" s="74">
        <v>2.0299999999999998</v>
      </c>
      <c r="E230" s="137">
        <f t="shared" si="49"/>
        <v>24.675689518965793</v>
      </c>
      <c r="F230" s="144">
        <f t="shared" si="50"/>
        <v>2.8589609053770046</v>
      </c>
      <c r="G230" s="64">
        <f t="shared" si="51"/>
        <v>27.534650424342797</v>
      </c>
      <c r="H230" s="125">
        <f t="shared" si="52"/>
        <v>27534.650424342795</v>
      </c>
      <c r="I230" s="123">
        <f t="shared" si="53"/>
        <v>24230.492373421661</v>
      </c>
      <c r="J230" s="126">
        <f t="shared" si="54"/>
        <v>27.512334670799998</v>
      </c>
      <c r="K230" s="110">
        <f t="shared" si="55"/>
        <v>27512.334670799999</v>
      </c>
      <c r="L230" s="111">
        <f t="shared" si="56"/>
        <v>24210.854510303998</v>
      </c>
      <c r="N230" s="175"/>
      <c r="O230" s="52">
        <v>2.0299999999999998</v>
      </c>
      <c r="P230" s="161">
        <f t="shared" si="62"/>
        <v>21.445792999999998</v>
      </c>
      <c r="Q230" s="156">
        <f t="shared" si="57"/>
        <v>21445.792999999998</v>
      </c>
      <c r="R230" s="156">
        <f t="shared" si="58"/>
        <v>18872.297839999999</v>
      </c>
      <c r="S230" s="179"/>
      <c r="T230" s="52">
        <f t="shared" si="63"/>
        <v>2.0300000000000007</v>
      </c>
      <c r="U230" s="53">
        <f t="shared" si="59"/>
        <v>24230.492373421661</v>
      </c>
      <c r="V230" s="172">
        <f t="shared" si="60"/>
        <v>18872.297839999999</v>
      </c>
      <c r="W230" s="54">
        <f t="shared" si="61"/>
        <v>0.77886563546273435</v>
      </c>
      <c r="X230" s="175"/>
      <c r="Y230" s="55"/>
    </row>
    <row r="231" spans="1:25" ht="16.5" thickTop="1" thickBot="1" x14ac:dyDescent="0.3">
      <c r="A231" s="58"/>
      <c r="B231" s="58"/>
      <c r="D231" s="74">
        <v>2.04</v>
      </c>
      <c r="E231" s="137">
        <f t="shared" si="49"/>
        <v>24.788140528745487</v>
      </c>
      <c r="F231" s="144">
        <f t="shared" si="50"/>
        <v>2.8704113536847302</v>
      </c>
      <c r="G231" s="64">
        <f t="shared" si="51"/>
        <v>27.658551882430217</v>
      </c>
      <c r="H231" s="125">
        <f t="shared" si="52"/>
        <v>27658.551882430216</v>
      </c>
      <c r="I231" s="123">
        <f t="shared" si="53"/>
        <v>24339.52565653859</v>
      </c>
      <c r="J231" s="126">
        <f t="shared" si="54"/>
        <v>27.633293625599993</v>
      </c>
      <c r="K231" s="110">
        <f t="shared" si="55"/>
        <v>27633.293625599992</v>
      </c>
      <c r="L231" s="111">
        <f t="shared" si="56"/>
        <v>24317.298390527994</v>
      </c>
      <c r="N231" s="175"/>
      <c r="O231" s="52">
        <v>2.04</v>
      </c>
      <c r="P231" s="161">
        <f t="shared" si="62"/>
        <v>21.525600000000004</v>
      </c>
      <c r="Q231" s="156">
        <f t="shared" si="57"/>
        <v>21525.600000000006</v>
      </c>
      <c r="R231" s="156">
        <f t="shared" si="58"/>
        <v>18942.528000000006</v>
      </c>
      <c r="S231" s="179"/>
      <c r="T231" s="52">
        <f t="shared" si="63"/>
        <v>2.0400000000000005</v>
      </c>
      <c r="U231" s="53">
        <f t="shared" si="59"/>
        <v>24339.52565653859</v>
      </c>
      <c r="V231" s="172">
        <f t="shared" si="60"/>
        <v>18942.528000000006</v>
      </c>
      <c r="W231" s="54">
        <f t="shared" si="61"/>
        <v>0.77826200343026286</v>
      </c>
      <c r="X231" s="175"/>
      <c r="Y231" s="55"/>
    </row>
    <row r="232" spans="1:25" ht="16.5" thickTop="1" thickBot="1" x14ac:dyDescent="0.3">
      <c r="A232" s="58"/>
      <c r="B232" s="58"/>
      <c r="D232" s="74">
        <v>2.0499999999999998</v>
      </c>
      <c r="E232" s="137">
        <f t="shared" si="49"/>
        <v>24.899648758889668</v>
      </c>
      <c r="F232" s="144">
        <f t="shared" si="50"/>
        <v>2.881670611612793</v>
      </c>
      <c r="G232" s="64">
        <f t="shared" si="51"/>
        <v>27.781319370502462</v>
      </c>
      <c r="H232" s="125">
        <f t="shared" si="52"/>
        <v>27781.319370502464</v>
      </c>
      <c r="I232" s="123">
        <f t="shared" si="53"/>
        <v>24447.56104604217</v>
      </c>
      <c r="J232" s="126">
        <f t="shared" si="54"/>
        <v>27.753119049999992</v>
      </c>
      <c r="K232" s="110">
        <f t="shared" si="55"/>
        <v>27753.11904999999</v>
      </c>
      <c r="L232" s="111">
        <f t="shared" si="56"/>
        <v>24422.744763999992</v>
      </c>
      <c r="N232" s="175"/>
      <c r="O232" s="52">
        <v>2.0499999999999998</v>
      </c>
      <c r="P232" s="161">
        <f t="shared" si="62"/>
        <v>21.604324999999999</v>
      </c>
      <c r="Q232" s="156">
        <f t="shared" si="57"/>
        <v>21604.325000000001</v>
      </c>
      <c r="R232" s="156">
        <f t="shared" si="58"/>
        <v>19011.806</v>
      </c>
      <c r="S232" s="179"/>
      <c r="T232" s="52">
        <f t="shared" si="63"/>
        <v>2.0500000000000003</v>
      </c>
      <c r="U232" s="53">
        <f t="shared" si="59"/>
        <v>24447.56104604217</v>
      </c>
      <c r="V232" s="172">
        <f t="shared" si="60"/>
        <v>19011.806</v>
      </c>
      <c r="W232" s="54">
        <f t="shared" si="61"/>
        <v>0.77765655085981811</v>
      </c>
      <c r="X232" s="175"/>
      <c r="Y232" s="55"/>
    </row>
    <row r="233" spans="1:25" ht="16.5" thickTop="1" thickBot="1" x14ac:dyDescent="0.3">
      <c r="A233" s="58"/>
      <c r="B233" s="58"/>
      <c r="D233" s="74">
        <v>2.06</v>
      </c>
      <c r="E233" s="137">
        <f t="shared" si="49"/>
        <v>25.010194081530702</v>
      </c>
      <c r="F233" s="144">
        <f t="shared" si="50"/>
        <v>2.8927362590298045</v>
      </c>
      <c r="G233" s="64">
        <f t="shared" si="51"/>
        <v>27.902930340560506</v>
      </c>
      <c r="H233" s="125">
        <f t="shared" si="52"/>
        <v>27902.930340560506</v>
      </c>
      <c r="I233" s="123">
        <f t="shared" si="53"/>
        <v>24554.578699693244</v>
      </c>
      <c r="J233" s="126">
        <f t="shared" si="54"/>
        <v>27.871796606399993</v>
      </c>
      <c r="K233" s="110">
        <f t="shared" si="55"/>
        <v>27871.796606399992</v>
      </c>
      <c r="L233" s="111">
        <f t="shared" si="56"/>
        <v>24527.181013631995</v>
      </c>
      <c r="N233" s="175"/>
      <c r="O233" s="52">
        <v>2.06</v>
      </c>
      <c r="P233" s="161">
        <f t="shared" si="62"/>
        <v>21.681956</v>
      </c>
      <c r="Q233" s="156">
        <f t="shared" si="57"/>
        <v>21681.955999999998</v>
      </c>
      <c r="R233" s="156">
        <f t="shared" si="58"/>
        <v>19080.121279999999</v>
      </c>
      <c r="S233" s="179"/>
      <c r="T233" s="52">
        <f t="shared" si="63"/>
        <v>2.06</v>
      </c>
      <c r="U233" s="53">
        <f t="shared" si="59"/>
        <v>24554.578699693244</v>
      </c>
      <c r="V233" s="172">
        <f t="shared" si="60"/>
        <v>19080.121279999999</v>
      </c>
      <c r="W233" s="54">
        <f t="shared" si="61"/>
        <v>0.77704942582616432</v>
      </c>
      <c r="X233" s="175"/>
      <c r="Y233" s="55"/>
    </row>
    <row r="234" spans="1:25" ht="16.5" thickTop="1" thickBot="1" x14ac:dyDescent="0.3">
      <c r="A234" s="58"/>
      <c r="B234" s="58"/>
      <c r="D234" s="74">
        <v>2.0699999999999998</v>
      </c>
      <c r="E234" s="137">
        <f t="shared" si="49"/>
        <v>25.119755838061266</v>
      </c>
      <c r="F234" s="144">
        <f t="shared" si="50"/>
        <v>2.9036058758043777</v>
      </c>
      <c r="G234" s="64">
        <f t="shared" si="51"/>
        <v>28.023361713865643</v>
      </c>
      <c r="H234" s="125">
        <f t="shared" si="52"/>
        <v>28023.361713865645</v>
      </c>
      <c r="I234" s="123">
        <f t="shared" si="53"/>
        <v>24660.558308201766</v>
      </c>
      <c r="J234" s="126">
        <f t="shared" si="54"/>
        <v>27.989311957199998</v>
      </c>
      <c r="K234" s="110">
        <f t="shared" si="55"/>
        <v>27989.3119572</v>
      </c>
      <c r="L234" s="111">
        <f t="shared" si="56"/>
        <v>24630.594522335999</v>
      </c>
      <c r="N234" s="175"/>
      <c r="O234" s="52">
        <v>2.0699999999999998</v>
      </c>
      <c r="P234" s="161">
        <f t="shared" si="62"/>
        <v>21.758481000000003</v>
      </c>
      <c r="Q234" s="156">
        <f t="shared" si="57"/>
        <v>21758.481000000003</v>
      </c>
      <c r="R234" s="156">
        <f t="shared" si="58"/>
        <v>19147.463280000004</v>
      </c>
      <c r="S234" s="179"/>
      <c r="T234" s="52">
        <f t="shared" si="63"/>
        <v>2.0699999999999998</v>
      </c>
      <c r="U234" s="53">
        <f t="shared" si="59"/>
        <v>24660.558308201766</v>
      </c>
      <c r="V234" s="172">
        <f t="shared" si="60"/>
        <v>19147.463280000004</v>
      </c>
      <c r="W234" s="54">
        <f t="shared" si="61"/>
        <v>0.77644078616143164</v>
      </c>
      <c r="X234" s="175"/>
      <c r="Y234" s="55"/>
    </row>
    <row r="235" spans="1:25" ht="16.5" thickTop="1" thickBot="1" x14ac:dyDescent="0.3">
      <c r="A235" s="58"/>
      <c r="B235" s="58"/>
      <c r="D235" s="74">
        <v>2.08</v>
      </c>
      <c r="E235" s="137">
        <f t="shared" si="49"/>
        <v>25.228312808300455</v>
      </c>
      <c r="F235" s="144">
        <f t="shared" si="50"/>
        <v>2.9142770418051236</v>
      </c>
      <c r="G235" s="64">
        <f t="shared" si="51"/>
        <v>28.14258985010558</v>
      </c>
      <c r="H235" s="125">
        <f t="shared" si="52"/>
        <v>28142.589850105578</v>
      </c>
      <c r="I235" s="123">
        <f t="shared" si="53"/>
        <v>24765.479068092907</v>
      </c>
      <c r="J235" s="126">
        <f t="shared" si="54"/>
        <v>28.1056507648</v>
      </c>
      <c r="K235" s="110">
        <f t="shared" si="55"/>
        <v>28105.650764800001</v>
      </c>
      <c r="L235" s="111">
        <f t="shared" si="56"/>
        <v>24732.972673024</v>
      </c>
      <c r="N235" s="175"/>
      <c r="O235" s="52">
        <v>2.08</v>
      </c>
      <c r="P235" s="161">
        <f t="shared" si="62"/>
        <v>21.833888000000002</v>
      </c>
      <c r="Q235" s="156">
        <f t="shared" si="57"/>
        <v>21833.888000000003</v>
      </c>
      <c r="R235" s="156">
        <f t="shared" si="58"/>
        <v>19213.821440000003</v>
      </c>
      <c r="S235" s="179"/>
      <c r="T235" s="52">
        <f t="shared" si="63"/>
        <v>2.0799999999999996</v>
      </c>
      <c r="U235" s="53">
        <f t="shared" si="59"/>
        <v>24765.479068092907</v>
      </c>
      <c r="V235" s="172">
        <f t="shared" si="60"/>
        <v>19213.821440000003</v>
      </c>
      <c r="W235" s="54">
        <f t="shared" si="61"/>
        <v>0.77583080008956939</v>
      </c>
      <c r="X235" s="175"/>
      <c r="Y235" s="55"/>
    </row>
    <row r="236" spans="1:25" ht="16.5" thickTop="1" thickBot="1" x14ac:dyDescent="0.3">
      <c r="A236" s="58"/>
      <c r="B236" s="58"/>
      <c r="D236" s="74">
        <v>2.09</v>
      </c>
      <c r="E236" s="137">
        <f t="shared" si="49"/>
        <v>25.335843177154768</v>
      </c>
      <c r="F236" s="144">
        <f t="shared" si="50"/>
        <v>2.9247473369006531</v>
      </c>
      <c r="G236" s="64">
        <f t="shared" si="51"/>
        <v>28.260590514055423</v>
      </c>
      <c r="H236" s="125">
        <f t="shared" si="52"/>
        <v>28260.590514055424</v>
      </c>
      <c r="I236" s="123">
        <f t="shared" si="53"/>
        <v>24869.319652368773</v>
      </c>
      <c r="J236" s="126">
        <f t="shared" si="54"/>
        <v>28.220798691599988</v>
      </c>
      <c r="K236" s="110">
        <f t="shared" si="55"/>
        <v>28220.79869159999</v>
      </c>
      <c r="L236" s="111">
        <f t="shared" si="56"/>
        <v>24834.302848607993</v>
      </c>
      <c r="N236" s="175"/>
      <c r="O236" s="52">
        <v>2.09</v>
      </c>
      <c r="P236" s="161">
        <f t="shared" si="62"/>
        <v>21.908164999999997</v>
      </c>
      <c r="Q236" s="156">
        <f t="shared" si="57"/>
        <v>21908.164999999997</v>
      </c>
      <c r="R236" s="156">
        <f t="shared" si="58"/>
        <v>19279.185199999996</v>
      </c>
      <c r="S236" s="179"/>
      <c r="T236" s="52">
        <f t="shared" si="63"/>
        <v>2.0899999999999994</v>
      </c>
      <c r="U236" s="53">
        <f t="shared" si="59"/>
        <v>24869.319652368773</v>
      </c>
      <c r="V236" s="172">
        <f t="shared" si="60"/>
        <v>19279.185199999996</v>
      </c>
      <c r="W236" s="54">
        <f t="shared" si="61"/>
        <v>0.77521964691799183</v>
      </c>
      <c r="X236" s="175"/>
      <c r="Y236" s="55"/>
    </row>
    <row r="237" spans="1:25" ht="16.5" thickTop="1" thickBot="1" x14ac:dyDescent="0.3">
      <c r="A237" s="58"/>
      <c r="B237" s="58"/>
      <c r="D237" s="74">
        <v>2.1</v>
      </c>
      <c r="E237" s="137">
        <f t="shared" si="49"/>
        <v>25.44232449850243</v>
      </c>
      <c r="F237" s="144">
        <f t="shared" si="50"/>
        <v>2.9350143409595808</v>
      </c>
      <c r="G237" s="64">
        <f t="shared" si="51"/>
        <v>28.377338839462009</v>
      </c>
      <c r="H237" s="125">
        <f t="shared" si="52"/>
        <v>28377.338839462009</v>
      </c>
      <c r="I237" s="123">
        <f t="shared" si="53"/>
        <v>24972.058178726569</v>
      </c>
      <c r="J237" s="126">
        <f t="shared" si="54"/>
        <v>28.334741399999992</v>
      </c>
      <c r="K237" s="110">
        <f t="shared" si="55"/>
        <v>28334.741399999992</v>
      </c>
      <c r="L237" s="111">
        <f t="shared" si="56"/>
        <v>24934.572431999994</v>
      </c>
      <c r="N237" s="175"/>
      <c r="O237" s="52">
        <v>2.1</v>
      </c>
      <c r="P237" s="161">
        <f t="shared" si="62"/>
        <v>21.981299999999997</v>
      </c>
      <c r="Q237" s="156">
        <f t="shared" si="57"/>
        <v>21981.299999999996</v>
      </c>
      <c r="R237" s="156">
        <f t="shared" si="58"/>
        <v>19343.543999999998</v>
      </c>
      <c r="S237" s="179"/>
      <c r="T237" s="52">
        <f t="shared" si="63"/>
        <v>2.0999999999999992</v>
      </c>
      <c r="U237" s="53">
        <f t="shared" si="59"/>
        <v>24972.058178726569</v>
      </c>
      <c r="V237" s="172">
        <f t="shared" si="60"/>
        <v>19343.543999999998</v>
      </c>
      <c r="W237" s="54">
        <f t="shared" si="61"/>
        <v>0.77460751779276882</v>
      </c>
      <c r="X237" s="175"/>
      <c r="Y237" s="55"/>
    </row>
    <row r="238" spans="1:25" ht="16.5" thickTop="1" thickBot="1" x14ac:dyDescent="0.3">
      <c r="A238" s="58"/>
      <c r="B238" s="58"/>
      <c r="D238" s="74">
        <v>2.11</v>
      </c>
      <c r="E238" s="137">
        <f t="shared" si="49"/>
        <v>25.547733655992285</v>
      </c>
      <c r="F238" s="144">
        <f t="shared" si="50"/>
        <v>2.9450756338505171</v>
      </c>
      <c r="G238" s="64">
        <f t="shared" si="51"/>
        <v>28.492809289842803</v>
      </c>
      <c r="H238" s="125">
        <f t="shared" si="52"/>
        <v>28492.809289842804</v>
      </c>
      <c r="I238" s="123">
        <f t="shared" si="53"/>
        <v>25073.672175061667</v>
      </c>
      <c r="J238" s="126">
        <f t="shared" si="54"/>
        <v>28.447464552399996</v>
      </c>
      <c r="K238" s="110">
        <f t="shared" si="55"/>
        <v>28447.464552399997</v>
      </c>
      <c r="L238" s="111">
        <f t="shared" si="56"/>
        <v>25033.768806111999</v>
      </c>
      <c r="N238" s="175"/>
      <c r="O238" s="52">
        <v>2.11</v>
      </c>
      <c r="P238" s="161">
        <f t="shared" si="62"/>
        <v>22.053281000000005</v>
      </c>
      <c r="Q238" s="156">
        <f t="shared" si="57"/>
        <v>22053.281000000006</v>
      </c>
      <c r="R238" s="156">
        <f t="shared" si="58"/>
        <v>19406.887280000006</v>
      </c>
      <c r="S238" s="179"/>
      <c r="T238" s="52">
        <f t="shared" si="63"/>
        <v>2.109999999999999</v>
      </c>
      <c r="U238" s="53">
        <f t="shared" si="59"/>
        <v>25073.672175061667</v>
      </c>
      <c r="V238" s="172">
        <f t="shared" si="60"/>
        <v>19406.887280000006</v>
      </c>
      <c r="W238" s="54">
        <f t="shared" si="61"/>
        <v>0.77399461652458479</v>
      </c>
      <c r="X238" s="175"/>
      <c r="Y238" s="55"/>
    </row>
    <row r="239" spans="1:25" ht="16.5" thickTop="1" thickBot="1" x14ac:dyDescent="0.3">
      <c r="A239" s="58"/>
      <c r="B239" s="58"/>
      <c r="D239" s="74">
        <v>2.12</v>
      </c>
      <c r="E239" s="137">
        <f t="shared" si="49"/>
        <v>25.652046820405811</v>
      </c>
      <c r="F239" s="144">
        <f t="shared" si="50"/>
        <v>2.9549287954420738</v>
      </c>
      <c r="G239" s="64">
        <f t="shared" si="51"/>
        <v>28.606975615847887</v>
      </c>
      <c r="H239" s="125">
        <f t="shared" si="52"/>
        <v>28606.975615847885</v>
      </c>
      <c r="I239" s="123">
        <f t="shared" si="53"/>
        <v>25174.13854194614</v>
      </c>
      <c r="J239" s="126">
        <f t="shared" si="54"/>
        <v>28.558953811199999</v>
      </c>
      <c r="K239" s="110">
        <f t="shared" si="55"/>
        <v>28558.953811199997</v>
      </c>
      <c r="L239" s="111">
        <f t="shared" si="56"/>
        <v>25131.879353855998</v>
      </c>
      <c r="N239" s="175"/>
      <c r="O239" s="52">
        <v>2.12</v>
      </c>
      <c r="P239" s="161">
        <f t="shared" si="62"/>
        <v>22.124096000000002</v>
      </c>
      <c r="Q239" s="156">
        <f t="shared" si="57"/>
        <v>22124.096000000001</v>
      </c>
      <c r="R239" s="156">
        <f t="shared" si="58"/>
        <v>19469.20448</v>
      </c>
      <c r="S239" s="179"/>
      <c r="T239" s="52">
        <f t="shared" si="63"/>
        <v>2.1199999999999988</v>
      </c>
      <c r="U239" s="53">
        <f t="shared" si="59"/>
        <v>25174.13854194614</v>
      </c>
      <c r="V239" s="172">
        <f t="shared" si="60"/>
        <v>19469.20448</v>
      </c>
      <c r="W239" s="54">
        <f t="shared" si="61"/>
        <v>0.77338116049372041</v>
      </c>
      <c r="X239" s="175"/>
      <c r="Y239" s="55"/>
    </row>
    <row r="240" spans="1:25" ht="16.5" thickTop="1" thickBot="1" x14ac:dyDescent="0.3">
      <c r="A240" s="58"/>
      <c r="B240" s="58"/>
      <c r="D240" s="74">
        <v>2.13</v>
      </c>
      <c r="E240" s="137">
        <f t="shared" si="49"/>
        <v>25.75523940317996</v>
      </c>
      <c r="F240" s="144">
        <f t="shared" si="50"/>
        <v>2.9645714056028623</v>
      </c>
      <c r="G240" s="64">
        <f t="shared" si="51"/>
        <v>28.719810808782821</v>
      </c>
      <c r="H240" s="125">
        <f t="shared" si="52"/>
        <v>28719.810808782822</v>
      </c>
      <c r="I240" s="123">
        <f t="shared" si="53"/>
        <v>25273.433511728883</v>
      </c>
      <c r="J240" s="126">
        <f t="shared" si="54"/>
        <v>28.669194838799992</v>
      </c>
      <c r="K240" s="110">
        <f t="shared" si="55"/>
        <v>28669.194838799991</v>
      </c>
      <c r="L240" s="111">
        <f t="shared" si="56"/>
        <v>25228.891458143993</v>
      </c>
      <c r="N240" s="175"/>
      <c r="O240" s="52">
        <v>2.13</v>
      </c>
      <c r="P240" s="161">
        <f t="shared" si="62"/>
        <v>22.193733000000002</v>
      </c>
      <c r="Q240" s="156">
        <f t="shared" si="57"/>
        <v>22193.733</v>
      </c>
      <c r="R240" s="156">
        <f t="shared" si="58"/>
        <v>19530.48504</v>
      </c>
      <c r="S240" s="179"/>
      <c r="T240" s="52">
        <f t="shared" si="63"/>
        <v>2.1299999999999986</v>
      </c>
      <c r="U240" s="53">
        <f t="shared" si="59"/>
        <v>25273.433511728883</v>
      </c>
      <c r="V240" s="172">
        <f t="shared" si="60"/>
        <v>19530.48504</v>
      </c>
      <c r="W240" s="54">
        <f t="shared" si="61"/>
        <v>0.77276738164350722</v>
      </c>
      <c r="X240" s="175"/>
      <c r="Y240" s="55"/>
    </row>
    <row r="241" spans="1:25" ht="16.5" thickTop="1" thickBot="1" x14ac:dyDescent="0.3">
      <c r="A241" s="58"/>
      <c r="B241" s="58"/>
      <c r="D241" s="74">
        <v>2.14</v>
      </c>
      <c r="E241" s="137">
        <f t="shared" si="49"/>
        <v>25.857286005629948</v>
      </c>
      <c r="F241" s="144">
        <f t="shared" si="50"/>
        <v>2.9740010442014952</v>
      </c>
      <c r="G241" s="64">
        <f t="shared" si="51"/>
        <v>28.831287049831445</v>
      </c>
      <c r="H241" s="125">
        <f t="shared" si="52"/>
        <v>28831.287049831444</v>
      </c>
      <c r="I241" s="123">
        <f t="shared" si="53"/>
        <v>25371.532603851672</v>
      </c>
      <c r="J241" s="126">
        <f t="shared" si="54"/>
        <v>28.778173297599995</v>
      </c>
      <c r="K241" s="110">
        <f t="shared" si="55"/>
        <v>28778.173297599995</v>
      </c>
      <c r="L241" s="111">
        <f t="shared" si="56"/>
        <v>25324.792501887994</v>
      </c>
      <c r="N241" s="175"/>
      <c r="O241" s="52">
        <v>2.14</v>
      </c>
      <c r="P241" s="161">
        <f t="shared" si="62"/>
        <v>22.262180000000001</v>
      </c>
      <c r="Q241" s="156">
        <f t="shared" si="57"/>
        <v>22262.18</v>
      </c>
      <c r="R241" s="156">
        <f t="shared" si="58"/>
        <v>19590.718400000002</v>
      </c>
      <c r="S241" s="179"/>
      <c r="T241" s="52">
        <f t="shared" si="63"/>
        <v>2.1399999999999983</v>
      </c>
      <c r="U241" s="53">
        <f t="shared" si="59"/>
        <v>25371.532603851672</v>
      </c>
      <c r="V241" s="172">
        <f t="shared" si="60"/>
        <v>19590.718400000002</v>
      </c>
      <c r="W241" s="54">
        <f t="shared" si="61"/>
        <v>0.77215352757310052</v>
      </c>
      <c r="X241" s="175"/>
      <c r="Y241" s="55"/>
    </row>
    <row r="242" spans="1:25" ht="16.5" thickTop="1" thickBot="1" x14ac:dyDescent="0.3">
      <c r="A242" s="58"/>
      <c r="B242" s="58"/>
      <c r="D242" s="74">
        <v>2.15</v>
      </c>
      <c r="E242" s="137">
        <f t="shared" si="49"/>
        <v>25.958160363340966</v>
      </c>
      <c r="F242" s="144">
        <f t="shared" si="50"/>
        <v>2.9832152911065841</v>
      </c>
      <c r="G242" s="64">
        <f t="shared" si="51"/>
        <v>28.941375654447551</v>
      </c>
      <c r="H242" s="125">
        <f t="shared" si="52"/>
        <v>28941.375654447551</v>
      </c>
      <c r="I242" s="123">
        <f t="shared" si="53"/>
        <v>25468.410575913844</v>
      </c>
      <c r="J242" s="126">
        <f t="shared" si="54"/>
        <v>28.885874849999997</v>
      </c>
      <c r="K242" s="110">
        <f t="shared" si="55"/>
        <v>28885.874849999997</v>
      </c>
      <c r="L242" s="111">
        <f t="shared" si="56"/>
        <v>25419.569867999999</v>
      </c>
      <c r="N242" s="175"/>
      <c r="O242" s="52">
        <v>2.15</v>
      </c>
      <c r="P242" s="161">
        <f t="shared" si="62"/>
        <v>22.329425000000001</v>
      </c>
      <c r="Q242" s="156">
        <f t="shared" si="57"/>
        <v>22329.424999999999</v>
      </c>
      <c r="R242" s="156">
        <f t="shared" si="58"/>
        <v>19649.894</v>
      </c>
      <c r="S242" s="179"/>
      <c r="T242" s="52">
        <f t="shared" si="63"/>
        <v>2.1499999999999981</v>
      </c>
      <c r="U242" s="53">
        <f t="shared" si="59"/>
        <v>25468.410575913844</v>
      </c>
      <c r="V242" s="172">
        <f t="shared" si="60"/>
        <v>19649.894</v>
      </c>
      <c r="W242" s="54">
        <f t="shared" si="61"/>
        <v>0.7715398627420994</v>
      </c>
      <c r="X242" s="175"/>
      <c r="Y242" s="55"/>
    </row>
    <row r="243" spans="1:25" ht="16.5" thickTop="1" thickBot="1" x14ac:dyDescent="0.3">
      <c r="A243" s="58"/>
      <c r="B243" s="58"/>
      <c r="D243" s="74">
        <v>2.16</v>
      </c>
      <c r="E243" s="137">
        <f t="shared" si="49"/>
        <v>26.057835285115601</v>
      </c>
      <c r="F243" s="144">
        <f t="shared" si="50"/>
        <v>2.9922117261867416</v>
      </c>
      <c r="G243" s="64">
        <f t="shared" si="51"/>
        <v>29.050047011302343</v>
      </c>
      <c r="H243" s="125">
        <f t="shared" si="52"/>
        <v>29050.047011302344</v>
      </c>
      <c r="I243" s="123">
        <f t="shared" si="53"/>
        <v>25564.041369946062</v>
      </c>
      <c r="J243" s="126">
        <f t="shared" si="54"/>
        <v>28.992285158399991</v>
      </c>
      <c r="K243" s="110">
        <f t="shared" si="55"/>
        <v>28992.285158399991</v>
      </c>
      <c r="L243" s="111">
        <f t="shared" si="56"/>
        <v>25513.210939391993</v>
      </c>
      <c r="N243" s="175"/>
      <c r="O243" s="52">
        <v>2.16</v>
      </c>
      <c r="P243" s="161">
        <f t="shared" si="62"/>
        <v>22.395456000000003</v>
      </c>
      <c r="Q243" s="156">
        <f t="shared" si="57"/>
        <v>22395.456000000002</v>
      </c>
      <c r="R243" s="156">
        <f t="shared" si="58"/>
        <v>19708.00128</v>
      </c>
      <c r="S243" s="179"/>
      <c r="T243" s="52">
        <f t="shared" si="63"/>
        <v>2.1599999999999979</v>
      </c>
      <c r="U243" s="53">
        <f t="shared" si="59"/>
        <v>25564.041369946062</v>
      </c>
      <c r="V243" s="172">
        <f t="shared" si="60"/>
        <v>19708.00128</v>
      </c>
      <c r="W243" s="54">
        <f t="shared" si="61"/>
        <v>0.7709266698014885</v>
      </c>
      <c r="X243" s="175"/>
      <c r="Y243" s="55"/>
    </row>
    <row r="244" spans="1:25" ht="16.5" thickTop="1" thickBot="1" x14ac:dyDescent="0.3">
      <c r="A244" s="58"/>
      <c r="B244" s="58"/>
      <c r="D244" s="74">
        <v>2.17</v>
      </c>
      <c r="E244" s="137">
        <f t="shared" si="49"/>
        <v>26.156282585765297</v>
      </c>
      <c r="F244" s="144">
        <f t="shared" si="50"/>
        <v>3.0009879293105781</v>
      </c>
      <c r="G244" s="64">
        <f t="shared" si="51"/>
        <v>29.157270515075876</v>
      </c>
      <c r="H244" s="125">
        <f t="shared" si="52"/>
        <v>29157.270515075877</v>
      </c>
      <c r="I244" s="123">
        <f t="shared" si="53"/>
        <v>25658.398053266774</v>
      </c>
      <c r="J244" s="126">
        <f t="shared" si="54"/>
        <v>29.097389885199991</v>
      </c>
      <c r="K244" s="110">
        <f t="shared" si="55"/>
        <v>29097.389885199991</v>
      </c>
      <c r="L244" s="111">
        <f t="shared" si="56"/>
        <v>25605.703098975991</v>
      </c>
      <c r="N244" s="175"/>
      <c r="O244" s="52">
        <v>2.17</v>
      </c>
      <c r="P244" s="161">
        <f t="shared" si="62"/>
        <v>22.460260999999996</v>
      </c>
      <c r="Q244" s="156">
        <f t="shared" si="57"/>
        <v>22460.260999999995</v>
      </c>
      <c r="R244" s="156">
        <f t="shared" si="58"/>
        <v>19765.029679999996</v>
      </c>
      <c r="S244" s="179"/>
      <c r="T244" s="52">
        <f t="shared" si="63"/>
        <v>2.1699999999999977</v>
      </c>
      <c r="U244" s="53">
        <f t="shared" si="59"/>
        <v>25658.398053266774</v>
      </c>
      <c r="V244" s="172">
        <f t="shared" si="60"/>
        <v>19765.029679999996</v>
      </c>
      <c r="W244" s="54">
        <f t="shared" si="61"/>
        <v>0.77031425106773388</v>
      </c>
      <c r="X244" s="175"/>
      <c r="Y244" s="55"/>
    </row>
    <row r="245" spans="1:25" ht="16.5" thickTop="1" thickBot="1" x14ac:dyDescent="0.3">
      <c r="A245" s="58"/>
      <c r="B245" s="58"/>
      <c r="D245" s="74">
        <v>2.1800000000000002</v>
      </c>
      <c r="E245" s="137">
        <f t="shared" si="49"/>
        <v>26.253473011917265</v>
      </c>
      <c r="F245" s="144">
        <f t="shared" si="50"/>
        <v>3.0095414803467073</v>
      </c>
      <c r="G245" s="64">
        <f t="shared" si="51"/>
        <v>29.263014492263974</v>
      </c>
      <c r="H245" s="125">
        <f t="shared" si="52"/>
        <v>29263.014492263974</v>
      </c>
      <c r="I245" s="123">
        <f t="shared" si="53"/>
        <v>25751.452753192298</v>
      </c>
      <c r="J245" s="126">
        <f t="shared" si="54"/>
        <v>29.201174692799999</v>
      </c>
      <c r="K245" s="110">
        <f t="shared" si="55"/>
        <v>29201.174692799999</v>
      </c>
      <c r="L245" s="111">
        <f t="shared" si="56"/>
        <v>25697.033729663999</v>
      </c>
      <c r="N245" s="175"/>
      <c r="O245" s="52">
        <v>2.1800000000000002</v>
      </c>
      <c r="P245" s="161">
        <f t="shared" si="62"/>
        <v>22.523828000000002</v>
      </c>
      <c r="Q245" s="156">
        <f t="shared" si="57"/>
        <v>22523.828000000001</v>
      </c>
      <c r="R245" s="156">
        <f t="shared" si="58"/>
        <v>19820.968640000003</v>
      </c>
      <c r="S245" s="179"/>
      <c r="T245" s="52">
        <f t="shared" si="63"/>
        <v>2.1799999999999975</v>
      </c>
      <c r="U245" s="53">
        <f t="shared" si="59"/>
        <v>25751.452753192298</v>
      </c>
      <c r="V245" s="172">
        <f t="shared" si="60"/>
        <v>19820.968640000003</v>
      </c>
      <c r="W245" s="54">
        <f t="shared" si="61"/>
        <v>0.76970293015965408</v>
      </c>
      <c r="X245" s="175"/>
      <c r="Y245" s="55"/>
    </row>
    <row r="246" spans="1:25" ht="16.5" thickTop="1" thickBot="1" x14ac:dyDescent="0.3">
      <c r="A246" s="58"/>
      <c r="B246" s="58"/>
      <c r="D246" s="74">
        <v>2.19</v>
      </c>
      <c r="E246" s="137">
        <f t="shared" si="49"/>
        <v>26.349376159866932</v>
      </c>
      <c r="F246" s="144">
        <f t="shared" si="50"/>
        <v>3.0178699591637392</v>
      </c>
      <c r="G246" s="64">
        <f t="shared" si="51"/>
        <v>29.367246119030671</v>
      </c>
      <c r="H246" s="125">
        <f t="shared" si="52"/>
        <v>29367.246119030671</v>
      </c>
      <c r="I246" s="123">
        <f t="shared" si="53"/>
        <v>25843.176584746991</v>
      </c>
      <c r="J246" s="126">
        <f t="shared" si="54"/>
        <v>29.303625243599999</v>
      </c>
      <c r="K246" s="110">
        <f t="shared" si="55"/>
        <v>29303.6252436</v>
      </c>
      <c r="L246" s="111">
        <f t="shared" si="56"/>
        <v>25787.190214367998</v>
      </c>
      <c r="N246" s="175"/>
      <c r="O246" s="52">
        <v>2.19</v>
      </c>
      <c r="P246" s="161">
        <f t="shared" si="62"/>
        <v>22.586145000000002</v>
      </c>
      <c r="Q246" s="156">
        <f t="shared" si="57"/>
        <v>22586.145</v>
      </c>
      <c r="R246" s="156">
        <f t="shared" si="58"/>
        <v>19875.8076</v>
      </c>
      <c r="S246" s="179"/>
      <c r="T246" s="52">
        <f t="shared" si="63"/>
        <v>2.1899999999999973</v>
      </c>
      <c r="U246" s="53">
        <f t="shared" si="59"/>
        <v>25843.176584746991</v>
      </c>
      <c r="V246" s="172">
        <f t="shared" si="60"/>
        <v>19875.8076</v>
      </c>
      <c r="W246" s="54">
        <f t="shared" si="61"/>
        <v>0.76909305382106097</v>
      </c>
      <c r="X246" s="175"/>
      <c r="Y246" s="55"/>
    </row>
    <row r="247" spans="1:25" ht="16.5" thickTop="1" thickBot="1" x14ac:dyDescent="0.3">
      <c r="A247" s="58"/>
      <c r="B247" s="58"/>
      <c r="D247" s="52">
        <v>2.2000000000000002</v>
      </c>
      <c r="E247" s="137">
        <f t="shared" si="49"/>
        <v>26.44396038433624</v>
      </c>
      <c r="F247" s="144">
        <f t="shared" si="50"/>
        <v>3.025970945630287</v>
      </c>
      <c r="G247" s="64">
        <f t="shared" si="51"/>
        <v>29.469931329966528</v>
      </c>
      <c r="H247" s="125">
        <f t="shared" si="52"/>
        <v>29469.931329966526</v>
      </c>
      <c r="I247" s="123">
        <f t="shared" si="53"/>
        <v>25933.539570370544</v>
      </c>
      <c r="J247" s="126">
        <f t="shared" si="54"/>
        <v>29.4047272</v>
      </c>
      <c r="K247" s="110">
        <f t="shared" si="55"/>
        <v>29404.727200000001</v>
      </c>
      <c r="L247" s="111">
        <f t="shared" si="56"/>
        <v>25876.159936</v>
      </c>
      <c r="N247" s="175"/>
      <c r="O247" s="52">
        <v>2.2000000000000002</v>
      </c>
      <c r="P247" s="161">
        <f t="shared" si="62"/>
        <v>22.647200000000005</v>
      </c>
      <c r="Q247" s="156">
        <f t="shared" si="57"/>
        <v>22647.200000000004</v>
      </c>
      <c r="R247" s="156">
        <f t="shared" si="58"/>
        <v>19929.536000000004</v>
      </c>
      <c r="S247" s="179"/>
      <c r="T247" s="52">
        <f t="shared" si="63"/>
        <v>2.1999999999999971</v>
      </c>
      <c r="U247" s="53">
        <f t="shared" si="59"/>
        <v>25933.539570370544</v>
      </c>
      <c r="V247" s="172">
        <f t="shared" si="60"/>
        <v>19929.536000000004</v>
      </c>
      <c r="W247" s="54">
        <f t="shared" si="61"/>
        <v>0.7684849939562356</v>
      </c>
      <c r="X247" s="175"/>
      <c r="Y247" s="55"/>
    </row>
    <row r="248" spans="1:25" ht="16.5" thickTop="1" thickBot="1" x14ac:dyDescent="0.3">
      <c r="A248" s="58"/>
      <c r="B248" s="58"/>
      <c r="D248" s="52">
        <v>2.21</v>
      </c>
      <c r="E248" s="137">
        <f t="shared" si="49"/>
        <v>26.537192696791045</v>
      </c>
      <c r="F248" s="144">
        <f t="shared" si="50"/>
        <v>3.0338420196149607</v>
      </c>
      <c r="G248" s="64">
        <f t="shared" si="51"/>
        <v>29.571034716406007</v>
      </c>
      <c r="H248" s="125">
        <f t="shared" si="52"/>
        <v>29571.034716406008</v>
      </c>
      <c r="I248" s="123">
        <f t="shared" si="53"/>
        <v>26022.510550437288</v>
      </c>
      <c r="J248" s="126">
        <f t="shared" si="54"/>
        <v>29.504466224399994</v>
      </c>
      <c r="K248" s="110">
        <f t="shared" si="55"/>
        <v>29504.466224399996</v>
      </c>
      <c r="L248" s="111">
        <f t="shared" si="56"/>
        <v>25963.930277471994</v>
      </c>
      <c r="N248" s="175"/>
      <c r="O248" s="52">
        <v>2.21</v>
      </c>
      <c r="P248" s="161">
        <f t="shared" si="62"/>
        <v>22.706981000000006</v>
      </c>
      <c r="Q248" s="156">
        <f t="shared" si="57"/>
        <v>22706.981000000007</v>
      </c>
      <c r="R248" s="156">
        <f t="shared" si="58"/>
        <v>19982.143280000008</v>
      </c>
      <c r="S248" s="181"/>
      <c r="T248" s="52">
        <f t="shared" si="63"/>
        <v>2.2099999999999969</v>
      </c>
      <c r="U248" s="53">
        <f t="shared" si="59"/>
        <v>26022.510550437288</v>
      </c>
      <c r="V248" s="172">
        <f t="shared" si="60"/>
        <v>19982.143280000008</v>
      </c>
      <c r="W248" s="54">
        <f t="shared" si="61"/>
        <v>0.76787914991023887</v>
      </c>
      <c r="X248" s="175"/>
      <c r="Y248" s="55"/>
    </row>
    <row r="249" spans="1:25" ht="16.5" thickTop="1" thickBot="1" x14ac:dyDescent="0.3">
      <c r="A249" s="58"/>
      <c r="B249" s="58"/>
      <c r="D249" s="52">
        <v>2.2200000000000002</v>
      </c>
      <c r="E249" s="137">
        <f t="shared" si="49"/>
        <v>26.629038651718787</v>
      </c>
      <c r="F249" s="144">
        <f t="shared" si="50"/>
        <v>3.0414807609863748</v>
      </c>
      <c r="G249" s="64">
        <f t="shared" si="51"/>
        <v>29.670519412705161</v>
      </c>
      <c r="H249" s="125">
        <f t="shared" si="52"/>
        <v>29670.519412705162</v>
      </c>
      <c r="I249" s="123">
        <f t="shared" si="53"/>
        <v>26110.057083180542</v>
      </c>
      <c r="J249" s="126">
        <f t="shared" si="54"/>
        <v>29.602827979199997</v>
      </c>
      <c r="K249" s="110">
        <f t="shared" si="55"/>
        <v>29602.827979199996</v>
      </c>
      <c r="L249" s="111">
        <f t="shared" si="56"/>
        <v>26050.488621695997</v>
      </c>
      <c r="N249" s="175"/>
      <c r="O249" s="52">
        <v>2.2200000000000002</v>
      </c>
      <c r="P249" s="161">
        <f t="shared" si="62"/>
        <v>22.765476000000007</v>
      </c>
      <c r="Q249" s="156">
        <f t="shared" si="57"/>
        <v>22765.476000000006</v>
      </c>
      <c r="R249" s="156">
        <f t="shared" si="58"/>
        <v>20033.618880000005</v>
      </c>
      <c r="S249" s="181"/>
      <c r="T249" s="52">
        <f t="shared" si="63"/>
        <v>2.2199999999999966</v>
      </c>
      <c r="U249" s="53">
        <f t="shared" si="59"/>
        <v>26110.057083180542</v>
      </c>
      <c r="V249" s="172">
        <f t="shared" si="60"/>
        <v>20033.618880000005</v>
      </c>
      <c r="W249" s="54">
        <f t="shared" si="61"/>
        <v>0.7672759510321091</v>
      </c>
      <c r="X249" s="175"/>
      <c r="Y249" s="55"/>
    </row>
    <row r="250" spans="1:25" ht="16.5" thickTop="1" thickBot="1" x14ac:dyDescent="0.3">
      <c r="A250" s="58"/>
      <c r="B250" s="58"/>
      <c r="D250" s="52">
        <v>2.23</v>
      </c>
      <c r="E250" s="137">
        <f t="shared" si="49"/>
        <v>26.719462218956402</v>
      </c>
      <c r="F250" s="144">
        <f t="shared" si="50"/>
        <v>3.0488847496131397</v>
      </c>
      <c r="G250" s="64">
        <f t="shared" si="51"/>
        <v>29.768346968569542</v>
      </c>
      <c r="H250" s="125">
        <f t="shared" si="52"/>
        <v>29768.346968569542</v>
      </c>
      <c r="I250" s="123">
        <f t="shared" si="53"/>
        <v>26196.145332341195</v>
      </c>
      <c r="J250" s="126">
        <f t="shared" si="54"/>
        <v>29.699798126799998</v>
      </c>
      <c r="K250" s="110">
        <f t="shared" si="55"/>
        <v>29699.798126799997</v>
      </c>
      <c r="L250" s="111">
        <f t="shared" si="56"/>
        <v>26135.822351583996</v>
      </c>
      <c r="N250" s="175"/>
      <c r="O250" s="52">
        <v>2.23</v>
      </c>
      <c r="P250" s="161">
        <f t="shared" si="62"/>
        <v>22.822673000000002</v>
      </c>
      <c r="Q250" s="156">
        <f t="shared" si="57"/>
        <v>22822.673000000003</v>
      </c>
      <c r="R250" s="156">
        <f t="shared" si="58"/>
        <v>20083.952240000002</v>
      </c>
      <c r="S250" s="181"/>
      <c r="T250" s="52">
        <f t="shared" si="63"/>
        <v>2.2299999999999964</v>
      </c>
      <c r="U250" s="53">
        <f t="shared" si="59"/>
        <v>26196.145332341195</v>
      </c>
      <c r="V250" s="172">
        <f t="shared" si="60"/>
        <v>20083.952240000002</v>
      </c>
      <c r="W250" s="54">
        <f t="shared" si="61"/>
        <v>0.76667585956643736</v>
      </c>
      <c r="X250" s="175"/>
      <c r="Y250" s="55"/>
    </row>
    <row r="251" spans="1:25" ht="16.5" thickTop="1" thickBot="1" x14ac:dyDescent="0.3">
      <c r="A251" s="58"/>
      <c r="B251" s="58"/>
      <c r="D251" s="52">
        <v>2.2400000000000002</v>
      </c>
      <c r="E251" s="137">
        <f t="shared" si="49"/>
        <v>26.808425639774523</v>
      </c>
      <c r="F251" s="144">
        <f t="shared" si="50"/>
        <v>3.0560515653638674</v>
      </c>
      <c r="G251" s="64">
        <f t="shared" si="51"/>
        <v>29.864477205138389</v>
      </c>
      <c r="H251" s="125">
        <f t="shared" si="52"/>
        <v>29864.477205138388</v>
      </c>
      <c r="I251" s="123">
        <f t="shared" si="53"/>
        <v>26280.73994052178</v>
      </c>
      <c r="J251" s="126">
        <f t="shared" si="54"/>
        <v>29.795362329599993</v>
      </c>
      <c r="K251" s="110">
        <f t="shared" si="55"/>
        <v>29795.362329599993</v>
      </c>
      <c r="L251" s="111">
        <f t="shared" si="56"/>
        <v>26219.918850047994</v>
      </c>
      <c r="N251" s="175"/>
      <c r="O251" s="52">
        <v>2.2400000000000002</v>
      </c>
      <c r="P251" s="161">
        <f t="shared" si="62"/>
        <v>22.87856</v>
      </c>
      <c r="Q251" s="156">
        <f t="shared" si="57"/>
        <v>22878.560000000001</v>
      </c>
      <c r="R251" s="156">
        <f t="shared" si="58"/>
        <v>20133.132800000003</v>
      </c>
      <c r="S251" s="181"/>
      <c r="T251" s="52">
        <f t="shared" si="63"/>
        <v>2.2399999999999962</v>
      </c>
      <c r="U251" s="53">
        <f t="shared" si="59"/>
        <v>26280.73994052178</v>
      </c>
      <c r="V251" s="172">
        <f t="shared" si="60"/>
        <v>20133.132800000003</v>
      </c>
      <c r="W251" s="54">
        <f t="shared" si="61"/>
        <v>0.76607937392801884</v>
      </c>
      <c r="X251" s="175"/>
      <c r="Y251" s="55"/>
    </row>
    <row r="252" spans="1:25" ht="16.5" thickTop="1" thickBot="1" x14ac:dyDescent="0.3">
      <c r="A252" s="58"/>
      <c r="B252" s="58"/>
      <c r="D252" s="52">
        <v>2.25</v>
      </c>
      <c r="E252" s="137">
        <f t="shared" si="49"/>
        <v>26.89588926394347</v>
      </c>
      <c r="F252" s="144">
        <f t="shared" si="50"/>
        <v>3.0629787881071699</v>
      </c>
      <c r="G252" s="64">
        <f t="shared" si="51"/>
        <v>29.95886805205064</v>
      </c>
      <c r="H252" s="125">
        <f t="shared" si="52"/>
        <v>29958.868052050639</v>
      </c>
      <c r="I252" s="123">
        <f t="shared" si="53"/>
        <v>26363.803885804562</v>
      </c>
      <c r="J252" s="126">
        <f t="shared" si="54"/>
        <v>29.889506249999997</v>
      </c>
      <c r="K252" s="110">
        <f t="shared" si="55"/>
        <v>29889.506249999995</v>
      </c>
      <c r="L252" s="111">
        <f t="shared" si="56"/>
        <v>26302.765499999994</v>
      </c>
      <c r="N252" s="175"/>
      <c r="O252" s="52">
        <v>2.25</v>
      </c>
      <c r="P252" s="161">
        <f t="shared" si="62"/>
        <v>22.933125000000004</v>
      </c>
      <c r="Q252" s="156">
        <f t="shared" si="57"/>
        <v>22933.125000000004</v>
      </c>
      <c r="R252" s="156">
        <f t="shared" si="58"/>
        <v>20181.150000000005</v>
      </c>
      <c r="S252" s="181"/>
      <c r="T252" s="52">
        <f t="shared" si="63"/>
        <v>2.249999999999996</v>
      </c>
      <c r="U252" s="53">
        <f t="shared" si="59"/>
        <v>26363.803885804562</v>
      </c>
      <c r="V252" s="172">
        <f t="shared" si="60"/>
        <v>20181.150000000005</v>
      </c>
      <c r="W252" s="54">
        <f t="shared" si="61"/>
        <v>0.76548703242578853</v>
      </c>
      <c r="X252" s="175"/>
      <c r="Y252" s="55"/>
    </row>
    <row r="253" spans="1:25" ht="16.5" thickTop="1" thickBot="1" x14ac:dyDescent="0.3">
      <c r="A253" s="58"/>
      <c r="B253" s="58"/>
      <c r="D253" s="52">
        <v>2.2599999999999998</v>
      </c>
      <c r="E253" s="137">
        <f t="shared" si="49"/>
        <v>26.981811364403878</v>
      </c>
      <c r="F253" s="144">
        <f t="shared" si="50"/>
        <v>3.0696639977116584</v>
      </c>
      <c r="G253" s="64">
        <f t="shared" si="51"/>
        <v>30.051475362115536</v>
      </c>
      <c r="H253" s="125">
        <f t="shared" si="52"/>
        <v>30051.475362115536</v>
      </c>
      <c r="I253" s="123">
        <f t="shared" si="53"/>
        <v>26445.298318661673</v>
      </c>
      <c r="J253" s="126">
        <f t="shared" si="54"/>
        <v>29.982215550399996</v>
      </c>
      <c r="K253" s="110">
        <f t="shared" si="55"/>
        <v>29982.215550399997</v>
      </c>
      <c r="L253" s="111">
        <f t="shared" si="56"/>
        <v>26384.349684351997</v>
      </c>
      <c r="N253" s="175"/>
      <c r="O253" s="52">
        <v>2.2599999999999998</v>
      </c>
      <c r="P253" s="161">
        <f t="shared" si="62"/>
        <v>22.986355999999997</v>
      </c>
      <c r="Q253" s="156">
        <f t="shared" si="57"/>
        <v>22986.355999999996</v>
      </c>
      <c r="R253" s="156">
        <f t="shared" si="58"/>
        <v>20227.993279999995</v>
      </c>
      <c r="S253" s="181"/>
      <c r="T253" s="52">
        <f t="shared" si="63"/>
        <v>2.2599999999999958</v>
      </c>
      <c r="U253" s="53">
        <f t="shared" si="59"/>
        <v>26445.298318661673</v>
      </c>
      <c r="V253" s="172">
        <f t="shared" si="60"/>
        <v>20227.993279999995</v>
      </c>
      <c r="W253" s="54">
        <f t="shared" si="61"/>
        <v>0.76489941751671198</v>
      </c>
      <c r="X253" s="175"/>
      <c r="Y253" s="55"/>
    </row>
    <row r="254" spans="1:25" ht="16.5" thickTop="1" thickBot="1" x14ac:dyDescent="0.3">
      <c r="A254" s="58"/>
      <c r="B254" s="58"/>
      <c r="D254" s="52">
        <v>2.27</v>
      </c>
      <c r="E254" s="137">
        <f t="shared" si="49"/>
        <v>27.066147925399438</v>
      </c>
      <c r="F254" s="144">
        <f t="shared" si="50"/>
        <v>3.0761047740459455</v>
      </c>
      <c r="G254" s="64">
        <f t="shared" si="51"/>
        <v>30.142252699445383</v>
      </c>
      <c r="H254" s="125">
        <f t="shared" si="52"/>
        <v>30142.252699445384</v>
      </c>
      <c r="I254" s="123">
        <f t="shared" si="53"/>
        <v>26525.182375511937</v>
      </c>
      <c r="J254" s="126">
        <f t="shared" si="54"/>
        <v>30.073475893199994</v>
      </c>
      <c r="K254" s="110">
        <f t="shared" si="55"/>
        <v>30073.475893199993</v>
      </c>
      <c r="L254" s="111">
        <f t="shared" si="56"/>
        <v>26464.658786015993</v>
      </c>
      <c r="N254" s="175"/>
      <c r="O254" s="52">
        <v>2.27</v>
      </c>
      <c r="P254" s="161">
        <f t="shared" si="62"/>
        <v>23.038241000000006</v>
      </c>
      <c r="Q254" s="156">
        <f t="shared" si="57"/>
        <v>23038.241000000005</v>
      </c>
      <c r="R254" s="156">
        <f t="shared" si="58"/>
        <v>20273.652080000003</v>
      </c>
      <c r="S254" s="181"/>
      <c r="T254" s="75">
        <f t="shared" si="63"/>
        <v>2.2699999999999956</v>
      </c>
      <c r="U254" s="53">
        <f t="shared" si="59"/>
        <v>26525.182375511937</v>
      </c>
      <c r="V254" s="172">
        <f t="shared" si="60"/>
        <v>20273.652080000003</v>
      </c>
      <c r="W254" s="54">
        <f t="shared" si="61"/>
        <v>0.76431716068865374</v>
      </c>
      <c r="X254" s="175"/>
      <c r="Y254" s="76"/>
    </row>
    <row r="255" spans="1:25" ht="16.5" thickTop="1" thickBot="1" x14ac:dyDescent="0.3">
      <c r="A255" s="58"/>
      <c r="B255" s="58"/>
      <c r="D255" s="52">
        <v>2.2799999999999998</v>
      </c>
      <c r="E255" s="137">
        <f t="shared" si="49"/>
        <v>27.148852398950517</v>
      </c>
      <c r="F255" s="144">
        <f t="shared" si="50"/>
        <v>3.0822986969786434</v>
      </c>
      <c r="G255" s="64">
        <f t="shared" si="51"/>
        <v>30.23115109592916</v>
      </c>
      <c r="H255" s="125">
        <f t="shared" si="52"/>
        <v>30231.151095929159</v>
      </c>
      <c r="I255" s="123">
        <f t="shared" si="53"/>
        <v>26603.412964417661</v>
      </c>
      <c r="J255" s="126">
        <f t="shared" si="54"/>
        <v>30.163272940799988</v>
      </c>
      <c r="K255" s="110">
        <f t="shared" si="55"/>
        <v>30163.272940799987</v>
      </c>
      <c r="L255" s="111">
        <f t="shared" si="56"/>
        <v>26543.680187903989</v>
      </c>
      <c r="N255" s="175"/>
      <c r="O255" s="52">
        <v>2.2799999999999998</v>
      </c>
      <c r="P255" s="161">
        <f t="shared" si="62"/>
        <v>23.088768000000002</v>
      </c>
      <c r="Q255" s="156">
        <f t="shared" si="57"/>
        <v>23088.768</v>
      </c>
      <c r="R255" s="156">
        <f t="shared" si="58"/>
        <v>20318.115839999999</v>
      </c>
      <c r="S255" s="181"/>
      <c r="T255" s="52">
        <f t="shared" si="63"/>
        <v>2.2799999999999954</v>
      </c>
      <c r="U255" s="53">
        <f t="shared" si="59"/>
        <v>26603.412964417661</v>
      </c>
      <c r="V255" s="172">
        <f t="shared" si="60"/>
        <v>20318.115839999999</v>
      </c>
      <c r="W255" s="54">
        <f t="shared" si="61"/>
        <v>0.76374094809473081</v>
      </c>
      <c r="X255" s="175"/>
      <c r="Y255" s="55"/>
    </row>
    <row r="256" spans="1:25" ht="16.5" thickTop="1" thickBot="1" x14ac:dyDescent="0.3">
      <c r="A256" s="58"/>
      <c r="B256" s="58"/>
      <c r="D256" s="52">
        <v>2.29</v>
      </c>
      <c r="E256" s="137">
        <f t="shared" si="49"/>
        <v>27.229875423282511</v>
      </c>
      <c r="F256" s="144">
        <f t="shared" si="50"/>
        <v>3.0882433463783641</v>
      </c>
      <c r="G256" s="64">
        <f t="shared" si="51"/>
        <v>30.318118769660874</v>
      </c>
      <c r="H256" s="125">
        <f t="shared" si="52"/>
        <v>30318.118769660872</v>
      </c>
      <c r="I256" s="123">
        <f t="shared" si="53"/>
        <v>26679.944517301567</v>
      </c>
      <c r="J256" s="126">
        <f t="shared" si="54"/>
        <v>30.2515923556</v>
      </c>
      <c r="K256" s="110">
        <f t="shared" si="55"/>
        <v>30251.592355599998</v>
      </c>
      <c r="L256" s="111">
        <f t="shared" si="56"/>
        <v>26621.401272927997</v>
      </c>
      <c r="N256" s="175"/>
      <c r="O256" s="52">
        <v>2.29</v>
      </c>
      <c r="P256" s="161">
        <f t="shared" si="62"/>
        <v>23.137925000000003</v>
      </c>
      <c r="Q256" s="156">
        <f t="shared" si="57"/>
        <v>23137.925000000003</v>
      </c>
      <c r="R256" s="156">
        <f t="shared" si="58"/>
        <v>20361.374000000003</v>
      </c>
      <c r="S256" s="181"/>
      <c r="T256" s="52">
        <f t="shared" si="63"/>
        <v>2.2899999999999952</v>
      </c>
      <c r="U256" s="53">
        <f t="shared" si="59"/>
        <v>26679.944517301567</v>
      </c>
      <c r="V256" s="172">
        <f t="shared" si="60"/>
        <v>20361.374000000003</v>
      </c>
      <c r="W256" s="54">
        <f t="shared" si="61"/>
        <v>0.7631715270920425</v>
      </c>
      <c r="X256" s="175"/>
      <c r="Y256" s="55"/>
    </row>
    <row r="257" spans="1:25" ht="16.5" thickTop="1" thickBot="1" x14ac:dyDescent="0.3">
      <c r="A257" s="58"/>
      <c r="B257" s="58"/>
      <c r="D257" s="52">
        <v>2.2999999999999998</v>
      </c>
      <c r="E257" s="137">
        <f t="shared" si="49"/>
        <v>27.309164495170453</v>
      </c>
      <c r="F257" s="144">
        <f t="shared" si="50"/>
        <v>3.0939363021137174</v>
      </c>
      <c r="G257" s="64">
        <f t="shared" si="51"/>
        <v>30.403100797284171</v>
      </c>
      <c r="H257" s="125">
        <f t="shared" si="52"/>
        <v>30403.100797284173</v>
      </c>
      <c r="I257" s="123">
        <f t="shared" si="53"/>
        <v>26754.728701610071</v>
      </c>
      <c r="J257" s="126">
        <f t="shared" si="54"/>
        <v>30.338419799999993</v>
      </c>
      <c r="K257" s="110">
        <f t="shared" si="55"/>
        <v>30338.419799999992</v>
      </c>
      <c r="L257" s="111">
        <f t="shared" si="56"/>
        <v>26697.809423999992</v>
      </c>
      <c r="N257" s="175"/>
      <c r="O257" s="52">
        <v>2.2999999999999998</v>
      </c>
      <c r="P257" s="161">
        <f t="shared" si="62"/>
        <v>23.185700000000004</v>
      </c>
      <c r="Q257" s="160">
        <f t="shared" si="57"/>
        <v>23185.700000000004</v>
      </c>
      <c r="R257" s="156">
        <f t="shared" si="58"/>
        <v>20403.416000000005</v>
      </c>
      <c r="S257" s="181"/>
      <c r="T257" s="62">
        <f t="shared" si="63"/>
        <v>2.2999999999999949</v>
      </c>
      <c r="U257" s="53">
        <f t="shared" si="59"/>
        <v>26754.728701610071</v>
      </c>
      <c r="V257" s="171">
        <f t="shared" si="60"/>
        <v>20403.416000000005</v>
      </c>
      <c r="W257" s="54">
        <f t="shared" si="61"/>
        <v>0.76260971387731358</v>
      </c>
      <c r="X257" s="175"/>
      <c r="Y257" s="55"/>
    </row>
    <row r="258" spans="1:25" ht="16.5" thickTop="1" thickBot="1" x14ac:dyDescent="0.3">
      <c r="A258" s="58"/>
      <c r="B258" s="58"/>
      <c r="D258" s="52">
        <v>2.31</v>
      </c>
      <c r="E258" s="137">
        <f t="shared" si="49"/>
        <v>27.386663585978475</v>
      </c>
      <c r="F258" s="144">
        <f t="shared" si="50"/>
        <v>3.0993751440533175</v>
      </c>
      <c r="G258" s="64">
        <f t="shared" si="51"/>
        <v>30.486038730031794</v>
      </c>
      <c r="H258" s="125">
        <f t="shared" si="52"/>
        <v>30486.038730031793</v>
      </c>
      <c r="I258" s="123">
        <f t="shared" si="53"/>
        <v>26827.714082427978</v>
      </c>
      <c r="J258" s="126">
        <f t="shared" si="54"/>
        <v>30.423740936399991</v>
      </c>
      <c r="K258" s="110">
        <f t="shared" si="55"/>
        <v>30423.74093639999</v>
      </c>
      <c r="L258" s="111">
        <f t="shared" si="56"/>
        <v>26772.892024031993</v>
      </c>
      <c r="N258" s="175"/>
      <c r="O258" s="52">
        <v>2.31</v>
      </c>
      <c r="P258" s="161">
        <f t="shared" si="62"/>
        <v>23.232081000000001</v>
      </c>
      <c r="Q258" s="156">
        <f t="shared" si="57"/>
        <v>23232.081000000002</v>
      </c>
      <c r="R258" s="156">
        <f t="shared" si="58"/>
        <v>20444.231280000004</v>
      </c>
      <c r="S258" s="181"/>
      <c r="T258" s="52">
        <f t="shared" si="63"/>
        <v>2.3099999999999947</v>
      </c>
      <c r="U258" s="53">
        <f t="shared" si="59"/>
        <v>26827.714082427978</v>
      </c>
      <c r="V258" s="172">
        <f t="shared" si="60"/>
        <v>20444.231280000004</v>
      </c>
      <c r="W258" s="54">
        <f t="shared" si="61"/>
        <v>0.76205640246445283</v>
      </c>
      <c r="X258" s="175"/>
      <c r="Y258" s="55"/>
    </row>
    <row r="259" spans="1:25" ht="16.5" thickTop="1" thickBot="1" x14ac:dyDescent="0.3">
      <c r="A259" s="58"/>
      <c r="B259" s="58"/>
      <c r="D259" s="52">
        <v>2.3199999999999998</v>
      </c>
      <c r="E259" s="137">
        <f t="shared" si="49"/>
        <v>27.462312688251124</v>
      </c>
      <c r="F259" s="144">
        <f t="shared" si="50"/>
        <v>3.1045574520657757</v>
      </c>
      <c r="G259" s="64">
        <f t="shared" si="51"/>
        <v>30.566870140316901</v>
      </c>
      <c r="H259" s="125">
        <f t="shared" si="52"/>
        <v>30566.8701403169</v>
      </c>
      <c r="I259" s="123">
        <f t="shared" si="53"/>
        <v>26898.845723478873</v>
      </c>
      <c r="J259" s="126">
        <f t="shared" si="54"/>
        <v>30.507541427199993</v>
      </c>
      <c r="K259" s="110">
        <f t="shared" si="55"/>
        <v>30507.541427199991</v>
      </c>
      <c r="L259" s="111">
        <f t="shared" si="56"/>
        <v>26846.636455935994</v>
      </c>
      <c r="N259" s="175"/>
      <c r="O259" s="52">
        <v>2.3199999999999998</v>
      </c>
      <c r="P259" s="161">
        <f t="shared" si="62"/>
        <v>23.277056000000002</v>
      </c>
      <c r="Q259" s="160">
        <f t="shared" si="57"/>
        <v>23277.056</v>
      </c>
      <c r="R259" s="156">
        <f t="shared" si="58"/>
        <v>20483.809280000001</v>
      </c>
      <c r="S259" s="181"/>
      <c r="T259" s="62">
        <f t="shared" si="63"/>
        <v>2.3199999999999945</v>
      </c>
      <c r="U259" s="53">
        <f t="shared" si="59"/>
        <v>26898.845723478873</v>
      </c>
      <c r="V259" s="171">
        <f t="shared" si="60"/>
        <v>20483.809280000001</v>
      </c>
      <c r="W259" s="54">
        <f t="shared" si="61"/>
        <v>0.76151257531919092</v>
      </c>
      <c r="X259" s="175"/>
      <c r="Y259" s="55"/>
    </row>
    <row r="260" spans="1:25" ht="16.5" thickTop="1" thickBot="1" x14ac:dyDescent="0.3">
      <c r="A260" s="181"/>
      <c r="B260" s="181"/>
      <c r="D260" s="52">
        <v>2.33</v>
      </c>
      <c r="E260" s="137">
        <f t="shared" si="49"/>
        <v>27.53604727574972</v>
      </c>
      <c r="F260" s="144">
        <f t="shared" si="50"/>
        <v>3.1094808060197026</v>
      </c>
      <c r="G260" s="64">
        <f t="shared" si="51"/>
        <v>30.645528081769424</v>
      </c>
      <c r="H260" s="125">
        <f t="shared" si="52"/>
        <v>30645.528081769422</v>
      </c>
      <c r="I260" s="123">
        <f t="shared" si="53"/>
        <v>26968.064711957093</v>
      </c>
      <c r="J260" s="126">
        <f t="shared" si="54"/>
        <v>30.589806934799999</v>
      </c>
      <c r="K260" s="110">
        <f t="shared" si="55"/>
        <v>30589.806934799999</v>
      </c>
      <c r="L260" s="111">
        <f t="shared" si="56"/>
        <v>26919.030102623998</v>
      </c>
      <c r="N260" s="181"/>
      <c r="O260" s="52">
        <v>2.33</v>
      </c>
      <c r="P260" s="161">
        <f t="shared" si="62"/>
        <v>23.320613000000002</v>
      </c>
      <c r="Q260" s="160">
        <f t="shared" si="57"/>
        <v>23320.613000000001</v>
      </c>
      <c r="R260" s="156">
        <f t="shared" si="58"/>
        <v>20522.139440000003</v>
      </c>
      <c r="S260" s="181"/>
      <c r="T260" s="62">
        <f t="shared" si="63"/>
        <v>2.3299999999999943</v>
      </c>
      <c r="U260" s="53">
        <f t="shared" si="59"/>
        <v>26968.064711957093</v>
      </c>
      <c r="V260" s="171">
        <f t="shared" si="60"/>
        <v>20522.139440000003</v>
      </c>
      <c r="W260" s="54">
        <f t="shared" si="61"/>
        <v>0.76097931606122637</v>
      </c>
      <c r="X260" s="181"/>
      <c r="Y260" s="179"/>
    </row>
    <row r="261" spans="1:25" ht="16.5" thickTop="1" thickBot="1" x14ac:dyDescent="0.3">
      <c r="A261" s="1"/>
      <c r="B261" s="1"/>
      <c r="D261" s="52">
        <v>2.34</v>
      </c>
      <c r="E261" s="137">
        <f t="shared" si="49"/>
        <v>27.607797654365154</v>
      </c>
      <c r="F261" s="144">
        <f t="shared" si="50"/>
        <v>3.1141427857837112</v>
      </c>
      <c r="G261" s="64">
        <f t="shared" si="51"/>
        <v>30.721940440148863</v>
      </c>
      <c r="H261" s="125">
        <f t="shared" si="52"/>
        <v>30721.940440148865</v>
      </c>
      <c r="I261" s="123">
        <f t="shared" si="53"/>
        <v>27035.307587331001</v>
      </c>
      <c r="J261" s="126">
        <f t="shared" si="54"/>
        <v>30.670523121599988</v>
      </c>
      <c r="K261" s="110">
        <f t="shared" si="55"/>
        <v>30670.523121599988</v>
      </c>
      <c r="L261" s="111">
        <f t="shared" si="56"/>
        <v>26990.060347007991</v>
      </c>
      <c r="N261" s="1"/>
      <c r="O261" s="52">
        <v>2.34</v>
      </c>
      <c r="P261" s="161">
        <f t="shared" si="62"/>
        <v>23.362739999999995</v>
      </c>
      <c r="Q261" s="160">
        <f t="shared" si="57"/>
        <v>23362.739999999994</v>
      </c>
      <c r="R261" s="156">
        <f t="shared" si="58"/>
        <v>20559.211199999994</v>
      </c>
      <c r="S261" s="1"/>
      <c r="T261" s="62">
        <f t="shared" si="63"/>
        <v>2.3399999999999941</v>
      </c>
      <c r="U261" s="53">
        <f t="shared" si="59"/>
        <v>27035.307587331001</v>
      </c>
      <c r="V261" s="171">
        <f t="shared" si="60"/>
        <v>20559.211199999994</v>
      </c>
      <c r="W261" s="54">
        <f t="shared" si="61"/>
        <v>0.76045782477556256</v>
      </c>
      <c r="X261" s="1"/>
      <c r="Y261" s="3"/>
    </row>
    <row r="262" spans="1:25" ht="16.5" thickTop="1" thickBot="1" x14ac:dyDescent="0.3">
      <c r="A262" s="1"/>
      <c r="B262" s="1"/>
      <c r="D262" s="52">
        <v>2.35</v>
      </c>
      <c r="E262" s="137">
        <f t="shared" si="49"/>
        <v>27.677488173685962</v>
      </c>
      <c r="F262" s="144">
        <f t="shared" si="50"/>
        <v>3.1185409712264138</v>
      </c>
      <c r="G262" s="64">
        <f t="shared" si="51"/>
        <v>30.796029144912374</v>
      </c>
      <c r="H262" s="125">
        <f t="shared" si="52"/>
        <v>30796.029144912376</v>
      </c>
      <c r="I262" s="123">
        <f t="shared" si="53"/>
        <v>27100.505647522892</v>
      </c>
      <c r="J262" s="126">
        <f t="shared" si="54"/>
        <v>30.749675649999997</v>
      </c>
      <c r="K262" s="110">
        <f t="shared" si="55"/>
        <v>30749.675649999997</v>
      </c>
      <c r="L262" s="111">
        <f t="shared" si="56"/>
        <v>27059.714571999997</v>
      </c>
      <c r="N262" s="1"/>
      <c r="O262" s="52">
        <v>2.35</v>
      </c>
      <c r="P262" s="161">
        <f t="shared" si="62"/>
        <v>23.403424999999999</v>
      </c>
      <c r="Q262" s="160">
        <f t="shared" si="57"/>
        <v>23403.424999999999</v>
      </c>
      <c r="R262" s="156">
        <f t="shared" si="58"/>
        <v>20595.013999999999</v>
      </c>
      <c r="S262" s="1"/>
      <c r="T262" s="62">
        <f t="shared" si="63"/>
        <v>2.3499999999999939</v>
      </c>
      <c r="U262" s="53">
        <f t="shared" si="59"/>
        <v>27100.505647522892</v>
      </c>
      <c r="V262" s="171">
        <f t="shared" si="60"/>
        <v>20595.013999999999</v>
      </c>
      <c r="W262" s="54">
        <f t="shared" si="61"/>
        <v>0.75994943665866532</v>
      </c>
      <c r="X262" s="1"/>
      <c r="Y262" s="3"/>
    </row>
    <row r="263" spans="1:25" ht="16.5" thickTop="1" thickBot="1" x14ac:dyDescent="0.3">
      <c r="A263" s="1"/>
      <c r="B263" s="1"/>
      <c r="D263" s="52">
        <v>2.36</v>
      </c>
      <c r="E263" s="137">
        <f t="shared" si="49"/>
        <v>27.745036258072567</v>
      </c>
      <c r="F263" s="144">
        <f t="shared" si="50"/>
        <v>3.1226729422164214</v>
      </c>
      <c r="G263" s="64">
        <f t="shared" si="51"/>
        <v>30.867709200288989</v>
      </c>
      <c r="H263" s="125">
        <f t="shared" si="52"/>
        <v>30867.709200288988</v>
      </c>
      <c r="I263" s="123">
        <f t="shared" si="53"/>
        <v>27163.584096254308</v>
      </c>
      <c r="J263" s="126">
        <f t="shared" si="54"/>
        <v>30.82725018239999</v>
      </c>
      <c r="K263" s="110">
        <f t="shared" si="55"/>
        <v>30827.250182399988</v>
      </c>
      <c r="L263" s="111">
        <f t="shared" si="56"/>
        <v>27127.98016051199</v>
      </c>
      <c r="N263" s="1"/>
      <c r="O263" s="52">
        <v>2.36</v>
      </c>
      <c r="P263" s="161">
        <f t="shared" si="62"/>
        <v>23.442655999999996</v>
      </c>
      <c r="Q263" s="160">
        <f t="shared" si="57"/>
        <v>23442.655999999995</v>
      </c>
      <c r="R263" s="156">
        <f t="shared" si="58"/>
        <v>20629.537279999997</v>
      </c>
      <c r="S263" s="1"/>
      <c r="T263" s="62">
        <f t="shared" si="63"/>
        <v>2.3599999999999937</v>
      </c>
      <c r="U263" s="53">
        <f t="shared" si="59"/>
        <v>27163.584096254308</v>
      </c>
      <c r="V263" s="171">
        <f t="shared" si="60"/>
        <v>20629.537279999997</v>
      </c>
      <c r="W263" s="54">
        <f t="shared" si="61"/>
        <v>0.75945564498775708</v>
      </c>
      <c r="X263" s="1"/>
      <c r="Y263" s="3"/>
    </row>
    <row r="264" spans="1:25" ht="16.5" thickTop="1" thickBot="1" x14ac:dyDescent="0.3">
      <c r="A264" s="1"/>
      <c r="B264" s="1"/>
      <c r="D264" s="52">
        <v>2.37</v>
      </c>
      <c r="E264" s="137">
        <f t="shared" si="49"/>
        <v>27.810351200153697</v>
      </c>
      <c r="F264" s="144">
        <f t="shared" si="50"/>
        <v>3.1265362786223463</v>
      </c>
      <c r="G264" s="64">
        <f t="shared" si="51"/>
        <v>30.936887478776043</v>
      </c>
      <c r="H264" s="125">
        <f t="shared" si="52"/>
        <v>30936.887478776043</v>
      </c>
      <c r="I264" s="123">
        <f t="shared" si="53"/>
        <v>27224.460981322918</v>
      </c>
      <c r="J264" s="126">
        <f t="shared" si="54"/>
        <v>30.903232381199995</v>
      </c>
      <c r="K264" s="110">
        <f t="shared" si="55"/>
        <v>30903.232381199996</v>
      </c>
      <c r="L264" s="111">
        <f t="shared" si="56"/>
        <v>27194.844495455996</v>
      </c>
      <c r="N264" s="1"/>
      <c r="O264" s="52">
        <v>2.37</v>
      </c>
      <c r="P264" s="161">
        <f t="shared" si="62"/>
        <v>23.480421</v>
      </c>
      <c r="Q264" s="160">
        <f t="shared" si="57"/>
        <v>23480.420999999998</v>
      </c>
      <c r="R264" s="156">
        <f t="shared" si="58"/>
        <v>20662.770479999999</v>
      </c>
      <c r="S264" s="1"/>
      <c r="T264" s="62">
        <f t="shared" si="63"/>
        <v>2.3699999999999934</v>
      </c>
      <c r="U264" s="53">
        <f t="shared" si="59"/>
        <v>27224.460981322918</v>
      </c>
      <c r="V264" s="171">
        <f t="shared" si="60"/>
        <v>20662.770479999999</v>
      </c>
      <c r="W264" s="54">
        <f t="shared" si="61"/>
        <v>0.75897812978466295</v>
      </c>
      <c r="X264" s="1"/>
      <c r="Y264" s="3"/>
    </row>
    <row r="265" spans="1:25" ht="16.5" thickTop="1" thickBot="1" x14ac:dyDescent="0.3">
      <c r="A265" s="1"/>
      <c r="B265" s="1"/>
      <c r="D265" s="52">
        <v>2.38</v>
      </c>
      <c r="E265" s="137">
        <f t="shared" si="49"/>
        <v>27.873332635863477</v>
      </c>
      <c r="F265" s="144">
        <f t="shared" si="50"/>
        <v>3.1301285603128002</v>
      </c>
      <c r="G265" s="64">
        <f t="shared" si="51"/>
        <v>31.003461196176278</v>
      </c>
      <c r="H265" s="125">
        <f t="shared" si="52"/>
        <v>31003.461196176278</v>
      </c>
      <c r="I265" s="123">
        <f t="shared" si="53"/>
        <v>27283.045852635125</v>
      </c>
      <c r="J265" s="126">
        <f t="shared" si="54"/>
        <v>30.977607908799996</v>
      </c>
      <c r="K265" s="110">
        <f t="shared" si="55"/>
        <v>30977.607908799997</v>
      </c>
      <c r="L265" s="111">
        <f t="shared" si="56"/>
        <v>27260.294959743998</v>
      </c>
      <c r="N265" s="1"/>
      <c r="O265" s="52">
        <v>2.38</v>
      </c>
      <c r="P265" s="161">
        <f t="shared" si="62"/>
        <v>23.516708000000001</v>
      </c>
      <c r="Q265" s="160">
        <f t="shared" si="57"/>
        <v>23516.708000000002</v>
      </c>
      <c r="R265" s="156">
        <f t="shared" si="58"/>
        <v>20694.703040000004</v>
      </c>
      <c r="S265" s="1"/>
      <c r="T265" s="62">
        <f t="shared" si="63"/>
        <v>2.3799999999999932</v>
      </c>
      <c r="U265" s="53">
        <f t="shared" si="59"/>
        <v>27283.045852635125</v>
      </c>
      <c r="V265" s="171">
        <f t="shared" si="60"/>
        <v>20694.703040000004</v>
      </c>
      <c r="W265" s="54">
        <f t="shared" si="61"/>
        <v>0.75851879411774736</v>
      </c>
      <c r="X265" s="1"/>
      <c r="Y265" s="3"/>
    </row>
    <row r="266" spans="1:25" ht="16.5" thickTop="1" thickBot="1" x14ac:dyDescent="0.3">
      <c r="A266" s="1"/>
      <c r="B266" s="1"/>
      <c r="D266" s="52">
        <v>2.39</v>
      </c>
      <c r="E266" s="137">
        <f t="shared" si="49"/>
        <v>27.933868583626531</v>
      </c>
      <c r="F266" s="144">
        <f t="shared" si="50"/>
        <v>3.133447367156394</v>
      </c>
      <c r="G266" s="64">
        <f t="shared" si="51"/>
        <v>31.067315950782923</v>
      </c>
      <c r="H266" s="125">
        <f t="shared" si="52"/>
        <v>31067.315950782922</v>
      </c>
      <c r="I266" s="123">
        <f t="shared" si="53"/>
        <v>27339.23803668897</v>
      </c>
      <c r="J266" s="126">
        <f t="shared" si="54"/>
        <v>31.050362427599996</v>
      </c>
      <c r="K266" s="110">
        <f t="shared" si="55"/>
        <v>31050.362427599997</v>
      </c>
      <c r="L266" s="111">
        <f t="shared" si="56"/>
        <v>27324.318936287997</v>
      </c>
      <c r="N266" s="1"/>
      <c r="O266" s="52">
        <v>2.39</v>
      </c>
      <c r="P266" s="161">
        <f t="shared" si="62"/>
        <v>23.551504999999999</v>
      </c>
      <c r="Q266" s="160">
        <f t="shared" si="57"/>
        <v>23551.504999999997</v>
      </c>
      <c r="R266" s="156">
        <f t="shared" si="58"/>
        <v>20725.324399999998</v>
      </c>
      <c r="S266" s="1"/>
      <c r="T266" s="62">
        <f t="shared" si="63"/>
        <v>2.389999999999993</v>
      </c>
      <c r="U266" s="53">
        <f t="shared" si="59"/>
        <v>27339.23803668897</v>
      </c>
      <c r="V266" s="171">
        <f t="shared" si="60"/>
        <v>20725.324399999998</v>
      </c>
      <c r="W266" s="54">
        <f t="shared" si="61"/>
        <v>0.75807981086330312</v>
      </c>
      <c r="X266" s="1"/>
      <c r="Y266" s="3"/>
    </row>
    <row r="267" spans="1:25" ht="16.5" thickTop="1" thickBot="1" x14ac:dyDescent="0.3">
      <c r="A267" s="1"/>
      <c r="B267" s="1"/>
      <c r="D267" s="52">
        <v>2.4</v>
      </c>
      <c r="E267" s="137">
        <f t="shared" si="49"/>
        <v>27.991832872513427</v>
      </c>
      <c r="F267" s="144">
        <f t="shared" si="50"/>
        <v>3.1364902790217415</v>
      </c>
      <c r="G267" s="64">
        <f t="shared" si="51"/>
        <v>31.12832315153517</v>
      </c>
      <c r="H267" s="125">
        <f t="shared" si="52"/>
        <v>31128.323151535169</v>
      </c>
      <c r="I267" s="123">
        <f t="shared" si="53"/>
        <v>27392.92437335095</v>
      </c>
      <c r="J267" s="126">
        <f t="shared" si="54"/>
        <v>31.121481599999992</v>
      </c>
      <c r="K267" s="110">
        <f t="shared" si="55"/>
        <v>31121.481599999992</v>
      </c>
      <c r="L267" s="111">
        <f t="shared" si="56"/>
        <v>27386.903807999992</v>
      </c>
      <c r="N267" s="1"/>
      <c r="O267" s="52">
        <v>2.4</v>
      </c>
      <c r="P267" s="161">
        <f t="shared" si="62"/>
        <v>23.584800000000001</v>
      </c>
      <c r="Q267" s="160">
        <f t="shared" si="57"/>
        <v>23584.800000000003</v>
      </c>
      <c r="R267" s="156">
        <f t="shared" si="58"/>
        <v>20754.624000000003</v>
      </c>
      <c r="S267" s="1"/>
      <c r="T267" s="62">
        <f t="shared" si="63"/>
        <v>2.3999999999999928</v>
      </c>
      <c r="U267" s="53">
        <f t="shared" si="59"/>
        <v>27392.92437335095</v>
      </c>
      <c r="V267" s="171">
        <f t="shared" si="60"/>
        <v>20754.624000000003</v>
      </c>
      <c r="W267" s="54">
        <f t="shared" si="61"/>
        <v>0.75766368413702556</v>
      </c>
      <c r="X267" s="1"/>
      <c r="Y267" s="3"/>
    </row>
    <row r="268" spans="1:25" ht="16.5" thickTop="1" thickBot="1" x14ac:dyDescent="0.3">
      <c r="A268" s="1"/>
      <c r="B268" s="1"/>
      <c r="D268" s="52">
        <v>2.41</v>
      </c>
      <c r="E268" s="137">
        <f t="shared" si="49"/>
        <v>28.047081689381454</v>
      </c>
      <c r="F268" s="144">
        <f t="shared" si="50"/>
        <v>3.139254875777453</v>
      </c>
      <c r="G268" s="64">
        <f t="shared" si="51"/>
        <v>31.186336565158907</v>
      </c>
      <c r="H268" s="125">
        <f t="shared" si="52"/>
        <v>31186.336565158908</v>
      </c>
      <c r="I268" s="123">
        <f t="shared" si="53"/>
        <v>27443.976177339839</v>
      </c>
      <c r="J268" s="126">
        <f t="shared" si="54"/>
        <v>31.190951088399991</v>
      </c>
      <c r="K268" s="110">
        <f t="shared" si="55"/>
        <v>31190.95108839999</v>
      </c>
      <c r="L268" s="111">
        <f t="shared" si="56"/>
        <v>27448.036957791992</v>
      </c>
      <c r="N268" s="1"/>
      <c r="O268" s="52">
        <v>2.41</v>
      </c>
      <c r="P268" s="161">
        <f t="shared" si="62"/>
        <v>23.616581000000004</v>
      </c>
      <c r="Q268" s="160">
        <f t="shared" si="57"/>
        <v>23616.581000000002</v>
      </c>
      <c r="R268" s="156">
        <f t="shared" si="58"/>
        <v>20782.591280000001</v>
      </c>
      <c r="S268" s="1"/>
      <c r="T268" s="62">
        <f t="shared" si="63"/>
        <v>2.4099999999999926</v>
      </c>
      <c r="U268" s="53">
        <f t="shared" si="59"/>
        <v>27443.976177339839</v>
      </c>
      <c r="V268" s="171">
        <f t="shared" si="60"/>
        <v>20782.591280000001</v>
      </c>
      <c r="W268" s="54">
        <f t="shared" si="61"/>
        <v>0.7572733318854844</v>
      </c>
      <c r="X268" s="1"/>
      <c r="Y268" s="3"/>
    </row>
    <row r="269" spans="1:25" ht="16.5" thickTop="1" thickBot="1" x14ac:dyDescent="0.3">
      <c r="A269" s="1"/>
      <c r="B269" s="1"/>
      <c r="D269" s="52">
        <v>2.42</v>
      </c>
      <c r="E269" s="137">
        <f t="shared" si="49"/>
        <v>28.099448812731183</v>
      </c>
      <c r="F269" s="144">
        <f t="shared" si="50"/>
        <v>3.1417387372921417</v>
      </c>
      <c r="G269" s="64">
        <f t="shared" si="51"/>
        <v>31.241187550023323</v>
      </c>
      <c r="H269" s="125">
        <f t="shared" si="52"/>
        <v>31241.187550023322</v>
      </c>
      <c r="I269" s="123">
        <f t="shared" si="53"/>
        <v>27492.245044020525</v>
      </c>
      <c r="J269" s="126">
        <f t="shared" si="54"/>
        <v>31.258756555199994</v>
      </c>
      <c r="K269" s="110">
        <f t="shared" si="55"/>
        <v>31258.756555199994</v>
      </c>
      <c r="L269" s="111">
        <f t="shared" si="56"/>
        <v>27507.705768575994</v>
      </c>
      <c r="N269" s="1"/>
      <c r="O269" s="52">
        <v>2.42</v>
      </c>
      <c r="P269" s="161">
        <f t="shared" si="62"/>
        <v>23.646836</v>
      </c>
      <c r="Q269" s="160">
        <f t="shared" si="57"/>
        <v>23646.835999999999</v>
      </c>
      <c r="R269" s="156">
        <f t="shared" si="58"/>
        <v>20809.215680000001</v>
      </c>
      <c r="S269" s="1"/>
      <c r="T269" s="62">
        <f t="shared" si="63"/>
        <v>2.4199999999999924</v>
      </c>
      <c r="U269" s="53">
        <f t="shared" si="59"/>
        <v>27492.245044020525</v>
      </c>
      <c r="V269" s="171">
        <f t="shared" si="60"/>
        <v>20809.215680000001</v>
      </c>
      <c r="W269" s="54">
        <f t="shared" si="61"/>
        <v>0.75691220002878368</v>
      </c>
      <c r="X269" s="1"/>
      <c r="Y269" s="3"/>
    </row>
    <row r="270" spans="1:25" ht="16.5" thickTop="1" thickBot="1" x14ac:dyDescent="0.3">
      <c r="A270" s="1"/>
      <c r="B270" s="1"/>
      <c r="D270" s="52">
        <v>2.4300000000000002</v>
      </c>
      <c r="E270" s="137">
        <f t="shared" si="49"/>
        <v>28.148738808796328</v>
      </c>
      <c r="F270" s="144">
        <f t="shared" si="50"/>
        <v>3.1439394434344181</v>
      </c>
      <c r="G270" s="64">
        <f t="shared" si="51"/>
        <v>31.292678252230747</v>
      </c>
      <c r="H270" s="125">
        <f t="shared" si="52"/>
        <v>31292.678252230748</v>
      </c>
      <c r="I270" s="123">
        <f t="shared" si="53"/>
        <v>27537.556861963058</v>
      </c>
      <c r="J270" s="126">
        <f t="shared" si="54"/>
        <v>31.324883662799994</v>
      </c>
      <c r="K270" s="110">
        <f t="shared" si="55"/>
        <v>31324.883662799995</v>
      </c>
      <c r="L270" s="111">
        <f t="shared" si="56"/>
        <v>27565.897623263994</v>
      </c>
      <c r="N270" s="1"/>
      <c r="O270" s="52">
        <v>2.4300000000000002</v>
      </c>
      <c r="P270" s="161">
        <f t="shared" si="62"/>
        <v>23.675553000000001</v>
      </c>
      <c r="Q270" s="160">
        <f t="shared" si="57"/>
        <v>23675.553</v>
      </c>
      <c r="R270" s="156">
        <f t="shared" si="58"/>
        <v>20834.486639999999</v>
      </c>
      <c r="S270" s="1"/>
      <c r="T270" s="62">
        <f t="shared" si="63"/>
        <v>2.4299999999999922</v>
      </c>
      <c r="U270" s="53">
        <f t="shared" si="59"/>
        <v>27537.556861963058</v>
      </c>
      <c r="V270" s="171">
        <f t="shared" si="60"/>
        <v>20834.486639999999</v>
      </c>
      <c r="W270" s="54">
        <f t="shared" si="61"/>
        <v>0.75658442556965388</v>
      </c>
      <c r="X270" s="1"/>
      <c r="Y270" s="3"/>
    </row>
    <row r="271" spans="1:25" ht="16.5" thickTop="1" thickBot="1" x14ac:dyDescent="0.3">
      <c r="A271" s="1"/>
      <c r="B271" s="1"/>
      <c r="D271" s="52">
        <v>2.44</v>
      </c>
      <c r="E271" s="137">
        <f t="shared" si="49"/>
        <v>28.194716905728217</v>
      </c>
      <c r="F271" s="144">
        <f t="shared" si="50"/>
        <v>3.1458545740728954</v>
      </c>
      <c r="G271" s="64">
        <f t="shared" si="51"/>
        <v>31.340571479801113</v>
      </c>
      <c r="H271" s="125">
        <f t="shared" si="52"/>
        <v>31340.571479801114</v>
      </c>
      <c r="I271" s="123">
        <f t="shared" si="53"/>
        <v>27579.702902224981</v>
      </c>
      <c r="J271" s="126">
        <f t="shared" si="54"/>
        <v>31.389318073599991</v>
      </c>
      <c r="K271" s="110">
        <f t="shared" si="55"/>
        <v>31389.318073599992</v>
      </c>
      <c r="L271" s="111">
        <f t="shared" si="56"/>
        <v>27622.599904767994</v>
      </c>
      <c r="N271" s="1"/>
      <c r="O271" s="52">
        <v>2.44</v>
      </c>
      <c r="P271" s="161">
        <f t="shared" si="62"/>
        <v>23.702720000000006</v>
      </c>
      <c r="Q271" s="160">
        <f t="shared" si="57"/>
        <v>23702.720000000005</v>
      </c>
      <c r="R271" s="156">
        <f t="shared" si="58"/>
        <v>20858.393600000003</v>
      </c>
      <c r="S271" s="1"/>
      <c r="T271" s="62">
        <f t="shared" si="63"/>
        <v>2.439999999999992</v>
      </c>
      <c r="U271" s="53">
        <f t="shared" si="59"/>
        <v>27579.702902224981</v>
      </c>
      <c r="V271" s="171">
        <f t="shared" si="60"/>
        <v>20858.393600000003</v>
      </c>
      <c r="W271" s="54">
        <f t="shared" si="61"/>
        <v>0.7562950795353659</v>
      </c>
      <c r="X271" s="1"/>
      <c r="Y271" s="3"/>
    </row>
    <row r="272" spans="1:25" ht="16.5" thickTop="1" thickBot="1" x14ac:dyDescent="0.3">
      <c r="A272" s="1"/>
      <c r="B272" s="1"/>
      <c r="D272" s="52">
        <v>2.4500000000000002</v>
      </c>
      <c r="E272" s="137">
        <f t="shared" si="49"/>
        <v>28.237093103945114</v>
      </c>
      <c r="F272" s="144">
        <f t="shared" si="50"/>
        <v>3.1474817090761835</v>
      </c>
      <c r="G272" s="64">
        <f t="shared" si="51"/>
        <v>31.384574813021295</v>
      </c>
      <c r="H272" s="125">
        <f t="shared" si="52"/>
        <v>31384.574813021296</v>
      </c>
      <c r="I272" s="123">
        <f t="shared" si="53"/>
        <v>27618.42583545874</v>
      </c>
      <c r="J272" s="126">
        <f t="shared" si="54"/>
        <v>31.45204545</v>
      </c>
      <c r="K272" s="110">
        <f t="shared" si="55"/>
        <v>31452.045450000001</v>
      </c>
      <c r="L272" s="111">
        <f t="shared" si="56"/>
        <v>27677.799996000002</v>
      </c>
      <c r="N272" s="1"/>
      <c r="O272" s="52">
        <v>2.4500000000000002</v>
      </c>
      <c r="P272" s="161">
        <f t="shared" si="62"/>
        <v>23.728325000000005</v>
      </c>
      <c r="Q272" s="160">
        <f t="shared" si="57"/>
        <v>23728.325000000004</v>
      </c>
      <c r="R272" s="156">
        <f t="shared" si="58"/>
        <v>20880.926000000003</v>
      </c>
      <c r="S272" s="1"/>
      <c r="T272" s="62">
        <f t="shared" si="63"/>
        <v>2.4499999999999917</v>
      </c>
      <c r="U272" s="53">
        <f t="shared" si="59"/>
        <v>27618.42583545874</v>
      </c>
      <c r="V272" s="171">
        <f t="shared" si="60"/>
        <v>20880.926000000003</v>
      </c>
      <c r="W272" s="54">
        <f t="shared" si="61"/>
        <v>0.75605054844188124</v>
      </c>
      <c r="X272" s="1"/>
      <c r="Y272" s="3"/>
    </row>
    <row r="273" spans="1:25" ht="16.5" thickTop="1" thickBot="1" x14ac:dyDescent="0.3">
      <c r="A273" s="1"/>
      <c r="B273" s="1"/>
      <c r="D273" s="52">
        <v>2.46</v>
      </c>
      <c r="E273" s="137">
        <f t="shared" si="49"/>
        <v>28.275495434585974</v>
      </c>
      <c r="F273" s="144">
        <f t="shared" si="50"/>
        <v>3.1488184283128962</v>
      </c>
      <c r="G273" s="64">
        <f t="shared" si="51"/>
        <v>31.42431386289887</v>
      </c>
      <c r="H273" s="125">
        <f t="shared" si="52"/>
        <v>31424.313862898871</v>
      </c>
      <c r="I273" s="123">
        <f t="shared" si="53"/>
        <v>27653.396199351006</v>
      </c>
      <c r="J273" s="126">
        <f t="shared" si="54"/>
        <v>31.513051454399996</v>
      </c>
      <c r="K273" s="110">
        <f t="shared" si="55"/>
        <v>31513.051454399996</v>
      </c>
      <c r="L273" s="111">
        <f t="shared" si="56"/>
        <v>27731.485279871999</v>
      </c>
      <c r="N273" s="1"/>
      <c r="O273" s="52">
        <v>2.46</v>
      </c>
      <c r="P273" s="161">
        <f t="shared" si="62"/>
        <v>23.752356000000006</v>
      </c>
      <c r="Q273" s="160">
        <f t="shared" si="57"/>
        <v>23752.356000000007</v>
      </c>
      <c r="R273" s="156">
        <f t="shared" si="58"/>
        <v>20902.073280000008</v>
      </c>
      <c r="S273" s="1"/>
      <c r="T273" s="62">
        <f t="shared" si="63"/>
        <v>2.4599999999999915</v>
      </c>
      <c r="U273" s="53">
        <f t="shared" si="59"/>
        <v>27653.396199351006</v>
      </c>
      <c r="V273" s="171">
        <f t="shared" si="60"/>
        <v>20902.073280000008</v>
      </c>
      <c r="W273" s="54">
        <f t="shared" si="61"/>
        <v>0.75585917654810719</v>
      </c>
      <c r="X273" s="1"/>
      <c r="Y273" s="3"/>
    </row>
    <row r="274" spans="1:25" ht="16.5" thickTop="1" thickBot="1" x14ac:dyDescent="0.3">
      <c r="A274" s="1"/>
      <c r="B274" s="1"/>
      <c r="D274" s="52">
        <v>2.4700000000000002</v>
      </c>
      <c r="E274" s="137">
        <f t="shared" si="49"/>
        <v>28.309420356041571</v>
      </c>
      <c r="F274" s="144">
        <f t="shared" si="50"/>
        <v>3.1498623116516451</v>
      </c>
      <c r="G274" s="64">
        <f t="shared" si="51"/>
        <v>31.459282667693216</v>
      </c>
      <c r="H274" s="125">
        <f t="shared" si="52"/>
        <v>31459.282667693216</v>
      </c>
      <c r="I274" s="123">
        <f t="shared" si="53"/>
        <v>27684.168747570031</v>
      </c>
      <c r="J274" s="126">
        <f t="shared" si="54"/>
        <v>31.57232174919999</v>
      </c>
      <c r="K274" s="110">
        <f t="shared" si="55"/>
        <v>31572.321749199989</v>
      </c>
      <c r="L274" s="111">
        <f t="shared" si="56"/>
        <v>27783.643139295989</v>
      </c>
      <c r="N274" s="1"/>
      <c r="O274" s="52">
        <v>2.4700000000000002</v>
      </c>
      <c r="P274" s="161">
        <f t="shared" si="62"/>
        <v>23.774801000000004</v>
      </c>
      <c r="Q274" s="160">
        <f t="shared" si="57"/>
        <v>23774.801000000003</v>
      </c>
      <c r="R274" s="156">
        <f t="shared" si="58"/>
        <v>20921.824880000004</v>
      </c>
      <c r="S274" s="1"/>
      <c r="T274" s="62">
        <f t="shared" si="63"/>
        <v>2.4699999999999913</v>
      </c>
      <c r="U274" s="53">
        <f t="shared" si="59"/>
        <v>27684.168747570031</v>
      </c>
      <c r="V274" s="171">
        <f t="shared" si="60"/>
        <v>20921.824880000004</v>
      </c>
      <c r="W274" s="54">
        <f t="shared" si="61"/>
        <v>0.75573245744777551</v>
      </c>
      <c r="X274" s="1"/>
      <c r="Y274" s="3"/>
    </row>
    <row r="275" spans="1:25" ht="16.5" thickTop="1" thickBot="1" x14ac:dyDescent="0.3">
      <c r="A275" s="1"/>
      <c r="B275" s="1"/>
      <c r="D275" s="52">
        <v>2.48</v>
      </c>
      <c r="E275" s="137">
        <f t="shared" si="49"/>
        <v>28.338126226802</v>
      </c>
      <c r="F275" s="144">
        <f t="shared" si="50"/>
        <v>3.1506109389610413</v>
      </c>
      <c r="G275" s="64">
        <f t="shared" si="51"/>
        <v>31.488737165763041</v>
      </c>
      <c r="H275" s="125">
        <f t="shared" si="52"/>
        <v>31488.737165763043</v>
      </c>
      <c r="I275" s="123">
        <f t="shared" si="53"/>
        <v>27710.088705871476</v>
      </c>
      <c r="J275" s="126">
        <f t="shared" si="54"/>
        <v>31.629841996799993</v>
      </c>
      <c r="K275" s="110">
        <f t="shared" si="55"/>
        <v>31629.841996799994</v>
      </c>
      <c r="L275" s="111">
        <f t="shared" si="56"/>
        <v>27834.260957183997</v>
      </c>
      <c r="N275" s="1"/>
      <c r="O275" s="52">
        <v>2.48</v>
      </c>
      <c r="P275" s="161">
        <f t="shared" si="62"/>
        <v>23.795648</v>
      </c>
      <c r="Q275" s="160">
        <f t="shared" si="57"/>
        <v>23795.648000000001</v>
      </c>
      <c r="R275" s="156">
        <f t="shared" si="58"/>
        <v>20940.170239999999</v>
      </c>
      <c r="S275" s="1"/>
      <c r="T275" s="62">
        <f t="shared" si="63"/>
        <v>2.4799999999999911</v>
      </c>
      <c r="U275" s="53">
        <f t="shared" si="59"/>
        <v>27710.088705871476</v>
      </c>
      <c r="V275" s="171">
        <f t="shared" si="60"/>
        <v>20940.170239999999</v>
      </c>
      <c r="W275" s="54">
        <f t="shared" si="61"/>
        <v>0.75568759314592149</v>
      </c>
      <c r="X275" s="1"/>
      <c r="Y275" s="3"/>
    </row>
    <row r="276" spans="1:25" ht="16.5" thickTop="1" thickBot="1" x14ac:dyDescent="0.3">
      <c r="A276" s="1"/>
      <c r="B276" s="1"/>
      <c r="D276" s="52">
        <v>2.4900000000000002</v>
      </c>
      <c r="E276" s="137">
        <f t="shared" si="49"/>
        <v>28.36033797564837</v>
      </c>
      <c r="F276" s="144">
        <f t="shared" si="50"/>
        <v>3.151061890109697</v>
      </c>
      <c r="G276" s="64">
        <f t="shared" si="51"/>
        <v>31.511399865758069</v>
      </c>
      <c r="H276" s="125">
        <f t="shared" si="52"/>
        <v>31511.399865758071</v>
      </c>
      <c r="I276" s="123">
        <f t="shared" si="53"/>
        <v>27730.031881867104</v>
      </c>
      <c r="J276" s="126">
        <f t="shared" si="54"/>
        <v>31.685597859599998</v>
      </c>
      <c r="K276" s="110">
        <f t="shared" si="55"/>
        <v>31685.597859599999</v>
      </c>
      <c r="L276" s="111">
        <f t="shared" si="56"/>
        <v>27883.326116447999</v>
      </c>
      <c r="N276" s="1"/>
      <c r="O276" s="52">
        <v>2.4900000000000002</v>
      </c>
      <c r="P276" s="161">
        <f t="shared" si="62"/>
        <v>23.814885000000004</v>
      </c>
      <c r="Q276" s="160">
        <f t="shared" si="57"/>
        <v>23814.885000000002</v>
      </c>
      <c r="R276" s="156">
        <f t="shared" si="58"/>
        <v>20957.098800000003</v>
      </c>
      <c r="S276" s="1"/>
      <c r="T276" s="62">
        <f t="shared" si="63"/>
        <v>2.4899999999999909</v>
      </c>
      <c r="U276" s="53">
        <f t="shared" si="59"/>
        <v>27730.031881867104</v>
      </c>
      <c r="V276" s="171">
        <f t="shared" si="60"/>
        <v>20957.098800000003</v>
      </c>
      <c r="W276" s="54">
        <f t="shared" si="61"/>
        <v>0.75575458727488964</v>
      </c>
      <c r="X276" s="1"/>
      <c r="Y276" s="3"/>
    </row>
    <row r="277" spans="1:25" ht="16.5" thickTop="1" thickBot="1" x14ac:dyDescent="0.3">
      <c r="A277" s="1"/>
      <c r="B277" s="1"/>
      <c r="D277" s="52">
        <v>2.5</v>
      </c>
      <c r="E277" s="137">
        <f t="shared" si="49"/>
        <v>28.372508652732819</v>
      </c>
      <c r="F277" s="144">
        <f t="shared" si="50"/>
        <v>3.1512127449662239</v>
      </c>
      <c r="G277" s="64">
        <f t="shared" si="51"/>
        <v>31.523721397699042</v>
      </c>
      <c r="H277" s="125">
        <f t="shared" si="52"/>
        <v>31523.721397699042</v>
      </c>
      <c r="I277" s="123">
        <f t="shared" si="53"/>
        <v>27740.874829975157</v>
      </c>
      <c r="J277" s="127">
        <f>-2.3896*(D277)^3+8.9567*(D277)^2+5.3298*(D277)-0.2268</f>
        <v>31.739574999999991</v>
      </c>
      <c r="K277" s="112">
        <f t="shared" si="55"/>
        <v>31739.57499999999</v>
      </c>
      <c r="L277" s="111">
        <f t="shared" si="56"/>
        <v>27930.82599999999</v>
      </c>
      <c r="N277" s="1"/>
      <c r="O277" s="52">
        <v>2.5</v>
      </c>
      <c r="P277" s="161">
        <f t="shared" si="62"/>
        <v>23.832500000000003</v>
      </c>
      <c r="Q277" s="160">
        <f t="shared" si="57"/>
        <v>23832.500000000004</v>
      </c>
      <c r="R277" s="156">
        <f t="shared" si="58"/>
        <v>20972.600000000002</v>
      </c>
      <c r="S277" s="1"/>
      <c r="T277" s="62">
        <f t="shared" si="63"/>
        <v>2.4999999999999907</v>
      </c>
      <c r="U277" s="53">
        <f t="shared" si="59"/>
        <v>27740.874829975157</v>
      </c>
      <c r="V277" s="171">
        <f t="shared" si="60"/>
        <v>20972.600000000002</v>
      </c>
      <c r="W277" s="54">
        <f t="shared" si="61"/>
        <v>0.75601797450663832</v>
      </c>
      <c r="X277" s="1"/>
      <c r="Y277" s="3"/>
    </row>
    <row r="278" spans="1:25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3"/>
      <c r="S278" s="3"/>
      <c r="T278" s="3"/>
      <c r="U278" s="3"/>
      <c r="V278" s="3"/>
      <c r="W278" s="3"/>
      <c r="X278" s="3"/>
      <c r="Y278" s="3"/>
    </row>
    <row r="279" spans="1:25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3"/>
      <c r="S279" s="3"/>
      <c r="T279" s="3"/>
      <c r="U279" s="3"/>
      <c r="V279" s="3"/>
      <c r="W279" s="3"/>
      <c r="X279" s="3"/>
      <c r="Y279" s="3"/>
    </row>
    <row r="280" spans="1:25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3"/>
      <c r="S280" s="3"/>
      <c r="T280" s="3"/>
      <c r="U280" s="3"/>
      <c r="V280" s="3"/>
      <c r="W280" s="3"/>
      <c r="X280" s="3"/>
      <c r="Y280" s="3"/>
    </row>
    <row r="281" spans="1:25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3"/>
      <c r="S281" s="3"/>
      <c r="T281" s="3"/>
      <c r="U281" s="3"/>
      <c r="V281" s="3"/>
      <c r="W281" s="3"/>
      <c r="X281" s="3"/>
      <c r="Y281" s="3"/>
    </row>
    <row r="282" spans="1:25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3"/>
      <c r="S282" s="3"/>
      <c r="T282" s="3"/>
      <c r="U282" s="3"/>
      <c r="V282" s="3"/>
      <c r="W282" s="3"/>
      <c r="X282" s="3"/>
      <c r="Y282" s="3"/>
    </row>
    <row r="283" spans="1:25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3"/>
      <c r="S283" s="3"/>
      <c r="T283" s="3"/>
      <c r="U283" s="3"/>
      <c r="V283" s="3"/>
      <c r="W283" s="3"/>
      <c r="X283" s="3"/>
      <c r="Y283" s="3"/>
    </row>
    <row r="284" spans="1:25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3"/>
      <c r="S284" s="3"/>
      <c r="T284" s="3"/>
      <c r="U284" s="3"/>
      <c r="V284" s="3"/>
      <c r="W284" s="3"/>
      <c r="X284" s="3"/>
      <c r="Y284" s="3"/>
    </row>
    <row r="285" spans="1:25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3"/>
      <c r="S285" s="3"/>
      <c r="T285" s="3"/>
      <c r="U285" s="3"/>
      <c r="V285" s="3"/>
      <c r="W285" s="3"/>
      <c r="X285" s="3"/>
      <c r="Y285" s="3"/>
    </row>
    <row r="286" spans="1:25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3"/>
      <c r="S286" s="3"/>
      <c r="T286" s="3"/>
      <c r="U286" s="3"/>
      <c r="V286" s="3"/>
      <c r="W286" s="3"/>
      <c r="X286" s="3"/>
      <c r="Y286" s="3"/>
    </row>
    <row r="287" spans="1:25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3"/>
      <c r="S287" s="3"/>
      <c r="T287" s="3"/>
      <c r="U287" s="3"/>
      <c r="V287" s="3"/>
      <c r="W287" s="3"/>
      <c r="X287" s="3"/>
      <c r="Y287" s="3"/>
    </row>
    <row r="288" spans="1:25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3"/>
      <c r="S288" s="3"/>
      <c r="T288" s="3"/>
      <c r="U288" s="3"/>
      <c r="V288" s="3"/>
      <c r="W288" s="3"/>
      <c r="X288" s="3"/>
      <c r="Y288" s="3"/>
    </row>
    <row r="289" spans="1:25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3"/>
      <c r="S289" s="3"/>
      <c r="T289" s="3"/>
      <c r="U289" s="3"/>
      <c r="V289" s="3"/>
      <c r="W289" s="3"/>
      <c r="X289" s="3"/>
      <c r="Y289" s="3"/>
    </row>
    <row r="290" spans="1:25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3"/>
      <c r="S290" s="3"/>
      <c r="T290" s="3"/>
      <c r="U290" s="3"/>
      <c r="V290" s="3"/>
      <c r="W290" s="3"/>
      <c r="X290" s="3"/>
      <c r="Y290" s="3"/>
    </row>
    <row r="291" spans="1:25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3"/>
      <c r="S291" s="3"/>
      <c r="T291" s="3"/>
      <c r="U291" s="3"/>
      <c r="V291" s="3"/>
      <c r="W291" s="3"/>
      <c r="X291" s="3"/>
      <c r="Y291" s="3"/>
    </row>
    <row r="292" spans="1:25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3"/>
      <c r="S292" s="3"/>
      <c r="T292" s="3"/>
      <c r="U292" s="3"/>
      <c r="V292" s="3"/>
      <c r="W292" s="3"/>
      <c r="X292" s="3"/>
      <c r="Y292" s="3"/>
    </row>
    <row r="293" spans="1:25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3"/>
      <c r="S293" s="3"/>
      <c r="T293" s="3"/>
      <c r="U293" s="3"/>
      <c r="V293" s="3"/>
      <c r="W293" s="3"/>
      <c r="X293" s="3"/>
      <c r="Y293" s="3"/>
    </row>
    <row r="294" spans="1:25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3"/>
      <c r="S294" s="3"/>
      <c r="T294" s="3"/>
      <c r="U294" s="3"/>
      <c r="V294" s="3"/>
      <c r="W294" s="3"/>
      <c r="X294" s="3"/>
      <c r="Y294" s="3"/>
    </row>
    <row r="295" spans="1:25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3"/>
      <c r="S295" s="3"/>
      <c r="T295" s="3"/>
      <c r="U295" s="3"/>
      <c r="V295" s="3"/>
      <c r="W295" s="3"/>
      <c r="X295" s="3"/>
      <c r="Y295" s="3"/>
    </row>
    <row r="296" spans="1:25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3"/>
      <c r="S296" s="3"/>
      <c r="T296" s="3"/>
      <c r="U296" s="3"/>
      <c r="V296" s="3"/>
      <c r="W296" s="3"/>
      <c r="X296" s="3"/>
      <c r="Y296" s="3"/>
    </row>
    <row r="297" spans="1:25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3"/>
      <c r="S297" s="3"/>
      <c r="T297" s="3"/>
      <c r="U297" s="3"/>
      <c r="V297" s="3"/>
      <c r="W297" s="3"/>
      <c r="X297" s="3"/>
      <c r="Y297" s="3"/>
    </row>
    <row r="298" spans="1:25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3"/>
      <c r="S298" s="3"/>
      <c r="T298" s="3"/>
      <c r="U298" s="3"/>
      <c r="V298" s="3"/>
      <c r="W298" s="3"/>
      <c r="X298" s="3"/>
      <c r="Y298" s="3"/>
    </row>
    <row r="299" spans="1:25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3"/>
      <c r="S299" s="3"/>
      <c r="T299" s="3"/>
      <c r="U299" s="3"/>
      <c r="V299" s="3"/>
      <c r="W299" s="3"/>
      <c r="X299" s="3"/>
      <c r="Y299" s="3"/>
    </row>
    <row r="300" spans="1:25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3"/>
      <c r="S300" s="3"/>
      <c r="T300" s="3"/>
      <c r="U300" s="3"/>
      <c r="V300" s="3"/>
      <c r="W300" s="3"/>
      <c r="X300" s="3"/>
      <c r="Y300" s="3"/>
    </row>
    <row r="301" spans="1:25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3"/>
      <c r="S301" s="3"/>
      <c r="T301" s="3"/>
      <c r="U301" s="3"/>
      <c r="V301" s="3"/>
      <c r="W301" s="3"/>
      <c r="X301" s="3"/>
      <c r="Y301" s="3"/>
    </row>
    <row r="302" spans="1:25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3"/>
      <c r="S302" s="3"/>
      <c r="T302" s="3"/>
      <c r="U302" s="3"/>
      <c r="V302" s="3"/>
      <c r="W302" s="3"/>
      <c r="X302" s="3"/>
      <c r="Y302" s="3"/>
    </row>
    <row r="303" spans="1:25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3"/>
      <c r="S303" s="3"/>
      <c r="T303" s="3"/>
      <c r="U303" s="3"/>
      <c r="V303" s="3"/>
      <c r="W303" s="3"/>
      <c r="X303" s="3"/>
      <c r="Y303" s="3"/>
    </row>
    <row r="304" spans="1:25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3"/>
      <c r="S304" s="3"/>
      <c r="T304" s="3"/>
      <c r="U304" s="3"/>
      <c r="V304" s="3"/>
      <c r="W304" s="3"/>
      <c r="X304" s="3"/>
      <c r="Y304" s="3"/>
    </row>
    <row r="305" spans="1:25" s="77" customFormat="1" x14ac:dyDescent="0.25">
      <c r="A305" s="85"/>
      <c r="B305" s="85"/>
      <c r="C305" s="85"/>
      <c r="D305" s="85"/>
      <c r="E305" s="85"/>
      <c r="F305" s="85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</sheetData>
  <mergeCells count="16">
    <mergeCell ref="AB2:AH2"/>
    <mergeCell ref="I3:J3"/>
    <mergeCell ref="AB3:AB4"/>
    <mergeCell ref="AC3:AE3"/>
    <mergeCell ref="AF3:AF4"/>
    <mergeCell ref="O18:R18"/>
    <mergeCell ref="D25:L25"/>
    <mergeCell ref="O25:R25"/>
    <mergeCell ref="A1:Y1"/>
    <mergeCell ref="G2:J2"/>
    <mergeCell ref="C4:E4"/>
    <mergeCell ref="E26:I26"/>
    <mergeCell ref="J26:L26"/>
    <mergeCell ref="I5:J5"/>
    <mergeCell ref="G9:I9"/>
    <mergeCell ref="G17:I17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 cuve</vt:lpstr>
      <vt:lpstr>calcul cuve1</vt:lpstr>
      <vt:lpstr>calcul cuve2</vt:lpstr>
      <vt:lpstr>calcul cuve3</vt:lpstr>
      <vt:lpstr>calcul cuve4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2017-12-13T11:17:09Z</dcterms:modified>
</cp:coreProperties>
</file>