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_CYRIELLE\RH\SOCIETE\DELIN\KELIO\"/>
    </mc:Choice>
  </mc:AlternateContent>
  <bookViews>
    <workbookView xWindow="0" yWindow="0" windowWidth="28800" windowHeight="12435" activeTab="3"/>
  </bookViews>
  <sheets>
    <sheet name="fériés" sheetId="3" r:id="rId1"/>
    <sheet name="nlle feuille" sheetId="4" r:id="rId2"/>
    <sheet name="Nov2017" sheetId="1" r:id="rId3"/>
    <sheet name="Décembre ESSAI" sheetId="5" r:id="rId4"/>
    <sheet name="TRAME VIERGE" sheetId="2" r:id="rId5"/>
  </sheets>
  <externalReferences>
    <externalReference r:id="rId6"/>
  </externalReferences>
  <definedNames>
    <definedName name="_xlnm._FilterDatabase" localSheetId="3" hidden="1">'Décembre ESSAI'!$B$9:$S$48</definedName>
    <definedName name="_xlnm._FilterDatabase" localSheetId="1" hidden="1">'nlle feuille'!$B$8:$S$47</definedName>
    <definedName name="_xlnm._FilterDatabase" localSheetId="2" hidden="1">'Nov2017'!$B$8:$S$47</definedName>
    <definedName name="_xlnm._FilterDatabase" localSheetId="4" hidden="1">'TRAME VIERGE'!$A$2:$O$798</definedName>
    <definedName name="AN" localSheetId="0">fériés!$D$1</definedName>
    <definedName name="AN_1">fériés!$D$2</definedName>
    <definedName name="an_v1">[1]Version1!$B$4</definedName>
    <definedName name="fériés">fériés!$E$3:$E$16</definedName>
    <definedName name="_xlnm.Print_Area" localSheetId="4">'TRAME VIERGE'!$A$1:$O$42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8" i="4" l="1"/>
  <c r="Q25" i="5"/>
  <c r="P25" i="5"/>
  <c r="U50" i="5"/>
  <c r="U14" i="5"/>
  <c r="T24" i="1"/>
  <c r="T17" i="5"/>
  <c r="T33" i="5"/>
  <c r="T25" i="5"/>
  <c r="T49" i="5"/>
  <c r="T41" i="5"/>
  <c r="V25" i="5"/>
  <c r="V33" i="5"/>
  <c r="V41" i="5"/>
  <c r="V49" i="5"/>
  <c r="P17" i="5"/>
  <c r="P49" i="5"/>
  <c r="P41" i="5"/>
  <c r="P33" i="5"/>
  <c r="D55" i="5"/>
  <c r="D53" i="5"/>
  <c r="D52" i="5"/>
  <c r="D50" i="5"/>
  <c r="D49" i="5"/>
  <c r="D51" i="5"/>
  <c r="U15" i="5"/>
  <c r="P15" i="5"/>
  <c r="T15" i="5"/>
  <c r="V15" i="5"/>
  <c r="U16" i="5"/>
  <c r="P16" i="5"/>
  <c r="T16" i="5"/>
  <c r="V50" i="5" l="1"/>
  <c r="D54" i="5"/>
  <c r="V16" i="5"/>
  <c r="U52" i="5"/>
  <c r="U51" i="5"/>
  <c r="L4" i="5"/>
  <c r="T48" i="5"/>
  <c r="P48" i="5"/>
  <c r="T47" i="5"/>
  <c r="P47" i="5"/>
  <c r="T46" i="5"/>
  <c r="P46" i="5"/>
  <c r="T45" i="5"/>
  <c r="P45" i="5"/>
  <c r="T44" i="5"/>
  <c r="P44" i="5"/>
  <c r="T43" i="5"/>
  <c r="P43" i="5"/>
  <c r="T42" i="5"/>
  <c r="P42" i="5"/>
  <c r="T40" i="5"/>
  <c r="P40" i="5"/>
  <c r="T39" i="5"/>
  <c r="P39" i="5"/>
  <c r="T38" i="5"/>
  <c r="P38" i="5"/>
  <c r="T37" i="5"/>
  <c r="P37" i="5"/>
  <c r="T36" i="5"/>
  <c r="P36" i="5"/>
  <c r="T35" i="5"/>
  <c r="P35" i="5"/>
  <c r="T34" i="5"/>
  <c r="P34" i="5"/>
  <c r="T32" i="5"/>
  <c r="P32" i="5"/>
  <c r="T31" i="5"/>
  <c r="P31" i="5"/>
  <c r="T30" i="5"/>
  <c r="P30" i="5"/>
  <c r="T29" i="5"/>
  <c r="P29" i="5"/>
  <c r="T28" i="5"/>
  <c r="P28" i="5"/>
  <c r="T27" i="5"/>
  <c r="P27" i="5"/>
  <c r="T26" i="5"/>
  <c r="P26" i="5"/>
  <c r="T24" i="5"/>
  <c r="P24" i="5"/>
  <c r="T23" i="5"/>
  <c r="P23" i="5"/>
  <c r="T22" i="5"/>
  <c r="P22" i="5"/>
  <c r="T21" i="5"/>
  <c r="P21" i="5"/>
  <c r="T20" i="5"/>
  <c r="P20" i="5"/>
  <c r="T19" i="5"/>
  <c r="P19" i="5"/>
  <c r="T18" i="5"/>
  <c r="P18" i="5"/>
  <c r="T14" i="5"/>
  <c r="P14" i="5"/>
  <c r="T13" i="5"/>
  <c r="P13" i="5"/>
  <c r="T12" i="5"/>
  <c r="P12" i="5"/>
  <c r="U11" i="5"/>
  <c r="T11" i="5"/>
  <c r="P11" i="5"/>
  <c r="U10" i="5"/>
  <c r="T10" i="5"/>
  <c r="P10" i="5"/>
  <c r="A10" i="5"/>
  <c r="Q41" i="5" l="1"/>
  <c r="R41" i="5" s="1"/>
  <c r="S41" i="5" s="1"/>
  <c r="R25" i="5"/>
  <c r="S25" i="5" s="1"/>
  <c r="I5" i="5"/>
  <c r="L3" i="5"/>
  <c r="Q17" i="5"/>
  <c r="Q33" i="5"/>
  <c r="R33" i="5" s="1"/>
  <c r="S33" i="5" s="1"/>
  <c r="Q49" i="5"/>
  <c r="R49" i="5" s="1"/>
  <c r="S49" i="5" s="1"/>
  <c r="C13" i="5"/>
  <c r="U12" i="5"/>
  <c r="T50" i="5" l="1"/>
  <c r="P50" i="5"/>
  <c r="U13" i="5"/>
  <c r="C14" i="5"/>
  <c r="C18" i="5" s="1"/>
  <c r="C19" i="5" s="1"/>
  <c r="C20" i="5" s="1"/>
  <c r="C21" i="5" s="1"/>
  <c r="Q50" i="5"/>
  <c r="R17" i="5"/>
  <c r="R50" i="5" s="1"/>
  <c r="I3" i="5" s="1"/>
  <c r="S17" i="5" l="1"/>
  <c r="S50" i="5" s="1"/>
  <c r="I4" i="5" s="1"/>
  <c r="A41" i="1"/>
  <c r="A33" i="1"/>
  <c r="A25" i="1"/>
  <c r="A17" i="1"/>
  <c r="A9" i="1"/>
  <c r="A33" i="4"/>
  <c r="A25" i="4"/>
  <c r="A17" i="4"/>
  <c r="A9" i="4"/>
  <c r="U51" i="4"/>
  <c r="U50" i="4"/>
  <c r="D48" i="4"/>
  <c r="L4" i="4" s="1"/>
  <c r="T47" i="4"/>
  <c r="P47" i="4"/>
  <c r="T46" i="4"/>
  <c r="P46" i="4"/>
  <c r="T45" i="4"/>
  <c r="P45" i="4"/>
  <c r="T44" i="4"/>
  <c r="P44" i="4"/>
  <c r="P48" i="4" s="1"/>
  <c r="Q48" i="4" s="1"/>
  <c r="T43" i="4"/>
  <c r="P43" i="4"/>
  <c r="T42" i="4"/>
  <c r="P42" i="4"/>
  <c r="T41" i="4"/>
  <c r="P41" i="4"/>
  <c r="T39" i="4"/>
  <c r="P39" i="4"/>
  <c r="T38" i="4"/>
  <c r="P38" i="4"/>
  <c r="T37" i="4"/>
  <c r="P37" i="4"/>
  <c r="T36" i="4"/>
  <c r="P36" i="4"/>
  <c r="T35" i="4"/>
  <c r="P35" i="4"/>
  <c r="P40" i="4" s="1"/>
  <c r="Q40" i="4" s="1"/>
  <c r="T34" i="4"/>
  <c r="P34" i="4"/>
  <c r="T33" i="4"/>
  <c r="P33" i="4"/>
  <c r="T31" i="4"/>
  <c r="P31" i="4"/>
  <c r="T30" i="4"/>
  <c r="P30" i="4"/>
  <c r="T29" i="4"/>
  <c r="P29" i="4"/>
  <c r="T28" i="4"/>
  <c r="P28" i="4"/>
  <c r="T27" i="4"/>
  <c r="P27" i="4"/>
  <c r="T26" i="4"/>
  <c r="P26" i="4"/>
  <c r="T25" i="4"/>
  <c r="P25" i="4"/>
  <c r="T23" i="4"/>
  <c r="P23" i="4"/>
  <c r="T22" i="4"/>
  <c r="P22" i="4"/>
  <c r="T21" i="4"/>
  <c r="T24" i="4" s="1"/>
  <c r="P21" i="4"/>
  <c r="T20" i="4"/>
  <c r="P20" i="4"/>
  <c r="T19" i="4"/>
  <c r="P19" i="4"/>
  <c r="P24" i="4" s="1"/>
  <c r="Q24" i="4" s="1"/>
  <c r="R24" i="4" s="1"/>
  <c r="T18" i="4"/>
  <c r="P18" i="4"/>
  <c r="T17" i="4"/>
  <c r="P17" i="4"/>
  <c r="T15" i="4"/>
  <c r="P15" i="4"/>
  <c r="T14" i="4"/>
  <c r="P14" i="4"/>
  <c r="T13" i="4"/>
  <c r="P13" i="4"/>
  <c r="T12" i="4"/>
  <c r="P12" i="4"/>
  <c r="T11" i="4"/>
  <c r="P11" i="4"/>
  <c r="T10" i="4"/>
  <c r="P10" i="4"/>
  <c r="C10" i="4"/>
  <c r="C11" i="4" s="1"/>
  <c r="U9" i="4"/>
  <c r="T9" i="4"/>
  <c r="P9" i="4"/>
  <c r="H1" i="1"/>
  <c r="I4" i="1"/>
  <c r="I3" i="1"/>
  <c r="U49" i="1"/>
  <c r="Q49" i="1"/>
  <c r="R49" i="1"/>
  <c r="S49" i="1"/>
  <c r="T49" i="1"/>
  <c r="P49" i="1"/>
  <c r="T47" i="1"/>
  <c r="P47" i="1"/>
  <c r="U47" i="1" s="1"/>
  <c r="U46" i="1"/>
  <c r="T46" i="1"/>
  <c r="P46" i="1"/>
  <c r="U45" i="1"/>
  <c r="T45" i="1"/>
  <c r="P45" i="1"/>
  <c r="U44" i="1"/>
  <c r="T44" i="1"/>
  <c r="P44" i="1"/>
  <c r="U43" i="1"/>
  <c r="T43" i="1"/>
  <c r="T48" i="1" s="1"/>
  <c r="P43" i="1"/>
  <c r="U42" i="1"/>
  <c r="T42" i="1"/>
  <c r="P42" i="1"/>
  <c r="U41" i="1"/>
  <c r="T41" i="1"/>
  <c r="P41" i="1"/>
  <c r="C41" i="1"/>
  <c r="C42" i="1" s="1"/>
  <c r="C43" i="1" s="1"/>
  <c r="C44" i="1" s="1"/>
  <c r="C45" i="1" s="1"/>
  <c r="C46" i="1" s="1"/>
  <c r="C47" i="1" s="1"/>
  <c r="C33" i="1"/>
  <c r="C34" i="1" s="1"/>
  <c r="C25" i="1"/>
  <c r="C26" i="1" s="1"/>
  <c r="C17" i="1"/>
  <c r="U17" i="1" s="1"/>
  <c r="C18" i="1"/>
  <c r="C19" i="1" s="1"/>
  <c r="C11" i="1"/>
  <c r="C12" i="1" s="1"/>
  <c r="C13" i="1" s="1"/>
  <c r="C14" i="1" s="1"/>
  <c r="C15" i="1" s="1"/>
  <c r="C10" i="1"/>
  <c r="U10" i="1" s="1"/>
  <c r="T40" i="1"/>
  <c r="T39" i="1"/>
  <c r="P39" i="1"/>
  <c r="T38" i="1"/>
  <c r="P38" i="1"/>
  <c r="T37" i="1"/>
  <c r="P37" i="1"/>
  <c r="T36" i="1"/>
  <c r="P36" i="1"/>
  <c r="T35" i="1"/>
  <c r="P35" i="1"/>
  <c r="P40" i="1" s="1"/>
  <c r="Q40" i="1" s="1"/>
  <c r="T34" i="1"/>
  <c r="P34" i="1"/>
  <c r="U33" i="1"/>
  <c r="T33" i="1"/>
  <c r="P33" i="1"/>
  <c r="T31" i="1"/>
  <c r="P31" i="1"/>
  <c r="T30" i="1"/>
  <c r="P30" i="1"/>
  <c r="T29" i="1"/>
  <c r="P29" i="1"/>
  <c r="T28" i="1"/>
  <c r="P28" i="1"/>
  <c r="T27" i="1"/>
  <c r="T32" i="1" s="1"/>
  <c r="P27" i="1"/>
  <c r="P32" i="1" s="1"/>
  <c r="Q32" i="1" s="1"/>
  <c r="T26" i="1"/>
  <c r="P26" i="1"/>
  <c r="T25" i="1"/>
  <c r="P25" i="1"/>
  <c r="T23" i="1"/>
  <c r="P23" i="1"/>
  <c r="T22" i="1"/>
  <c r="P22" i="1"/>
  <c r="T21" i="1"/>
  <c r="P21" i="1"/>
  <c r="T20" i="1"/>
  <c r="P20" i="1"/>
  <c r="T19" i="1"/>
  <c r="P19" i="1"/>
  <c r="P24" i="1" s="1"/>
  <c r="Q24" i="1" s="1"/>
  <c r="T18" i="1"/>
  <c r="P18" i="1"/>
  <c r="T17" i="1"/>
  <c r="P17" i="1"/>
  <c r="U9" i="1"/>
  <c r="T9" i="1"/>
  <c r="T10" i="1"/>
  <c r="P10" i="1"/>
  <c r="P11" i="1"/>
  <c r="P12" i="1"/>
  <c r="P13" i="1"/>
  <c r="P14" i="1"/>
  <c r="P15" i="1"/>
  <c r="P9" i="1"/>
  <c r="T11" i="1"/>
  <c r="U11" i="1"/>
  <c r="T16" i="1"/>
  <c r="D1" i="3"/>
  <c r="D7" i="3" s="1"/>
  <c r="E7" i="3" s="1"/>
  <c r="T48" i="4" l="1"/>
  <c r="I5" i="4" s="1"/>
  <c r="T40" i="4"/>
  <c r="P32" i="4"/>
  <c r="Q32" i="4" s="1"/>
  <c r="R32" i="4" s="1"/>
  <c r="S32" i="4" s="1"/>
  <c r="S24" i="4"/>
  <c r="L3" i="4"/>
  <c r="U10" i="4"/>
  <c r="T32" i="4"/>
  <c r="R40" i="4"/>
  <c r="S40" i="4"/>
  <c r="R48" i="4"/>
  <c r="S48" i="4" s="1"/>
  <c r="C12" i="4"/>
  <c r="U11" i="4"/>
  <c r="P16" i="4"/>
  <c r="T16" i="4"/>
  <c r="D49" i="4"/>
  <c r="U48" i="1"/>
  <c r="P48" i="1"/>
  <c r="Q48" i="1" s="1"/>
  <c r="R48" i="1" s="1"/>
  <c r="C35" i="1"/>
  <c r="U34" i="1"/>
  <c r="C27" i="1"/>
  <c r="U26" i="1"/>
  <c r="U25" i="1"/>
  <c r="U18" i="1"/>
  <c r="C20" i="1"/>
  <c r="U19" i="1"/>
  <c r="R40" i="1"/>
  <c r="S40" i="1" s="1"/>
  <c r="R32" i="1"/>
  <c r="S32" i="1" s="1"/>
  <c r="R24" i="1"/>
  <c r="S24" i="1" s="1"/>
  <c r="D2" i="3"/>
  <c r="D16" i="3" s="1"/>
  <c r="E16" i="3" s="1"/>
  <c r="D3" i="3"/>
  <c r="E3" i="3" s="1"/>
  <c r="D11" i="3"/>
  <c r="E11" i="3" s="1"/>
  <c r="D13" i="3"/>
  <c r="E13" i="3" s="1"/>
  <c r="D15" i="3"/>
  <c r="E15" i="3" s="1"/>
  <c r="D4" i="3"/>
  <c r="D6" i="3"/>
  <c r="E6" i="3" s="1"/>
  <c r="D12" i="3"/>
  <c r="E12" i="3" s="1"/>
  <c r="D14" i="3"/>
  <c r="E14" i="3" s="1"/>
  <c r="H1" i="5" l="1"/>
  <c r="U17" i="5"/>
  <c r="T49" i="4"/>
  <c r="P49" i="4"/>
  <c r="Q16" i="4"/>
  <c r="D50" i="4"/>
  <c r="U12" i="4"/>
  <c r="C13" i="4"/>
  <c r="S48" i="1"/>
  <c r="U35" i="1"/>
  <c r="C36" i="1"/>
  <c r="U27" i="1"/>
  <c r="C28" i="1"/>
  <c r="U20" i="1"/>
  <c r="C21" i="1"/>
  <c r="E4" i="3"/>
  <c r="D10" i="3"/>
  <c r="E10" i="3" s="1"/>
  <c r="D8" i="3"/>
  <c r="E8" i="3" s="1"/>
  <c r="D5" i="3"/>
  <c r="E5" i="3" s="1"/>
  <c r="D9" i="3"/>
  <c r="E9" i="3" s="1"/>
  <c r="V10" i="5" l="1"/>
  <c r="V12" i="5"/>
  <c r="V11" i="5"/>
  <c r="V13" i="5"/>
  <c r="V14" i="5"/>
  <c r="V18" i="5"/>
  <c r="U18" i="5"/>
  <c r="A18" i="5"/>
  <c r="D51" i="4"/>
  <c r="D52" i="4" s="1"/>
  <c r="D53" i="4" s="1"/>
  <c r="D54" i="4" s="1"/>
  <c r="V46" i="1"/>
  <c r="V45" i="1"/>
  <c r="V44" i="1"/>
  <c r="V43" i="1"/>
  <c r="V42" i="1"/>
  <c r="V41" i="1"/>
  <c r="V47" i="1"/>
  <c r="V9" i="4"/>
  <c r="V10" i="4"/>
  <c r="V11" i="4"/>
  <c r="U13" i="4"/>
  <c r="C14" i="4"/>
  <c r="V13" i="4"/>
  <c r="Q49" i="4"/>
  <c r="R16" i="4"/>
  <c r="R49" i="4" s="1"/>
  <c r="I3" i="4" s="1"/>
  <c r="V12" i="4"/>
  <c r="U36" i="1"/>
  <c r="C37" i="1"/>
  <c r="U28" i="1"/>
  <c r="C29" i="1"/>
  <c r="U21" i="1"/>
  <c r="C22" i="1"/>
  <c r="V11" i="1"/>
  <c r="V21" i="1"/>
  <c r="V13" i="1"/>
  <c r="V36" i="1"/>
  <c r="V15" i="1"/>
  <c r="V19" i="1"/>
  <c r="V28" i="1"/>
  <c r="V33" i="1"/>
  <c r="V37" i="1"/>
  <c r="V12" i="1"/>
  <c r="V17" i="1"/>
  <c r="V26" i="1"/>
  <c r="V35" i="1"/>
  <c r="V10" i="1"/>
  <c r="V18" i="1"/>
  <c r="V27" i="1"/>
  <c r="V14" i="1"/>
  <c r="V9" i="1"/>
  <c r="V20" i="1"/>
  <c r="V25" i="1"/>
  <c r="V34" i="1"/>
  <c r="U19" i="5" l="1"/>
  <c r="V19" i="5"/>
  <c r="V17" i="5"/>
  <c r="V14" i="4"/>
  <c r="C15" i="4"/>
  <c r="U14" i="4"/>
  <c r="V48" i="1"/>
  <c r="S16" i="4"/>
  <c r="S49" i="4" s="1"/>
  <c r="I4" i="4" s="1"/>
  <c r="U37" i="1"/>
  <c r="C38" i="1"/>
  <c r="C30" i="1"/>
  <c r="U29" i="1"/>
  <c r="V29" i="1"/>
  <c r="C23" i="1"/>
  <c r="U22" i="1"/>
  <c r="V22" i="1"/>
  <c r="V16" i="1"/>
  <c r="U12" i="1"/>
  <c r="U13" i="1"/>
  <c r="U14" i="1"/>
  <c r="U15" i="1"/>
  <c r="T15" i="1"/>
  <c r="T12" i="1"/>
  <c r="T13" i="1"/>
  <c r="T14" i="1"/>
  <c r="U20" i="5" l="1"/>
  <c r="V20" i="5"/>
  <c r="C17" i="4"/>
  <c r="V15" i="4"/>
  <c r="V16" i="4" s="1"/>
  <c r="U15" i="4"/>
  <c r="U16" i="4" s="1"/>
  <c r="C39" i="1"/>
  <c r="U38" i="1"/>
  <c r="V38" i="1"/>
  <c r="C31" i="1"/>
  <c r="U30" i="1"/>
  <c r="V30" i="1"/>
  <c r="U23" i="1"/>
  <c r="U24" i="1" s="1"/>
  <c r="V23" i="1"/>
  <c r="V24" i="1" s="1"/>
  <c r="U16" i="1"/>
  <c r="I5" i="1"/>
  <c r="U51" i="1"/>
  <c r="U50" i="1"/>
  <c r="D48" i="1"/>
  <c r="D49" i="1" s="1"/>
  <c r="C22" i="5" l="1"/>
  <c r="V21" i="5"/>
  <c r="U21" i="5"/>
  <c r="C18" i="4"/>
  <c r="V17" i="4"/>
  <c r="H1" i="4"/>
  <c r="U17" i="4"/>
  <c r="U39" i="1"/>
  <c r="U40" i="1" s="1"/>
  <c r="V39" i="1"/>
  <c r="V40" i="1" s="1"/>
  <c r="U31" i="1"/>
  <c r="U32" i="1" s="1"/>
  <c r="V31" i="1"/>
  <c r="V32" i="1" s="1"/>
  <c r="P16" i="1"/>
  <c r="Q16" i="1" s="1"/>
  <c r="R16" i="1" s="1"/>
  <c r="L3" i="1"/>
  <c r="L4" i="1"/>
  <c r="D50" i="1"/>
  <c r="V22" i="5" l="1"/>
  <c r="U22" i="5"/>
  <c r="C23" i="5"/>
  <c r="V49" i="1"/>
  <c r="I6" i="1" s="1"/>
  <c r="V18" i="4"/>
  <c r="U18" i="4"/>
  <c r="C19" i="4"/>
  <c r="S16" i="1"/>
  <c r="D51" i="1"/>
  <c r="U23" i="5" l="1"/>
  <c r="C24" i="5"/>
  <c r="V23" i="5"/>
  <c r="U19" i="4"/>
  <c r="C20" i="4"/>
  <c r="V19" i="4"/>
  <c r="U55" i="1"/>
  <c r="U52" i="1"/>
  <c r="D52" i="1"/>
  <c r="D53" i="1" s="1"/>
  <c r="D54" i="1" s="1"/>
  <c r="C26" i="5" l="1"/>
  <c r="U24" i="5"/>
  <c r="U25" i="5" s="1"/>
  <c r="V24" i="5"/>
  <c r="C21" i="4"/>
  <c r="V20" i="4"/>
  <c r="U20" i="4"/>
  <c r="C27" i="5" l="1"/>
  <c r="V26" i="5"/>
  <c r="U26" i="5"/>
  <c r="A26" i="5"/>
  <c r="C22" i="4"/>
  <c r="V21" i="4"/>
  <c r="U21" i="4"/>
  <c r="V27" i="5" l="1"/>
  <c r="U27" i="5"/>
  <c r="C28" i="5"/>
  <c r="V22" i="4"/>
  <c r="U22" i="4"/>
  <c r="C23" i="4"/>
  <c r="U28" i="5" l="1"/>
  <c r="V28" i="5"/>
  <c r="C29" i="5"/>
  <c r="U23" i="4"/>
  <c r="U24" i="4" s="1"/>
  <c r="V23" i="4"/>
  <c r="V24" i="4" s="1"/>
  <c r="C25" i="4"/>
  <c r="C30" i="5" l="1"/>
  <c r="U29" i="5"/>
  <c r="V29" i="5"/>
  <c r="U25" i="4"/>
  <c r="C26" i="4"/>
  <c r="V25" i="4"/>
  <c r="C31" i="5" l="1"/>
  <c r="V30" i="5"/>
  <c r="U30" i="5"/>
  <c r="C27" i="4"/>
  <c r="V26" i="4"/>
  <c r="U26" i="4"/>
  <c r="V31" i="5" l="1"/>
  <c r="U31" i="5"/>
  <c r="C32" i="5"/>
  <c r="C28" i="4"/>
  <c r="U27" i="4"/>
  <c r="V27" i="4"/>
  <c r="U32" i="5" l="1"/>
  <c r="U33" i="5" s="1"/>
  <c r="C34" i="5"/>
  <c r="V32" i="5"/>
  <c r="V28" i="4"/>
  <c r="U28" i="4"/>
  <c r="C29" i="4"/>
  <c r="U53" i="5" l="1"/>
  <c r="C35" i="5"/>
  <c r="V34" i="5"/>
  <c r="U34" i="5"/>
  <c r="A34" i="5"/>
  <c r="U29" i="4"/>
  <c r="C30" i="4"/>
  <c r="V29" i="4"/>
  <c r="C36" i="5" l="1"/>
  <c r="V35" i="5"/>
  <c r="U35" i="5"/>
  <c r="C31" i="4"/>
  <c r="V30" i="4"/>
  <c r="U30" i="4"/>
  <c r="V36" i="5" l="1"/>
  <c r="U36" i="5"/>
  <c r="C37" i="5"/>
  <c r="C33" i="4"/>
  <c r="V31" i="4"/>
  <c r="V32" i="4" s="1"/>
  <c r="U31" i="4"/>
  <c r="U32" i="4" s="1"/>
  <c r="U37" i="5" l="1"/>
  <c r="C38" i="5"/>
  <c r="V37" i="5"/>
  <c r="U52" i="4"/>
  <c r="C34" i="4"/>
  <c r="V33" i="4"/>
  <c r="U33" i="4"/>
  <c r="C39" i="5" l="1"/>
  <c r="V38" i="5"/>
  <c r="U38" i="5"/>
  <c r="V34" i="4"/>
  <c r="U34" i="4"/>
  <c r="C35" i="4"/>
  <c r="C40" i="5" l="1"/>
  <c r="V39" i="5"/>
  <c r="U39" i="5"/>
  <c r="U35" i="4"/>
  <c r="V35" i="4"/>
  <c r="V40" i="5" l="1"/>
  <c r="U40" i="5"/>
  <c r="U41" i="5" s="1"/>
  <c r="C42" i="5"/>
  <c r="C37" i="4"/>
  <c r="V36" i="4"/>
  <c r="U36" i="4"/>
  <c r="U42" i="5" l="1"/>
  <c r="A42" i="5"/>
  <c r="C43" i="5"/>
  <c r="V42" i="5"/>
  <c r="C38" i="4"/>
  <c r="V37" i="4"/>
  <c r="U37" i="4"/>
  <c r="C44" i="5" l="1"/>
  <c r="V43" i="5"/>
  <c r="U43" i="5"/>
  <c r="V38" i="4"/>
  <c r="C39" i="4"/>
  <c r="U38" i="4"/>
  <c r="C45" i="5" l="1"/>
  <c r="V44" i="5"/>
  <c r="U44" i="5"/>
  <c r="U39" i="4"/>
  <c r="U40" i="4" s="1"/>
  <c r="C41" i="4"/>
  <c r="A41" i="4" s="1"/>
  <c r="V39" i="4"/>
  <c r="V40" i="4" s="1"/>
  <c r="V45" i="5" l="1"/>
  <c r="U45" i="5"/>
  <c r="C46" i="5"/>
  <c r="U41" i="4"/>
  <c r="C42" i="4"/>
  <c r="V41" i="4"/>
  <c r="U46" i="5" l="1"/>
  <c r="C47" i="5"/>
  <c r="V46" i="5"/>
  <c r="C43" i="4"/>
  <c r="V42" i="4"/>
  <c r="U42" i="4"/>
  <c r="C48" i="5" l="1"/>
  <c r="V47" i="5"/>
  <c r="U47" i="5"/>
  <c r="C44" i="4"/>
  <c r="V43" i="4"/>
  <c r="U43" i="4"/>
  <c r="V48" i="5" l="1"/>
  <c r="U48" i="5"/>
  <c r="I7" i="5" s="1"/>
  <c r="V44" i="4"/>
  <c r="C45" i="4"/>
  <c r="U44" i="4"/>
  <c r="U56" i="5" l="1"/>
  <c r="I6" i="5"/>
  <c r="U45" i="4"/>
  <c r="V45" i="4"/>
  <c r="C46" i="4"/>
  <c r="U46" i="4" l="1"/>
  <c r="C47" i="4"/>
  <c r="V46" i="4"/>
  <c r="V47" i="4" l="1"/>
  <c r="V48" i="4" s="1"/>
  <c r="U47" i="4"/>
  <c r="U49" i="4" s="1"/>
  <c r="U55" i="4" l="1"/>
  <c r="V49" i="4"/>
  <c r="I6" i="4" s="1"/>
</calcChain>
</file>

<file path=xl/sharedStrings.xml><?xml version="1.0" encoding="utf-8"?>
<sst xmlns="http://schemas.openxmlformats.org/spreadsheetml/2006/main" count="1123" uniqueCount="57">
  <si>
    <t>NOM</t>
  </si>
  <si>
    <t>PRENOM</t>
  </si>
  <si>
    <t>SERVICE</t>
  </si>
  <si>
    <t>DATE</t>
  </si>
  <si>
    <t>ENTREE</t>
  </si>
  <si>
    <t>SORTIE</t>
  </si>
  <si>
    <t>THEORIQUE</t>
  </si>
  <si>
    <t>effectif</t>
  </si>
  <si>
    <t>Lundi</t>
  </si>
  <si>
    <t>Mardi</t>
  </si>
  <si>
    <t>Mercredi</t>
  </si>
  <si>
    <t>Jeudi</t>
  </si>
  <si>
    <t>Vendredi</t>
  </si>
  <si>
    <t>Samedi</t>
  </si>
  <si>
    <t>Dimanche</t>
  </si>
  <si>
    <t>7h/REPOS</t>
  </si>
  <si>
    <t>JOUR</t>
  </si>
  <si>
    <t>HS 25%</t>
  </si>
  <si>
    <t>HS 50%</t>
  </si>
  <si>
    <t>HEURE NUIT</t>
  </si>
  <si>
    <t>JRS TRAV</t>
  </si>
  <si>
    <t>PRIME HAB</t>
  </si>
  <si>
    <t>HEBDO</t>
  </si>
  <si>
    <t>MOIS</t>
  </si>
  <si>
    <t>Jour travaillé</t>
  </si>
  <si>
    <t>x</t>
  </si>
  <si>
    <t>REPOS</t>
  </si>
  <si>
    <t>MALADIE</t>
  </si>
  <si>
    <t>CP</t>
  </si>
  <si>
    <t>DIM TRAV</t>
  </si>
  <si>
    <t>DIM  TRAV</t>
  </si>
  <si>
    <t>TAUX HORAIRE</t>
  </si>
  <si>
    <t>JR FERIE 100%</t>
  </si>
  <si>
    <t>JOUR FERIE</t>
  </si>
  <si>
    <t>JOUR FERIE TRAV</t>
  </si>
  <si>
    <t>liste automatique des jours fériés</t>
  </si>
  <si>
    <t>01 janvier</t>
  </si>
  <si>
    <t>Pâques</t>
  </si>
  <si>
    <t>lundi Pâques</t>
  </si>
  <si>
    <t>01 mai</t>
  </si>
  <si>
    <t>08mai</t>
  </si>
  <si>
    <t>Ascension</t>
  </si>
  <si>
    <t>Pentecôte</t>
  </si>
  <si>
    <t>lundi Pentecôte</t>
  </si>
  <si>
    <t>14 juillet</t>
  </si>
  <si>
    <t>15 août</t>
  </si>
  <si>
    <t>01novembre</t>
  </si>
  <si>
    <t>11 novembre</t>
  </si>
  <si>
    <t>noël</t>
  </si>
  <si>
    <t>Nb H
SUP
 25%</t>
  </si>
  <si>
    <t>Nb H
SUP
50%</t>
  </si>
  <si>
    <t>Nb H
Nuit
Majo
40%</t>
  </si>
  <si>
    <t>Nb H
Majo
Dimanche</t>
  </si>
  <si>
    <t>Nb H
Jours
Fériés
Travaillé</t>
  </si>
  <si>
    <t>Total
Nb
H
Sup</t>
  </si>
  <si>
    <t>N°- Sem.</t>
  </si>
  <si>
    <t>HEURE DIMANCHE TRAVAILLE MAJO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</si>
</sst>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;@"/>
    <numFmt numFmtId="165" formatCode="[h]:mm:ss;@"/>
    <numFmt numFmtId="166" formatCode="[$-F400]h:mm:ss\ AM/PM"/>
    <numFmt numFmtId="167" formatCode="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indexed="12"/>
      <name val="MS Sans Serif"/>
      <family val="2"/>
    </font>
    <font>
      <b/>
      <sz val="11"/>
      <color rgb="FF0000FF"/>
      <name val="Calibri"/>
      <family val="2"/>
      <scheme val="minor"/>
    </font>
    <font>
      <b/>
      <sz val="12"/>
      <color rgb="FF0000FF"/>
      <name val="Arial"/>
      <family val="2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66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22"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1" xfId="0" applyNumberFormat="1" applyBorder="1"/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" fontId="0" fillId="0" borderId="1" xfId="0" applyNumberFormat="1" applyBorder="1"/>
    <xf numFmtId="0" fontId="0" fillId="2" borderId="1" xfId="0" applyFill="1" applyBorder="1"/>
    <xf numFmtId="0" fontId="0" fillId="4" borderId="1" xfId="0" applyFill="1" applyBorder="1"/>
    <xf numFmtId="165" fontId="0" fillId="0" borderId="0" xfId="0" applyNumberFormat="1"/>
    <xf numFmtId="165" fontId="0" fillId="0" borderId="1" xfId="0" applyNumberFormat="1" applyBorder="1" applyAlignment="1">
      <alignment wrapText="1"/>
    </xf>
    <xf numFmtId="165" fontId="0" fillId="0" borderId="1" xfId="0" applyNumberFormat="1" applyBorder="1"/>
    <xf numFmtId="0" fontId="3" fillId="4" borderId="1" xfId="0" applyFont="1" applyFill="1" applyBorder="1"/>
    <xf numFmtId="165" fontId="3" fillId="0" borderId="1" xfId="0" applyNumberFormat="1" applyFont="1" applyBorder="1"/>
    <xf numFmtId="166" fontId="0" fillId="0" borderId="1" xfId="0" applyNumberFormat="1" applyBorder="1"/>
    <xf numFmtId="166" fontId="0" fillId="0" borderId="0" xfId="0" applyNumberFormat="1"/>
    <xf numFmtId="16" fontId="0" fillId="3" borderId="1" xfId="0" applyNumberFormat="1" applyFill="1" applyBorder="1"/>
    <xf numFmtId="0" fontId="0" fillId="3" borderId="1" xfId="0" applyFill="1" applyBorder="1"/>
    <xf numFmtId="16" fontId="0" fillId="5" borderId="1" xfId="0" applyNumberFormat="1" applyFill="1" applyBorder="1"/>
    <xf numFmtId="164" fontId="0" fillId="5" borderId="1" xfId="0" applyNumberFormat="1" applyFill="1" applyBorder="1"/>
    <xf numFmtId="0" fontId="0" fillId="5" borderId="1" xfId="0" applyFill="1" applyBorder="1"/>
    <xf numFmtId="0" fontId="1" fillId="0" borderId="1" xfId="0" applyFont="1" applyBorder="1"/>
    <xf numFmtId="16" fontId="0" fillId="6" borderId="1" xfId="0" applyNumberFormat="1" applyFill="1" applyBorder="1"/>
    <xf numFmtId="0" fontId="1" fillId="6" borderId="1" xfId="0" applyFont="1" applyFill="1" applyBorder="1"/>
    <xf numFmtId="16" fontId="0" fillId="7" borderId="1" xfId="0" applyNumberFormat="1" applyFill="1" applyBorder="1"/>
    <xf numFmtId="0" fontId="1" fillId="7" borderId="1" xfId="0" applyFont="1" applyFill="1" applyBorder="1"/>
    <xf numFmtId="0" fontId="1" fillId="8" borderId="1" xfId="0" applyFont="1" applyFill="1" applyBorder="1"/>
    <xf numFmtId="16" fontId="0" fillId="8" borderId="1" xfId="0" applyNumberFormat="1" applyFill="1" applyBorder="1"/>
    <xf numFmtId="0" fontId="0" fillId="9" borderId="1" xfId="0" applyFill="1" applyBorder="1"/>
    <xf numFmtId="16" fontId="0" fillId="9" borderId="1" xfId="0" applyNumberFormat="1" applyFill="1" applyBorder="1"/>
    <xf numFmtId="0" fontId="0" fillId="6" borderId="1" xfId="0" applyFill="1" applyBorder="1"/>
    <xf numFmtId="0" fontId="0" fillId="7" borderId="1" xfId="0" applyFill="1" applyBorder="1"/>
    <xf numFmtId="0" fontId="0" fillId="10" borderId="1" xfId="0" applyFill="1" applyBorder="1"/>
    <xf numFmtId="0" fontId="0" fillId="3" borderId="1" xfId="0" applyFill="1" applyBorder="1" applyAlignment="1">
      <alignment wrapText="1"/>
    </xf>
    <xf numFmtId="0" fontId="4" fillId="11" borderId="0" xfId="0" applyFont="1" applyFill="1"/>
    <xf numFmtId="0" fontId="0" fillId="11" borderId="1" xfId="0" applyFill="1" applyBorder="1"/>
    <xf numFmtId="2" fontId="0" fillId="0" borderId="1" xfId="0" applyNumberFormat="1" applyBorder="1"/>
    <xf numFmtId="2" fontId="0" fillId="0" borderId="2" xfId="0" applyNumberFormat="1" applyBorder="1"/>
    <xf numFmtId="0" fontId="7" fillId="0" borderId="0" xfId="1" applyFill="1" applyProtection="1">
      <protection hidden="1"/>
    </xf>
    <xf numFmtId="16" fontId="8" fillId="0" borderId="0" xfId="1" quotePrefix="1" applyNumberFormat="1" applyFont="1" applyFill="1" applyProtection="1">
      <protection hidden="1"/>
    </xf>
    <xf numFmtId="0" fontId="7" fillId="0" borderId="0" xfId="1" applyProtection="1">
      <protection hidden="1"/>
    </xf>
    <xf numFmtId="1" fontId="7" fillId="12" borderId="0" xfId="1" applyNumberFormat="1" applyFill="1" applyAlignment="1" applyProtection="1">
      <alignment horizontal="center"/>
      <protection locked="0"/>
    </xf>
    <xf numFmtId="0" fontId="9" fillId="13" borderId="0" xfId="1" applyFont="1" applyFill="1" applyAlignment="1" applyProtection="1">
      <alignment horizontal="left"/>
      <protection hidden="1"/>
    </xf>
    <xf numFmtId="0" fontId="1" fillId="13" borderId="0" xfId="1" applyFont="1" applyFill="1" applyProtection="1">
      <protection hidden="1"/>
    </xf>
    <xf numFmtId="0" fontId="7" fillId="0" borderId="0" xfId="1"/>
    <xf numFmtId="1" fontId="7" fillId="14" borderId="0" xfId="1" applyNumberFormat="1" applyFill="1" applyAlignment="1" applyProtection="1">
      <alignment horizontal="center"/>
      <protection hidden="1"/>
    </xf>
    <xf numFmtId="0" fontId="7" fillId="0" borderId="0" xfId="1" applyFill="1" applyBorder="1" applyProtection="1">
      <protection hidden="1"/>
    </xf>
    <xf numFmtId="14" fontId="7" fillId="0" borderId="0" xfId="1" applyNumberFormat="1" applyFill="1" applyProtection="1">
      <protection hidden="1"/>
    </xf>
    <xf numFmtId="0" fontId="7" fillId="14" borderId="0" xfId="1" quotePrefix="1" applyFill="1" applyProtection="1">
      <protection hidden="1"/>
    </xf>
    <xf numFmtId="14" fontId="7" fillId="14" borderId="0" xfId="1" applyNumberFormat="1" applyFill="1" applyAlignment="1" applyProtection="1">
      <alignment horizontal="center"/>
      <protection hidden="1"/>
    </xf>
    <xf numFmtId="1" fontId="7" fillId="15" borderId="3" xfId="1" applyNumberFormat="1" applyFill="1" applyBorder="1" applyProtection="1">
      <protection hidden="1"/>
    </xf>
    <xf numFmtId="0" fontId="7" fillId="14" borderId="0" xfId="1" applyFill="1" applyProtection="1">
      <protection hidden="1"/>
    </xf>
    <xf numFmtId="1" fontId="7" fillId="14" borderId="3" xfId="1" applyNumberFormat="1" applyFill="1" applyBorder="1" applyProtection="1">
      <protection hidden="1"/>
    </xf>
    <xf numFmtId="1" fontId="7" fillId="0" borderId="0" xfId="1" applyNumberFormat="1" applyFill="1" applyProtection="1">
      <protection hidden="1"/>
    </xf>
    <xf numFmtId="1" fontId="7" fillId="0" borderId="0" xfId="1" quotePrefix="1" applyNumberFormat="1" applyFill="1" applyProtection="1">
      <protection hidden="1"/>
    </xf>
    <xf numFmtId="16" fontId="7" fillId="14" borderId="0" xfId="1" quotePrefix="1" applyNumberFormat="1" applyFill="1" applyProtection="1">
      <protection hidden="1"/>
    </xf>
    <xf numFmtId="167" fontId="7" fillId="0" borderId="0" xfId="1" applyNumberFormat="1" applyFill="1" applyProtection="1">
      <protection hidden="1"/>
    </xf>
    <xf numFmtId="0" fontId="7" fillId="16" borderId="0" xfId="1" applyFill="1" applyProtection="1">
      <protection hidden="1"/>
    </xf>
    <xf numFmtId="0" fontId="7" fillId="0" borderId="0" xfId="1" applyFill="1" applyAlignment="1" applyProtection="1">
      <alignment horizontal="right"/>
      <protection hidden="1"/>
    </xf>
    <xf numFmtId="14" fontId="7" fillId="0" borderId="0" xfId="1" applyNumberFormat="1" applyFill="1" applyAlignment="1" applyProtection="1">
      <alignment horizontal="center"/>
      <protection hidden="1"/>
    </xf>
    <xf numFmtId="1" fontId="7" fillId="0" borderId="0" xfId="1" applyNumberFormat="1" applyFill="1" applyBorder="1" applyProtection="1">
      <protection hidden="1"/>
    </xf>
    <xf numFmtId="0" fontId="7" fillId="0" borderId="0" xfId="1" quotePrefix="1" applyFill="1" applyProtection="1">
      <protection hidden="1"/>
    </xf>
    <xf numFmtId="14" fontId="7" fillId="0" borderId="0" xfId="1" quotePrefix="1" applyNumberFormat="1" applyFill="1" applyProtection="1">
      <protection hidden="1"/>
    </xf>
    <xf numFmtId="2" fontId="0" fillId="9" borderId="1" xfId="0" applyNumberFormat="1" applyFill="1" applyBorder="1"/>
    <xf numFmtId="2" fontId="3" fillId="12" borderId="1" xfId="0" applyNumberFormat="1" applyFont="1" applyFill="1" applyBorder="1"/>
    <xf numFmtId="2" fontId="0" fillId="12" borderId="1" xfId="0" applyNumberFormat="1" applyFill="1" applyBorder="1"/>
    <xf numFmtId="2" fontId="0" fillId="12" borderId="0" xfId="0" applyNumberFormat="1" applyFill="1"/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" fontId="0" fillId="0" borderId="1" xfId="0" applyNumberFormat="1" applyFill="1" applyBorder="1"/>
    <xf numFmtId="2" fontId="10" fillId="18" borderId="0" xfId="0" applyNumberFormat="1" applyFont="1" applyFill="1"/>
    <xf numFmtId="165" fontId="0" fillId="0" borderId="1" xfId="0" applyNumberFormat="1" applyBorder="1" applyAlignment="1">
      <alignment horizontal="center" vertical="center" wrapText="1"/>
    </xf>
    <xf numFmtId="2" fontId="1" fillId="8" borderId="0" xfId="0" applyNumberFormat="1" applyFont="1" applyFill="1"/>
    <xf numFmtId="0" fontId="11" fillId="0" borderId="0" xfId="0" applyFont="1"/>
    <xf numFmtId="165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49" fontId="5" fillId="0" borderId="1" xfId="0" applyNumberFormat="1" applyFont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2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166" fontId="0" fillId="0" borderId="1" xfId="0" applyNumberFormat="1" applyBorder="1" applyProtection="1">
      <protection hidden="1"/>
    </xf>
    <xf numFmtId="164" fontId="0" fillId="0" borderId="1" xfId="0" applyNumberFormat="1" applyBorder="1" applyProtection="1">
      <protection hidden="1"/>
    </xf>
    <xf numFmtId="2" fontId="0" fillId="0" borderId="2" xfId="0" applyNumberFormat="1" applyBorder="1" applyProtection="1">
      <protection hidden="1"/>
    </xf>
    <xf numFmtId="2" fontId="3" fillId="12" borderId="1" xfId="0" applyNumberFormat="1" applyFont="1" applyFill="1" applyBorder="1" applyProtection="1">
      <protection hidden="1"/>
    </xf>
    <xf numFmtId="2" fontId="0" fillId="12" borderId="1" xfId="0" applyNumberFormat="1" applyFill="1" applyBorder="1" applyProtection="1">
      <protection hidden="1"/>
    </xf>
    <xf numFmtId="2" fontId="0" fillId="12" borderId="0" xfId="0" applyNumberFormat="1" applyFill="1" applyProtection="1">
      <protection hidden="1"/>
    </xf>
    <xf numFmtId="2" fontId="10" fillId="18" borderId="0" xfId="0" applyNumberFormat="1" applyFont="1" applyFill="1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0" fontId="0" fillId="7" borderId="1" xfId="0" applyFill="1" applyBorder="1" applyProtection="1">
      <protection hidden="1"/>
    </xf>
    <xf numFmtId="0" fontId="0" fillId="6" borderId="1" xfId="0" applyFill="1" applyBorder="1" applyProtection="1">
      <protection hidden="1"/>
    </xf>
    <xf numFmtId="2" fontId="0" fillId="9" borderId="1" xfId="0" applyNumberFormat="1" applyFill="1" applyBorder="1" applyProtection="1">
      <protection hidden="1"/>
    </xf>
    <xf numFmtId="0" fontId="0" fillId="0" borderId="1" xfId="0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1" fillId="0" borderId="0" xfId="0" applyFont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8" borderId="0" xfId="0" applyFill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2" fillId="17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/>
    <xf numFmtId="166" fontId="0" fillId="5" borderId="1" xfId="0" applyNumberFormat="1" applyFill="1" applyBorder="1"/>
    <xf numFmtId="2" fontId="0" fillId="5" borderId="2" xfId="0" applyNumberFormat="1" applyFill="1" applyBorder="1"/>
    <xf numFmtId="2" fontId="3" fillId="12" borderId="4" xfId="0" applyNumberFormat="1" applyFont="1" applyFill="1" applyBorder="1"/>
    <xf numFmtId="2" fontId="0" fillId="12" borderId="4" xfId="0" applyNumberFormat="1" applyFill="1" applyBorder="1"/>
    <xf numFmtId="0" fontId="0" fillId="7" borderId="5" xfId="0" applyFill="1" applyBorder="1"/>
    <xf numFmtId="2" fontId="10" fillId="18" borderId="1" xfId="0" applyNumberFormat="1" applyFont="1" applyFill="1" applyBorder="1"/>
    <xf numFmtId="166" fontId="0" fillId="7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66FF"/>
      <color rgb="FFFFCC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95250</xdr:rowOff>
    </xdr:from>
    <xdr:to>
      <xdr:col>6</xdr:col>
      <xdr:colOff>161925</xdr:colOff>
      <xdr:row>4</xdr:row>
      <xdr:rowOff>95250</xdr:rowOff>
    </xdr:to>
    <xdr:sp macro="" textlink="">
      <xdr:nvSpPr>
        <xdr:cNvPr id="2" name="Line 9">
          <a:extLst>
            <a:ext uri="{FF2B5EF4-FFF2-40B4-BE49-F238E27FC236}">
              <a16:creationId xmlns="" xmlns:a16="http://schemas.microsoft.com/office/drawing/2014/main" id="{B3C04EA4-E8BB-4E1E-8DD4-42E6053742C1}"/>
            </a:ext>
          </a:extLst>
        </xdr:cNvPr>
        <xdr:cNvSpPr>
          <a:spLocks noChangeShapeType="1"/>
        </xdr:cNvSpPr>
      </xdr:nvSpPr>
      <xdr:spPr bwMode="auto">
        <a:xfrm flipH="1" flipV="1">
          <a:off x="3333750" y="676275"/>
          <a:ext cx="1647825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</xdr:row>
      <xdr:rowOff>180975</xdr:rowOff>
    </xdr:from>
    <xdr:to>
      <xdr:col>7</xdr:col>
      <xdr:colOff>647700</xdr:colOff>
      <xdr:row>6</xdr:row>
      <xdr:rowOff>142875</xdr:rowOff>
    </xdr:to>
    <xdr:sp macro="" textlink="">
      <xdr:nvSpPr>
        <xdr:cNvPr id="3" name="Texte 7">
          <a:extLst>
            <a:ext uri="{FF2B5EF4-FFF2-40B4-BE49-F238E27FC236}">
              <a16:creationId xmlns="" xmlns:a16="http://schemas.microsoft.com/office/drawing/2014/main" id="{0A797E2C-E6D9-41C8-8CDF-AF4DD8051456}"/>
            </a:ext>
          </a:extLst>
        </xdr:cNvPr>
        <xdr:cNvSpPr txBox="1">
          <a:spLocks noChangeArrowheads="1"/>
        </xdr:cNvSpPr>
      </xdr:nvSpPr>
      <xdr:spPr bwMode="auto">
        <a:xfrm>
          <a:off x="4991100" y="762000"/>
          <a:ext cx="1609725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MS Sans Serif"/>
            </a:rPr>
            <a:t>Trouver la position de Pâques les autres fêtes suivent</a:t>
          </a:r>
          <a:endParaRPr lang="fr-FR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endrier\mod&#232;le\CalendrierAnnu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ériés"/>
      <sheetName val="Version1"/>
      <sheetName val="Version2"/>
    </sheetNames>
    <sheetDataSet>
      <sheetData sheetId="0"/>
      <sheetData sheetId="1">
        <row r="4">
          <cell r="B4">
            <v>2013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29" sqref="D29"/>
    </sheetView>
  </sheetViews>
  <sheetFormatPr baseColWidth="10" defaultRowHeight="15" x14ac:dyDescent="0.25"/>
  <cols>
    <col min="1" max="2" width="11.42578125" style="45"/>
    <col min="3" max="3" width="15.140625" style="45" customWidth="1"/>
    <col min="4" max="6" width="11.42578125" style="45"/>
    <col min="7" max="7" width="17" style="45" customWidth="1"/>
    <col min="8" max="16384" width="11.42578125" style="45"/>
  </cols>
  <sheetData>
    <row r="1" spans="1:7" ht="15.75" x14ac:dyDescent="0.25">
      <c r="A1" s="39"/>
      <c r="B1" s="40"/>
      <c r="C1" s="41"/>
      <c r="D1" s="42">
        <f>YEAR('Nov2017'!$C$9)</f>
        <v>2017</v>
      </c>
      <c r="E1" s="43" t="s">
        <v>35</v>
      </c>
      <c r="F1" s="44"/>
      <c r="G1" s="44"/>
    </row>
    <row r="2" spans="1:7" x14ac:dyDescent="0.25">
      <c r="A2" s="41"/>
      <c r="B2" s="41"/>
      <c r="C2" s="41"/>
      <c r="D2" s="46">
        <f>$D$1+1</f>
        <v>2018</v>
      </c>
      <c r="E2" s="47"/>
      <c r="F2" s="41"/>
      <c r="G2" s="41"/>
    </row>
    <row r="3" spans="1:7" x14ac:dyDescent="0.25">
      <c r="A3" s="48"/>
      <c r="B3" s="39"/>
      <c r="C3" s="49" t="s">
        <v>36</v>
      </c>
      <c r="D3" s="50" t="str">
        <f>"01/01/"&amp;($D$1)</f>
        <v>01/01/2017</v>
      </c>
      <c r="E3" s="51">
        <f>VALUE(D3)</f>
        <v>42736</v>
      </c>
      <c r="F3" s="47"/>
      <c r="G3" s="41"/>
    </row>
    <row r="4" spans="1:7" x14ac:dyDescent="0.25">
      <c r="A4" s="39"/>
      <c r="B4" s="39"/>
      <c r="C4" s="52" t="s">
        <v>37</v>
      </c>
      <c r="D4" s="50">
        <f>IF(MOD(19*MOD(AN,19)+24,30)+MOD(2*MOD(AN,4)+4*MOD(AN,7)+6*MOD(19*MOD(AN,19)+24,30)+5,7)-9&lt;=0,DATE(AN,3,22+MOD(19*MOD(AN,19)+24,30)+MOD(2*MOD(AN,4)+4*MOD(AN,7)+6*MOD(19*MOD(AN,19)+24,30)+5,7)),DATE(AN,4,MOD(19*MOD(AN,19)+24,30)+MOD(2*MOD(AN,4)+4*MOD(AN,7)+6*MOD(19*MOD(AN,19)+24,30)+5,7)-9))</f>
        <v>42841</v>
      </c>
      <c r="E4" s="53">
        <f>D4</f>
        <v>42841</v>
      </c>
      <c r="F4" s="47"/>
      <c r="G4" s="41"/>
    </row>
    <row r="5" spans="1:7" x14ac:dyDescent="0.25">
      <c r="A5" s="39"/>
      <c r="B5" s="54"/>
      <c r="C5" s="52" t="s">
        <v>38</v>
      </c>
      <c r="D5" s="50">
        <f>+$D$4+1</f>
        <v>42842</v>
      </c>
      <c r="E5" s="53">
        <f>D5</f>
        <v>42842</v>
      </c>
      <c r="F5" s="47"/>
      <c r="G5" s="41"/>
    </row>
    <row r="6" spans="1:7" x14ac:dyDescent="0.25">
      <c r="A6" s="39"/>
      <c r="B6" s="55"/>
      <c r="C6" s="49" t="s">
        <v>39</v>
      </c>
      <c r="D6" s="50" t="str">
        <f>"01/05/"&amp;($D$1)</f>
        <v>01/05/2017</v>
      </c>
      <c r="E6" s="53">
        <f>VALUE(D6)</f>
        <v>42856</v>
      </c>
      <c r="F6" s="47"/>
      <c r="G6" s="41"/>
    </row>
    <row r="7" spans="1:7" x14ac:dyDescent="0.25">
      <c r="A7" s="48"/>
      <c r="B7" s="54"/>
      <c r="C7" s="56" t="s">
        <v>40</v>
      </c>
      <c r="D7" s="50" t="str">
        <f>"08/05/"&amp;($D$1)</f>
        <v>08/05/2017</v>
      </c>
      <c r="E7" s="53">
        <f>VALUE(D7)</f>
        <v>42863</v>
      </c>
      <c r="F7" s="47"/>
      <c r="G7" s="41"/>
    </row>
    <row r="8" spans="1:7" x14ac:dyDescent="0.25">
      <c r="A8" s="57"/>
      <c r="B8" s="54"/>
      <c r="C8" s="52" t="s">
        <v>41</v>
      </c>
      <c r="D8" s="50">
        <f>$D$4+39</f>
        <v>42880</v>
      </c>
      <c r="E8" s="53">
        <f>D8</f>
        <v>42880</v>
      </c>
      <c r="F8" s="47"/>
      <c r="G8" s="41"/>
    </row>
    <row r="9" spans="1:7" x14ac:dyDescent="0.25">
      <c r="A9" s="39"/>
      <c r="B9" s="55"/>
      <c r="C9" s="52" t="s">
        <v>42</v>
      </c>
      <c r="D9" s="50">
        <f>$D$4+49</f>
        <v>42890</v>
      </c>
      <c r="E9" s="53">
        <f>D9</f>
        <v>42890</v>
      </c>
      <c r="F9" s="47"/>
      <c r="G9" s="41"/>
    </row>
    <row r="10" spans="1:7" x14ac:dyDescent="0.25">
      <c r="A10" s="48"/>
      <c r="B10" s="54"/>
      <c r="C10" s="58" t="s">
        <v>43</v>
      </c>
      <c r="D10" s="50">
        <f>$D$4+50</f>
        <v>42891</v>
      </c>
      <c r="E10" s="53">
        <f>D10</f>
        <v>42891</v>
      </c>
      <c r="F10" s="47"/>
      <c r="G10" s="41"/>
    </row>
    <row r="11" spans="1:7" x14ac:dyDescent="0.25">
      <c r="A11" s="39"/>
      <c r="B11" s="39"/>
      <c r="C11" s="49" t="s">
        <v>44</v>
      </c>
      <c r="D11" s="50" t="str">
        <f>"14/07/"&amp;($D$1)</f>
        <v>14/07/2017</v>
      </c>
      <c r="E11" s="53">
        <f t="shared" ref="E11:E16" si="0">VALUE(D11)</f>
        <v>42930</v>
      </c>
      <c r="F11" s="47"/>
      <c r="G11" s="41"/>
    </row>
    <row r="12" spans="1:7" x14ac:dyDescent="0.25">
      <c r="A12" s="39"/>
      <c r="B12" s="59"/>
      <c r="C12" s="49" t="s">
        <v>45</v>
      </c>
      <c r="D12" s="50" t="str">
        <f>"15/08/"&amp;($D$1)</f>
        <v>15/08/2017</v>
      </c>
      <c r="E12" s="53">
        <f t="shared" si="0"/>
        <v>42962</v>
      </c>
      <c r="F12" s="47"/>
      <c r="G12" s="41"/>
    </row>
    <row r="13" spans="1:7" x14ac:dyDescent="0.25">
      <c r="A13" s="39"/>
      <c r="B13" s="59"/>
      <c r="C13" s="49" t="s">
        <v>46</v>
      </c>
      <c r="D13" s="50" t="str">
        <f>"01/11/"&amp;($D$1)</f>
        <v>01/11/2017</v>
      </c>
      <c r="E13" s="53">
        <f t="shared" si="0"/>
        <v>43040</v>
      </c>
      <c r="F13" s="47"/>
      <c r="G13" s="41"/>
    </row>
    <row r="14" spans="1:7" x14ac:dyDescent="0.25">
      <c r="A14" s="39"/>
      <c r="B14" s="59"/>
      <c r="C14" s="49" t="s">
        <v>47</v>
      </c>
      <c r="D14" s="50" t="str">
        <f>"11/11/"&amp;($D$1)</f>
        <v>11/11/2017</v>
      </c>
      <c r="E14" s="53">
        <f t="shared" si="0"/>
        <v>43050</v>
      </c>
      <c r="F14" s="47"/>
      <c r="G14" s="41"/>
    </row>
    <row r="15" spans="1:7" x14ac:dyDescent="0.25">
      <c r="A15" s="39"/>
      <c r="B15" s="59"/>
      <c r="C15" s="52" t="s">
        <v>48</v>
      </c>
      <c r="D15" s="50" t="str">
        <f>"25/12/"&amp;($D$1)</f>
        <v>25/12/2017</v>
      </c>
      <c r="E15" s="53">
        <f t="shared" si="0"/>
        <v>43094</v>
      </c>
      <c r="F15" s="47"/>
      <c r="G15" s="41"/>
    </row>
    <row r="16" spans="1:7" x14ac:dyDescent="0.25">
      <c r="A16" s="39"/>
      <c r="B16" s="59"/>
      <c r="C16" s="49" t="s">
        <v>36</v>
      </c>
      <c r="D16" s="50" t="str">
        <f>"01/01/"&amp;($D$2)</f>
        <v>01/01/2018</v>
      </c>
      <c r="E16" s="51">
        <f t="shared" si="0"/>
        <v>43101</v>
      </c>
      <c r="F16" s="47"/>
      <c r="G16" s="41"/>
    </row>
    <row r="17" spans="1:7" x14ac:dyDescent="0.25">
      <c r="A17" s="39"/>
      <c r="B17" s="59"/>
      <c r="C17" s="39"/>
      <c r="D17" s="60"/>
      <c r="E17" s="61"/>
      <c r="F17" s="47"/>
      <c r="G17" s="41"/>
    </row>
    <row r="18" spans="1:7" x14ac:dyDescent="0.25">
      <c r="A18" s="39"/>
      <c r="B18" s="59"/>
      <c r="C18" s="39"/>
      <c r="D18" s="60"/>
      <c r="E18" s="61"/>
      <c r="F18" s="47"/>
    </row>
    <row r="19" spans="1:7" x14ac:dyDescent="0.25">
      <c r="A19" s="39"/>
      <c r="B19" s="39"/>
      <c r="C19" s="62"/>
      <c r="D19" s="60"/>
      <c r="E19" s="61"/>
      <c r="F19" s="47"/>
    </row>
    <row r="20" spans="1:7" x14ac:dyDescent="0.25">
      <c r="A20" s="39"/>
      <c r="B20" s="48"/>
      <c r="C20" s="63"/>
      <c r="D20" s="60"/>
      <c r="E20" s="61"/>
      <c r="F20" s="47"/>
    </row>
    <row r="21" spans="1:7" x14ac:dyDescent="0.25">
      <c r="A21" s="41"/>
      <c r="B21" s="41"/>
      <c r="C21" s="39"/>
      <c r="D21" s="60"/>
      <c r="E21" s="61"/>
      <c r="F21" s="47"/>
    </row>
    <row r="22" spans="1:7" x14ac:dyDescent="0.25">
      <c r="A22" s="41"/>
      <c r="B22" s="41"/>
      <c r="C22" s="39"/>
      <c r="D22" s="60"/>
      <c r="E22" s="61"/>
      <c r="F22" s="47"/>
    </row>
    <row r="23" spans="1:7" x14ac:dyDescent="0.25">
      <c r="A23" s="41"/>
      <c r="B23" s="41"/>
      <c r="C23" s="39"/>
      <c r="D23" s="60"/>
      <c r="E23" s="61"/>
      <c r="F23" s="47"/>
    </row>
    <row r="24" spans="1:7" x14ac:dyDescent="0.25">
      <c r="A24" s="41"/>
      <c r="B24" s="41"/>
      <c r="C24" s="62"/>
      <c r="D24" s="60"/>
      <c r="E24" s="61"/>
      <c r="F24" s="47"/>
    </row>
    <row r="25" spans="1:7" x14ac:dyDescent="0.25">
      <c r="A25" s="41"/>
      <c r="B25" s="41"/>
      <c r="C25" s="62"/>
      <c r="D25" s="60"/>
      <c r="E25" s="61"/>
      <c r="F25" s="47"/>
    </row>
    <row r="26" spans="1:7" x14ac:dyDescent="0.25">
      <c r="A26" s="41"/>
      <c r="B26" s="41"/>
      <c r="C26" s="62"/>
      <c r="D26" s="60"/>
      <c r="E26" s="61"/>
      <c r="F26" s="47"/>
    </row>
    <row r="27" spans="1:7" x14ac:dyDescent="0.25">
      <c r="A27" s="41"/>
      <c r="B27" s="41"/>
      <c r="C27" s="62"/>
      <c r="D27" s="60"/>
      <c r="E27" s="61"/>
      <c r="F27" s="47"/>
    </row>
    <row r="28" spans="1:7" x14ac:dyDescent="0.25">
      <c r="A28" s="41"/>
      <c r="B28" s="41"/>
      <c r="C28" s="39"/>
      <c r="D28" s="60"/>
      <c r="E28" s="61"/>
      <c r="F28" s="47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showZeros="0" workbookViewId="0">
      <pane xSplit="3" ySplit="8" topLeftCell="D36" activePane="bottomRight" state="frozen"/>
      <selection pane="topRight" activeCell="D1" sqref="D1"/>
      <selection pane="bottomLeft" activeCell="A9" sqref="A9"/>
      <selection pane="bottomRight" activeCell="Y45" sqref="Y45"/>
    </sheetView>
  </sheetViews>
  <sheetFormatPr baseColWidth="10" defaultRowHeight="15" x14ac:dyDescent="0.25"/>
  <cols>
    <col min="1" max="1" width="5.28515625" customWidth="1"/>
    <col min="2" max="2" width="11.7109375" customWidth="1"/>
    <col min="3" max="3" width="17.5703125" customWidth="1"/>
    <col min="4" max="4" width="11.7109375" customWidth="1"/>
    <col min="5" max="14" width="7.7109375" customWidth="1"/>
    <col min="16" max="16" width="8.7109375" style="10" customWidth="1"/>
    <col min="17" max="17" width="8.7109375" customWidth="1"/>
    <col min="18" max="19" width="8.7109375" style="16" customWidth="1"/>
    <col min="20" max="20" width="8.7109375" customWidth="1"/>
    <col min="21" max="21" width="10.28515625" customWidth="1"/>
    <col min="22" max="22" width="8.7109375" customWidth="1"/>
  </cols>
  <sheetData>
    <row r="1" spans="1:22" ht="18.75" x14ac:dyDescent="0.25">
      <c r="G1" s="2" t="s">
        <v>23</v>
      </c>
      <c r="H1" s="111" t="str">
        <f>CHOOSE(MONTH(C17),"Janvier","Février","Mars","Avril","Mai","Juin","Juillet","Août","Septembre","Octobre","Novembre","Décembre")</f>
        <v>Janvier</v>
      </c>
      <c r="I1" s="112"/>
    </row>
    <row r="3" spans="1:22" x14ac:dyDescent="0.25">
      <c r="B3" s="2" t="s">
        <v>0</v>
      </c>
      <c r="C3" s="2"/>
      <c r="D3" s="2"/>
      <c r="H3" s="104" t="s">
        <v>17</v>
      </c>
      <c r="I3" s="76">
        <f>R49</f>
        <v>0</v>
      </c>
      <c r="J3" s="108" t="s">
        <v>20</v>
      </c>
      <c r="K3" s="109"/>
      <c r="L3" s="110">
        <f>D48</f>
        <v>0</v>
      </c>
    </row>
    <row r="4" spans="1:22" x14ac:dyDescent="0.25">
      <c r="B4" s="2" t="s">
        <v>1</v>
      </c>
      <c r="C4" s="2"/>
      <c r="D4" s="2"/>
      <c r="H4" s="105" t="s">
        <v>18</v>
      </c>
      <c r="I4" s="76">
        <f>S49</f>
        <v>0</v>
      </c>
      <c r="J4" s="108" t="s">
        <v>21</v>
      </c>
      <c r="K4" s="109"/>
      <c r="L4" s="110">
        <f>(D48*0.2)*C6</f>
        <v>0</v>
      </c>
    </row>
    <row r="5" spans="1:22" x14ac:dyDescent="0.25">
      <c r="B5" s="2" t="s">
        <v>2</v>
      </c>
      <c r="C5" s="2"/>
      <c r="D5" s="2"/>
      <c r="H5" s="106" t="s">
        <v>19</v>
      </c>
      <c r="I5" s="76">
        <f>T48</f>
        <v>0</v>
      </c>
      <c r="J5" s="2"/>
    </row>
    <row r="6" spans="1:22" x14ac:dyDescent="0.25">
      <c r="B6" s="2" t="s">
        <v>31</v>
      </c>
      <c r="C6" s="2">
        <v>9.76</v>
      </c>
      <c r="D6" s="2"/>
      <c r="H6" s="107" t="s">
        <v>32</v>
      </c>
      <c r="I6" s="76">
        <f>V49</f>
        <v>0</v>
      </c>
      <c r="J6" s="2"/>
    </row>
    <row r="8" spans="1:22" s="6" customFormat="1" ht="60" x14ac:dyDescent="0.25">
      <c r="A8" s="113" t="s">
        <v>55</v>
      </c>
      <c r="B8" s="113" t="s">
        <v>16</v>
      </c>
      <c r="C8" s="113" t="s">
        <v>3</v>
      </c>
      <c r="D8" s="113" t="s">
        <v>24</v>
      </c>
      <c r="E8" s="113" t="s">
        <v>4</v>
      </c>
      <c r="F8" s="113" t="s">
        <v>5</v>
      </c>
      <c r="G8" s="113" t="s">
        <v>4</v>
      </c>
      <c r="H8" s="113" t="s">
        <v>5</v>
      </c>
      <c r="I8" s="113" t="s">
        <v>4</v>
      </c>
      <c r="J8" s="113" t="s">
        <v>5</v>
      </c>
      <c r="K8" s="113" t="s">
        <v>4</v>
      </c>
      <c r="L8" s="113" t="s">
        <v>5</v>
      </c>
      <c r="M8" s="113" t="s">
        <v>4</v>
      </c>
      <c r="N8" s="113" t="s">
        <v>5</v>
      </c>
      <c r="O8" s="72" t="s">
        <v>6</v>
      </c>
      <c r="P8" s="78" t="s">
        <v>7</v>
      </c>
      <c r="Q8" s="79" t="s">
        <v>54</v>
      </c>
      <c r="R8" s="80" t="s">
        <v>49</v>
      </c>
      <c r="S8" s="81" t="s">
        <v>50</v>
      </c>
      <c r="T8" s="82" t="s">
        <v>51</v>
      </c>
      <c r="U8" s="83" t="s">
        <v>52</v>
      </c>
      <c r="V8" s="79" t="s">
        <v>53</v>
      </c>
    </row>
    <row r="9" spans="1:22" s="6" customFormat="1" ht="15.75" x14ac:dyDescent="0.25">
      <c r="A9" s="102">
        <f>WEEKNUM(C9)</f>
        <v>1</v>
      </c>
      <c r="B9" s="99" t="s">
        <v>8</v>
      </c>
      <c r="C9" s="73">
        <v>43101</v>
      </c>
      <c r="D9" s="35" t="s">
        <v>33</v>
      </c>
      <c r="E9" s="103"/>
      <c r="F9" s="100"/>
      <c r="G9" s="100"/>
      <c r="H9" s="100"/>
      <c r="I9" s="100"/>
      <c r="J9" s="100"/>
      <c r="K9" s="100"/>
      <c r="L9" s="100"/>
      <c r="M9" s="100"/>
      <c r="N9" s="100"/>
      <c r="O9" s="101"/>
      <c r="P9" s="84">
        <f>IF(SUM(E9:H9)=0,0,IF(AND(F9="",G9=""),((1/24*24-E9)+IF(H9&lt;=1/24*6,H9,H9-1/24*6))*24,((F9-E9)+(H9-G9)+(J9-I9)+(L9-K9)+(N9-M9))*24))</f>
        <v>0</v>
      </c>
      <c r="Q9" s="85"/>
      <c r="R9" s="86"/>
      <c r="S9" s="86"/>
      <c r="T9" s="87">
        <f t="shared" ref="T9:T11" si="0">IF(E9="",0,1/24*24-E9)+IF(H9&gt;1/24*6,1/24*6,H9)</f>
        <v>0</v>
      </c>
      <c r="U9" s="88">
        <f t="shared" ref="U9:U14" si="1">IF(WEEKDAY(C9,2)=7,P9,0)</f>
        <v>0</v>
      </c>
      <c r="V9" s="84">
        <f>IF(COUNTIF(fériés,'nlle feuille'!C9)&gt;0,P9,0)</f>
        <v>0</v>
      </c>
    </row>
    <row r="10" spans="1:22" s="6" customFormat="1" x14ac:dyDescent="0.25">
      <c r="B10" s="99" t="s">
        <v>9</v>
      </c>
      <c r="C10" s="73">
        <f>C9+1</f>
        <v>43102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84">
        <f t="shared" ref="P10:P15" si="2">IF(SUM(E10:H10)=0,0,IF(AND(F10="",G10=""),((1/24*24-E10)+IF(H10&lt;=1/24*6,H10,H10-1/24*6))*24,((F10-E10)+(H10-G10)+(J10-I10)+(L10-K10)+(N10-M10))*24))</f>
        <v>0</v>
      </c>
      <c r="Q10" s="85"/>
      <c r="R10" s="86"/>
      <c r="S10" s="86"/>
      <c r="T10" s="87">
        <f t="shared" si="0"/>
        <v>0</v>
      </c>
      <c r="U10" s="88">
        <f t="shared" si="1"/>
        <v>0</v>
      </c>
      <c r="V10" s="84">
        <f>IF(COUNTIF(fériés,'nlle feuille'!C10)&gt;0,P10,0)</f>
        <v>0</v>
      </c>
    </row>
    <row r="11" spans="1:22" x14ac:dyDescent="0.25">
      <c r="B11" s="99" t="s">
        <v>10</v>
      </c>
      <c r="C11" s="73">
        <f t="shared" ref="C11:C15" si="3">C10+1</f>
        <v>43103</v>
      </c>
      <c r="D11" s="100"/>
      <c r="E11" s="3"/>
      <c r="F11" s="3"/>
      <c r="G11" s="3"/>
      <c r="H11" s="3"/>
      <c r="I11" s="3"/>
      <c r="J11" s="3"/>
      <c r="K11" s="3"/>
      <c r="L11" s="3"/>
      <c r="M11" s="3"/>
      <c r="N11" s="3"/>
      <c r="O11" s="1"/>
      <c r="P11" s="84">
        <f t="shared" si="2"/>
        <v>0</v>
      </c>
      <c r="Q11" s="85"/>
      <c r="R11" s="86"/>
      <c r="S11" s="86"/>
      <c r="T11" s="87">
        <f t="shared" si="0"/>
        <v>0</v>
      </c>
      <c r="U11" s="88">
        <f t="shared" si="1"/>
        <v>0</v>
      </c>
      <c r="V11" s="84">
        <f>IF(COUNTIF(fériés,'nlle feuille'!C11)&gt;0,P11,0)</f>
        <v>0</v>
      </c>
    </row>
    <row r="12" spans="1:22" x14ac:dyDescent="0.25">
      <c r="B12" s="99" t="s">
        <v>11</v>
      </c>
      <c r="C12" s="73">
        <f t="shared" si="3"/>
        <v>43104</v>
      </c>
      <c r="D12" s="100"/>
      <c r="E12" s="3"/>
      <c r="F12" s="3"/>
      <c r="G12" s="3"/>
      <c r="H12" s="3"/>
      <c r="I12" s="3"/>
      <c r="J12" s="3"/>
      <c r="K12" s="3"/>
      <c r="L12" s="3"/>
      <c r="M12" s="3"/>
      <c r="N12" s="3"/>
      <c r="O12" s="1"/>
      <c r="P12" s="84">
        <f t="shared" si="2"/>
        <v>0</v>
      </c>
      <c r="Q12" s="85"/>
      <c r="R12" s="86"/>
      <c r="S12" s="86"/>
      <c r="T12" s="87">
        <f>IF(E12="",0,1/24*24-E12)+IF(H12&gt;1/24*6,1/24*6,H12)</f>
        <v>0</v>
      </c>
      <c r="U12" s="88">
        <f t="shared" si="1"/>
        <v>0</v>
      </c>
      <c r="V12" s="84">
        <f>IF(COUNTIF(fériés,'nlle feuille'!C12)&gt;0,P12,0)</f>
        <v>0</v>
      </c>
    </row>
    <row r="13" spans="1:22" x14ac:dyDescent="0.25">
      <c r="B13" s="99" t="s">
        <v>12</v>
      </c>
      <c r="C13" s="73">
        <f t="shared" si="3"/>
        <v>43105</v>
      </c>
      <c r="D13" s="100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  <c r="P13" s="84">
        <f t="shared" si="2"/>
        <v>0</v>
      </c>
      <c r="Q13" s="85"/>
      <c r="R13" s="86"/>
      <c r="S13" s="86"/>
      <c r="T13" s="87">
        <f>IF(E13="",0,1/24*24-E13)+IF(H13&gt;1/24*6,1/24*6,H13)</f>
        <v>0</v>
      </c>
      <c r="U13" s="88">
        <f t="shared" si="1"/>
        <v>0</v>
      </c>
      <c r="V13" s="84">
        <f>IF(COUNTIF(fériés,'nlle feuille'!C13)&gt;0,P13,0)</f>
        <v>0</v>
      </c>
    </row>
    <row r="14" spans="1:22" x14ac:dyDescent="0.25">
      <c r="B14" s="99" t="s">
        <v>13</v>
      </c>
      <c r="C14" s="73">
        <f t="shared" si="3"/>
        <v>43106</v>
      </c>
      <c r="D14" s="100"/>
      <c r="E14" s="3"/>
      <c r="F14" s="3"/>
      <c r="G14" s="3"/>
      <c r="H14" s="3"/>
      <c r="I14" s="3"/>
      <c r="J14" s="3"/>
      <c r="K14" s="3"/>
      <c r="L14" s="3"/>
      <c r="M14" s="3"/>
      <c r="N14" s="3"/>
      <c r="O14" s="1"/>
      <c r="P14" s="84">
        <f t="shared" si="2"/>
        <v>0</v>
      </c>
      <c r="Q14" s="85"/>
      <c r="R14" s="86"/>
      <c r="S14" s="86"/>
      <c r="T14" s="87">
        <f>IF(E14="",0,1/24*24-E14)+IF(H14&gt;1/24*6,1/24*6,H14)</f>
        <v>0</v>
      </c>
      <c r="U14" s="88">
        <f t="shared" si="1"/>
        <v>0</v>
      </c>
      <c r="V14" s="84">
        <f>IF(COUNTIF(fériés,'nlle feuille'!C14)&gt;0,P14,0)</f>
        <v>0</v>
      </c>
    </row>
    <row r="15" spans="1:22" x14ac:dyDescent="0.25">
      <c r="B15" s="99" t="s">
        <v>14</v>
      </c>
      <c r="C15" s="73">
        <f t="shared" si="3"/>
        <v>43107</v>
      </c>
      <c r="D15" s="100"/>
      <c r="E15" s="3"/>
      <c r="F15" s="3"/>
      <c r="G15" s="3"/>
      <c r="H15" s="3"/>
      <c r="I15" s="3"/>
      <c r="J15" s="3"/>
      <c r="K15" s="3"/>
      <c r="L15" s="3"/>
      <c r="M15" s="3"/>
      <c r="N15" s="3"/>
      <c r="O15" s="1"/>
      <c r="P15" s="84">
        <f t="shared" si="2"/>
        <v>0</v>
      </c>
      <c r="Q15" s="85"/>
      <c r="R15" s="86"/>
      <c r="S15" s="86"/>
      <c r="T15" s="87">
        <f>IF(E15="",0,1/24*24-E15)+IF(H15&gt;1/24*6,1/24*6,H15)</f>
        <v>0</v>
      </c>
      <c r="U15" s="88">
        <f>IF(WEEKDAY(C15,2)=7,P15,0)</f>
        <v>0</v>
      </c>
      <c r="V15" s="84">
        <f>IF(COUNTIF(fériés,'nlle feuille'!C15)&gt;0,P15,0)</f>
        <v>0</v>
      </c>
    </row>
    <row r="16" spans="1:22" x14ac:dyDescent="0.25">
      <c r="B16" s="13" t="s">
        <v>22</v>
      </c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89">
        <f>SUM(P11:P15)</f>
        <v>0</v>
      </c>
      <c r="Q16" s="90">
        <f>IF(P16&lt;35,0,P16-35)</f>
        <v>0</v>
      </c>
      <c r="R16" s="91">
        <f>IF(Q16&gt;=8,8,Q16)</f>
        <v>0</v>
      </c>
      <c r="S16" s="90">
        <f>IF(Q16-R16&gt;0,Q16-R16,0)</f>
        <v>0</v>
      </c>
      <c r="T16" s="90">
        <f>SUM(T11:T15)</f>
        <v>0</v>
      </c>
      <c r="U16" s="90">
        <f>SUM(U11:U15)</f>
        <v>0</v>
      </c>
      <c r="V16" s="90">
        <f>SUM(V11:V15)</f>
        <v>0</v>
      </c>
    </row>
    <row r="17" spans="1:22" ht="15.75" x14ac:dyDescent="0.25">
      <c r="A17" s="77">
        <f>WEEKNUM(C17)</f>
        <v>2</v>
      </c>
      <c r="B17" s="1" t="s">
        <v>8</v>
      </c>
      <c r="C17" s="73">
        <f>C15+1</f>
        <v>43108</v>
      </c>
      <c r="D17" s="7"/>
      <c r="E17" s="3"/>
      <c r="F17" s="3"/>
      <c r="G17" s="3"/>
      <c r="H17" s="3"/>
      <c r="I17" s="3"/>
      <c r="J17" s="3"/>
      <c r="K17" s="3"/>
      <c r="L17" s="3"/>
      <c r="M17" s="3"/>
      <c r="N17" s="3"/>
      <c r="O17" s="1"/>
      <c r="P17" s="84">
        <f>IF(SUM(E17:H17)=0,0,IF(AND(F17="",G17=""),((1/24*24-E17)+IF(H17&lt;=1/24*6,H17,H17-1/24*6))*24,((F17-E17)+(H17-G17)+(J17-I17)+(L17-K17)+(N17-M17))*24))</f>
        <v>0</v>
      </c>
      <c r="Q17" s="85"/>
      <c r="R17" s="86"/>
      <c r="S17" s="86"/>
      <c r="T17" s="87">
        <f t="shared" ref="T17:T19" si="4">IF(E17="",0,1/24*24-E17)+IF(H17&gt;1/24*6,1/24*6,H17)</f>
        <v>0</v>
      </c>
      <c r="U17" s="88">
        <f t="shared" ref="U17:U22" si="5">IF(WEEKDAY(C17,2)=7,P17,0)</f>
        <v>0</v>
      </c>
      <c r="V17" s="84">
        <f>IF(COUNTIF(fériés,'nlle feuille'!C17)&gt;0,P17,0)</f>
        <v>0</v>
      </c>
    </row>
    <row r="18" spans="1:22" x14ac:dyDescent="0.25">
      <c r="B18" s="1" t="s">
        <v>9</v>
      </c>
      <c r="C18" s="73">
        <f>C17+1</f>
        <v>43109</v>
      </c>
      <c r="D18" s="7"/>
      <c r="E18" s="3"/>
      <c r="F18" s="3"/>
      <c r="G18" s="3"/>
      <c r="H18" s="3"/>
      <c r="I18" s="3"/>
      <c r="J18" s="3"/>
      <c r="K18" s="3"/>
      <c r="L18" s="3"/>
      <c r="M18" s="3"/>
      <c r="N18" s="3"/>
      <c r="O18" s="1"/>
      <c r="P18" s="84">
        <f t="shared" ref="P18:P23" si="6">IF(SUM(E18:H18)=0,0,IF(AND(F18="",G18=""),((1/24*24-E18)+IF(H18&lt;=1/24*6,H18,H18-1/24*6))*24,((F18-E18)+(H18-G18)+(J18-I18)+(L18-K18)+(N18-M18))*24))</f>
        <v>0</v>
      </c>
      <c r="Q18" s="85"/>
      <c r="R18" s="86"/>
      <c r="S18" s="86"/>
      <c r="T18" s="87">
        <f t="shared" si="4"/>
        <v>0</v>
      </c>
      <c r="U18" s="88">
        <f t="shared" si="5"/>
        <v>0</v>
      </c>
      <c r="V18" s="84">
        <f>IF(COUNTIF(fériés,'nlle feuille'!C18)&gt;0,P18,0)</f>
        <v>0</v>
      </c>
    </row>
    <row r="19" spans="1:22" x14ac:dyDescent="0.25">
      <c r="B19" s="1" t="s">
        <v>10</v>
      </c>
      <c r="C19" s="73">
        <f t="shared" ref="C19:C23" si="7">C18+1</f>
        <v>43110</v>
      </c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84">
        <f t="shared" si="6"/>
        <v>0</v>
      </c>
      <c r="Q19" s="85"/>
      <c r="R19" s="86"/>
      <c r="S19" s="86"/>
      <c r="T19" s="87">
        <f t="shared" si="4"/>
        <v>0</v>
      </c>
      <c r="U19" s="88">
        <f t="shared" si="5"/>
        <v>0</v>
      </c>
      <c r="V19" s="84">
        <f>IF(COUNTIF(fériés,'nlle feuille'!C19)&gt;0,P19,0)</f>
        <v>0</v>
      </c>
    </row>
    <row r="20" spans="1:22" x14ac:dyDescent="0.25">
      <c r="B20" s="1" t="s">
        <v>11</v>
      </c>
      <c r="C20" s="73">
        <f t="shared" si="7"/>
        <v>43111</v>
      </c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1"/>
      <c r="P20" s="84">
        <f t="shared" si="6"/>
        <v>0</v>
      </c>
      <c r="Q20" s="85"/>
      <c r="R20" s="86"/>
      <c r="S20" s="86"/>
      <c r="T20" s="87">
        <f>IF(E20="",0,1/24*24-E20)+IF(H20&gt;1/24*6,1/24*6,H20)</f>
        <v>0</v>
      </c>
      <c r="U20" s="88">
        <f t="shared" si="5"/>
        <v>0</v>
      </c>
      <c r="V20" s="84">
        <f>IF(COUNTIF(fériés,'nlle feuille'!C20)&gt;0,P20,0)</f>
        <v>0</v>
      </c>
    </row>
    <row r="21" spans="1:22" x14ac:dyDescent="0.25">
      <c r="B21" s="1" t="s">
        <v>12</v>
      </c>
      <c r="C21" s="73">
        <f t="shared" si="7"/>
        <v>43112</v>
      </c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1"/>
      <c r="P21" s="84">
        <f t="shared" si="6"/>
        <v>0</v>
      </c>
      <c r="Q21" s="85"/>
      <c r="R21" s="86"/>
      <c r="S21" s="86"/>
      <c r="T21" s="87">
        <f>IF(E21="",0,1/24*24-E21)+IF(H21&gt;1/24*6,1/24*6,H21)</f>
        <v>0</v>
      </c>
      <c r="U21" s="88">
        <f t="shared" si="5"/>
        <v>0</v>
      </c>
      <c r="V21" s="84">
        <f>IF(COUNTIF(fériés,'nlle feuille'!C21)&gt;0,P21,0)</f>
        <v>0</v>
      </c>
    </row>
    <row r="22" spans="1:22" x14ac:dyDescent="0.25">
      <c r="B22" s="9" t="s">
        <v>13</v>
      </c>
      <c r="C22" s="73">
        <f t="shared" si="7"/>
        <v>43113</v>
      </c>
      <c r="D22" s="7"/>
      <c r="E22" s="3"/>
      <c r="F22" s="3"/>
      <c r="G22" s="3"/>
      <c r="H22" s="3"/>
      <c r="I22" s="3"/>
      <c r="J22" s="3"/>
      <c r="K22" s="3"/>
      <c r="L22" s="3"/>
      <c r="M22" s="3"/>
      <c r="N22" s="3"/>
      <c r="O22" s="1"/>
      <c r="P22" s="84">
        <f t="shared" si="6"/>
        <v>0</v>
      </c>
      <c r="Q22" s="85"/>
      <c r="R22" s="86"/>
      <c r="S22" s="86"/>
      <c r="T22" s="87">
        <f>IF(E22="",0,1/24*24-E22)+IF(H22&gt;1/24*6,1/24*6,H22)</f>
        <v>0</v>
      </c>
      <c r="U22" s="88">
        <f t="shared" si="5"/>
        <v>0</v>
      </c>
      <c r="V22" s="84">
        <f>IF(COUNTIF(fériés,'nlle feuille'!C22)&gt;0,P22,0)</f>
        <v>0</v>
      </c>
    </row>
    <row r="23" spans="1:22" x14ac:dyDescent="0.25">
      <c r="B23" s="9" t="s">
        <v>14</v>
      </c>
      <c r="C23" s="73">
        <f t="shared" si="7"/>
        <v>43114</v>
      </c>
      <c r="D23" s="7"/>
      <c r="E23" s="3"/>
      <c r="F23" s="3"/>
      <c r="G23" s="3"/>
      <c r="H23" s="3"/>
      <c r="I23" s="3"/>
      <c r="J23" s="3"/>
      <c r="K23" s="3"/>
      <c r="L23" s="3"/>
      <c r="M23" s="3"/>
      <c r="N23" s="3"/>
      <c r="O23" s="1"/>
      <c r="P23" s="84">
        <f t="shared" si="6"/>
        <v>0</v>
      </c>
      <c r="Q23" s="85"/>
      <c r="R23" s="86"/>
      <c r="S23" s="86"/>
      <c r="T23" s="87">
        <f>IF(E23="",0,1/24*24-E23)+IF(H23&gt;1/24*6,1/24*6,H23)</f>
        <v>0</v>
      </c>
      <c r="U23" s="88">
        <f>IF(WEEKDAY(C23,2)=7,P23,0)</f>
        <v>0</v>
      </c>
      <c r="V23" s="84">
        <f>IF(COUNTIF(fériés,'nlle feuille'!C23)&gt;0,P23,0)</f>
        <v>0</v>
      </c>
    </row>
    <row r="24" spans="1:22" x14ac:dyDescent="0.25">
      <c r="B24" s="13" t="s">
        <v>22</v>
      </c>
      <c r="C24" s="19"/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89">
        <f>SUM(P19:P23)</f>
        <v>0</v>
      </c>
      <c r="Q24" s="90">
        <f>IF(P24&lt;35,0,P24-35)</f>
        <v>0</v>
      </c>
      <c r="R24" s="91">
        <f>IF(Q24&gt;=8,8,Q24)</f>
        <v>0</v>
      </c>
      <c r="S24" s="90">
        <f>IF(Q24-R24&gt;0,Q24-R24,0)</f>
        <v>0</v>
      </c>
      <c r="T24" s="90">
        <f>SUM(T19:T23)</f>
        <v>0</v>
      </c>
      <c r="U24" s="90">
        <f>SUM(U19:U23)</f>
        <v>0</v>
      </c>
      <c r="V24" s="90">
        <f>SUM(V19:V23)</f>
        <v>0</v>
      </c>
    </row>
    <row r="25" spans="1:22" ht="15.75" x14ac:dyDescent="0.25">
      <c r="A25" s="77">
        <f>WEEKNUM(C25)</f>
        <v>3</v>
      </c>
      <c r="B25" s="1" t="s">
        <v>8</v>
      </c>
      <c r="C25" s="73">
        <f>C23+1</f>
        <v>43115</v>
      </c>
      <c r="D25" s="7"/>
      <c r="E25" s="3"/>
      <c r="F25" s="3"/>
      <c r="G25" s="3"/>
      <c r="H25" s="3"/>
      <c r="I25" s="3"/>
      <c r="J25" s="3"/>
      <c r="K25" s="3"/>
      <c r="L25" s="3"/>
      <c r="M25" s="3"/>
      <c r="N25" s="3"/>
      <c r="O25" s="1"/>
      <c r="P25" s="84">
        <f>IF(SUM(E25:H25)=0,0,IF(AND(F25="",G25=""),((1/24*24-E25)+IF(H25&lt;=1/24*6,H25,H25-1/24*6))*24,((F25-E25)+(H25-G25)+(J25-I25)+(L25-K25)+(N25-M25))*24))</f>
        <v>0</v>
      </c>
      <c r="Q25" s="85"/>
      <c r="R25" s="86"/>
      <c r="S25" s="86"/>
      <c r="T25" s="87">
        <f t="shared" ref="T25:T27" si="8">IF(E25="",0,1/24*24-E25)+IF(H25&gt;1/24*6,1/24*6,H25)</f>
        <v>0</v>
      </c>
      <c r="U25" s="88">
        <f t="shared" ref="U25:U30" si="9">IF(WEEKDAY(C25,2)=7,P25,0)</f>
        <v>0</v>
      </c>
      <c r="V25" s="84">
        <f>IF(COUNTIF(fériés,'nlle feuille'!C25)&gt;0,P25,0)</f>
        <v>0</v>
      </c>
    </row>
    <row r="26" spans="1:22" x14ac:dyDescent="0.25">
      <c r="B26" s="1" t="s">
        <v>9</v>
      </c>
      <c r="C26" s="73">
        <f>C25+1</f>
        <v>43116</v>
      </c>
      <c r="D26" s="7"/>
      <c r="E26" s="3"/>
      <c r="F26" s="3"/>
      <c r="G26" s="3"/>
      <c r="H26" s="3"/>
      <c r="I26" s="3"/>
      <c r="J26" s="3"/>
      <c r="K26" s="3"/>
      <c r="L26" s="3"/>
      <c r="M26" s="3"/>
      <c r="N26" s="3"/>
      <c r="O26" s="1"/>
      <c r="P26" s="84">
        <f t="shared" ref="P26:P31" si="10">IF(SUM(E26:H26)=0,0,IF(AND(F26="",G26=""),((1/24*24-E26)+IF(H26&lt;=1/24*6,H26,H26-1/24*6))*24,((F26-E26)+(H26-G26)+(J26-I26)+(L26-K26)+(N26-M26))*24))</f>
        <v>0</v>
      </c>
      <c r="Q26" s="85"/>
      <c r="R26" s="86"/>
      <c r="S26" s="86"/>
      <c r="T26" s="87">
        <f t="shared" si="8"/>
        <v>0</v>
      </c>
      <c r="U26" s="88">
        <f t="shared" si="9"/>
        <v>0</v>
      </c>
      <c r="V26" s="84">
        <f>IF(COUNTIF(fériés,'nlle feuille'!C26)&gt;0,P26,0)</f>
        <v>0</v>
      </c>
    </row>
    <row r="27" spans="1:22" x14ac:dyDescent="0.25">
      <c r="B27" s="1" t="s">
        <v>10</v>
      </c>
      <c r="C27" s="73">
        <f t="shared" ref="C27:C31" si="11">C26+1</f>
        <v>43117</v>
      </c>
      <c r="D27" s="7"/>
      <c r="E27" s="3"/>
      <c r="F27" s="3"/>
      <c r="G27" s="3"/>
      <c r="H27" s="3"/>
      <c r="I27" s="3"/>
      <c r="J27" s="3"/>
      <c r="K27" s="3"/>
      <c r="L27" s="3"/>
      <c r="M27" s="3"/>
      <c r="N27" s="3"/>
      <c r="O27" s="1"/>
      <c r="P27" s="84">
        <f t="shared" si="10"/>
        <v>0</v>
      </c>
      <c r="Q27" s="85"/>
      <c r="R27" s="86"/>
      <c r="S27" s="86"/>
      <c r="T27" s="87">
        <f t="shared" si="8"/>
        <v>0</v>
      </c>
      <c r="U27" s="88">
        <f t="shared" si="9"/>
        <v>0</v>
      </c>
      <c r="V27" s="84">
        <f>IF(COUNTIF(fériés,'nlle feuille'!C27)&gt;0,P27,0)</f>
        <v>0</v>
      </c>
    </row>
    <row r="28" spans="1:22" x14ac:dyDescent="0.25">
      <c r="B28" s="1" t="s">
        <v>11</v>
      </c>
      <c r="C28" s="73">
        <f t="shared" si="11"/>
        <v>43118</v>
      </c>
      <c r="D28" s="7"/>
      <c r="E28" s="3"/>
      <c r="F28" s="3"/>
      <c r="G28" s="3"/>
      <c r="H28" s="3"/>
      <c r="I28" s="3"/>
      <c r="J28" s="3"/>
      <c r="K28" s="3"/>
      <c r="L28" s="3"/>
      <c r="M28" s="3"/>
      <c r="N28" s="3"/>
      <c r="O28" s="1"/>
      <c r="P28" s="84">
        <f t="shared" si="10"/>
        <v>0</v>
      </c>
      <c r="Q28" s="85"/>
      <c r="R28" s="86"/>
      <c r="S28" s="86"/>
      <c r="T28" s="87">
        <f>IF(E28="",0,1/24*24-E28)+IF(H28&gt;1/24*6,1/24*6,H28)</f>
        <v>0</v>
      </c>
      <c r="U28" s="88">
        <f t="shared" si="9"/>
        <v>0</v>
      </c>
      <c r="V28" s="84">
        <f>IF(COUNTIF(fériés,'nlle feuille'!C28)&gt;0,P28,0)</f>
        <v>0</v>
      </c>
    </row>
    <row r="29" spans="1:22" x14ac:dyDescent="0.25">
      <c r="B29" s="1" t="s">
        <v>12</v>
      </c>
      <c r="C29" s="73">
        <f t="shared" si="11"/>
        <v>43119</v>
      </c>
      <c r="D29" s="7"/>
      <c r="E29" s="3"/>
      <c r="F29" s="3"/>
      <c r="G29" s="3"/>
      <c r="H29" s="3"/>
      <c r="I29" s="3"/>
      <c r="J29" s="3"/>
      <c r="K29" s="3"/>
      <c r="L29" s="3"/>
      <c r="M29" s="3"/>
      <c r="N29" s="3"/>
      <c r="O29" s="1"/>
      <c r="P29" s="84">
        <f t="shared" si="10"/>
        <v>0</v>
      </c>
      <c r="Q29" s="85"/>
      <c r="R29" s="86"/>
      <c r="S29" s="86"/>
      <c r="T29" s="87">
        <f>IF(E29="",0,1/24*24-E29)+IF(H29&gt;1/24*6,1/24*6,H29)</f>
        <v>0</v>
      </c>
      <c r="U29" s="88">
        <f t="shared" si="9"/>
        <v>0</v>
      </c>
      <c r="V29" s="84">
        <f>IF(COUNTIF(fériés,'nlle feuille'!C29)&gt;0,P29,0)</f>
        <v>0</v>
      </c>
    </row>
    <row r="30" spans="1:22" x14ac:dyDescent="0.25">
      <c r="B30" s="9" t="s">
        <v>13</v>
      </c>
      <c r="C30" s="73">
        <f t="shared" si="11"/>
        <v>43120</v>
      </c>
      <c r="D30" s="7"/>
      <c r="E30" s="3"/>
      <c r="F30" s="3"/>
      <c r="G30" s="3"/>
      <c r="H30" s="3"/>
      <c r="I30" s="3"/>
      <c r="J30" s="3"/>
      <c r="K30" s="3"/>
      <c r="L30" s="3"/>
      <c r="M30" s="3"/>
      <c r="N30" s="3"/>
      <c r="O30" s="1"/>
      <c r="P30" s="84">
        <f t="shared" si="10"/>
        <v>0</v>
      </c>
      <c r="Q30" s="85"/>
      <c r="R30" s="86"/>
      <c r="S30" s="86"/>
      <c r="T30" s="87">
        <f>IF(E30="",0,1/24*24-E30)+IF(H30&gt;1/24*6,1/24*6,H30)</f>
        <v>0</v>
      </c>
      <c r="U30" s="88">
        <f t="shared" si="9"/>
        <v>0</v>
      </c>
      <c r="V30" s="84">
        <f>IF(COUNTIF(fériés,'nlle feuille'!C30)&gt;0,P30,0)</f>
        <v>0</v>
      </c>
    </row>
    <row r="31" spans="1:22" x14ac:dyDescent="0.25">
      <c r="B31" s="9" t="s">
        <v>14</v>
      </c>
      <c r="C31" s="73">
        <f t="shared" si="11"/>
        <v>43121</v>
      </c>
      <c r="D31" s="7"/>
      <c r="E31" s="3"/>
      <c r="F31" s="3"/>
      <c r="G31" s="3"/>
      <c r="H31" s="3"/>
      <c r="I31" s="3"/>
      <c r="J31" s="3"/>
      <c r="K31" s="3"/>
      <c r="L31" s="3"/>
      <c r="M31" s="3"/>
      <c r="N31" s="3"/>
      <c r="O31" s="1"/>
      <c r="P31" s="84">
        <f t="shared" si="10"/>
        <v>0</v>
      </c>
      <c r="Q31" s="85"/>
      <c r="R31" s="86"/>
      <c r="S31" s="86"/>
      <c r="T31" s="87">
        <f>IF(E31="",0,1/24*24-E31)+IF(H31&gt;1/24*6,1/24*6,H31)</f>
        <v>0</v>
      </c>
      <c r="U31" s="88">
        <f>IF(WEEKDAY(C31,2)=7,P31,0)</f>
        <v>0</v>
      </c>
      <c r="V31" s="84">
        <f>IF(COUNTIF(fériés,'nlle feuille'!C31)&gt;0,P31,0)</f>
        <v>0</v>
      </c>
    </row>
    <row r="32" spans="1:22" x14ac:dyDescent="0.25">
      <c r="B32" s="13" t="s">
        <v>22</v>
      </c>
      <c r="C32" s="19"/>
      <c r="D32" s="19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1"/>
      <c r="P32" s="89">
        <f>SUM(P27:P31)</f>
        <v>0</v>
      </c>
      <c r="Q32" s="90">
        <f>IF(P32&lt;35,0,P32-35)</f>
        <v>0</v>
      </c>
      <c r="R32" s="91">
        <f>IF(Q32&gt;=8,8,Q32)</f>
        <v>0</v>
      </c>
      <c r="S32" s="90">
        <f>IF(Q32-R32&gt;0,Q32-R32,0)</f>
        <v>0</v>
      </c>
      <c r="T32" s="90">
        <f>SUM(T27:T31)</f>
        <v>0</v>
      </c>
      <c r="U32" s="90">
        <f>SUM(U27:U31)</f>
        <v>0</v>
      </c>
      <c r="V32" s="90">
        <f>SUM(V27:V31)</f>
        <v>0</v>
      </c>
    </row>
    <row r="33" spans="1:22" ht="15.75" x14ac:dyDescent="0.25">
      <c r="A33" s="77">
        <f>WEEKNUM(C33)</f>
        <v>4</v>
      </c>
      <c r="B33" s="1" t="s">
        <v>8</v>
      </c>
      <c r="C33" s="73">
        <f>C31+1</f>
        <v>43122</v>
      </c>
      <c r="D33" s="7"/>
      <c r="E33" s="3"/>
      <c r="F33" s="3"/>
      <c r="G33" s="3"/>
      <c r="H33" s="3"/>
      <c r="I33" s="3"/>
      <c r="J33" s="3"/>
      <c r="K33" s="3"/>
      <c r="L33" s="3"/>
      <c r="M33" s="3"/>
      <c r="N33" s="3"/>
      <c r="O33" s="1"/>
      <c r="P33" s="84">
        <f>IF(SUM(E33:H33)=0,0,IF(AND(F33="",G33=""),((1/24*24-E33)+IF(H33&lt;=1/24*6,H33,H33-1/24*6))*24,((F33-E33)+(H33-G33)+(J33-I33)+(L33-K33)+(N33-M33))*24))</f>
        <v>0</v>
      </c>
      <c r="Q33" s="85"/>
      <c r="R33" s="86"/>
      <c r="S33" s="86"/>
      <c r="T33" s="87">
        <f t="shared" ref="T33:T35" si="12">IF(E33="",0,1/24*24-E33)+IF(H33&gt;1/24*6,1/24*6,H33)</f>
        <v>0</v>
      </c>
      <c r="U33" s="88">
        <f t="shared" ref="U33:U38" si="13">IF(WEEKDAY(C33,2)=7,P33,0)</f>
        <v>0</v>
      </c>
      <c r="V33" s="84">
        <f>IF(COUNTIF(fériés,'nlle feuille'!C33)&gt;0,P33,0)</f>
        <v>0</v>
      </c>
    </row>
    <row r="34" spans="1:22" x14ac:dyDescent="0.25">
      <c r="B34" s="1" t="s">
        <v>9</v>
      </c>
      <c r="C34" s="73">
        <f>C33+1</f>
        <v>43123</v>
      </c>
      <c r="D34" s="7"/>
      <c r="E34" s="3"/>
      <c r="F34" s="3"/>
      <c r="G34" s="3"/>
      <c r="H34" s="3"/>
      <c r="I34" s="3"/>
      <c r="J34" s="3"/>
      <c r="K34" s="3"/>
      <c r="L34" s="3"/>
      <c r="M34" s="3"/>
      <c r="N34" s="3"/>
      <c r="O34" s="1"/>
      <c r="P34" s="84">
        <f t="shared" ref="P34:P39" si="14">IF(SUM(E34:H34)=0,0,IF(AND(F34="",G34=""),((1/24*24-E34)+IF(H34&lt;=1/24*6,H34,H34-1/24*6))*24,((F34-E34)+(H34-G34)+(J34-I34)+(L34-K34)+(N34-M34))*24))</f>
        <v>0</v>
      </c>
      <c r="Q34" s="85"/>
      <c r="R34" s="86"/>
      <c r="S34" s="86"/>
      <c r="T34" s="87">
        <f t="shared" si="12"/>
        <v>0</v>
      </c>
      <c r="U34" s="88">
        <f t="shared" si="13"/>
        <v>0</v>
      </c>
      <c r="V34" s="84">
        <f>IF(COUNTIF(fériés,'nlle feuille'!C34)&gt;0,P34,0)</f>
        <v>0</v>
      </c>
    </row>
    <row r="35" spans="1:22" x14ac:dyDescent="0.25">
      <c r="B35" s="1" t="s">
        <v>10</v>
      </c>
      <c r="C35" s="73">
        <f t="shared" ref="C35:C39" si="15">C34+1</f>
        <v>43124</v>
      </c>
      <c r="D35" s="7"/>
      <c r="E35" s="3"/>
      <c r="F35" s="3"/>
      <c r="G35" s="3"/>
      <c r="H35" s="3"/>
      <c r="I35" s="3"/>
      <c r="J35" s="3"/>
      <c r="K35" s="3"/>
      <c r="L35" s="3"/>
      <c r="M35" s="3"/>
      <c r="N35" s="3"/>
      <c r="O35" s="1"/>
      <c r="P35" s="84">
        <f t="shared" si="14"/>
        <v>0</v>
      </c>
      <c r="Q35" s="85"/>
      <c r="R35" s="86"/>
      <c r="S35" s="86"/>
      <c r="T35" s="87">
        <f t="shared" si="12"/>
        <v>0</v>
      </c>
      <c r="U35" s="88">
        <f t="shared" si="13"/>
        <v>0</v>
      </c>
      <c r="V35" s="84">
        <f>IF(COUNTIF(fériés,'nlle feuille'!C35)&gt;0,P35,0)</f>
        <v>0</v>
      </c>
    </row>
    <row r="36" spans="1:22" x14ac:dyDescent="0.25">
      <c r="B36" s="1" t="s">
        <v>11</v>
      </c>
      <c r="C36" s="73">
        <v>42736</v>
      </c>
      <c r="D36" s="7"/>
      <c r="E36" s="3"/>
      <c r="F36" s="3"/>
      <c r="G36" s="3"/>
      <c r="H36" s="3"/>
      <c r="I36" s="3"/>
      <c r="J36" s="3"/>
      <c r="K36" s="3"/>
      <c r="L36" s="3"/>
      <c r="M36" s="3"/>
      <c r="N36" s="3"/>
      <c r="O36" s="1"/>
      <c r="P36" s="84">
        <f t="shared" si="14"/>
        <v>0</v>
      </c>
      <c r="Q36" s="85"/>
      <c r="R36" s="86"/>
      <c r="S36" s="86"/>
      <c r="T36" s="87">
        <f>IF(E36="",0,1/24*24-E36)+IF(H36&gt;1/24*6,1/24*6,H36)</f>
        <v>0</v>
      </c>
      <c r="U36" s="88">
        <f t="shared" si="13"/>
        <v>0</v>
      </c>
      <c r="V36" s="84">
        <f>IF(COUNTIF(fériés,'nlle feuille'!C36)&gt;0,P36,0)</f>
        <v>0</v>
      </c>
    </row>
    <row r="37" spans="1:22" x14ac:dyDescent="0.25">
      <c r="B37" s="1" t="s">
        <v>12</v>
      </c>
      <c r="C37" s="73">
        <f t="shared" si="15"/>
        <v>42737</v>
      </c>
      <c r="D37" s="7"/>
      <c r="E37" s="3"/>
      <c r="F37" s="3"/>
      <c r="G37" s="3"/>
      <c r="H37" s="3"/>
      <c r="I37" s="3"/>
      <c r="J37" s="3"/>
      <c r="K37" s="3"/>
      <c r="L37" s="3"/>
      <c r="M37" s="3"/>
      <c r="N37" s="3"/>
      <c r="O37" s="1"/>
      <c r="P37" s="84">
        <f t="shared" si="14"/>
        <v>0</v>
      </c>
      <c r="Q37" s="85"/>
      <c r="R37" s="86"/>
      <c r="S37" s="86"/>
      <c r="T37" s="87">
        <f>IF(E37="",0,1/24*24-E37)+IF(H37&gt;1/24*6,1/24*6,H37)</f>
        <v>0</v>
      </c>
      <c r="U37" s="88">
        <f t="shared" si="13"/>
        <v>0</v>
      </c>
      <c r="V37" s="84">
        <f>IF(COUNTIF(fériés,'nlle feuille'!C37)&gt;0,P37,0)</f>
        <v>0</v>
      </c>
    </row>
    <row r="38" spans="1:22" x14ac:dyDescent="0.25">
      <c r="B38" s="9" t="s">
        <v>13</v>
      </c>
      <c r="C38" s="73">
        <f t="shared" si="15"/>
        <v>42738</v>
      </c>
      <c r="D38" s="7"/>
      <c r="E38" s="3"/>
      <c r="F38" s="3"/>
      <c r="G38" s="3"/>
      <c r="H38" s="3"/>
      <c r="I38" s="3"/>
      <c r="J38" s="3"/>
      <c r="K38" s="3"/>
      <c r="L38" s="3"/>
      <c r="M38" s="3"/>
      <c r="N38" s="3"/>
      <c r="O38" s="1"/>
      <c r="P38" s="84">
        <f t="shared" si="14"/>
        <v>0</v>
      </c>
      <c r="Q38" s="85"/>
      <c r="R38" s="86"/>
      <c r="S38" s="86"/>
      <c r="T38" s="87">
        <f>IF(E38="",0,1/24*24-E38)+IF(H38&gt;1/24*6,1/24*6,H38)</f>
        <v>0</v>
      </c>
      <c r="U38" s="88">
        <f t="shared" si="13"/>
        <v>0</v>
      </c>
      <c r="V38" s="84">
        <f>IF(COUNTIF(fériés,'nlle feuille'!C38)&gt;0,P38,0)</f>
        <v>0</v>
      </c>
    </row>
    <row r="39" spans="1:22" x14ac:dyDescent="0.25">
      <c r="B39" s="9" t="s">
        <v>14</v>
      </c>
      <c r="C39" s="73">
        <f t="shared" si="15"/>
        <v>42739</v>
      </c>
      <c r="D39" s="7"/>
      <c r="E39" s="3"/>
      <c r="F39" s="3"/>
      <c r="G39" s="3"/>
      <c r="H39" s="3"/>
      <c r="I39" s="3"/>
      <c r="J39" s="3"/>
      <c r="K39" s="3"/>
      <c r="L39" s="3"/>
      <c r="M39" s="3"/>
      <c r="N39" s="3"/>
      <c r="O39" s="1"/>
      <c r="P39" s="84">
        <f t="shared" si="14"/>
        <v>0</v>
      </c>
      <c r="Q39" s="85"/>
      <c r="R39" s="86"/>
      <c r="S39" s="86"/>
      <c r="T39" s="87">
        <f>IF(E39="",0,1/24*24-E39)+IF(H39&gt;1/24*6,1/24*6,H39)</f>
        <v>0</v>
      </c>
      <c r="U39" s="88">
        <f>IF(WEEKDAY(C39,2)=7,P39,0)</f>
        <v>0</v>
      </c>
      <c r="V39" s="84">
        <f>IF(COUNTIF(fériés,'nlle feuille'!C39)&gt;0,P39,0)</f>
        <v>0</v>
      </c>
    </row>
    <row r="40" spans="1:22" x14ac:dyDescent="0.25">
      <c r="B40" s="13" t="s">
        <v>22</v>
      </c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89">
        <f>SUM(P35:P39)</f>
        <v>0</v>
      </c>
      <c r="Q40" s="90">
        <f>IF(P40&lt;35,0,P40-35)</f>
        <v>0</v>
      </c>
      <c r="R40" s="91">
        <f>IF(Q40&gt;=8,8,Q40)</f>
        <v>0</v>
      </c>
      <c r="S40" s="90">
        <f>IF(Q40-R40&gt;0,Q40-R40,0)</f>
        <v>0</v>
      </c>
      <c r="T40" s="90">
        <f>SUM(T35:T39)</f>
        <v>0</v>
      </c>
      <c r="U40" s="90">
        <f>SUM(U35:U39)</f>
        <v>0</v>
      </c>
      <c r="V40" s="90">
        <f>SUM(V35:V39)</f>
        <v>0</v>
      </c>
    </row>
    <row r="41" spans="1:22" ht="15.75" x14ac:dyDescent="0.25">
      <c r="A41" s="77">
        <f>WEEKNUM(C41)</f>
        <v>1</v>
      </c>
      <c r="B41" s="1" t="s">
        <v>8</v>
      </c>
      <c r="C41" s="73">
        <f>C39+1</f>
        <v>42740</v>
      </c>
      <c r="D41" s="7"/>
      <c r="E41" s="3"/>
      <c r="F41" s="3"/>
      <c r="G41" s="3"/>
      <c r="H41" s="3"/>
      <c r="I41" s="3"/>
      <c r="J41" s="3"/>
      <c r="K41" s="3"/>
      <c r="L41" s="3"/>
      <c r="M41" s="3"/>
      <c r="N41" s="3"/>
      <c r="O41" s="1"/>
      <c r="P41" s="84">
        <f>IF(SUM(E41:H41)=0,0,IF(AND(F41="",G41=""),((1/24*24-E41)+IF(H41&lt;=1/24*6,H41,H41-1/24*6))*24,((F41-E41)+(H41-G41)+(J41-I41)+(L41-K41)+(N41-M41))*24))</f>
        <v>0</v>
      </c>
      <c r="Q41" s="85"/>
      <c r="R41" s="86"/>
      <c r="S41" s="86"/>
      <c r="T41" s="87">
        <f t="shared" ref="T41:T43" si="16">IF(E41="",0,1/24*24-E41)+IF(H41&gt;1/24*6,1/24*6,H41)</f>
        <v>0</v>
      </c>
      <c r="U41" s="88">
        <f t="shared" ref="U41:U46" si="17">IF(WEEKDAY(C41,2)=7,P41,0)</f>
        <v>0</v>
      </c>
      <c r="V41" s="84">
        <f>IF(COUNTIF(fériés,'nlle feuille'!C41)&gt;0,P41,0)</f>
        <v>0</v>
      </c>
    </row>
    <row r="42" spans="1:22" x14ac:dyDescent="0.25">
      <c r="B42" s="1" t="s">
        <v>9</v>
      </c>
      <c r="C42" s="73">
        <f>C41+1</f>
        <v>42741</v>
      </c>
      <c r="D42" s="7"/>
      <c r="E42" s="3"/>
      <c r="F42" s="3"/>
      <c r="G42" s="3"/>
      <c r="H42" s="3"/>
      <c r="I42" s="3"/>
      <c r="J42" s="3"/>
      <c r="K42" s="3"/>
      <c r="L42" s="3"/>
      <c r="M42" s="3"/>
      <c r="N42" s="3"/>
      <c r="O42" s="1"/>
      <c r="P42" s="84">
        <f t="shared" ref="P42:P47" si="18">IF(SUM(E42:H42)=0,0,IF(AND(F42="",G42=""),((1/24*24-E42)+IF(H42&lt;=1/24*6,H42,H42-1/24*6))*24,((F42-E42)+(H42-G42)+(J42-I42)+(L42-K42)+(N42-M42))*24))</f>
        <v>0</v>
      </c>
      <c r="Q42" s="85"/>
      <c r="R42" s="86"/>
      <c r="S42" s="86"/>
      <c r="T42" s="87">
        <f t="shared" si="16"/>
        <v>0</v>
      </c>
      <c r="U42" s="88">
        <f t="shared" si="17"/>
        <v>0</v>
      </c>
      <c r="V42" s="84">
        <f>IF(COUNTIF(fériés,'nlle feuille'!C42)&gt;0,P42,0)</f>
        <v>0</v>
      </c>
    </row>
    <row r="43" spans="1:22" x14ac:dyDescent="0.25">
      <c r="B43" s="1" t="s">
        <v>10</v>
      </c>
      <c r="C43" s="73">
        <f t="shared" ref="C43:C47" si="19">C42+1</f>
        <v>42742</v>
      </c>
      <c r="D43" s="7"/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  <c r="P43" s="84">
        <f t="shared" si="18"/>
        <v>0</v>
      </c>
      <c r="Q43" s="85"/>
      <c r="R43" s="86"/>
      <c r="S43" s="86"/>
      <c r="T43" s="87">
        <f t="shared" si="16"/>
        <v>0</v>
      </c>
      <c r="U43" s="88">
        <f t="shared" si="17"/>
        <v>0</v>
      </c>
      <c r="V43" s="84">
        <f>IF(COUNTIF(fériés,'nlle feuille'!C43)&gt;0,P43,0)</f>
        <v>0</v>
      </c>
    </row>
    <row r="44" spans="1:22" x14ac:dyDescent="0.25">
      <c r="B44" s="1" t="s">
        <v>11</v>
      </c>
      <c r="C44" s="73">
        <f t="shared" si="19"/>
        <v>42743</v>
      </c>
      <c r="D44" s="7"/>
      <c r="E44" s="3"/>
      <c r="F44" s="3"/>
      <c r="G44" s="3"/>
      <c r="H44" s="3"/>
      <c r="I44" s="3"/>
      <c r="J44" s="3"/>
      <c r="K44" s="3"/>
      <c r="L44" s="3"/>
      <c r="M44" s="3"/>
      <c r="N44" s="3"/>
      <c r="O44" s="1"/>
      <c r="P44" s="84">
        <f t="shared" si="18"/>
        <v>0</v>
      </c>
      <c r="Q44" s="85"/>
      <c r="R44" s="86"/>
      <c r="S44" s="86"/>
      <c r="T44" s="87">
        <f>IF(E44="",0,1/24*24-E44)+IF(H44&gt;1/24*6,1/24*6,H44)</f>
        <v>0</v>
      </c>
      <c r="U44" s="88">
        <f t="shared" si="17"/>
        <v>0</v>
      </c>
      <c r="V44" s="84">
        <f>IF(COUNTIF(fériés,'nlle feuille'!C44)&gt;0,P44,0)</f>
        <v>0</v>
      </c>
    </row>
    <row r="45" spans="1:22" x14ac:dyDescent="0.25">
      <c r="B45" s="1" t="s">
        <v>12</v>
      </c>
      <c r="C45" s="73">
        <f t="shared" si="19"/>
        <v>42744</v>
      </c>
      <c r="D45" s="7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  <c r="P45" s="84">
        <f t="shared" si="18"/>
        <v>0</v>
      </c>
      <c r="Q45" s="85"/>
      <c r="R45" s="86"/>
      <c r="S45" s="86"/>
      <c r="T45" s="87">
        <f>IF(E45="",0,1/24*24-E45)+IF(H45&gt;1/24*6,1/24*6,H45)</f>
        <v>0</v>
      </c>
      <c r="U45" s="88">
        <f t="shared" si="17"/>
        <v>0</v>
      </c>
      <c r="V45" s="84">
        <f>IF(COUNTIF(fériés,'nlle feuille'!C45)&gt;0,P45,0)</f>
        <v>0</v>
      </c>
    </row>
    <row r="46" spans="1:22" x14ac:dyDescent="0.25">
      <c r="B46" s="1" t="s">
        <v>13</v>
      </c>
      <c r="C46" s="73">
        <f t="shared" si="19"/>
        <v>42745</v>
      </c>
      <c r="D46" s="73"/>
      <c r="E46" s="3"/>
      <c r="F46" s="3"/>
      <c r="G46" s="3"/>
      <c r="H46" s="3"/>
      <c r="I46" s="3"/>
      <c r="J46" s="3"/>
      <c r="K46" s="3"/>
      <c r="L46" s="3"/>
      <c r="M46" s="3"/>
      <c r="N46" s="3"/>
      <c r="O46" s="1"/>
      <c r="P46" s="84">
        <f t="shared" si="18"/>
        <v>0</v>
      </c>
      <c r="Q46" s="85"/>
      <c r="R46" s="86"/>
      <c r="S46" s="86"/>
      <c r="T46" s="87">
        <f>IF(E46="",0,1/24*24-E46)+IF(H46&gt;1/24*6,1/24*6,H46)</f>
        <v>0</v>
      </c>
      <c r="U46" s="88">
        <f t="shared" si="17"/>
        <v>0</v>
      </c>
      <c r="V46" s="84">
        <f>IF(COUNTIF(fériés,'nlle feuille'!C46)&gt;0,P46,0)</f>
        <v>0</v>
      </c>
    </row>
    <row r="47" spans="1:22" x14ac:dyDescent="0.25">
      <c r="B47" s="1" t="s">
        <v>14</v>
      </c>
      <c r="C47" s="73">
        <f t="shared" si="19"/>
        <v>42746</v>
      </c>
      <c r="D47" s="73"/>
      <c r="E47" s="3"/>
      <c r="F47" s="3"/>
      <c r="G47" s="3"/>
      <c r="H47" s="3"/>
      <c r="I47" s="3"/>
      <c r="J47" s="3"/>
      <c r="K47" s="3"/>
      <c r="L47" s="3"/>
      <c r="M47" s="3"/>
      <c r="N47" s="3"/>
      <c r="O47" s="1"/>
      <c r="P47" s="84">
        <f t="shared" si="18"/>
        <v>0</v>
      </c>
      <c r="Q47" s="85"/>
      <c r="R47" s="86"/>
      <c r="S47" s="86"/>
      <c r="T47" s="87">
        <f>IF(E47="",0,1/24*24-E47)+IF(H47&gt;1/24*6,1/24*6,H47)</f>
        <v>0</v>
      </c>
      <c r="U47" s="88">
        <f>IF(WEEKDAY(C47,2)=7,P47,0)</f>
        <v>0</v>
      </c>
      <c r="V47" s="84">
        <f>IF(COUNTIF(fériés,'nlle feuille'!C47)&gt;0,P47,0)</f>
        <v>0</v>
      </c>
    </row>
    <row r="48" spans="1:22" x14ac:dyDescent="0.25">
      <c r="C48" s="22" t="s">
        <v>24</v>
      </c>
      <c r="D48" s="1">
        <f>COUNTIF(D11:D47,"X")</f>
        <v>0</v>
      </c>
      <c r="P48" s="89">
        <f>SUM(P43:P47)</f>
        <v>0</v>
      </c>
      <c r="Q48" s="90">
        <f>IF(P48&lt;35,0,P48-35)</f>
        <v>0</v>
      </c>
      <c r="R48" s="90">
        <f>IF(Q48&gt;=8,8,Q48)</f>
        <v>0</v>
      </c>
      <c r="S48" s="90">
        <f>IF(Q48-R48&gt;0,Q48-R48,0)</f>
        <v>0</v>
      </c>
      <c r="T48" s="90">
        <f>SUM(T43:T47)</f>
        <v>0</v>
      </c>
      <c r="U48" s="90">
        <f>SUM(U43:U47)</f>
        <v>0</v>
      </c>
      <c r="V48" s="90">
        <f>SUM(V43:V47)</f>
        <v>0</v>
      </c>
    </row>
    <row r="49" spans="3:22" x14ac:dyDescent="0.25">
      <c r="C49" s="27" t="s">
        <v>26</v>
      </c>
      <c r="D49" s="1">
        <f>COUNTIF(D12:D48,"REPOS")</f>
        <v>0</v>
      </c>
      <c r="P49" s="92">
        <f>P16+P24+P32+P40+P48</f>
        <v>0</v>
      </c>
      <c r="Q49" s="92">
        <f t="shared" ref="Q49:T49" si="20">Q16+Q24+Q32+Q40+Q48</f>
        <v>0</v>
      </c>
      <c r="R49" s="92">
        <f t="shared" si="20"/>
        <v>0</v>
      </c>
      <c r="S49" s="92">
        <f t="shared" si="20"/>
        <v>0</v>
      </c>
      <c r="T49" s="92">
        <f t="shared" si="20"/>
        <v>0</v>
      </c>
      <c r="U49" s="92">
        <f>U16+U24+U32+U40+U48</f>
        <v>0</v>
      </c>
      <c r="V49" s="92">
        <f t="shared" ref="V49" si="21">V16+V24+V32+V40+V48</f>
        <v>0</v>
      </c>
    </row>
    <row r="50" spans="3:22" x14ac:dyDescent="0.25">
      <c r="C50" s="26" t="s">
        <v>27</v>
      </c>
      <c r="D50" s="1">
        <f>COUNTIF(D13:D49,"MALADIE")</f>
        <v>0</v>
      </c>
      <c r="P50" s="93"/>
      <c r="Q50" s="94"/>
      <c r="R50" s="95"/>
      <c r="S50" s="95"/>
      <c r="T50" s="94"/>
      <c r="U50" s="96">
        <f>O42</f>
        <v>0</v>
      </c>
      <c r="V50" s="94"/>
    </row>
    <row r="51" spans="3:22" x14ac:dyDescent="0.25">
      <c r="C51" s="24" t="s">
        <v>28</v>
      </c>
      <c r="D51" s="1">
        <f>COUNTIF(D14:D50,"DIM TRAV")</f>
        <v>0</v>
      </c>
      <c r="P51" s="93"/>
      <c r="Q51" s="94"/>
      <c r="R51" s="95"/>
      <c r="S51" s="95"/>
      <c r="T51" s="94"/>
      <c r="U51" s="97">
        <f>O46</f>
        <v>0</v>
      </c>
      <c r="V51" s="94"/>
    </row>
    <row r="52" spans="3:22" x14ac:dyDescent="0.25">
      <c r="C52" s="29" t="s">
        <v>30</v>
      </c>
      <c r="D52" s="1">
        <f>COUNTIF(D15:D51,"JOUR FERIE")</f>
        <v>0</v>
      </c>
      <c r="P52" s="93"/>
      <c r="Q52" s="94"/>
      <c r="R52" s="95"/>
      <c r="S52" s="95"/>
      <c r="T52" s="94"/>
      <c r="U52" s="98">
        <f>U32</f>
        <v>0</v>
      </c>
      <c r="V52" s="94"/>
    </row>
    <row r="53" spans="3:22" x14ac:dyDescent="0.25">
      <c r="C53" s="33" t="s">
        <v>33</v>
      </c>
      <c r="D53" s="1">
        <f>COUNTIF(D16:D52,"CP")</f>
        <v>0</v>
      </c>
      <c r="P53" s="93"/>
      <c r="Q53" s="94"/>
      <c r="R53" s="95"/>
      <c r="S53" s="95"/>
      <c r="T53" s="94"/>
      <c r="U53" s="85"/>
      <c r="V53" s="94"/>
    </row>
    <row r="54" spans="3:22" x14ac:dyDescent="0.25">
      <c r="C54" s="36" t="s">
        <v>34</v>
      </c>
      <c r="D54" s="1">
        <f>COUNTIF(D11:D53,"JOUR FERIE TRAV")</f>
        <v>0</v>
      </c>
      <c r="P54" s="93"/>
      <c r="Q54" s="94"/>
      <c r="R54" s="95"/>
      <c r="S54" s="95"/>
      <c r="T54" s="94"/>
      <c r="U54" s="85"/>
      <c r="V54" s="94"/>
    </row>
    <row r="55" spans="3:22" x14ac:dyDescent="0.25">
      <c r="P55" s="93"/>
      <c r="Q55" s="94"/>
      <c r="R55" s="95"/>
      <c r="S55" s="95"/>
      <c r="T55" s="94"/>
      <c r="U55" s="85">
        <f>V48</f>
        <v>0</v>
      </c>
      <c r="V55" s="94"/>
    </row>
    <row r="56" spans="3:22" x14ac:dyDescent="0.25">
      <c r="P56" s="93"/>
      <c r="Q56" s="94"/>
      <c r="R56" s="95"/>
      <c r="S56" s="95"/>
      <c r="T56" s="94"/>
      <c r="U56" s="94"/>
      <c r="V56" s="94"/>
    </row>
    <row r="57" spans="3:22" x14ac:dyDescent="0.25">
      <c r="P57" s="93"/>
      <c r="Q57" s="94"/>
      <c r="R57" s="95"/>
      <c r="S57" s="95"/>
      <c r="T57" s="94"/>
      <c r="U57" s="94"/>
      <c r="V57" s="94"/>
    </row>
  </sheetData>
  <autoFilter ref="B8:S47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showZeros="0" workbookViewId="0">
      <selection activeCell="Y24" sqref="Y24"/>
    </sheetView>
  </sheetViews>
  <sheetFormatPr baseColWidth="10" defaultRowHeight="15" x14ac:dyDescent="0.25"/>
  <cols>
    <col min="1" max="1" width="5.7109375" customWidth="1"/>
    <col min="2" max="2" width="11.7109375" customWidth="1"/>
    <col min="3" max="3" width="17.5703125" customWidth="1"/>
    <col min="4" max="4" width="11.7109375" customWidth="1"/>
    <col min="5" max="14" width="7.7109375" customWidth="1"/>
    <col min="16" max="16" width="11.42578125" style="10"/>
    <col min="17" max="17" width="8.7109375" customWidth="1"/>
    <col min="18" max="19" width="8.7109375" style="16" customWidth="1"/>
    <col min="20" max="20" width="8.7109375" customWidth="1"/>
    <col min="21" max="21" width="9.7109375" customWidth="1"/>
    <col min="22" max="22" width="8.7109375" customWidth="1"/>
  </cols>
  <sheetData>
    <row r="1" spans="1:22" ht="18.75" x14ac:dyDescent="0.25">
      <c r="G1" s="2" t="s">
        <v>23</v>
      </c>
      <c r="H1" s="111" t="str">
        <f>CHOOSE(MONTH(C17),"Janvier","Février","Mars","Avril","Mai","Juin","Juillet","Août","Septembre","Octobre","Novembre","Décembre")</f>
        <v>Novembre</v>
      </c>
      <c r="I1" s="112"/>
    </row>
    <row r="3" spans="1:22" x14ac:dyDescent="0.25">
      <c r="B3" s="2" t="s">
        <v>0</v>
      </c>
      <c r="C3" s="2"/>
      <c r="D3" s="2"/>
      <c r="H3" s="104" t="s">
        <v>17</v>
      </c>
      <c r="I3" s="76">
        <f>R49</f>
        <v>15.399999999999991</v>
      </c>
      <c r="J3" s="108" t="s">
        <v>20</v>
      </c>
      <c r="K3" s="109"/>
      <c r="L3" s="110">
        <f>D48</f>
        <v>22</v>
      </c>
    </row>
    <row r="4" spans="1:22" x14ac:dyDescent="0.25">
      <c r="B4" s="2" t="s">
        <v>1</v>
      </c>
      <c r="C4" s="2"/>
      <c r="D4" s="2"/>
      <c r="H4" s="105" t="s">
        <v>18</v>
      </c>
      <c r="I4" s="76">
        <f>S49</f>
        <v>3.6499999999999915</v>
      </c>
      <c r="J4" s="108" t="s">
        <v>21</v>
      </c>
      <c r="K4" s="109"/>
      <c r="L4" s="110">
        <f>(D48*0.2)*C6</f>
        <v>42.944000000000003</v>
      </c>
    </row>
    <row r="5" spans="1:22" x14ac:dyDescent="0.25">
      <c r="B5" s="2" t="s">
        <v>2</v>
      </c>
      <c r="C5" s="2"/>
      <c r="D5" s="2"/>
      <c r="H5" s="106" t="s">
        <v>19</v>
      </c>
      <c r="I5" s="76">
        <f>T48</f>
        <v>1.0472222222222221</v>
      </c>
      <c r="J5" s="2"/>
    </row>
    <row r="6" spans="1:22" x14ac:dyDescent="0.25">
      <c r="B6" s="2" t="s">
        <v>31</v>
      </c>
      <c r="C6" s="2">
        <v>9.76</v>
      </c>
      <c r="D6" s="2"/>
      <c r="H6" s="107" t="s">
        <v>32</v>
      </c>
      <c r="I6" s="76">
        <f>V49</f>
        <v>8.9166666666666679</v>
      </c>
      <c r="J6" s="2"/>
    </row>
    <row r="8" spans="1:22" s="6" customFormat="1" ht="60" x14ac:dyDescent="0.25">
      <c r="A8" s="113" t="s">
        <v>55</v>
      </c>
      <c r="B8" s="113" t="s">
        <v>16</v>
      </c>
      <c r="C8" s="113" t="s">
        <v>3</v>
      </c>
      <c r="D8" s="113" t="s">
        <v>24</v>
      </c>
      <c r="E8" s="113" t="s">
        <v>4</v>
      </c>
      <c r="F8" s="113" t="s">
        <v>5</v>
      </c>
      <c r="G8" s="113" t="s">
        <v>4</v>
      </c>
      <c r="H8" s="113" t="s">
        <v>5</v>
      </c>
      <c r="I8" s="113" t="s">
        <v>4</v>
      </c>
      <c r="J8" s="113" t="s">
        <v>5</v>
      </c>
      <c r="K8" s="113" t="s">
        <v>4</v>
      </c>
      <c r="L8" s="113" t="s">
        <v>5</v>
      </c>
      <c r="M8" s="113" t="s">
        <v>4</v>
      </c>
      <c r="N8" s="113" t="s">
        <v>5</v>
      </c>
      <c r="O8" s="72" t="s">
        <v>6</v>
      </c>
      <c r="P8" s="75" t="s">
        <v>7</v>
      </c>
      <c r="Q8" s="72" t="s">
        <v>54</v>
      </c>
      <c r="R8" s="69" t="s">
        <v>49</v>
      </c>
      <c r="S8" s="68" t="s">
        <v>50</v>
      </c>
      <c r="T8" s="70" t="s">
        <v>51</v>
      </c>
      <c r="U8" s="71" t="s">
        <v>52</v>
      </c>
      <c r="V8" s="72" t="s">
        <v>53</v>
      </c>
    </row>
    <row r="9" spans="1:22" s="6" customFormat="1" ht="15.75" x14ac:dyDescent="0.25">
      <c r="A9" s="102">
        <f>WEEKNUM(C9)</f>
        <v>44</v>
      </c>
      <c r="B9" s="18" t="s">
        <v>8</v>
      </c>
      <c r="C9" s="17">
        <v>43038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34"/>
      <c r="P9" s="37">
        <f>IF(SUM(E9:H9)=0,0,IF(AND(F9="",G9=""),((1/24*24-E9)+IF(H9&lt;=1/24*6,H9,H9-1/24*6))*24,((F9-E9)+(H9-G9)+(J9-I9)+(L9-K9)+(N9-M9))*24))</f>
        <v>0</v>
      </c>
      <c r="Q9" s="1"/>
      <c r="R9" s="15"/>
      <c r="S9" s="15"/>
      <c r="T9" s="3">
        <f t="shared" ref="T9:T11" si="0">IF(E9="",0,1/24*24-E9)+IF(H9&gt;1/24*6,1/24*6,H9)</f>
        <v>0</v>
      </c>
      <c r="U9" s="38">
        <f t="shared" ref="U9:U11" si="1">IF(WEEKDAY(C9,2)=7,P9,0)</f>
        <v>0</v>
      </c>
      <c r="V9" s="37">
        <f>IF(COUNTIF(fériés,'Nov2017'!C9)&gt;0,P9,0)</f>
        <v>0</v>
      </c>
    </row>
    <row r="10" spans="1:22" s="6" customFormat="1" x14ac:dyDescent="0.25">
      <c r="B10" s="18" t="s">
        <v>9</v>
      </c>
      <c r="C10" s="17">
        <f>C9+1</f>
        <v>43039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34"/>
      <c r="P10" s="37">
        <f t="shared" ref="P10:P15" si="2">IF(SUM(E10:H10)=0,0,IF(AND(F10="",G10=""),((1/24*24-E10)+IF(H10&lt;=1/24*6,H10,H10-1/24*6))*24,((F10-E10)+(H10-G10)+(J10-I10)+(L10-K10)+(N10-M10))*24))</f>
        <v>0</v>
      </c>
      <c r="Q10" s="1"/>
      <c r="R10" s="15"/>
      <c r="S10" s="15"/>
      <c r="T10" s="3">
        <f t="shared" si="0"/>
        <v>0</v>
      </c>
      <c r="U10" s="38">
        <f t="shared" si="1"/>
        <v>0</v>
      </c>
      <c r="V10" s="37">
        <f>IF(COUNTIF(fériés,'Nov2017'!C10)&gt;0,P10,0)</f>
        <v>0</v>
      </c>
    </row>
    <row r="11" spans="1:22" x14ac:dyDescent="0.25">
      <c r="B11" s="1" t="s">
        <v>10</v>
      </c>
      <c r="C11" s="17">
        <f t="shared" ref="C11:C15" si="3">C10+1</f>
        <v>43040</v>
      </c>
      <c r="D11" s="35" t="s">
        <v>34</v>
      </c>
      <c r="E11" s="3">
        <v>0.20277777777777781</v>
      </c>
      <c r="F11" s="3">
        <v>0.40763888888888888</v>
      </c>
      <c r="G11" s="3">
        <v>0.43958333333333338</v>
      </c>
      <c r="H11" s="3">
        <v>0.60625000000000007</v>
      </c>
      <c r="I11" s="3"/>
      <c r="J11" s="3"/>
      <c r="K11" s="3"/>
      <c r="L11" s="3"/>
      <c r="M11" s="3"/>
      <c r="N11" s="3"/>
      <c r="O11" s="1">
        <v>7</v>
      </c>
      <c r="P11" s="37">
        <f t="shared" si="2"/>
        <v>8.9166666666666679</v>
      </c>
      <c r="Q11" s="1"/>
      <c r="R11" s="15"/>
      <c r="S11" s="15"/>
      <c r="T11" s="3">
        <f t="shared" si="0"/>
        <v>1.0472222222222221</v>
      </c>
      <c r="U11" s="38">
        <f t="shared" si="1"/>
        <v>0</v>
      </c>
      <c r="V11" s="37">
        <f>IF(COUNTIF(fériés,'Nov2017'!C11)&gt;0,P11,0)</f>
        <v>8.9166666666666679</v>
      </c>
    </row>
    <row r="12" spans="1:22" x14ac:dyDescent="0.25">
      <c r="B12" s="1" t="s">
        <v>11</v>
      </c>
      <c r="C12" s="17">
        <f t="shared" si="3"/>
        <v>43041</v>
      </c>
      <c r="D12" s="7" t="s">
        <v>25</v>
      </c>
      <c r="E12" s="3">
        <v>0.20555555555555557</v>
      </c>
      <c r="F12" s="3">
        <v>0.37847222222222227</v>
      </c>
      <c r="G12" s="3">
        <v>0.41319444444444442</v>
      </c>
      <c r="H12" s="3">
        <v>0.70138888888888884</v>
      </c>
      <c r="I12" s="3"/>
      <c r="J12" s="3"/>
      <c r="K12" s="3"/>
      <c r="L12" s="3"/>
      <c r="M12" s="3"/>
      <c r="N12" s="3"/>
      <c r="O12" s="1">
        <v>7</v>
      </c>
      <c r="P12" s="37">
        <f t="shared" si="2"/>
        <v>11.066666666666666</v>
      </c>
      <c r="Q12" s="1"/>
      <c r="R12" s="15"/>
      <c r="S12" s="15"/>
      <c r="T12" s="3">
        <f>IF(E12="",0,1/24*24-E12)+IF(H12&gt;1/24*6,1/24*6,H12)</f>
        <v>1.0444444444444443</v>
      </c>
      <c r="U12" s="38">
        <f t="shared" ref="U12:U14" si="4">IF(WEEKDAY(C12,2)=7,P12,0)</f>
        <v>0</v>
      </c>
      <c r="V12" s="37">
        <f>IF(COUNTIF(fériés,'Nov2017'!C12)&gt;0,P12,0)</f>
        <v>0</v>
      </c>
    </row>
    <row r="13" spans="1:22" x14ac:dyDescent="0.25">
      <c r="B13" s="1" t="s">
        <v>12</v>
      </c>
      <c r="C13" s="17">
        <f t="shared" si="3"/>
        <v>43042</v>
      </c>
      <c r="D13" s="7" t="s">
        <v>25</v>
      </c>
      <c r="E13" s="3">
        <v>0.20416666666666669</v>
      </c>
      <c r="F13" s="3">
        <v>0.40208333333333335</v>
      </c>
      <c r="G13" s="3">
        <v>0.42777777777777781</v>
      </c>
      <c r="H13" s="3">
        <v>0.61875000000000002</v>
      </c>
      <c r="I13" s="3"/>
      <c r="J13" s="3"/>
      <c r="K13" s="3"/>
      <c r="L13" s="3"/>
      <c r="M13" s="3"/>
      <c r="N13" s="3"/>
      <c r="O13" s="1">
        <v>7</v>
      </c>
      <c r="P13" s="37">
        <f t="shared" si="2"/>
        <v>9.3333333333333321</v>
      </c>
      <c r="Q13" s="1"/>
      <c r="R13" s="15"/>
      <c r="S13" s="15"/>
      <c r="T13" s="3">
        <f>IF(E13="",0,1/24*24-E13)+IF(H13&gt;1/24*6,1/24*6,H13)</f>
        <v>1.0458333333333334</v>
      </c>
      <c r="U13" s="38">
        <f t="shared" si="4"/>
        <v>0</v>
      </c>
      <c r="V13" s="37">
        <f>IF(COUNTIF(fériés,'Nov2017'!C13)&gt;0,P13,0)</f>
        <v>0</v>
      </c>
    </row>
    <row r="14" spans="1:22" x14ac:dyDescent="0.25">
      <c r="B14" s="9" t="s">
        <v>13</v>
      </c>
      <c r="C14" s="17">
        <f t="shared" si="3"/>
        <v>43043</v>
      </c>
      <c r="D14" s="28" t="s">
        <v>26</v>
      </c>
      <c r="E14" s="3">
        <v>0.91666666666666663</v>
      </c>
      <c r="F14" s="3"/>
      <c r="G14" s="3"/>
      <c r="H14" s="3">
        <v>0.25</v>
      </c>
      <c r="I14" s="3"/>
      <c r="J14" s="3"/>
      <c r="K14" s="3"/>
      <c r="L14" s="3"/>
      <c r="M14" s="3"/>
      <c r="N14" s="3"/>
      <c r="O14" s="1"/>
      <c r="P14" s="37">
        <f t="shared" si="2"/>
        <v>8</v>
      </c>
      <c r="Q14" s="1"/>
      <c r="R14" s="15"/>
      <c r="S14" s="15"/>
      <c r="T14" s="3">
        <f>IF(E14="",0,1/24*24-E14)+IF(H14&gt;1/24*6,1/24*6,H14)</f>
        <v>0.33333333333333337</v>
      </c>
      <c r="U14" s="38">
        <f t="shared" si="4"/>
        <v>0</v>
      </c>
      <c r="V14" s="37">
        <f>IF(COUNTIF(fériés,'Nov2017'!C14)&gt;0,P14,0)</f>
        <v>0</v>
      </c>
    </row>
    <row r="15" spans="1:22" x14ac:dyDescent="0.25">
      <c r="B15" s="9" t="s">
        <v>14</v>
      </c>
      <c r="C15" s="17">
        <f t="shared" si="3"/>
        <v>43044</v>
      </c>
      <c r="D15" s="7" t="s">
        <v>25</v>
      </c>
      <c r="E15" s="3">
        <v>0.20416666666666669</v>
      </c>
      <c r="F15" s="3">
        <v>0.40208333333333335</v>
      </c>
      <c r="G15" s="3">
        <v>0.42777777777777781</v>
      </c>
      <c r="H15" s="3">
        <v>0.61875000000000002</v>
      </c>
      <c r="I15" s="3"/>
      <c r="J15" s="3"/>
      <c r="K15" s="3"/>
      <c r="L15" s="3"/>
      <c r="M15" s="3"/>
      <c r="N15" s="3"/>
      <c r="O15" s="1"/>
      <c r="P15" s="37">
        <f t="shared" si="2"/>
        <v>9.3333333333333321</v>
      </c>
      <c r="Q15" s="1"/>
      <c r="R15" s="15"/>
      <c r="S15" s="15"/>
      <c r="T15" s="3">
        <f>IF(E15="",0,1/24*24-E15)+IF(H15&gt;1/24*6,1/24*6,H15)</f>
        <v>1.0458333333333334</v>
      </c>
      <c r="U15" s="38">
        <f>IF(WEEKDAY(C15,2)=7,P15,0)</f>
        <v>9.3333333333333321</v>
      </c>
      <c r="V15" s="37">
        <f>IF(COUNTIF(fériés,'Nov2017'!C15)&gt;0,P15,0)</f>
        <v>0</v>
      </c>
    </row>
    <row r="16" spans="1:22" x14ac:dyDescent="0.25">
      <c r="B16" s="13" t="s">
        <v>22</v>
      </c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65">
        <f>SUM(P11:P15)</f>
        <v>46.649999999999991</v>
      </c>
      <c r="Q16" s="66">
        <f>IF(P16&lt;35,0,P16-35)</f>
        <v>11.649999999999991</v>
      </c>
      <c r="R16" s="67">
        <f>IF(Q16&gt;=8,8,Q16)</f>
        <v>8</v>
      </c>
      <c r="S16" s="66">
        <f>IF(Q16-R16&gt;0,Q16-R16,0)</f>
        <v>3.6499999999999915</v>
      </c>
      <c r="T16" s="66">
        <f>SUM(T11:T15)</f>
        <v>4.5166666666666666</v>
      </c>
      <c r="U16" s="66">
        <f>SUM(U11:U15)</f>
        <v>9.3333333333333321</v>
      </c>
      <c r="V16" s="66">
        <f>SUM(V11:V15)</f>
        <v>8.9166666666666679</v>
      </c>
    </row>
    <row r="17" spans="1:22" ht="15.75" x14ac:dyDescent="0.25">
      <c r="A17" s="77">
        <f>WEEKNUM(C17)</f>
        <v>45</v>
      </c>
      <c r="B17" s="1" t="s">
        <v>8</v>
      </c>
      <c r="C17" s="17">
        <f>C15+1</f>
        <v>43045</v>
      </c>
      <c r="D17" s="7" t="s">
        <v>25</v>
      </c>
      <c r="E17" s="3">
        <v>0.20277777777777781</v>
      </c>
      <c r="F17" s="3">
        <v>0.39305555555555555</v>
      </c>
      <c r="G17" s="3">
        <v>0.41250000000000003</v>
      </c>
      <c r="H17" s="3">
        <v>0.63611111111111118</v>
      </c>
      <c r="I17" s="3"/>
      <c r="J17" s="3"/>
      <c r="K17" s="3"/>
      <c r="L17" s="3"/>
      <c r="M17" s="3"/>
      <c r="N17" s="3"/>
      <c r="O17" s="1">
        <v>7</v>
      </c>
      <c r="P17" s="37">
        <f>IF(SUM(E17:H17)=0,0,IF(AND(F17="",G17=""),((1/24*24-E17)+IF(H17&lt;=1/24*6,H17,H17-1/24*6))*24,((F17-E17)+(H17-G17)+(J17-I17)+(L17-K17)+(N17-M17))*24))</f>
        <v>9.9333333333333336</v>
      </c>
      <c r="Q17" s="1"/>
      <c r="R17" s="15"/>
      <c r="S17" s="15"/>
      <c r="T17" s="3">
        <f t="shared" ref="T17:T19" si="5">IF(E17="",0,1/24*24-E17)+IF(H17&gt;1/24*6,1/24*6,H17)</f>
        <v>1.0472222222222221</v>
      </c>
      <c r="U17" s="38">
        <f t="shared" ref="U17:U22" si="6">IF(WEEKDAY(C17,2)=7,P17,0)</f>
        <v>0</v>
      </c>
      <c r="V17" s="37">
        <f>IF(COUNTIF(fériés,'Nov2017'!C17)&gt;0,P17,0)</f>
        <v>0</v>
      </c>
    </row>
    <row r="18" spans="1:22" x14ac:dyDescent="0.25">
      <c r="B18" s="1" t="s">
        <v>9</v>
      </c>
      <c r="C18" s="17">
        <f>C17+1</f>
        <v>43046</v>
      </c>
      <c r="D18" s="7" t="s">
        <v>25</v>
      </c>
      <c r="E18" s="3">
        <v>0.20416666666666669</v>
      </c>
      <c r="F18" s="3">
        <v>0.38055555555555554</v>
      </c>
      <c r="G18" s="3">
        <v>0.41250000000000003</v>
      </c>
      <c r="H18" s="3">
        <v>0.52430555555555558</v>
      </c>
      <c r="I18" s="3"/>
      <c r="J18" s="3"/>
      <c r="K18" s="3"/>
      <c r="L18" s="3"/>
      <c r="M18" s="3"/>
      <c r="N18" s="3"/>
      <c r="O18" s="1">
        <v>7</v>
      </c>
      <c r="P18" s="37">
        <f t="shared" ref="P18:P23" si="7">IF(SUM(E18:H18)=0,0,IF(AND(F18="",G18=""),((1/24*24-E18)+IF(H18&lt;=1/24*6,H18,H18-1/24*6))*24,((F18-E18)+(H18-G18)+(J18-I18)+(L18-K18)+(N18-M18))*24))</f>
        <v>6.9166666666666661</v>
      </c>
      <c r="Q18" s="1"/>
      <c r="R18" s="15"/>
      <c r="S18" s="15"/>
      <c r="T18" s="3">
        <f t="shared" si="5"/>
        <v>1.0458333333333334</v>
      </c>
      <c r="U18" s="38">
        <f t="shared" si="6"/>
        <v>0</v>
      </c>
      <c r="V18" s="37">
        <f>IF(COUNTIF(fériés,'Nov2017'!C18)&gt;0,P18,0)</f>
        <v>0</v>
      </c>
    </row>
    <row r="19" spans="1:22" x14ac:dyDescent="0.25">
      <c r="B19" s="1" t="s">
        <v>10</v>
      </c>
      <c r="C19" s="17">
        <f t="shared" ref="C19:C23" si="8">C18+1</f>
        <v>43047</v>
      </c>
      <c r="D19" s="7" t="s">
        <v>25</v>
      </c>
      <c r="E19" s="3">
        <v>0.20277777777777781</v>
      </c>
      <c r="F19" s="3">
        <v>0.40763888888888888</v>
      </c>
      <c r="G19" s="3">
        <v>0.43958333333333338</v>
      </c>
      <c r="H19" s="3">
        <v>0.60625000000000007</v>
      </c>
      <c r="I19" s="3"/>
      <c r="J19" s="3"/>
      <c r="K19" s="3"/>
      <c r="L19" s="3"/>
      <c r="M19" s="3"/>
      <c r="N19" s="3"/>
      <c r="O19" s="1">
        <v>7</v>
      </c>
      <c r="P19" s="37">
        <f t="shared" si="7"/>
        <v>8.9166666666666679</v>
      </c>
      <c r="Q19" s="1"/>
      <c r="R19" s="15"/>
      <c r="S19" s="15"/>
      <c r="T19" s="3">
        <f t="shared" si="5"/>
        <v>1.0472222222222221</v>
      </c>
      <c r="U19" s="38">
        <f t="shared" si="6"/>
        <v>0</v>
      </c>
      <c r="V19" s="37">
        <f>IF(COUNTIF(fériés,'Nov2017'!C19)&gt;0,P19,0)</f>
        <v>0</v>
      </c>
    </row>
    <row r="20" spans="1:22" x14ac:dyDescent="0.25">
      <c r="B20" s="1" t="s">
        <v>11</v>
      </c>
      <c r="C20" s="17">
        <f t="shared" si="8"/>
        <v>43048</v>
      </c>
      <c r="D20" s="7" t="s">
        <v>25</v>
      </c>
      <c r="E20" s="3">
        <v>0.20555555555555557</v>
      </c>
      <c r="F20" s="3">
        <v>0.37847222222222227</v>
      </c>
      <c r="G20" s="3">
        <v>0.41319444444444442</v>
      </c>
      <c r="H20" s="3">
        <v>0.70138888888888884</v>
      </c>
      <c r="I20" s="3"/>
      <c r="J20" s="3"/>
      <c r="K20" s="3"/>
      <c r="L20" s="3"/>
      <c r="M20" s="3"/>
      <c r="N20" s="3"/>
      <c r="O20" s="1">
        <v>7</v>
      </c>
      <c r="P20" s="37">
        <f t="shared" si="7"/>
        <v>11.066666666666666</v>
      </c>
      <c r="Q20" s="1"/>
      <c r="R20" s="15"/>
      <c r="S20" s="15"/>
      <c r="T20" s="3">
        <f>IF(E20="",0,1/24*24-E20)+IF(H20&gt;1/24*6,1/24*6,H20)</f>
        <v>1.0444444444444443</v>
      </c>
      <c r="U20" s="38">
        <f t="shared" si="6"/>
        <v>0</v>
      </c>
      <c r="V20" s="37">
        <f>IF(COUNTIF(fériés,'Nov2017'!C20)&gt;0,P20,0)</f>
        <v>0</v>
      </c>
    </row>
    <row r="21" spans="1:22" x14ac:dyDescent="0.25">
      <c r="B21" s="1" t="s">
        <v>12</v>
      </c>
      <c r="C21" s="17">
        <f t="shared" si="8"/>
        <v>43049</v>
      </c>
      <c r="D21" s="7" t="s">
        <v>25</v>
      </c>
      <c r="E21" s="3">
        <v>0.20416666666666669</v>
      </c>
      <c r="F21" s="3">
        <v>0.40208333333333335</v>
      </c>
      <c r="G21" s="3">
        <v>0.42777777777777781</v>
      </c>
      <c r="H21" s="3">
        <v>0.61875000000000002</v>
      </c>
      <c r="I21" s="3"/>
      <c r="J21" s="3"/>
      <c r="K21" s="3"/>
      <c r="L21" s="3"/>
      <c r="M21" s="3"/>
      <c r="N21" s="3"/>
      <c r="O21" s="1">
        <v>7</v>
      </c>
      <c r="P21" s="37">
        <f t="shared" si="7"/>
        <v>9.3333333333333321</v>
      </c>
      <c r="Q21" s="1"/>
      <c r="R21" s="15"/>
      <c r="S21" s="15"/>
      <c r="T21" s="3">
        <f>IF(E21="",0,1/24*24-E21)+IF(H21&gt;1/24*6,1/24*6,H21)</f>
        <v>1.0458333333333334</v>
      </c>
      <c r="U21" s="38">
        <f t="shared" si="6"/>
        <v>0</v>
      </c>
      <c r="V21" s="37">
        <f>IF(COUNTIF(fériés,'Nov2017'!C21)&gt;0,P21,0)</f>
        <v>0</v>
      </c>
    </row>
    <row r="22" spans="1:22" x14ac:dyDescent="0.25">
      <c r="B22" s="9" t="s">
        <v>13</v>
      </c>
      <c r="C22" s="17">
        <f t="shared" si="8"/>
        <v>43050</v>
      </c>
      <c r="D22" s="33" t="s">
        <v>33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1"/>
      <c r="P22" s="37">
        <f t="shared" si="7"/>
        <v>0</v>
      </c>
      <c r="Q22" s="1"/>
      <c r="R22" s="15"/>
      <c r="S22" s="15"/>
      <c r="T22" s="3">
        <f>IF(E22="",0,1/24*24-E22)+IF(H22&gt;1/24*6,1/24*6,H22)</f>
        <v>0</v>
      </c>
      <c r="U22" s="38">
        <f t="shared" si="6"/>
        <v>0</v>
      </c>
      <c r="V22" s="37">
        <f>IF(COUNTIF(fériés,'Nov2017'!C22)&gt;0,P22,0)</f>
        <v>0</v>
      </c>
    </row>
    <row r="23" spans="1:22" x14ac:dyDescent="0.25">
      <c r="B23" s="9" t="s">
        <v>14</v>
      </c>
      <c r="C23" s="17">
        <f t="shared" si="8"/>
        <v>43051</v>
      </c>
      <c r="D23" s="7" t="s">
        <v>25</v>
      </c>
      <c r="E23" s="3">
        <v>0.20416666666666669</v>
      </c>
      <c r="F23" s="3">
        <v>0.40208333333333335</v>
      </c>
      <c r="G23" s="3">
        <v>0.42777777777777781</v>
      </c>
      <c r="H23" s="3">
        <v>0.61875000000000002</v>
      </c>
      <c r="I23" s="3"/>
      <c r="J23" s="3"/>
      <c r="K23" s="3"/>
      <c r="L23" s="3"/>
      <c r="M23" s="3"/>
      <c r="N23" s="3"/>
      <c r="O23" s="1"/>
      <c r="P23" s="37">
        <f t="shared" si="7"/>
        <v>9.3333333333333321</v>
      </c>
      <c r="Q23" s="1"/>
      <c r="R23" s="15"/>
      <c r="S23" s="15"/>
      <c r="T23" s="3">
        <f>IF(E23="",0,1/24*24-E23)+IF(H23&gt;1/24*6,1/24*6,H23)</f>
        <v>1.0458333333333334</v>
      </c>
      <c r="U23" s="38">
        <f>IF(WEEKDAY(C23,2)=7,P23,0)</f>
        <v>9.3333333333333321</v>
      </c>
      <c r="V23" s="37">
        <f>IF(COUNTIF(fériés,'Nov2017'!C23)&gt;0,P23,0)</f>
        <v>0</v>
      </c>
    </row>
    <row r="24" spans="1:22" x14ac:dyDescent="0.25">
      <c r="B24" s="13" t="s">
        <v>22</v>
      </c>
      <c r="C24" s="19"/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1"/>
      <c r="P24" s="65">
        <f>SUM(P19:P23)</f>
        <v>38.65</v>
      </c>
      <c r="Q24" s="66">
        <f>IF(P24&lt;35,0,P24-35)</f>
        <v>3.6499999999999986</v>
      </c>
      <c r="R24" s="67">
        <f>IF(Q24&gt;=8,8,Q24)</f>
        <v>3.6499999999999986</v>
      </c>
      <c r="S24" s="66">
        <f>IF(Q24-R24&gt;0,Q24-R24,0)</f>
        <v>0</v>
      </c>
      <c r="T24" s="66">
        <f>SUM(T19:T23)</f>
        <v>4.1833333333333336</v>
      </c>
      <c r="U24" s="66">
        <f>SUM(U19:U23)</f>
        <v>9.3333333333333321</v>
      </c>
      <c r="V24" s="66">
        <f>SUM(V19:V23)</f>
        <v>0</v>
      </c>
    </row>
    <row r="25" spans="1:22" ht="15.75" x14ac:dyDescent="0.25">
      <c r="A25" s="77">
        <f>WEEKNUM(C25)</f>
        <v>46</v>
      </c>
      <c r="B25" s="1" t="s">
        <v>8</v>
      </c>
      <c r="C25" s="17">
        <f>C23+1</f>
        <v>43052</v>
      </c>
      <c r="D25" s="7" t="s">
        <v>25</v>
      </c>
      <c r="E25" s="3">
        <v>0.20277777777777781</v>
      </c>
      <c r="F25" s="3">
        <v>0.39305555555555555</v>
      </c>
      <c r="G25" s="3">
        <v>0.41250000000000003</v>
      </c>
      <c r="H25" s="3">
        <v>0.63611111111111118</v>
      </c>
      <c r="I25" s="3"/>
      <c r="J25" s="3"/>
      <c r="K25" s="3"/>
      <c r="L25" s="3"/>
      <c r="M25" s="3"/>
      <c r="N25" s="3"/>
      <c r="O25" s="1">
        <v>7</v>
      </c>
      <c r="P25" s="37">
        <f>IF(SUM(E25:H25)=0,0,IF(AND(F25="",G25=""),((1/24*24-E25)+IF(H25&lt;=1/24*6,H25,H25-1/24*6))*24,((F25-E25)+(H25-G25)+(J25-I25)+(L25-K25)+(N25-M25))*24))</f>
        <v>9.9333333333333336</v>
      </c>
      <c r="Q25" s="1"/>
      <c r="R25" s="15"/>
      <c r="S25" s="15"/>
      <c r="T25" s="3">
        <f t="shared" ref="T25:T27" si="9">IF(E25="",0,1/24*24-E25)+IF(H25&gt;1/24*6,1/24*6,H25)</f>
        <v>1.0472222222222221</v>
      </c>
      <c r="U25" s="38">
        <f t="shared" ref="U25:U30" si="10">IF(WEEKDAY(C25,2)=7,P25,0)</f>
        <v>0</v>
      </c>
      <c r="V25" s="37">
        <f>IF(COUNTIF(fériés,'Nov2017'!C25)&gt;0,P25,0)</f>
        <v>0</v>
      </c>
    </row>
    <row r="26" spans="1:22" x14ac:dyDescent="0.25">
      <c r="B26" s="1" t="s">
        <v>9</v>
      </c>
      <c r="C26" s="17">
        <f>C25+1</f>
        <v>43053</v>
      </c>
      <c r="D26" s="7" t="s">
        <v>25</v>
      </c>
      <c r="E26" s="3">
        <v>0.20416666666666669</v>
      </c>
      <c r="F26" s="3">
        <v>0.38055555555555554</v>
      </c>
      <c r="G26" s="3">
        <v>0.41250000000000003</v>
      </c>
      <c r="H26" s="3">
        <v>0.52430555555555558</v>
      </c>
      <c r="I26" s="3"/>
      <c r="J26" s="3"/>
      <c r="K26" s="3"/>
      <c r="L26" s="3"/>
      <c r="M26" s="3"/>
      <c r="N26" s="3"/>
      <c r="O26" s="1">
        <v>7</v>
      </c>
      <c r="P26" s="37">
        <f t="shared" ref="P26:P31" si="11">IF(SUM(E26:H26)=0,0,IF(AND(F26="",G26=""),((1/24*24-E26)+IF(H26&lt;=1/24*6,H26,H26-1/24*6))*24,((F26-E26)+(H26-G26)+(J26-I26)+(L26-K26)+(N26-M26))*24))</f>
        <v>6.9166666666666661</v>
      </c>
      <c r="Q26" s="1"/>
      <c r="R26" s="15"/>
      <c r="S26" s="15"/>
      <c r="T26" s="3">
        <f t="shared" si="9"/>
        <v>1.0458333333333334</v>
      </c>
      <c r="U26" s="38">
        <f t="shared" si="10"/>
        <v>0</v>
      </c>
      <c r="V26" s="37">
        <f>IF(COUNTIF(fériés,'Nov2017'!C26)&gt;0,P26,0)</f>
        <v>0</v>
      </c>
    </row>
    <row r="27" spans="1:22" x14ac:dyDescent="0.25">
      <c r="B27" s="1" t="s">
        <v>10</v>
      </c>
      <c r="C27" s="17">
        <f t="shared" ref="C27:C31" si="12">C26+1</f>
        <v>43054</v>
      </c>
      <c r="D27" s="7" t="s">
        <v>25</v>
      </c>
      <c r="E27" s="3">
        <v>0.20277777777777781</v>
      </c>
      <c r="F27" s="3">
        <v>0.40763888888888888</v>
      </c>
      <c r="G27" s="3">
        <v>0.43958333333333338</v>
      </c>
      <c r="H27" s="3">
        <v>0.60625000000000007</v>
      </c>
      <c r="I27" s="3"/>
      <c r="J27" s="3"/>
      <c r="K27" s="3"/>
      <c r="L27" s="3"/>
      <c r="M27" s="3"/>
      <c r="N27" s="3"/>
      <c r="O27" s="1">
        <v>7</v>
      </c>
      <c r="P27" s="37">
        <f t="shared" si="11"/>
        <v>8.9166666666666679</v>
      </c>
      <c r="Q27" s="1"/>
      <c r="R27" s="15"/>
      <c r="S27" s="15"/>
      <c r="T27" s="3">
        <f t="shared" si="9"/>
        <v>1.0472222222222221</v>
      </c>
      <c r="U27" s="38">
        <f t="shared" si="10"/>
        <v>0</v>
      </c>
      <c r="V27" s="37">
        <f>IF(COUNTIF(fériés,'Nov2017'!C27)&gt;0,P27,0)</f>
        <v>0</v>
      </c>
    </row>
    <row r="28" spans="1:22" x14ac:dyDescent="0.25">
      <c r="B28" s="1" t="s">
        <v>11</v>
      </c>
      <c r="C28" s="17">
        <f t="shared" si="12"/>
        <v>43055</v>
      </c>
      <c r="D28" s="7" t="s">
        <v>25</v>
      </c>
      <c r="E28" s="3">
        <v>0.20555555555555557</v>
      </c>
      <c r="F28" s="3">
        <v>0.37847222222222227</v>
      </c>
      <c r="G28" s="3">
        <v>0.41319444444444442</v>
      </c>
      <c r="H28" s="3">
        <v>0.70138888888888884</v>
      </c>
      <c r="I28" s="3"/>
      <c r="J28" s="3"/>
      <c r="K28" s="3"/>
      <c r="L28" s="3"/>
      <c r="M28" s="3"/>
      <c r="N28" s="3"/>
      <c r="O28" s="1">
        <v>7</v>
      </c>
      <c r="P28" s="37">
        <f t="shared" si="11"/>
        <v>11.066666666666666</v>
      </c>
      <c r="Q28" s="1"/>
      <c r="R28" s="15"/>
      <c r="S28" s="15"/>
      <c r="T28" s="3">
        <f>IF(E28="",0,1/24*24-E28)+IF(H28&gt;1/24*6,1/24*6,H28)</f>
        <v>1.0444444444444443</v>
      </c>
      <c r="U28" s="38">
        <f t="shared" si="10"/>
        <v>0</v>
      </c>
      <c r="V28" s="37">
        <f>IF(COUNTIF(fériés,'Nov2017'!C28)&gt;0,P28,0)</f>
        <v>0</v>
      </c>
    </row>
    <row r="29" spans="1:22" x14ac:dyDescent="0.25">
      <c r="B29" s="1" t="s">
        <v>12</v>
      </c>
      <c r="C29" s="17">
        <f t="shared" si="12"/>
        <v>43056</v>
      </c>
      <c r="D29" s="7" t="s">
        <v>25</v>
      </c>
      <c r="E29" s="3">
        <v>0.20416666666666669</v>
      </c>
      <c r="F29" s="3">
        <v>0.40208333333333335</v>
      </c>
      <c r="G29" s="3">
        <v>0.42777777777777781</v>
      </c>
      <c r="H29" s="3">
        <v>0.61875000000000002</v>
      </c>
      <c r="I29" s="3"/>
      <c r="J29" s="3"/>
      <c r="K29" s="3"/>
      <c r="L29" s="3"/>
      <c r="M29" s="3"/>
      <c r="N29" s="3"/>
      <c r="O29" s="1">
        <v>7</v>
      </c>
      <c r="P29" s="37">
        <f t="shared" si="11"/>
        <v>9.3333333333333321</v>
      </c>
      <c r="Q29" s="1"/>
      <c r="R29" s="15"/>
      <c r="S29" s="15"/>
      <c r="T29" s="3">
        <f>IF(E29="",0,1/24*24-E29)+IF(H29&gt;1/24*6,1/24*6,H29)</f>
        <v>1.0458333333333334</v>
      </c>
      <c r="U29" s="38">
        <f t="shared" si="10"/>
        <v>0</v>
      </c>
      <c r="V29" s="37">
        <f>IF(COUNTIF(fériés,'Nov2017'!C29)&gt;0,P29,0)</f>
        <v>0</v>
      </c>
    </row>
    <row r="30" spans="1:22" x14ac:dyDescent="0.25">
      <c r="B30" s="9" t="s">
        <v>13</v>
      </c>
      <c r="C30" s="17">
        <f t="shared" si="12"/>
        <v>43057</v>
      </c>
      <c r="D30" s="28" t="s">
        <v>26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1"/>
      <c r="P30" s="37">
        <f t="shared" si="11"/>
        <v>0</v>
      </c>
      <c r="Q30" s="1"/>
      <c r="R30" s="15"/>
      <c r="S30" s="15"/>
      <c r="T30" s="3">
        <f>IF(E30="",0,1/24*24-E30)+IF(H30&gt;1/24*6,1/24*6,H30)</f>
        <v>0</v>
      </c>
      <c r="U30" s="38">
        <f t="shared" si="10"/>
        <v>0</v>
      </c>
      <c r="V30" s="37">
        <f>IF(COUNTIF(fériés,'Nov2017'!C30)&gt;0,P30,0)</f>
        <v>0</v>
      </c>
    </row>
    <row r="31" spans="1:22" x14ac:dyDescent="0.25">
      <c r="B31" s="9" t="s">
        <v>14</v>
      </c>
      <c r="C31" s="17">
        <f t="shared" si="12"/>
        <v>43058</v>
      </c>
      <c r="D31" s="30" t="s">
        <v>29</v>
      </c>
      <c r="E31" s="3">
        <v>0.20416666666666669</v>
      </c>
      <c r="F31" s="3">
        <v>0.40208333333333335</v>
      </c>
      <c r="G31" s="3">
        <v>0.42777777777777781</v>
      </c>
      <c r="H31" s="3">
        <v>0.61875000000000002</v>
      </c>
      <c r="I31" s="3"/>
      <c r="J31" s="3"/>
      <c r="K31" s="3"/>
      <c r="L31" s="3"/>
      <c r="M31" s="3"/>
      <c r="N31" s="3"/>
      <c r="O31" s="1"/>
      <c r="P31" s="37">
        <f t="shared" si="11"/>
        <v>9.3333333333333321</v>
      </c>
      <c r="Q31" s="1"/>
      <c r="R31" s="15"/>
      <c r="S31" s="15"/>
      <c r="T31" s="3">
        <f>IF(E31="",0,1/24*24-E31)+IF(H31&gt;1/24*6,1/24*6,H31)</f>
        <v>1.0458333333333334</v>
      </c>
      <c r="U31" s="38">
        <f>IF(WEEKDAY(C31,2)=7,P31,0)</f>
        <v>9.3333333333333321</v>
      </c>
      <c r="V31" s="37">
        <f>IF(COUNTIF(fériés,'Nov2017'!C31)&gt;0,P31,0)</f>
        <v>0</v>
      </c>
    </row>
    <row r="32" spans="1:22" x14ac:dyDescent="0.25">
      <c r="B32" s="13" t="s">
        <v>22</v>
      </c>
      <c r="C32" s="19"/>
      <c r="D32" s="19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1"/>
      <c r="P32" s="65">
        <f>SUM(P27:P31)</f>
        <v>38.65</v>
      </c>
      <c r="Q32" s="66">
        <f>IF(P32&lt;35,0,P32-35)</f>
        <v>3.6499999999999986</v>
      </c>
      <c r="R32" s="67">
        <f>IF(Q32&gt;=8,8,Q32)</f>
        <v>3.6499999999999986</v>
      </c>
      <c r="S32" s="66">
        <f>IF(Q32-R32&gt;0,Q32-R32,0)</f>
        <v>0</v>
      </c>
      <c r="T32" s="66">
        <f>SUM(T27:T31)</f>
        <v>4.1833333333333336</v>
      </c>
      <c r="U32" s="66">
        <f>SUM(U27:U31)</f>
        <v>9.3333333333333321</v>
      </c>
      <c r="V32" s="66">
        <f>SUM(V27:V31)</f>
        <v>0</v>
      </c>
    </row>
    <row r="33" spans="1:22" ht="15.75" x14ac:dyDescent="0.25">
      <c r="A33" s="77">
        <f>WEEKNUM(C33)</f>
        <v>47</v>
      </c>
      <c r="B33" s="1" t="s">
        <v>8</v>
      </c>
      <c r="C33" s="17">
        <f>C31+1</f>
        <v>43059</v>
      </c>
      <c r="D33" s="7" t="s">
        <v>25</v>
      </c>
      <c r="E33" s="3">
        <v>0.20277777777777781</v>
      </c>
      <c r="F33" s="3">
        <v>0.39305555555555555</v>
      </c>
      <c r="G33" s="3">
        <v>0.41250000000000003</v>
      </c>
      <c r="H33" s="3">
        <v>0.63611111111111118</v>
      </c>
      <c r="I33" s="3"/>
      <c r="J33" s="3"/>
      <c r="K33" s="3"/>
      <c r="L33" s="3"/>
      <c r="M33" s="3"/>
      <c r="N33" s="3"/>
      <c r="O33" s="1">
        <v>7</v>
      </c>
      <c r="P33" s="37">
        <f>IF(SUM(E33:H33)=0,0,IF(AND(F33="",G33=""),((1/24*24-E33)+IF(H33&lt;=1/24*6,H33,H33-1/24*6))*24,((F33-E33)+(H33-G33)+(J33-I33)+(L33-K33)+(N33-M33))*24))</f>
        <v>9.9333333333333336</v>
      </c>
      <c r="Q33" s="1"/>
      <c r="R33" s="15"/>
      <c r="S33" s="15"/>
      <c r="T33" s="3">
        <f t="shared" ref="T33:T35" si="13">IF(E33="",0,1/24*24-E33)+IF(H33&gt;1/24*6,1/24*6,H33)</f>
        <v>1.0472222222222221</v>
      </c>
      <c r="U33" s="38">
        <f t="shared" ref="U33:U38" si="14">IF(WEEKDAY(C33,2)=7,P33,0)</f>
        <v>0</v>
      </c>
      <c r="V33" s="37">
        <f>IF(COUNTIF(fériés,'Nov2017'!C33)&gt;0,P33,0)</f>
        <v>0</v>
      </c>
    </row>
    <row r="34" spans="1:22" x14ac:dyDescent="0.25">
      <c r="B34" s="1" t="s">
        <v>9</v>
      </c>
      <c r="C34" s="17">
        <f>C33+1</f>
        <v>43060</v>
      </c>
      <c r="D34" s="7" t="s">
        <v>25</v>
      </c>
      <c r="E34" s="3">
        <v>0.20416666666666669</v>
      </c>
      <c r="F34" s="3">
        <v>0.38055555555555554</v>
      </c>
      <c r="G34" s="3">
        <v>0.41250000000000003</v>
      </c>
      <c r="H34" s="3">
        <v>0.52430555555555558</v>
      </c>
      <c r="I34" s="3"/>
      <c r="J34" s="3"/>
      <c r="K34" s="3"/>
      <c r="L34" s="3"/>
      <c r="M34" s="3"/>
      <c r="N34" s="3"/>
      <c r="O34" s="1">
        <v>7</v>
      </c>
      <c r="P34" s="37">
        <f t="shared" ref="P34:P39" si="15">IF(SUM(E34:H34)=0,0,IF(AND(F34="",G34=""),((1/24*24-E34)+IF(H34&lt;=1/24*6,H34,H34-1/24*6))*24,((F34-E34)+(H34-G34)+(J34-I34)+(L34-K34)+(N34-M34))*24))</f>
        <v>6.9166666666666661</v>
      </c>
      <c r="Q34" s="1"/>
      <c r="R34" s="15"/>
      <c r="S34" s="15"/>
      <c r="T34" s="3">
        <f t="shared" si="13"/>
        <v>1.0458333333333334</v>
      </c>
      <c r="U34" s="38">
        <f t="shared" si="14"/>
        <v>0</v>
      </c>
      <c r="V34" s="37">
        <f>IF(COUNTIF(fériés,'Nov2017'!C34)&gt;0,P34,0)</f>
        <v>0</v>
      </c>
    </row>
    <row r="35" spans="1:22" x14ac:dyDescent="0.25">
      <c r="B35" s="1" t="s">
        <v>10</v>
      </c>
      <c r="C35" s="17">
        <f t="shared" ref="C35:C39" si="16">C34+1</f>
        <v>43061</v>
      </c>
      <c r="D35" s="7" t="s">
        <v>25</v>
      </c>
      <c r="E35" s="3">
        <v>0.20277777777777781</v>
      </c>
      <c r="F35" s="3">
        <v>0.40763888888888888</v>
      </c>
      <c r="G35" s="3">
        <v>0.43958333333333338</v>
      </c>
      <c r="H35" s="3">
        <v>0.60625000000000007</v>
      </c>
      <c r="I35" s="3"/>
      <c r="J35" s="3"/>
      <c r="K35" s="3"/>
      <c r="L35" s="3"/>
      <c r="M35" s="3"/>
      <c r="N35" s="3"/>
      <c r="O35" s="1">
        <v>7</v>
      </c>
      <c r="P35" s="37">
        <f t="shared" si="15"/>
        <v>8.9166666666666679</v>
      </c>
      <c r="Q35" s="1"/>
      <c r="R35" s="15"/>
      <c r="S35" s="15"/>
      <c r="T35" s="3">
        <f t="shared" si="13"/>
        <v>1.0472222222222221</v>
      </c>
      <c r="U35" s="38">
        <f t="shared" si="14"/>
        <v>0</v>
      </c>
      <c r="V35" s="37">
        <f>IF(COUNTIF(fériés,'Nov2017'!C35)&gt;0,P35,0)</f>
        <v>0</v>
      </c>
    </row>
    <row r="36" spans="1:22" x14ac:dyDescent="0.25">
      <c r="B36" s="1" t="s">
        <v>11</v>
      </c>
      <c r="C36" s="17">
        <f t="shared" si="16"/>
        <v>43062</v>
      </c>
      <c r="D36" s="7" t="s">
        <v>25</v>
      </c>
      <c r="E36" s="3">
        <v>0.20277777777777781</v>
      </c>
      <c r="F36" s="3">
        <v>0.39305555555555555</v>
      </c>
      <c r="G36" s="3">
        <v>0.41250000000000003</v>
      </c>
      <c r="H36" s="3">
        <v>0.63611111111111118</v>
      </c>
      <c r="I36" s="3"/>
      <c r="J36" s="3"/>
      <c r="K36" s="3"/>
      <c r="L36" s="3"/>
      <c r="M36" s="3"/>
      <c r="N36" s="3"/>
      <c r="O36" s="1">
        <v>7</v>
      </c>
      <c r="P36" s="37">
        <f t="shared" si="15"/>
        <v>9.9333333333333336</v>
      </c>
      <c r="Q36" s="1"/>
      <c r="R36" s="15"/>
      <c r="S36" s="15"/>
      <c r="T36" s="3">
        <f>IF(E36="",0,1/24*24-E36)+IF(H36&gt;1/24*6,1/24*6,H36)</f>
        <v>1.0472222222222221</v>
      </c>
      <c r="U36" s="38">
        <f t="shared" si="14"/>
        <v>0</v>
      </c>
      <c r="V36" s="37">
        <f>IF(COUNTIF(fériés,'Nov2017'!C36)&gt;0,P36,0)</f>
        <v>0</v>
      </c>
    </row>
    <row r="37" spans="1:22" x14ac:dyDescent="0.25">
      <c r="B37" s="1" t="s">
        <v>12</v>
      </c>
      <c r="C37" s="17">
        <f t="shared" si="16"/>
        <v>43063</v>
      </c>
      <c r="D37" s="7" t="s">
        <v>25</v>
      </c>
      <c r="E37" s="3">
        <v>0.20416666666666669</v>
      </c>
      <c r="F37" s="3">
        <v>0.38055555555555554</v>
      </c>
      <c r="G37" s="3">
        <v>0.41250000000000003</v>
      </c>
      <c r="H37" s="3">
        <v>0.52430555555555558</v>
      </c>
      <c r="I37" s="3"/>
      <c r="J37" s="3"/>
      <c r="K37" s="3"/>
      <c r="L37" s="3"/>
      <c r="M37" s="3"/>
      <c r="N37" s="3"/>
      <c r="O37" s="1">
        <v>7</v>
      </c>
      <c r="P37" s="37">
        <f t="shared" si="15"/>
        <v>6.9166666666666661</v>
      </c>
      <c r="Q37" s="1"/>
      <c r="R37" s="15"/>
      <c r="S37" s="15"/>
      <c r="T37" s="3">
        <f>IF(E37="",0,1/24*24-E37)+IF(H37&gt;1/24*6,1/24*6,H37)</f>
        <v>1.0458333333333334</v>
      </c>
      <c r="U37" s="38">
        <f t="shared" si="14"/>
        <v>0</v>
      </c>
      <c r="V37" s="37">
        <f>IF(COUNTIF(fériés,'Nov2017'!C37)&gt;0,P37,0)</f>
        <v>0</v>
      </c>
    </row>
    <row r="38" spans="1:22" x14ac:dyDescent="0.25">
      <c r="B38" s="9" t="s">
        <v>13</v>
      </c>
      <c r="C38" s="17">
        <f t="shared" si="16"/>
        <v>43064</v>
      </c>
      <c r="D38" s="28" t="s">
        <v>26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1"/>
      <c r="P38" s="37">
        <f t="shared" si="15"/>
        <v>0</v>
      </c>
      <c r="Q38" s="1"/>
      <c r="R38" s="15"/>
      <c r="S38" s="15"/>
      <c r="T38" s="3">
        <f>IF(E38="",0,1/24*24-E38)+IF(H38&gt;1/24*6,1/24*6,H38)</f>
        <v>0</v>
      </c>
      <c r="U38" s="38">
        <f t="shared" si="14"/>
        <v>0</v>
      </c>
      <c r="V38" s="37">
        <f>IF(COUNTIF(fériés,'Nov2017'!C38)&gt;0,P38,0)</f>
        <v>0</v>
      </c>
    </row>
    <row r="39" spans="1:22" x14ac:dyDescent="0.25">
      <c r="B39" s="9" t="s">
        <v>14</v>
      </c>
      <c r="C39" s="17">
        <f t="shared" si="16"/>
        <v>43065</v>
      </c>
      <c r="D39" s="7" t="s">
        <v>25</v>
      </c>
      <c r="E39" s="3">
        <v>0.20416666666666669</v>
      </c>
      <c r="F39" s="3">
        <v>0.40208333333333335</v>
      </c>
      <c r="G39" s="3">
        <v>0.42777777777777781</v>
      </c>
      <c r="H39" s="3">
        <v>0.61875000000000002</v>
      </c>
      <c r="I39" s="3"/>
      <c r="J39" s="3"/>
      <c r="K39" s="3"/>
      <c r="L39" s="3"/>
      <c r="M39" s="3"/>
      <c r="N39" s="3"/>
      <c r="O39" s="1"/>
      <c r="P39" s="37">
        <f t="shared" si="15"/>
        <v>9.3333333333333321</v>
      </c>
      <c r="Q39" s="1"/>
      <c r="R39" s="15"/>
      <c r="S39" s="15"/>
      <c r="T39" s="3">
        <f>IF(E39="",0,1/24*24-E39)+IF(H39&gt;1/24*6,1/24*6,H39)</f>
        <v>1.0458333333333334</v>
      </c>
      <c r="U39" s="38">
        <f>IF(WEEKDAY(C39,2)=7,P39,0)</f>
        <v>9.3333333333333321</v>
      </c>
      <c r="V39" s="37">
        <f>IF(COUNTIF(fériés,'Nov2017'!C39)&gt;0,P39,0)</f>
        <v>0</v>
      </c>
    </row>
    <row r="40" spans="1:22" x14ac:dyDescent="0.25">
      <c r="B40" s="13" t="s">
        <v>22</v>
      </c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1"/>
      <c r="P40" s="65">
        <f>SUM(P35:P39)</f>
        <v>35.099999999999994</v>
      </c>
      <c r="Q40" s="66">
        <f>IF(P40&lt;35,0,P40-35)</f>
        <v>9.9999999999994316E-2</v>
      </c>
      <c r="R40" s="67">
        <f>IF(Q40&gt;=8,8,Q40)</f>
        <v>9.9999999999994316E-2</v>
      </c>
      <c r="S40" s="66">
        <f>IF(Q40-R40&gt;0,Q40-R40,0)</f>
        <v>0</v>
      </c>
      <c r="T40" s="66">
        <f>SUM(T35:T39)</f>
        <v>4.1861111111111109</v>
      </c>
      <c r="U40" s="66">
        <f>SUM(U35:U39)</f>
        <v>9.3333333333333321</v>
      </c>
      <c r="V40" s="66">
        <f>SUM(V35:V39)</f>
        <v>0</v>
      </c>
    </row>
    <row r="41" spans="1:22" ht="15.75" x14ac:dyDescent="0.25">
      <c r="A41" s="77">
        <f>WEEKNUM(C41)</f>
        <v>48</v>
      </c>
      <c r="B41" s="1" t="s">
        <v>8</v>
      </c>
      <c r="C41" s="17">
        <f>C39+1</f>
        <v>43066</v>
      </c>
      <c r="D41" s="7" t="s">
        <v>25</v>
      </c>
      <c r="E41" s="3">
        <v>0.20277777777777781</v>
      </c>
      <c r="F41" s="3">
        <v>0.39305555555555555</v>
      </c>
      <c r="G41" s="3">
        <v>0.41250000000000003</v>
      </c>
      <c r="H41" s="3">
        <v>0.63611111111111118</v>
      </c>
      <c r="I41" s="3"/>
      <c r="J41" s="3"/>
      <c r="K41" s="3"/>
      <c r="L41" s="3"/>
      <c r="M41" s="3"/>
      <c r="N41" s="3"/>
      <c r="O41" s="1">
        <v>7</v>
      </c>
      <c r="P41" s="37">
        <f>IF(SUM(E41:H41)=0,0,IF(AND(F41="",G41=""),((1/24*24-E41)+IF(H41&lt;=1/24*6,H41,H41-1/24*6))*24,((F41-E41)+(H41-G41)+(J41-I41)+(L41-K41)+(N41-M41))*24))</f>
        <v>9.9333333333333336</v>
      </c>
      <c r="Q41" s="1"/>
      <c r="R41" s="15"/>
      <c r="S41" s="15"/>
      <c r="T41" s="3">
        <f t="shared" ref="T41:T43" si="17">IF(E41="",0,1/24*24-E41)+IF(H41&gt;1/24*6,1/24*6,H41)</f>
        <v>1.0472222222222221</v>
      </c>
      <c r="U41" s="38">
        <f t="shared" ref="U41:U46" si="18">IF(WEEKDAY(C41,2)=7,P41,0)</f>
        <v>0</v>
      </c>
      <c r="V41" s="37">
        <f>IF(COUNTIF(fériés,'Nov2017'!C41)&gt;0,P41,0)</f>
        <v>0</v>
      </c>
    </row>
    <row r="42" spans="1:22" x14ac:dyDescent="0.25">
      <c r="B42" s="1" t="s">
        <v>9</v>
      </c>
      <c r="C42" s="17">
        <f>C41+1</f>
        <v>43067</v>
      </c>
      <c r="D42" s="25" t="s">
        <v>27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7</v>
      </c>
      <c r="P42" s="37">
        <f t="shared" ref="P42:P47" si="19">IF(SUM(E42:H42)=0,0,IF(AND(F42="",G42=""),((1/24*24-E42)+IF(H42&lt;=1/24*6,H42,H42-1/24*6))*24,((F42-E42)+(H42-G42)+(J42-I42)+(L42-K42)+(N42-M42))*24))</f>
        <v>0</v>
      </c>
      <c r="Q42" s="1"/>
      <c r="R42" s="15"/>
      <c r="S42" s="15"/>
      <c r="T42" s="3">
        <f t="shared" si="17"/>
        <v>0</v>
      </c>
      <c r="U42" s="38">
        <f t="shared" si="18"/>
        <v>0</v>
      </c>
      <c r="V42" s="37">
        <f>IF(COUNTIF(fériés,'Nov2017'!C42)&gt;0,P42,0)</f>
        <v>0</v>
      </c>
    </row>
    <row r="43" spans="1:22" x14ac:dyDescent="0.25">
      <c r="B43" s="1" t="s">
        <v>10</v>
      </c>
      <c r="C43" s="17">
        <f t="shared" ref="C43:C47" si="20">C42+1</f>
        <v>43068</v>
      </c>
      <c r="D43" s="23" t="s">
        <v>28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1"/>
      <c r="P43" s="37">
        <f t="shared" si="19"/>
        <v>0</v>
      </c>
      <c r="Q43" s="1"/>
      <c r="R43" s="15"/>
      <c r="S43" s="15"/>
      <c r="T43" s="3">
        <f t="shared" si="17"/>
        <v>0</v>
      </c>
      <c r="U43" s="38">
        <f t="shared" si="18"/>
        <v>0</v>
      </c>
      <c r="V43" s="37">
        <f>IF(COUNTIF(fériés,'Nov2017'!C43)&gt;0,P43,0)</f>
        <v>0</v>
      </c>
    </row>
    <row r="44" spans="1:22" x14ac:dyDescent="0.25">
      <c r="B44" s="1" t="s">
        <v>11</v>
      </c>
      <c r="C44" s="17">
        <f t="shared" si="20"/>
        <v>43069</v>
      </c>
      <c r="D44" s="7" t="s">
        <v>25</v>
      </c>
      <c r="E44" s="3">
        <v>0.20277777777777781</v>
      </c>
      <c r="F44" s="3">
        <v>0.40763888888888888</v>
      </c>
      <c r="G44" s="3">
        <v>0.43958333333333338</v>
      </c>
      <c r="H44" s="3">
        <v>0.60625000000000007</v>
      </c>
      <c r="I44" s="3"/>
      <c r="J44" s="3"/>
      <c r="K44" s="3"/>
      <c r="L44" s="3"/>
      <c r="M44" s="3"/>
      <c r="N44" s="3"/>
      <c r="O44" s="1"/>
      <c r="P44" s="37">
        <f t="shared" si="19"/>
        <v>8.9166666666666679</v>
      </c>
      <c r="Q44" s="1"/>
      <c r="R44" s="15"/>
      <c r="S44" s="15"/>
      <c r="T44" s="3">
        <f>IF(E44="",0,1/24*24-E44)+IF(H44&gt;1/24*6,1/24*6,H44)</f>
        <v>1.0472222222222221</v>
      </c>
      <c r="U44" s="38">
        <f t="shared" si="18"/>
        <v>0</v>
      </c>
      <c r="V44" s="37">
        <f>IF(COUNTIF(fériés,'Nov2017'!C44)&gt;0,P44,0)</f>
        <v>0</v>
      </c>
    </row>
    <row r="45" spans="1:22" x14ac:dyDescent="0.25">
      <c r="B45" s="1" t="s">
        <v>12</v>
      </c>
      <c r="C45" s="17">
        <f t="shared" si="20"/>
        <v>43070</v>
      </c>
      <c r="D45" s="73"/>
      <c r="E45" s="3"/>
      <c r="F45" s="3"/>
      <c r="G45" s="3"/>
      <c r="H45" s="3"/>
      <c r="I45" s="3"/>
      <c r="J45" s="3"/>
      <c r="K45" s="3"/>
      <c r="L45" s="3"/>
      <c r="M45" s="3"/>
      <c r="N45" s="3"/>
      <c r="O45" s="1"/>
      <c r="P45" s="37">
        <f t="shared" si="19"/>
        <v>0</v>
      </c>
      <c r="Q45" s="1"/>
      <c r="R45" s="15"/>
      <c r="S45" s="15"/>
      <c r="T45" s="3">
        <f>IF(E45="",0,1/24*24-E45)+IF(H45&gt;1/24*6,1/24*6,H45)</f>
        <v>0</v>
      </c>
      <c r="U45" s="38">
        <f t="shared" si="18"/>
        <v>0</v>
      </c>
      <c r="V45" s="37">
        <f>IF(COUNTIF(fériés,'Nov2017'!C45)&gt;0,P45,0)</f>
        <v>0</v>
      </c>
    </row>
    <row r="46" spans="1:22" x14ac:dyDescent="0.25">
      <c r="B46" s="1" t="s">
        <v>13</v>
      </c>
      <c r="C46" s="17">
        <f t="shared" si="20"/>
        <v>43071</v>
      </c>
      <c r="D46" s="7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7</v>
      </c>
      <c r="P46" s="37">
        <f t="shared" si="19"/>
        <v>0</v>
      </c>
      <c r="Q46" s="1"/>
      <c r="R46" s="15"/>
      <c r="S46" s="15"/>
      <c r="T46" s="3">
        <f>IF(E46="",0,1/24*24-E46)+IF(H46&gt;1/24*6,1/24*6,H46)</f>
        <v>0</v>
      </c>
      <c r="U46" s="38">
        <f t="shared" si="18"/>
        <v>0</v>
      </c>
      <c r="V46" s="37">
        <f>IF(COUNTIF(fériés,'Nov2017'!C46)&gt;0,P46,0)</f>
        <v>0</v>
      </c>
    </row>
    <row r="47" spans="1:22" x14ac:dyDescent="0.25">
      <c r="B47" s="1" t="s">
        <v>14</v>
      </c>
      <c r="C47" s="17">
        <f t="shared" si="20"/>
        <v>43072</v>
      </c>
      <c r="D47" s="7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7</v>
      </c>
      <c r="P47" s="37">
        <f t="shared" si="19"/>
        <v>0</v>
      </c>
      <c r="Q47" s="1"/>
      <c r="R47" s="15"/>
      <c r="S47" s="15"/>
      <c r="T47" s="3">
        <f>IF(E47="",0,1/24*24-E47)+IF(H47&gt;1/24*6,1/24*6,H47)</f>
        <v>0</v>
      </c>
      <c r="U47" s="38">
        <f>IF(WEEKDAY(C47,2)=7,P47,0)</f>
        <v>0</v>
      </c>
      <c r="V47" s="37">
        <f>IF(COUNTIF(fériés,'Nov2017'!C47)&gt;0,P47,0)</f>
        <v>0</v>
      </c>
    </row>
    <row r="48" spans="1:22" x14ac:dyDescent="0.25">
      <c r="C48" s="22" t="s">
        <v>24</v>
      </c>
      <c r="D48" s="1">
        <f>COUNTIF(D11:D47,"X")</f>
        <v>22</v>
      </c>
      <c r="P48" s="65">
        <f>SUM(P43:P47)</f>
        <v>8.9166666666666679</v>
      </c>
      <c r="Q48" s="66">
        <f>IF(P48&lt;35,0,P48-35)</f>
        <v>0</v>
      </c>
      <c r="R48" s="66">
        <f>IF(Q48&gt;=8,8,Q48)</f>
        <v>0</v>
      </c>
      <c r="S48" s="66">
        <f>IF(Q48-R48&gt;0,Q48-R48,0)</f>
        <v>0</v>
      </c>
      <c r="T48" s="66">
        <f>SUM(T43:T47)</f>
        <v>1.0472222222222221</v>
      </c>
      <c r="U48" s="66">
        <f>SUM(U43:U47)</f>
        <v>0</v>
      </c>
      <c r="V48" s="66">
        <f>SUM(V43:V47)</f>
        <v>0</v>
      </c>
    </row>
    <row r="49" spans="3:22" x14ac:dyDescent="0.25">
      <c r="C49" s="27" t="s">
        <v>26</v>
      </c>
      <c r="D49" s="1">
        <f>COUNTIF(D12:D48,"REPOS")</f>
        <v>3</v>
      </c>
      <c r="P49" s="74">
        <f>P16+P24+P32+P40+P48</f>
        <v>167.96666666666664</v>
      </c>
      <c r="Q49" s="74">
        <f t="shared" ref="Q49:T49" si="21">Q16+Q24+Q32+Q40+Q48</f>
        <v>19.049999999999983</v>
      </c>
      <c r="R49" s="74">
        <f t="shared" si="21"/>
        <v>15.399999999999991</v>
      </c>
      <c r="S49" s="74">
        <f t="shared" si="21"/>
        <v>3.6499999999999915</v>
      </c>
      <c r="T49" s="74">
        <f t="shared" si="21"/>
        <v>18.116666666666664</v>
      </c>
      <c r="U49" s="74">
        <f>U16+U24+U32+U40+U48</f>
        <v>37.333333333333329</v>
      </c>
      <c r="V49" s="74">
        <f t="shared" ref="V49" si="22">V16+V24+V32+V40+V48</f>
        <v>8.9166666666666679</v>
      </c>
    </row>
    <row r="50" spans="3:22" x14ac:dyDescent="0.25">
      <c r="C50" s="26" t="s">
        <v>27</v>
      </c>
      <c r="D50" s="1">
        <f>COUNTIF(D13:D49,"MALADIE")</f>
        <v>1</v>
      </c>
      <c r="U50" s="32">
        <f>O42</f>
        <v>7</v>
      </c>
    </row>
    <row r="51" spans="3:22" x14ac:dyDescent="0.25">
      <c r="C51" s="24" t="s">
        <v>28</v>
      </c>
      <c r="D51" s="1">
        <f>COUNTIF(D14:D50,"DIM TRAV")</f>
        <v>1</v>
      </c>
      <c r="U51" s="31">
        <f>O46</f>
        <v>7</v>
      </c>
    </row>
    <row r="52" spans="3:22" x14ac:dyDescent="0.25">
      <c r="C52" s="29" t="s">
        <v>30</v>
      </c>
      <c r="D52" s="1">
        <f>COUNTIF(D15:D51,"JOUR FERIE")</f>
        <v>1</v>
      </c>
      <c r="U52" s="64">
        <f>U32</f>
        <v>9.3333333333333321</v>
      </c>
    </row>
    <row r="53" spans="3:22" x14ac:dyDescent="0.25">
      <c r="C53" s="33" t="s">
        <v>33</v>
      </c>
      <c r="D53" s="1">
        <f>COUNTIF(D16:D52,"CP")</f>
        <v>1</v>
      </c>
      <c r="U53" s="1"/>
    </row>
    <row r="54" spans="3:22" x14ac:dyDescent="0.25">
      <c r="C54" s="36" t="s">
        <v>34</v>
      </c>
      <c r="D54" s="1">
        <f>COUNTIF(D11:D53,"JOUR FERIE TRAV")</f>
        <v>1</v>
      </c>
      <c r="U54" s="1"/>
    </row>
    <row r="55" spans="3:22" x14ac:dyDescent="0.25">
      <c r="U55" s="1">
        <f>V48</f>
        <v>0</v>
      </c>
    </row>
  </sheetData>
  <autoFilter ref="B8:S47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showZeros="0" tabSelected="1" topLeftCell="A4" workbookViewId="0">
      <selection activeCell="Y24" sqref="Y24"/>
    </sheetView>
  </sheetViews>
  <sheetFormatPr baseColWidth="10" defaultRowHeight="15" x14ac:dyDescent="0.25"/>
  <cols>
    <col min="1" max="1" width="5.7109375" customWidth="1"/>
    <col min="2" max="2" width="11.7109375" customWidth="1"/>
    <col min="3" max="3" width="17.5703125" customWidth="1"/>
    <col min="4" max="4" width="11.7109375" customWidth="1"/>
    <col min="5" max="14" width="7.7109375" customWidth="1"/>
    <col min="16" max="16" width="11.42578125" style="10"/>
    <col min="17" max="17" width="8.7109375" customWidth="1"/>
    <col min="18" max="19" width="8.7109375" style="16" customWidth="1"/>
    <col min="20" max="20" width="8.7109375" customWidth="1"/>
    <col min="21" max="21" width="9.7109375" customWidth="1"/>
    <col min="22" max="22" width="8.7109375" customWidth="1"/>
  </cols>
  <sheetData>
    <row r="1" spans="1:22" ht="18.75" x14ac:dyDescent="0.25">
      <c r="G1" s="2" t="s">
        <v>23</v>
      </c>
      <c r="H1" s="111" t="str">
        <f>CHOOSE(MONTH(C18),"Janvier","Février","Mars","Avril","Mai","Juin","Juillet","Août","Septembre","Octobre","Novembre","Décembre")</f>
        <v>Décembre</v>
      </c>
      <c r="I1" s="112"/>
    </row>
    <row r="3" spans="1:22" x14ac:dyDescent="0.25">
      <c r="B3" s="2" t="s">
        <v>0</v>
      </c>
      <c r="C3" s="2"/>
      <c r="D3" s="2"/>
      <c r="H3" s="104" t="s">
        <v>17</v>
      </c>
      <c r="I3" s="76">
        <f>R50</f>
        <v>32</v>
      </c>
      <c r="J3" s="108" t="s">
        <v>20</v>
      </c>
      <c r="K3" s="109"/>
      <c r="L3" s="110">
        <f>D49</f>
        <v>18</v>
      </c>
    </row>
    <row r="4" spans="1:22" x14ac:dyDescent="0.25">
      <c r="B4" s="2" t="s">
        <v>1</v>
      </c>
      <c r="C4" s="2"/>
      <c r="D4" s="2"/>
      <c r="H4" s="105" t="s">
        <v>18</v>
      </c>
      <c r="I4" s="76">
        <f>S50</f>
        <v>43.333333333333314</v>
      </c>
      <c r="J4" s="108" t="s">
        <v>21</v>
      </c>
      <c r="K4" s="109"/>
      <c r="L4" s="110">
        <f>(D49*0.2)*C6</f>
        <v>35.136000000000003</v>
      </c>
    </row>
    <row r="5" spans="1:22" x14ac:dyDescent="0.25">
      <c r="B5" s="2" t="s">
        <v>2</v>
      </c>
      <c r="C5" s="2"/>
      <c r="D5" s="2"/>
      <c r="H5" s="106" t="s">
        <v>19</v>
      </c>
      <c r="I5" s="76">
        <f>T49</f>
        <v>4.5833333333333339</v>
      </c>
      <c r="J5" s="2"/>
    </row>
    <row r="6" spans="1:22" x14ac:dyDescent="0.25">
      <c r="B6" s="2" t="s">
        <v>31</v>
      </c>
      <c r="C6" s="2">
        <v>9.76</v>
      </c>
      <c r="D6" s="2"/>
      <c r="H6" s="107" t="s">
        <v>32</v>
      </c>
      <c r="I6" s="76">
        <f>V50</f>
        <v>8.9999999999999982</v>
      </c>
      <c r="J6" s="2"/>
    </row>
    <row r="7" spans="1:22" x14ac:dyDescent="0.25">
      <c r="B7" s="2"/>
      <c r="C7" s="2"/>
      <c r="D7" s="2"/>
      <c r="H7" s="107" t="s">
        <v>56</v>
      </c>
      <c r="I7" s="76">
        <f>U50</f>
        <v>29.166666666666661</v>
      </c>
      <c r="J7" s="2"/>
    </row>
    <row r="9" spans="1:22" s="6" customFormat="1" ht="60" x14ac:dyDescent="0.25">
      <c r="A9" s="113" t="s">
        <v>55</v>
      </c>
      <c r="B9" s="113" t="s">
        <v>16</v>
      </c>
      <c r="C9" s="113" t="s">
        <v>3</v>
      </c>
      <c r="D9" s="113" t="s">
        <v>24</v>
      </c>
      <c r="E9" s="113" t="s">
        <v>4</v>
      </c>
      <c r="F9" s="113" t="s">
        <v>5</v>
      </c>
      <c r="G9" s="113" t="s">
        <v>4</v>
      </c>
      <c r="H9" s="113" t="s">
        <v>5</v>
      </c>
      <c r="I9" s="113" t="s">
        <v>4</v>
      </c>
      <c r="J9" s="113" t="s">
        <v>5</v>
      </c>
      <c r="K9" s="113" t="s">
        <v>4</v>
      </c>
      <c r="L9" s="113" t="s">
        <v>5</v>
      </c>
      <c r="M9" s="113" t="s">
        <v>4</v>
      </c>
      <c r="N9" s="113" t="s">
        <v>5</v>
      </c>
      <c r="O9" s="72" t="s">
        <v>6</v>
      </c>
      <c r="P9" s="75" t="s">
        <v>7</v>
      </c>
      <c r="Q9" s="72" t="s">
        <v>54</v>
      </c>
      <c r="R9" s="69" t="s">
        <v>49</v>
      </c>
      <c r="S9" s="68" t="s">
        <v>50</v>
      </c>
      <c r="T9" s="70" t="s">
        <v>51</v>
      </c>
      <c r="U9" s="71" t="s">
        <v>52</v>
      </c>
      <c r="V9" s="72" t="s">
        <v>53</v>
      </c>
    </row>
    <row r="10" spans="1:22" s="6" customFormat="1" ht="15.75" x14ac:dyDescent="0.25">
      <c r="A10" s="102">
        <f>WEEKNUM(C10)</f>
        <v>48</v>
      </c>
      <c r="B10" s="1" t="s">
        <v>10</v>
      </c>
      <c r="C10" s="17">
        <v>43068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34"/>
      <c r="P10" s="37">
        <f>IF(SUM(E10:H10)=0,0,IF(AND(F10="",G10=""),((1/24*24-E10)+IF(H10&lt;=1/24*6,H10,H10-1/24*6))*24,((F10-E10)+(H10-G10)+(J10-I10)+(L10-K10)+(N10-M10))*24))</f>
        <v>0</v>
      </c>
      <c r="Q10" s="1"/>
      <c r="R10" s="121"/>
      <c r="S10" s="121"/>
      <c r="T10" s="3">
        <f t="shared" ref="T10:T12" si="0">IF(E10="",0,1/24*24-E10)+IF(H10&gt;1/24*6,1/24*6,H10)</f>
        <v>0</v>
      </c>
      <c r="U10" s="38">
        <f t="shared" ref="U10:U15" si="1">IF(WEEKDAY(C10,2)=7,P10,0)</f>
        <v>0</v>
      </c>
      <c r="V10" s="37">
        <f>IF(COUNTIF(fériés,'Décembre ESSAI'!C10)&gt;0,P10,0)</f>
        <v>0</v>
      </c>
    </row>
    <row r="11" spans="1:22" s="6" customFormat="1" x14ac:dyDescent="0.25">
      <c r="B11" s="1" t="s">
        <v>11</v>
      </c>
      <c r="C11" s="17">
        <v>43069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4"/>
      <c r="P11" s="37">
        <f t="shared" ref="P11:P16" si="2">IF(SUM(E11:H11)=0,0,IF(AND(F11="",G11=""),((1/24*24-E11)+IF(H11&lt;=1/24*6,H11,H11-1/24*6))*24,((F11-E11)+(H11-G11)+(J11-I11)+(L11-K11)+(N11-M11))*24))</f>
        <v>0</v>
      </c>
      <c r="Q11" s="1"/>
      <c r="R11" s="121"/>
      <c r="S11" s="121"/>
      <c r="T11" s="3">
        <f t="shared" si="0"/>
        <v>0</v>
      </c>
      <c r="U11" s="38">
        <f t="shared" si="1"/>
        <v>0</v>
      </c>
      <c r="V11" s="37">
        <f>IF(COUNTIF(fériés,'Décembre ESSAI'!C11)&gt;0,P11,0)</f>
        <v>0</v>
      </c>
    </row>
    <row r="12" spans="1:22" x14ac:dyDescent="0.25">
      <c r="B12" s="1" t="s">
        <v>12</v>
      </c>
      <c r="C12" s="17">
        <v>43070</v>
      </c>
      <c r="D12" s="7" t="s">
        <v>25</v>
      </c>
      <c r="E12" s="3">
        <v>4.1666666666666664E-2</v>
      </c>
      <c r="F12" s="3">
        <v>0.25</v>
      </c>
      <c r="G12" s="3">
        <v>0.875</v>
      </c>
      <c r="H12" s="3">
        <v>0.91666666666666663</v>
      </c>
      <c r="I12" s="3"/>
      <c r="J12" s="3"/>
      <c r="K12" s="3"/>
      <c r="L12" s="3"/>
      <c r="M12" s="3"/>
      <c r="N12" s="3"/>
      <c r="O12" s="1">
        <v>7</v>
      </c>
      <c r="P12" s="37">
        <f t="shared" si="2"/>
        <v>5.9999999999999991</v>
      </c>
      <c r="Q12" s="1"/>
      <c r="R12" s="121"/>
      <c r="S12" s="121"/>
      <c r="T12" s="3">
        <f t="shared" si="0"/>
        <v>1.2083333333333335</v>
      </c>
      <c r="U12" s="38">
        <f t="shared" si="1"/>
        <v>0</v>
      </c>
      <c r="V12" s="37">
        <f>IF(COUNTIF(fériés,'Décembre ESSAI'!C12)&gt;0,P12,0)</f>
        <v>0</v>
      </c>
    </row>
    <row r="13" spans="1:22" x14ac:dyDescent="0.25">
      <c r="B13" s="1" t="s">
        <v>13</v>
      </c>
      <c r="C13" s="17">
        <f t="shared" ref="C13:C14" si="3">C12+1</f>
        <v>43071</v>
      </c>
      <c r="D13" s="28" t="s">
        <v>26</v>
      </c>
      <c r="E13" s="3">
        <v>0.33333333333333331</v>
      </c>
      <c r="F13" s="3">
        <v>0.5</v>
      </c>
      <c r="G13" s="3">
        <v>0.58333333333333337</v>
      </c>
      <c r="H13" s="3">
        <v>0.79166666666666663</v>
      </c>
      <c r="I13" s="3"/>
      <c r="J13" s="3"/>
      <c r="K13" s="3"/>
      <c r="L13" s="3"/>
      <c r="M13" s="3"/>
      <c r="N13" s="3"/>
      <c r="O13" s="1">
        <v>7</v>
      </c>
      <c r="P13" s="37">
        <f t="shared" si="2"/>
        <v>8.9999999999999982</v>
      </c>
      <c r="Q13" s="1"/>
      <c r="R13" s="121"/>
      <c r="S13" s="121"/>
      <c r="T13" s="3">
        <f>IF(E13="",0,1/24*24-E13)+IF(H13&gt;1/24*6,1/24*6,H13)</f>
        <v>0.91666666666666674</v>
      </c>
      <c r="U13" s="38">
        <f t="shared" si="1"/>
        <v>0</v>
      </c>
      <c r="V13" s="37">
        <f>IF(COUNTIF(fériés,'Décembre ESSAI'!C13)&gt;0,P13,0)</f>
        <v>0</v>
      </c>
    </row>
    <row r="14" spans="1:22" x14ac:dyDescent="0.25">
      <c r="B14" s="1" t="s">
        <v>14</v>
      </c>
      <c r="C14" s="17">
        <f t="shared" si="3"/>
        <v>43072</v>
      </c>
      <c r="D14" s="30" t="s">
        <v>29</v>
      </c>
      <c r="E14" s="3">
        <v>0.20416666666666669</v>
      </c>
      <c r="F14" s="3">
        <v>0.40208333333333335</v>
      </c>
      <c r="G14" s="3">
        <v>0.42777777777777781</v>
      </c>
      <c r="H14" s="3">
        <v>0.61875000000000002</v>
      </c>
      <c r="I14" s="3"/>
      <c r="J14" s="3"/>
      <c r="K14" s="3"/>
      <c r="L14" s="3"/>
      <c r="M14" s="3"/>
      <c r="N14" s="3"/>
      <c r="O14" s="1">
        <v>7</v>
      </c>
      <c r="P14" s="37">
        <f t="shared" si="2"/>
        <v>9.3333333333333321</v>
      </c>
      <c r="Q14" s="1"/>
      <c r="R14" s="121"/>
      <c r="S14" s="121"/>
      <c r="T14" s="3">
        <f>IF(E14="",0,1/24*24-E14)+IF(H14&gt;1/24*6,1/24*6,H14)</f>
        <v>1.0458333333333334</v>
      </c>
      <c r="U14" s="38">
        <f>IF(WEEKDAY(C14,2)=7,P14,0)</f>
        <v>9.3333333333333321</v>
      </c>
      <c r="V14" s="37">
        <f>IF(COUNTIF(fériés,'Décembre ESSAI'!C14)&gt;0,P14,0)</f>
        <v>0</v>
      </c>
    </row>
    <row r="15" spans="1:22" x14ac:dyDescent="0.25">
      <c r="B15" s="21"/>
      <c r="C15" s="19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/>
      <c r="P15" s="114">
        <f t="shared" si="2"/>
        <v>0</v>
      </c>
      <c r="Q15" s="21"/>
      <c r="R15" s="115"/>
      <c r="S15" s="115"/>
      <c r="T15" s="20">
        <f>IF(E15="",0,1/24*24-E15)+IF(H15&gt;1/24*6,1/24*6,H15)</f>
        <v>0</v>
      </c>
      <c r="U15" s="116">
        <f t="shared" si="1"/>
        <v>0</v>
      </c>
      <c r="V15" s="114">
        <f>IF(COUNTIF(fériés,'Décembre ESSAI'!C15)&gt;0,P15,0)</f>
        <v>0</v>
      </c>
    </row>
    <row r="16" spans="1:22" x14ac:dyDescent="0.25">
      <c r="B16" s="21"/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1"/>
      <c r="P16" s="114">
        <f t="shared" si="2"/>
        <v>0</v>
      </c>
      <c r="Q16" s="21"/>
      <c r="R16" s="115"/>
      <c r="S16" s="115"/>
      <c r="T16" s="20">
        <f>IF(E16="",0,1/24*24-E16)+IF(H16&gt;1/24*6,1/24*6,H16)</f>
        <v>0</v>
      </c>
      <c r="U16" s="116">
        <f>IF(WEEKDAY(C16,2)=7,P16,0)</f>
        <v>0</v>
      </c>
      <c r="V16" s="114">
        <f>IF(COUNTIF(fériés,'Décembre ESSAI'!C16)&gt;0,P16,0)</f>
        <v>0</v>
      </c>
    </row>
    <row r="17" spans="1:22" x14ac:dyDescent="0.25">
      <c r="B17" s="13" t="s">
        <v>22</v>
      </c>
      <c r="C17" s="19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65">
        <f>SUM(P12:P16)</f>
        <v>24.333333333333329</v>
      </c>
      <c r="Q17" s="66">
        <f>IF(P17&lt;35,0,P17-35)</f>
        <v>0</v>
      </c>
      <c r="R17" s="67">
        <f>IF(Q17&gt;=8,8,Q17)</f>
        <v>0</v>
      </c>
      <c r="S17" s="66">
        <f>IF(Q17-R17&gt;0,Q17-R17,0)</f>
        <v>0</v>
      </c>
      <c r="T17" s="66">
        <f>SUM(T12:T16)</f>
        <v>3.1708333333333334</v>
      </c>
      <c r="U17" s="66">
        <f>SUM(U12:U16)</f>
        <v>9.3333333333333321</v>
      </c>
      <c r="V17" s="66">
        <f>SUM(V12:V16)</f>
        <v>0</v>
      </c>
    </row>
    <row r="18" spans="1:22" ht="15.75" x14ac:dyDescent="0.25">
      <c r="A18" s="77">
        <f>WEEKNUM(C18)</f>
        <v>49</v>
      </c>
      <c r="B18" s="1" t="s">
        <v>8</v>
      </c>
      <c r="C18" s="17">
        <f>C14+1</f>
        <v>43073</v>
      </c>
      <c r="D18" s="7" t="s">
        <v>25</v>
      </c>
      <c r="E18" s="3">
        <v>0.33333333333333331</v>
      </c>
      <c r="F18" s="3">
        <v>0.5</v>
      </c>
      <c r="G18" s="3">
        <v>0.52083333333333337</v>
      </c>
      <c r="H18" s="3">
        <v>0.95833333333333337</v>
      </c>
      <c r="I18" s="3"/>
      <c r="J18" s="3"/>
      <c r="K18" s="3"/>
      <c r="L18" s="3"/>
      <c r="M18" s="3"/>
      <c r="N18" s="3"/>
      <c r="O18" s="1">
        <v>7</v>
      </c>
      <c r="P18" s="37">
        <f>IF(SUM(E18:H18)=0,0,IF(AND(F18="",G18=""),((1/24*24-E18)+IF(H18&lt;=1/24*6,H18,H18-1/24*6))*24,((F18-E18)+(H18-G18)+(J18-I18)+(L18-K18)+(N18-M18))*24))</f>
        <v>14.500000000000002</v>
      </c>
      <c r="Q18" s="1"/>
      <c r="R18" s="121"/>
      <c r="S18" s="121"/>
      <c r="T18" s="3">
        <f t="shared" ref="T18:T20" si="4">IF(E18="",0,1/24*24-E18)+IF(H18&gt;1/24*6,1/24*6,H18)</f>
        <v>0.91666666666666674</v>
      </c>
      <c r="U18" s="38">
        <f t="shared" ref="U18:U23" si="5">IF(WEEKDAY(C18,2)=7,P18,0)</f>
        <v>0</v>
      </c>
      <c r="V18" s="37">
        <f>IF(COUNTIF(fériés,'Décembre ESSAI'!C18)&gt;0,P18,0)</f>
        <v>0</v>
      </c>
    </row>
    <row r="19" spans="1:22" x14ac:dyDescent="0.25">
      <c r="B19" s="1" t="s">
        <v>9</v>
      </c>
      <c r="C19" s="17">
        <f>C18+1</f>
        <v>43074</v>
      </c>
      <c r="D19" s="7" t="s">
        <v>25</v>
      </c>
      <c r="E19" s="3">
        <v>0.33333333333333331</v>
      </c>
      <c r="F19" s="3">
        <v>0.5</v>
      </c>
      <c r="G19" s="3">
        <v>0.52083333333333337</v>
      </c>
      <c r="H19" s="3">
        <v>0.95833333333333337</v>
      </c>
      <c r="I19" s="3"/>
      <c r="J19" s="3"/>
      <c r="K19" s="3"/>
      <c r="L19" s="3"/>
      <c r="M19" s="3"/>
      <c r="N19" s="3"/>
      <c r="O19" s="1">
        <v>7</v>
      </c>
      <c r="P19" s="37">
        <f t="shared" ref="P19:P24" si="6">IF(SUM(E19:H19)=0,0,IF(AND(F19="",G19=""),((1/24*24-E19)+IF(H19&lt;=1/24*6,H19,H19-1/24*6))*24,((F19-E19)+(H19-G19)+(J19-I19)+(L19-K19)+(N19-M19))*24))</f>
        <v>14.500000000000002</v>
      </c>
      <c r="Q19" s="1"/>
      <c r="R19" s="121"/>
      <c r="S19" s="121"/>
      <c r="T19" s="3">
        <f t="shared" si="4"/>
        <v>0.91666666666666674</v>
      </c>
      <c r="U19" s="38">
        <f t="shared" si="5"/>
        <v>0</v>
      </c>
      <c r="V19" s="37">
        <f>IF(COUNTIF(fériés,'Décembre ESSAI'!C19)&gt;0,P19,0)</f>
        <v>0</v>
      </c>
    </row>
    <row r="20" spans="1:22" x14ac:dyDescent="0.25">
      <c r="B20" s="1" t="s">
        <v>10</v>
      </c>
      <c r="C20" s="17">
        <f t="shared" ref="C20:C24" si="7">C19+1</f>
        <v>43075</v>
      </c>
      <c r="D20" s="7" t="s">
        <v>25</v>
      </c>
      <c r="E20" s="3">
        <v>0.33333333333333331</v>
      </c>
      <c r="F20" s="3">
        <v>0.5</v>
      </c>
      <c r="G20" s="3">
        <v>0.52083333333333337</v>
      </c>
      <c r="H20" s="3">
        <v>0.79166666666666663</v>
      </c>
      <c r="I20" s="3"/>
      <c r="J20" s="3"/>
      <c r="K20" s="3"/>
      <c r="L20" s="3"/>
      <c r="M20" s="3"/>
      <c r="N20" s="3"/>
      <c r="O20" s="1">
        <v>7</v>
      </c>
      <c r="P20" s="37">
        <f t="shared" si="6"/>
        <v>10.499999999999998</v>
      </c>
      <c r="Q20" s="1"/>
      <c r="R20" s="121"/>
      <c r="S20" s="121"/>
      <c r="T20" s="3">
        <f t="shared" si="4"/>
        <v>0.91666666666666674</v>
      </c>
      <c r="U20" s="38">
        <f t="shared" si="5"/>
        <v>0</v>
      </c>
      <c r="V20" s="37">
        <f>IF(COUNTIF(fériés,'Décembre ESSAI'!C20)&gt;0,P20,0)</f>
        <v>0</v>
      </c>
    </row>
    <row r="21" spans="1:22" x14ac:dyDescent="0.25">
      <c r="B21" s="1" t="s">
        <v>11</v>
      </c>
      <c r="C21" s="17">
        <f t="shared" si="7"/>
        <v>43076</v>
      </c>
      <c r="D21" s="7" t="s">
        <v>25</v>
      </c>
      <c r="E21" s="3">
        <v>0.33333333333333331</v>
      </c>
      <c r="F21" s="3">
        <v>0.5</v>
      </c>
      <c r="G21" s="3">
        <v>0.52083333333333337</v>
      </c>
      <c r="H21" s="3">
        <v>0.79166666666666663</v>
      </c>
      <c r="I21" s="3"/>
      <c r="J21" s="3"/>
      <c r="K21" s="3"/>
      <c r="L21" s="3"/>
      <c r="M21" s="3"/>
      <c r="N21" s="3"/>
      <c r="O21" s="1">
        <v>7</v>
      </c>
      <c r="P21" s="37">
        <f t="shared" si="6"/>
        <v>10.499999999999998</v>
      </c>
      <c r="Q21" s="1"/>
      <c r="R21" s="121"/>
      <c r="S21" s="121"/>
      <c r="T21" s="3">
        <f>IF(E21="",0,1/24*24-E21)+IF(H21&gt;1/24*6,1/24*6,H21)</f>
        <v>0.91666666666666674</v>
      </c>
      <c r="U21" s="38">
        <f t="shared" si="5"/>
        <v>0</v>
      </c>
      <c r="V21" s="37">
        <f>IF(COUNTIF(fériés,'Décembre ESSAI'!C21)&gt;0,P21,0)</f>
        <v>0</v>
      </c>
    </row>
    <row r="22" spans="1:22" x14ac:dyDescent="0.25">
      <c r="B22" s="1" t="s">
        <v>12</v>
      </c>
      <c r="C22" s="17">
        <f t="shared" si="7"/>
        <v>43077</v>
      </c>
      <c r="D22" s="7" t="s">
        <v>25</v>
      </c>
      <c r="E22" s="3">
        <v>0.33333333333333331</v>
      </c>
      <c r="F22" s="3">
        <v>0.5</v>
      </c>
      <c r="G22" s="3">
        <v>0.52083333333333337</v>
      </c>
      <c r="H22" s="3">
        <v>0.79166666666666663</v>
      </c>
      <c r="I22" s="3"/>
      <c r="J22" s="3"/>
      <c r="K22" s="3"/>
      <c r="L22" s="3"/>
      <c r="M22" s="3"/>
      <c r="N22" s="3"/>
      <c r="O22" s="1">
        <v>7</v>
      </c>
      <c r="P22" s="37">
        <f t="shared" si="6"/>
        <v>10.499999999999998</v>
      </c>
      <c r="Q22" s="1"/>
      <c r="R22" s="121"/>
      <c r="S22" s="121"/>
      <c r="T22" s="3">
        <f>IF(E22="",0,1/24*24-E22)+IF(H22&gt;1/24*6,1/24*6,H22)</f>
        <v>0.91666666666666674</v>
      </c>
      <c r="U22" s="38">
        <f t="shared" si="5"/>
        <v>0</v>
      </c>
      <c r="V22" s="37">
        <f>IF(COUNTIF(fériés,'Décembre ESSAI'!C22)&gt;0,P22,0)</f>
        <v>0</v>
      </c>
    </row>
    <row r="23" spans="1:22" x14ac:dyDescent="0.25">
      <c r="B23" s="9" t="s">
        <v>13</v>
      </c>
      <c r="C23" s="17">
        <f t="shared" si="7"/>
        <v>43078</v>
      </c>
      <c r="D23" s="28" t="s">
        <v>26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1"/>
      <c r="P23" s="37">
        <f t="shared" si="6"/>
        <v>0</v>
      </c>
      <c r="Q23" s="1"/>
      <c r="R23" s="121"/>
      <c r="S23" s="121"/>
      <c r="T23" s="3">
        <f>IF(E23="",0,1/24*24-E23)+IF(H23&gt;1/24*6,1/24*6,H23)</f>
        <v>0</v>
      </c>
      <c r="U23" s="38">
        <f t="shared" si="5"/>
        <v>0</v>
      </c>
      <c r="V23" s="37">
        <f>IF(COUNTIF(fériés,'Décembre ESSAI'!C23)&gt;0,P23,0)</f>
        <v>0</v>
      </c>
    </row>
    <row r="24" spans="1:22" x14ac:dyDescent="0.25">
      <c r="B24" s="9" t="s">
        <v>14</v>
      </c>
      <c r="C24" s="17">
        <f t="shared" si="7"/>
        <v>43079</v>
      </c>
      <c r="D24" s="30" t="s">
        <v>29</v>
      </c>
      <c r="E24" s="3">
        <v>0.33333333333333331</v>
      </c>
      <c r="F24" s="3">
        <v>0.5</v>
      </c>
      <c r="G24" s="3">
        <v>0.52083333333333337</v>
      </c>
      <c r="H24" s="3">
        <v>0.79166666666666663</v>
      </c>
      <c r="I24" s="3"/>
      <c r="J24" s="3"/>
      <c r="K24" s="3"/>
      <c r="L24" s="3"/>
      <c r="M24" s="3"/>
      <c r="N24" s="3"/>
      <c r="O24" s="1"/>
      <c r="P24" s="37">
        <f t="shared" si="6"/>
        <v>10.499999999999998</v>
      </c>
      <c r="Q24" s="1"/>
      <c r="R24" s="121"/>
      <c r="S24" s="121"/>
      <c r="T24" s="3">
        <f>IF(E24="",0,1/24*24-E24)+IF(H24&gt;1/24*6,1/24*6,H24)</f>
        <v>0.91666666666666674</v>
      </c>
      <c r="U24" s="38">
        <f>IF(WEEKDAY(C24,2)=7,P24,0)</f>
        <v>10.499999999999998</v>
      </c>
      <c r="V24" s="37">
        <f>IF(COUNTIF(fériés,'Décembre ESSAI'!C24)&gt;0,P24,0)</f>
        <v>0</v>
      </c>
    </row>
    <row r="25" spans="1:22" x14ac:dyDescent="0.25">
      <c r="B25" s="13" t="s">
        <v>22</v>
      </c>
      <c r="C25" s="19"/>
      <c r="D25" s="19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1"/>
      <c r="P25" s="65">
        <f>SUM(P18:P24)</f>
        <v>71</v>
      </c>
      <c r="Q25" s="66">
        <f>IF(P25&lt;35,0,P25-35)</f>
        <v>36</v>
      </c>
      <c r="R25" s="67">
        <f>IF(Q25&gt;=8,8,Q25)</f>
        <v>8</v>
      </c>
      <c r="S25" s="66">
        <f>IF(Q25-R25&gt;0,Q25-R25,0)</f>
        <v>28</v>
      </c>
      <c r="T25" s="66">
        <f>SUM(T18:T24)</f>
        <v>5.5000000000000009</v>
      </c>
      <c r="U25" s="66">
        <f>SUM(U20:U24)</f>
        <v>10.499999999999998</v>
      </c>
      <c r="V25" s="66">
        <f>SUM(V18:V24)</f>
        <v>0</v>
      </c>
    </row>
    <row r="26" spans="1:22" ht="15.75" x14ac:dyDescent="0.25">
      <c r="A26" s="77">
        <f>WEEKNUM(C26)</f>
        <v>50</v>
      </c>
      <c r="B26" s="1" t="s">
        <v>8</v>
      </c>
      <c r="C26" s="17">
        <f>C24+1</f>
        <v>43080</v>
      </c>
      <c r="D26" s="7" t="s">
        <v>25</v>
      </c>
      <c r="E26" s="3">
        <v>0.33333333333333331</v>
      </c>
      <c r="F26" s="3">
        <v>0.5</v>
      </c>
      <c r="G26" s="3">
        <v>0.58333333333333337</v>
      </c>
      <c r="H26" s="3">
        <v>0.79166666666666663</v>
      </c>
      <c r="I26" s="3"/>
      <c r="J26" s="3"/>
      <c r="K26" s="3"/>
      <c r="L26" s="3"/>
      <c r="M26" s="3"/>
      <c r="N26" s="3"/>
      <c r="O26" s="1">
        <v>7</v>
      </c>
      <c r="P26" s="37">
        <f>IF(SUM(E26:H26)=0,0,IF(AND(F26="",G26=""),((1/24*24-E26)+IF(H26&lt;=1/24*6,H26,H26-1/24*6))*24,((F26-E26)+(H26-G26)+(J26-I26)+(L26-K26)+(N26-M26))*24))</f>
        <v>8.9999999999999982</v>
      </c>
      <c r="Q26" s="1"/>
      <c r="R26" s="121"/>
      <c r="S26" s="121"/>
      <c r="T26" s="3">
        <f t="shared" ref="T26:T28" si="8">IF(E26="",0,1/24*24-E26)+IF(H26&gt;1/24*6,1/24*6,H26)</f>
        <v>0.91666666666666674</v>
      </c>
      <c r="U26" s="38">
        <f t="shared" ref="U26:U31" si="9">IF(WEEKDAY(C26,2)=7,P26,0)</f>
        <v>0</v>
      </c>
      <c r="V26" s="37">
        <f>IF(COUNTIF(fériés,'Décembre ESSAI'!C26)&gt;0,P26,0)</f>
        <v>0</v>
      </c>
    </row>
    <row r="27" spans="1:22" x14ac:dyDescent="0.25">
      <c r="B27" s="1" t="s">
        <v>9</v>
      </c>
      <c r="C27" s="17">
        <f>C26+1</f>
        <v>43081</v>
      </c>
      <c r="D27" s="7" t="s">
        <v>25</v>
      </c>
      <c r="E27" s="3">
        <v>0.33333333333333331</v>
      </c>
      <c r="F27" s="3">
        <v>0.5</v>
      </c>
      <c r="G27" s="3">
        <v>0.58333333333333337</v>
      </c>
      <c r="H27" s="3">
        <v>0.79166666666666663</v>
      </c>
      <c r="I27" s="3"/>
      <c r="J27" s="3"/>
      <c r="K27" s="3"/>
      <c r="L27" s="3"/>
      <c r="M27" s="3"/>
      <c r="N27" s="3"/>
      <c r="O27" s="1">
        <v>7</v>
      </c>
      <c r="P27" s="37">
        <f t="shared" ref="P27:P32" si="10">IF(SUM(E27:H27)=0,0,IF(AND(F27="",G27=""),((1/24*24-E27)+IF(H27&lt;=1/24*6,H27,H27-1/24*6))*24,((F27-E27)+(H27-G27)+(J27-I27)+(L27-K27)+(N27-M27))*24))</f>
        <v>8.9999999999999982</v>
      </c>
      <c r="Q27" s="1"/>
      <c r="R27" s="121"/>
      <c r="S27" s="121"/>
      <c r="T27" s="3">
        <f t="shared" si="8"/>
        <v>0.91666666666666674</v>
      </c>
      <c r="U27" s="38">
        <f t="shared" si="9"/>
        <v>0</v>
      </c>
      <c r="V27" s="37">
        <f>IF(COUNTIF(fériés,'Décembre ESSAI'!C27)&gt;0,P27,0)</f>
        <v>0</v>
      </c>
    </row>
    <row r="28" spans="1:22" x14ac:dyDescent="0.25">
      <c r="B28" s="1" t="s">
        <v>10</v>
      </c>
      <c r="C28" s="17">
        <f t="shared" ref="C28:C32" si="11">C27+1</f>
        <v>43082</v>
      </c>
      <c r="D28" s="7" t="s">
        <v>25</v>
      </c>
      <c r="E28" s="3">
        <v>0.33333333333333331</v>
      </c>
      <c r="F28" s="3">
        <v>0.5</v>
      </c>
      <c r="G28" s="3">
        <v>0.58333333333333337</v>
      </c>
      <c r="H28" s="3">
        <v>0.79166666666666663</v>
      </c>
      <c r="I28" s="3"/>
      <c r="J28" s="3"/>
      <c r="K28" s="3"/>
      <c r="L28" s="3"/>
      <c r="M28" s="3"/>
      <c r="N28" s="3"/>
      <c r="O28" s="1">
        <v>7</v>
      </c>
      <c r="P28" s="37">
        <f t="shared" si="10"/>
        <v>8.9999999999999982</v>
      </c>
      <c r="Q28" s="1"/>
      <c r="R28" s="121"/>
      <c r="S28" s="121"/>
      <c r="T28" s="3">
        <f t="shared" si="8"/>
        <v>0.91666666666666674</v>
      </c>
      <c r="U28" s="38">
        <f t="shared" si="9"/>
        <v>0</v>
      </c>
      <c r="V28" s="37">
        <f>IF(COUNTIF(fériés,'Décembre ESSAI'!C28)&gt;0,P28,0)</f>
        <v>0</v>
      </c>
    </row>
    <row r="29" spans="1:22" x14ac:dyDescent="0.25">
      <c r="B29" s="1" t="s">
        <v>11</v>
      </c>
      <c r="C29" s="17">
        <f t="shared" si="11"/>
        <v>43083</v>
      </c>
      <c r="D29" s="7" t="s">
        <v>25</v>
      </c>
      <c r="E29" s="3">
        <v>0.33333333333333331</v>
      </c>
      <c r="F29" s="3">
        <v>0.5</v>
      </c>
      <c r="G29" s="3">
        <v>0.58333333333333337</v>
      </c>
      <c r="H29" s="3">
        <v>0.79166666666666663</v>
      </c>
      <c r="I29" s="3"/>
      <c r="J29" s="3"/>
      <c r="K29" s="3"/>
      <c r="L29" s="3"/>
      <c r="M29" s="3"/>
      <c r="N29" s="3"/>
      <c r="O29" s="1">
        <v>7</v>
      </c>
      <c r="P29" s="37">
        <f t="shared" si="10"/>
        <v>8.9999999999999982</v>
      </c>
      <c r="Q29" s="1"/>
      <c r="R29" s="121"/>
      <c r="S29" s="121"/>
      <c r="T29" s="3">
        <f>IF(E29="",0,1/24*24-E29)+IF(H29&gt;1/24*6,1/24*6,H29)</f>
        <v>0.91666666666666674</v>
      </c>
      <c r="U29" s="38">
        <f t="shared" si="9"/>
        <v>0</v>
      </c>
      <c r="V29" s="37">
        <f>IF(COUNTIF(fériés,'Décembre ESSAI'!C29)&gt;0,P29,0)</f>
        <v>0</v>
      </c>
    </row>
    <row r="30" spans="1:22" x14ac:dyDescent="0.25">
      <c r="B30" s="1" t="s">
        <v>12</v>
      </c>
      <c r="C30" s="17">
        <f t="shared" si="11"/>
        <v>43084</v>
      </c>
      <c r="D30" s="7" t="s">
        <v>25</v>
      </c>
      <c r="E30" s="3">
        <v>0.33333333333333331</v>
      </c>
      <c r="F30" s="3">
        <v>0.5</v>
      </c>
      <c r="G30" s="3">
        <v>0.58333333333333337</v>
      </c>
      <c r="H30" s="3">
        <v>0.79166666666666663</v>
      </c>
      <c r="I30" s="3"/>
      <c r="J30" s="3"/>
      <c r="K30" s="3"/>
      <c r="L30" s="3"/>
      <c r="M30" s="3"/>
      <c r="N30" s="3"/>
      <c r="O30" s="1">
        <v>7</v>
      </c>
      <c r="P30" s="37">
        <f t="shared" si="10"/>
        <v>8.9999999999999982</v>
      </c>
      <c r="Q30" s="1"/>
      <c r="R30" s="121"/>
      <c r="S30" s="121"/>
      <c r="T30" s="3">
        <f>IF(E30="",0,1/24*24-E30)+IF(H30&gt;1/24*6,1/24*6,H30)</f>
        <v>0.91666666666666674</v>
      </c>
      <c r="U30" s="38">
        <f t="shared" si="9"/>
        <v>0</v>
      </c>
      <c r="V30" s="37">
        <f>IF(COUNTIF(fériés,'Décembre ESSAI'!C30)&gt;0,P30,0)</f>
        <v>0</v>
      </c>
    </row>
    <row r="31" spans="1:22" x14ac:dyDescent="0.25">
      <c r="B31" s="9" t="s">
        <v>13</v>
      </c>
      <c r="C31" s="17">
        <f t="shared" si="11"/>
        <v>43085</v>
      </c>
      <c r="D31" s="28" t="s">
        <v>26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1"/>
      <c r="P31" s="37">
        <f t="shared" si="10"/>
        <v>0</v>
      </c>
      <c r="Q31" s="1"/>
      <c r="R31" s="121"/>
      <c r="S31" s="121"/>
      <c r="T31" s="3">
        <f>IF(E31="",0,1/24*24-E31)+IF(H31&gt;1/24*6,1/24*6,H31)</f>
        <v>0</v>
      </c>
      <c r="U31" s="38">
        <f t="shared" si="9"/>
        <v>0</v>
      </c>
      <c r="V31" s="37">
        <f>IF(COUNTIF(fériés,'Décembre ESSAI'!C31)&gt;0,P31,0)</f>
        <v>0</v>
      </c>
    </row>
    <row r="32" spans="1:22" x14ac:dyDescent="0.25">
      <c r="B32" s="9" t="s">
        <v>14</v>
      </c>
      <c r="C32" s="17">
        <f t="shared" si="11"/>
        <v>43086</v>
      </c>
      <c r="D32" s="30" t="s">
        <v>29</v>
      </c>
      <c r="E32" s="3">
        <v>0.20416666666666669</v>
      </c>
      <c r="F32" s="3">
        <v>0.40208333333333335</v>
      </c>
      <c r="G32" s="3">
        <v>0.42777777777777781</v>
      </c>
      <c r="H32" s="3">
        <v>0.61875000000000002</v>
      </c>
      <c r="I32" s="3"/>
      <c r="J32" s="3"/>
      <c r="K32" s="3"/>
      <c r="L32" s="3"/>
      <c r="M32" s="3"/>
      <c r="N32" s="3"/>
      <c r="O32" s="1"/>
      <c r="P32" s="37">
        <f t="shared" si="10"/>
        <v>9.3333333333333321</v>
      </c>
      <c r="Q32" s="1"/>
      <c r="R32" s="121"/>
      <c r="S32" s="121"/>
      <c r="T32" s="3">
        <f>IF(E32="",0,1/24*24-E32)+IF(H32&gt;1/24*6,1/24*6,H32)</f>
        <v>1.0458333333333334</v>
      </c>
      <c r="U32" s="38">
        <f>IF(WEEKDAY(C32,2)=7,P32,0)</f>
        <v>9.3333333333333321</v>
      </c>
      <c r="V32" s="37">
        <f>IF(COUNTIF(fériés,'Décembre ESSAI'!C32)&gt;0,P32,0)</f>
        <v>0</v>
      </c>
    </row>
    <row r="33" spans="1:22" x14ac:dyDescent="0.25">
      <c r="B33" s="13" t="s">
        <v>22</v>
      </c>
      <c r="C33" s="19"/>
      <c r="D33" s="19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1"/>
      <c r="P33" s="65">
        <f>SUM(P26:P32)</f>
        <v>54.333333333333329</v>
      </c>
      <c r="Q33" s="66">
        <f>IF(P33&lt;35,0,P33-35)</f>
        <v>19.333333333333329</v>
      </c>
      <c r="R33" s="67">
        <f>IF(Q33&gt;=8,8,Q33)</f>
        <v>8</v>
      </c>
      <c r="S33" s="66">
        <f>IF(Q33-R33&gt;0,Q33-R33,0)</f>
        <v>11.333333333333329</v>
      </c>
      <c r="T33" s="66">
        <f>SUM(T26:T32)</f>
        <v>5.6291666666666673</v>
      </c>
      <c r="U33" s="66">
        <f>SUM(U28:U32)</f>
        <v>9.3333333333333321</v>
      </c>
      <c r="V33" s="66">
        <f>SUM(V26:V32)</f>
        <v>0</v>
      </c>
    </row>
    <row r="34" spans="1:22" ht="15.75" x14ac:dyDescent="0.25">
      <c r="A34" s="77">
        <f>WEEKNUM(C34)</f>
        <v>51</v>
      </c>
      <c r="B34" s="1" t="s">
        <v>8</v>
      </c>
      <c r="C34" s="17">
        <f>C32+1</f>
        <v>43087</v>
      </c>
      <c r="D34" s="7" t="s">
        <v>25</v>
      </c>
      <c r="E34" s="3">
        <v>0.33333333333333331</v>
      </c>
      <c r="F34" s="3">
        <v>0.5</v>
      </c>
      <c r="G34" s="3">
        <v>0.58333333333333337</v>
      </c>
      <c r="H34" s="3">
        <v>0.79166666666666663</v>
      </c>
      <c r="I34" s="3"/>
      <c r="J34" s="3"/>
      <c r="K34" s="3"/>
      <c r="L34" s="3"/>
      <c r="M34" s="3"/>
      <c r="N34" s="3"/>
      <c r="O34" s="1">
        <v>7</v>
      </c>
      <c r="P34" s="37">
        <f>IF(SUM(E34:H34)=0,0,IF(AND(F34="",G34=""),((1/24*24-E34)+IF(H34&lt;=1/24*6,H34,H34-1/24*6))*24,((F34-E34)+(H34-G34)+(J34-I34)+(L34-K34)+(N34-M34))*24))</f>
        <v>8.9999999999999982</v>
      </c>
      <c r="Q34" s="1"/>
      <c r="R34" s="121"/>
      <c r="S34" s="121"/>
      <c r="T34" s="3">
        <f t="shared" ref="T34:T36" si="12">IF(E34="",0,1/24*24-E34)+IF(H34&gt;1/24*6,1/24*6,H34)</f>
        <v>0.91666666666666674</v>
      </c>
      <c r="U34" s="38">
        <f t="shared" ref="U34:U39" si="13">IF(WEEKDAY(C34,2)=7,P34,0)</f>
        <v>0</v>
      </c>
      <c r="V34" s="37">
        <f>IF(COUNTIF(fériés,'Décembre ESSAI'!C34)&gt;0,P34,0)</f>
        <v>0</v>
      </c>
    </row>
    <row r="35" spans="1:22" x14ac:dyDescent="0.25">
      <c r="B35" s="1" t="s">
        <v>9</v>
      </c>
      <c r="C35" s="17">
        <f>C34+1</f>
        <v>43088</v>
      </c>
      <c r="D35" s="7" t="s">
        <v>25</v>
      </c>
      <c r="E35" s="3">
        <v>0.33333333333333331</v>
      </c>
      <c r="F35" s="3">
        <v>0.5</v>
      </c>
      <c r="G35" s="3">
        <v>0.58333333333333337</v>
      </c>
      <c r="H35" s="3">
        <v>0.79166666666666663</v>
      </c>
      <c r="I35" s="3"/>
      <c r="J35" s="3"/>
      <c r="K35" s="3"/>
      <c r="L35" s="3"/>
      <c r="M35" s="3"/>
      <c r="N35" s="3"/>
      <c r="O35" s="1">
        <v>7</v>
      </c>
      <c r="P35" s="37">
        <f t="shared" ref="P35:P40" si="14">IF(SUM(E35:H35)=0,0,IF(AND(F35="",G35=""),((1/24*24-E35)+IF(H35&lt;=1/24*6,H35,H35-1/24*6))*24,((F35-E35)+(H35-G35)+(J35-I35)+(L35-K35)+(N35-M35))*24))</f>
        <v>8.9999999999999982</v>
      </c>
      <c r="Q35" s="1"/>
      <c r="R35" s="121"/>
      <c r="S35" s="121"/>
      <c r="T35" s="3">
        <f t="shared" si="12"/>
        <v>0.91666666666666674</v>
      </c>
      <c r="U35" s="38">
        <f t="shared" si="13"/>
        <v>0</v>
      </c>
      <c r="V35" s="37">
        <f>IF(COUNTIF(fériés,'Décembre ESSAI'!C35)&gt;0,P35,0)</f>
        <v>0</v>
      </c>
    </row>
    <row r="36" spans="1:22" x14ac:dyDescent="0.25">
      <c r="B36" s="1" t="s">
        <v>10</v>
      </c>
      <c r="C36" s="17">
        <f t="shared" ref="C36:C40" si="15">C35+1</f>
        <v>43089</v>
      </c>
      <c r="D36" s="7" t="s">
        <v>25</v>
      </c>
      <c r="E36" s="3">
        <v>0.33333333333333331</v>
      </c>
      <c r="F36" s="3">
        <v>0.5</v>
      </c>
      <c r="G36" s="3">
        <v>0.58333333333333337</v>
      </c>
      <c r="H36" s="3">
        <v>0.79166666666666663</v>
      </c>
      <c r="I36" s="3"/>
      <c r="J36" s="3"/>
      <c r="K36" s="3"/>
      <c r="L36" s="3"/>
      <c r="M36" s="3"/>
      <c r="N36" s="3"/>
      <c r="O36" s="1">
        <v>7</v>
      </c>
      <c r="P36" s="37">
        <f t="shared" si="14"/>
        <v>8.9999999999999982</v>
      </c>
      <c r="Q36" s="1"/>
      <c r="R36" s="121"/>
      <c r="S36" s="121"/>
      <c r="T36" s="3">
        <f t="shared" si="12"/>
        <v>0.91666666666666674</v>
      </c>
      <c r="U36" s="38">
        <f t="shared" si="13"/>
        <v>0</v>
      </c>
      <c r="V36" s="37">
        <f>IF(COUNTIF(fériés,'Décembre ESSAI'!C36)&gt;0,P36,0)</f>
        <v>0</v>
      </c>
    </row>
    <row r="37" spans="1:22" x14ac:dyDescent="0.25">
      <c r="B37" s="1" t="s">
        <v>11</v>
      </c>
      <c r="C37" s="17">
        <f t="shared" si="15"/>
        <v>43090</v>
      </c>
      <c r="D37" s="7" t="s">
        <v>25</v>
      </c>
      <c r="E37" s="3">
        <v>0.33333333333333331</v>
      </c>
      <c r="F37" s="3">
        <v>0.5</v>
      </c>
      <c r="G37" s="3">
        <v>0.58333333333333337</v>
      </c>
      <c r="H37" s="3">
        <v>0.79166666666666663</v>
      </c>
      <c r="I37" s="3"/>
      <c r="J37" s="3"/>
      <c r="K37" s="3"/>
      <c r="L37" s="3"/>
      <c r="M37" s="3"/>
      <c r="N37" s="3"/>
      <c r="O37" s="1">
        <v>7</v>
      </c>
      <c r="P37" s="37">
        <f t="shared" si="14"/>
        <v>8.9999999999999982</v>
      </c>
      <c r="Q37" s="1"/>
      <c r="R37" s="121"/>
      <c r="S37" s="121"/>
      <c r="T37" s="3">
        <f>IF(E37="",0,1/24*24-E37)+IF(H37&gt;1/24*6,1/24*6,H37)</f>
        <v>0.91666666666666674</v>
      </c>
      <c r="U37" s="38">
        <f t="shared" si="13"/>
        <v>0</v>
      </c>
      <c r="V37" s="37">
        <f>IF(COUNTIF(fériés,'Décembre ESSAI'!C37)&gt;0,P37,0)</f>
        <v>0</v>
      </c>
    </row>
    <row r="38" spans="1:22" x14ac:dyDescent="0.25">
      <c r="B38" s="1" t="s">
        <v>12</v>
      </c>
      <c r="C38" s="17">
        <f t="shared" si="15"/>
        <v>43091</v>
      </c>
      <c r="D38" s="7" t="s">
        <v>25</v>
      </c>
      <c r="E38" s="3">
        <v>0.33333333333333331</v>
      </c>
      <c r="F38" s="3">
        <v>0.5</v>
      </c>
      <c r="G38" s="3">
        <v>0.58333333333333337</v>
      </c>
      <c r="H38" s="3">
        <v>0.79166666666666663</v>
      </c>
      <c r="I38" s="3"/>
      <c r="J38" s="3"/>
      <c r="K38" s="3"/>
      <c r="L38" s="3"/>
      <c r="M38" s="3"/>
      <c r="N38" s="3"/>
      <c r="O38" s="1">
        <v>7</v>
      </c>
      <c r="P38" s="37">
        <f t="shared" si="14"/>
        <v>8.9999999999999982</v>
      </c>
      <c r="Q38" s="1"/>
      <c r="R38" s="121"/>
      <c r="S38" s="121"/>
      <c r="T38" s="3">
        <f>IF(E38="",0,1/24*24-E38)+IF(H38&gt;1/24*6,1/24*6,H38)</f>
        <v>0.91666666666666674</v>
      </c>
      <c r="U38" s="38">
        <f t="shared" si="13"/>
        <v>0</v>
      </c>
      <c r="V38" s="37">
        <f>IF(COUNTIF(fériés,'Décembre ESSAI'!C38)&gt;0,P38,0)</f>
        <v>0</v>
      </c>
    </row>
    <row r="39" spans="1:22" x14ac:dyDescent="0.25">
      <c r="B39" s="9" t="s">
        <v>13</v>
      </c>
      <c r="C39" s="17">
        <f t="shared" si="15"/>
        <v>43092</v>
      </c>
      <c r="D39" s="28" t="s">
        <v>26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1"/>
      <c r="P39" s="37">
        <f t="shared" si="14"/>
        <v>0</v>
      </c>
      <c r="Q39" s="1"/>
      <c r="R39" s="121"/>
      <c r="S39" s="121"/>
      <c r="T39" s="3">
        <f>IF(E39="",0,1/24*24-E39)+IF(H39&gt;1/24*6,1/24*6,H39)</f>
        <v>0</v>
      </c>
      <c r="U39" s="38">
        <f t="shared" si="13"/>
        <v>0</v>
      </c>
      <c r="V39" s="37">
        <f>IF(COUNTIF(fériés,'Décembre ESSAI'!C39)&gt;0,P39,0)</f>
        <v>0</v>
      </c>
    </row>
    <row r="40" spans="1:22" x14ac:dyDescent="0.25">
      <c r="B40" s="9" t="s">
        <v>14</v>
      </c>
      <c r="C40" s="17">
        <f t="shared" si="15"/>
        <v>43093</v>
      </c>
      <c r="D40" s="7"/>
      <c r="E40" s="3"/>
      <c r="F40" s="3"/>
      <c r="G40" s="3"/>
      <c r="H40" s="3"/>
      <c r="I40" s="3"/>
      <c r="J40" s="3"/>
      <c r="K40" s="3"/>
      <c r="L40" s="3"/>
      <c r="M40" s="3"/>
      <c r="N40" s="3"/>
      <c r="O40" s="1"/>
      <c r="P40" s="37">
        <f t="shared" si="14"/>
        <v>0</v>
      </c>
      <c r="Q40" s="1"/>
      <c r="R40" s="121"/>
      <c r="S40" s="121"/>
      <c r="T40" s="3">
        <f>IF(E40="",0,1/24*24-E40)+IF(H40&gt;1/24*6,1/24*6,H40)</f>
        <v>0</v>
      </c>
      <c r="U40" s="38">
        <f>IF(WEEKDAY(C40,2)=7,P40,0)</f>
        <v>0</v>
      </c>
      <c r="V40" s="37">
        <f>IF(COUNTIF(fériés,'Décembre ESSAI'!C40)&gt;0,P40,0)</f>
        <v>0</v>
      </c>
    </row>
    <row r="41" spans="1:22" x14ac:dyDescent="0.25">
      <c r="B41" s="13" t="s">
        <v>22</v>
      </c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1"/>
      <c r="P41" s="65">
        <f>SUM(P34:P40)</f>
        <v>44.999999999999993</v>
      </c>
      <c r="Q41" s="66">
        <f>IF(P41&lt;35,0,P41-35)</f>
        <v>9.9999999999999929</v>
      </c>
      <c r="R41" s="67">
        <f>IF(Q41&gt;=8,8,Q41)</f>
        <v>8</v>
      </c>
      <c r="S41" s="66">
        <f>IF(Q41-R41&gt;0,Q41-R41,0)</f>
        <v>1.9999999999999929</v>
      </c>
      <c r="T41" s="66">
        <f>SUM(T34:T40)</f>
        <v>4.5833333333333339</v>
      </c>
      <c r="U41" s="66">
        <f>SUM(U36:U40)</f>
        <v>0</v>
      </c>
      <c r="V41" s="66">
        <f>SUM(V34:V40)</f>
        <v>0</v>
      </c>
    </row>
    <row r="42" spans="1:22" ht="15.75" x14ac:dyDescent="0.25">
      <c r="A42" s="77">
        <f>WEEKNUM(C42)</f>
        <v>52</v>
      </c>
      <c r="B42" s="1" t="s">
        <v>8</v>
      </c>
      <c r="C42" s="17">
        <f>C40+1</f>
        <v>43094</v>
      </c>
      <c r="D42" s="36" t="s">
        <v>34</v>
      </c>
      <c r="E42" s="3">
        <v>0.33333333333333331</v>
      </c>
      <c r="F42" s="3">
        <v>0.5</v>
      </c>
      <c r="G42" s="3">
        <v>0.58333333333333337</v>
      </c>
      <c r="H42" s="3">
        <v>0.79166666666666663</v>
      </c>
      <c r="I42" s="3"/>
      <c r="J42" s="3"/>
      <c r="K42" s="3"/>
      <c r="L42" s="3"/>
      <c r="M42" s="3"/>
      <c r="N42" s="3"/>
      <c r="O42" s="1">
        <v>7</v>
      </c>
      <c r="P42" s="37">
        <f>IF(SUM(E42:H42)=0,0,IF(AND(F42="",G42=""),((1/24*24-E42)+IF(H42&lt;=1/24*6,H42,H42-1/24*6))*24,((F42-E42)+(H42-G42)+(J42-I42)+(L42-K42)+(N42-M42))*24))</f>
        <v>8.9999999999999982</v>
      </c>
      <c r="Q42" s="1"/>
      <c r="R42" s="121"/>
      <c r="S42" s="121"/>
      <c r="T42" s="3">
        <f t="shared" ref="T42:T44" si="16">IF(E42="",0,1/24*24-E42)+IF(H42&gt;1/24*6,1/24*6,H42)</f>
        <v>0.91666666666666674</v>
      </c>
      <c r="U42" s="38">
        <f t="shared" ref="U42:U47" si="17">IF(WEEKDAY(C42,2)=7,P42,0)</f>
        <v>0</v>
      </c>
      <c r="V42" s="37">
        <f>IF(COUNTIF(fériés,'Décembre ESSAI'!C42)&gt;0,P42,0)</f>
        <v>8.9999999999999982</v>
      </c>
    </row>
    <row r="43" spans="1:22" x14ac:dyDescent="0.25">
      <c r="B43" s="1" t="s">
        <v>9</v>
      </c>
      <c r="C43" s="17">
        <f>C42+1</f>
        <v>43095</v>
      </c>
      <c r="D43" s="25" t="s">
        <v>27</v>
      </c>
      <c r="E43" s="3">
        <v>0.33333333333333331</v>
      </c>
      <c r="F43" s="3">
        <v>0.5</v>
      </c>
      <c r="G43" s="3">
        <v>0.58333333333333337</v>
      </c>
      <c r="H43" s="3">
        <v>0.79166666666666663</v>
      </c>
      <c r="I43" s="3"/>
      <c r="J43" s="3"/>
      <c r="K43" s="3"/>
      <c r="L43" s="3"/>
      <c r="M43" s="3"/>
      <c r="N43" s="3"/>
      <c r="O43" s="1">
        <v>7</v>
      </c>
      <c r="P43" s="37">
        <f t="shared" ref="P43:P48" si="18">IF(SUM(E43:H43)=0,0,IF(AND(F43="",G43=""),((1/24*24-E43)+IF(H43&lt;=1/24*6,H43,H43-1/24*6))*24,((F43-E43)+(H43-G43)+(J43-I43)+(L43-K43)+(N43-M43))*24))</f>
        <v>8.9999999999999982</v>
      </c>
      <c r="Q43" s="1"/>
      <c r="R43" s="121"/>
      <c r="S43" s="121"/>
      <c r="T43" s="3">
        <f t="shared" si="16"/>
        <v>0.91666666666666674</v>
      </c>
      <c r="U43" s="38">
        <f t="shared" si="17"/>
        <v>0</v>
      </c>
      <c r="V43" s="37">
        <f>IF(COUNTIF(fériés,'Décembre ESSAI'!C43)&gt;0,P43,0)</f>
        <v>0</v>
      </c>
    </row>
    <row r="44" spans="1:22" x14ac:dyDescent="0.25">
      <c r="B44" s="1" t="s">
        <v>10</v>
      </c>
      <c r="C44" s="17">
        <f t="shared" ref="C44:C48" si="19">C43+1</f>
        <v>43096</v>
      </c>
      <c r="D44" s="23" t="s">
        <v>28</v>
      </c>
      <c r="E44" s="3">
        <v>0.33333333333333331</v>
      </c>
      <c r="F44" s="3">
        <v>0.5</v>
      </c>
      <c r="G44" s="3">
        <v>0.58333333333333337</v>
      </c>
      <c r="H44" s="3">
        <v>0.79166666666666663</v>
      </c>
      <c r="I44" s="3"/>
      <c r="J44" s="3"/>
      <c r="K44" s="3"/>
      <c r="L44" s="3"/>
      <c r="M44" s="3"/>
      <c r="N44" s="3"/>
      <c r="O44" s="1"/>
      <c r="P44" s="37">
        <f t="shared" si="18"/>
        <v>8.9999999999999982</v>
      </c>
      <c r="Q44" s="1"/>
      <c r="R44" s="121"/>
      <c r="S44" s="121"/>
      <c r="T44" s="3">
        <f t="shared" si="16"/>
        <v>0.91666666666666674</v>
      </c>
      <c r="U44" s="38">
        <f t="shared" si="17"/>
        <v>0</v>
      </c>
      <c r="V44" s="37">
        <f>IF(COUNTIF(fériés,'Décembre ESSAI'!C44)&gt;0,P44,0)</f>
        <v>0</v>
      </c>
    </row>
    <row r="45" spans="1:22" x14ac:dyDescent="0.25">
      <c r="B45" s="1" t="s">
        <v>11</v>
      </c>
      <c r="C45" s="17">
        <f t="shared" si="19"/>
        <v>43097</v>
      </c>
      <c r="D45" s="7" t="s">
        <v>25</v>
      </c>
      <c r="E45" s="3">
        <v>0.33333333333333331</v>
      </c>
      <c r="F45" s="3">
        <v>0.5</v>
      </c>
      <c r="G45" s="3">
        <v>0.58333333333333337</v>
      </c>
      <c r="H45" s="3">
        <v>0.79166666666666663</v>
      </c>
      <c r="I45" s="3"/>
      <c r="J45" s="3"/>
      <c r="K45" s="3"/>
      <c r="L45" s="3"/>
      <c r="M45" s="3"/>
      <c r="N45" s="3"/>
      <c r="O45" s="1"/>
      <c r="P45" s="37">
        <f t="shared" si="18"/>
        <v>8.9999999999999982</v>
      </c>
      <c r="Q45" s="1"/>
      <c r="R45" s="121"/>
      <c r="S45" s="121"/>
      <c r="T45" s="3">
        <f>IF(E45="",0,1/24*24-E45)+IF(H45&gt;1/24*6,1/24*6,H45)</f>
        <v>0.91666666666666674</v>
      </c>
      <c r="U45" s="38">
        <f t="shared" si="17"/>
        <v>0</v>
      </c>
      <c r="V45" s="37">
        <f>IF(COUNTIF(fériés,'Décembre ESSAI'!C45)&gt;0,P45,0)</f>
        <v>0</v>
      </c>
    </row>
    <row r="46" spans="1:22" x14ac:dyDescent="0.25">
      <c r="B46" s="1" t="s">
        <v>12</v>
      </c>
      <c r="C46" s="17">
        <f t="shared" si="19"/>
        <v>43098</v>
      </c>
      <c r="D46" s="73" t="s">
        <v>25</v>
      </c>
      <c r="E46" s="3">
        <v>0.33333333333333331</v>
      </c>
      <c r="F46" s="3">
        <v>0.5</v>
      </c>
      <c r="G46" s="3">
        <v>0.58333333333333337</v>
      </c>
      <c r="H46" s="3">
        <v>0.79166666666666663</v>
      </c>
      <c r="I46" s="3"/>
      <c r="J46" s="3"/>
      <c r="K46" s="3"/>
      <c r="L46" s="3"/>
      <c r="M46" s="3"/>
      <c r="N46" s="3"/>
      <c r="O46" s="1"/>
      <c r="P46" s="37">
        <f t="shared" si="18"/>
        <v>8.9999999999999982</v>
      </c>
      <c r="Q46" s="1"/>
      <c r="R46" s="121"/>
      <c r="S46" s="121"/>
      <c r="T46" s="3">
        <f>IF(E46="",0,1/24*24-E46)+IF(H46&gt;1/24*6,1/24*6,H46)</f>
        <v>0.91666666666666674</v>
      </c>
      <c r="U46" s="38">
        <f t="shared" si="17"/>
        <v>0</v>
      </c>
      <c r="V46" s="37">
        <f>IF(COUNTIF(fériés,'Décembre ESSAI'!C46)&gt;0,P46,0)</f>
        <v>0</v>
      </c>
    </row>
    <row r="47" spans="1:22" x14ac:dyDescent="0.25">
      <c r="B47" s="1" t="s">
        <v>13</v>
      </c>
      <c r="C47" s="17">
        <f t="shared" si="19"/>
        <v>43099</v>
      </c>
      <c r="D47" s="7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7</v>
      </c>
      <c r="P47" s="37">
        <f t="shared" si="18"/>
        <v>0</v>
      </c>
      <c r="Q47" s="1"/>
      <c r="R47" s="121"/>
      <c r="S47" s="121"/>
      <c r="T47" s="3">
        <f>IF(E47="",0,1/24*24-E47)+IF(H47&gt;1/24*6,1/24*6,H47)</f>
        <v>0</v>
      </c>
      <c r="U47" s="38">
        <f t="shared" si="17"/>
        <v>0</v>
      </c>
      <c r="V47" s="37">
        <f>IF(COUNTIF(fériés,'Décembre ESSAI'!C47)&gt;0,P47,0)</f>
        <v>0</v>
      </c>
    </row>
    <row r="48" spans="1:22" x14ac:dyDescent="0.25">
      <c r="B48" s="1" t="s">
        <v>14</v>
      </c>
      <c r="C48" s="17">
        <f t="shared" si="19"/>
        <v>43100</v>
      </c>
      <c r="D48" s="7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7</v>
      </c>
      <c r="P48" s="37">
        <f t="shared" si="18"/>
        <v>0</v>
      </c>
      <c r="Q48" s="1"/>
      <c r="R48" s="121"/>
      <c r="S48" s="121"/>
      <c r="T48" s="3">
        <f>IF(E48="",0,1/24*24-E48)+IF(H48&gt;1/24*6,1/24*6,H48)</f>
        <v>0</v>
      </c>
      <c r="U48" s="38">
        <f>IF(WEEKDAY(C48,2)=7,P48,0)</f>
        <v>0</v>
      </c>
      <c r="V48" s="37">
        <f>IF(COUNTIF(fériés,'Décembre ESSAI'!C48)&gt;0,P48,0)</f>
        <v>0</v>
      </c>
    </row>
    <row r="49" spans="3:22" x14ac:dyDescent="0.25">
      <c r="C49" s="22" t="s">
        <v>24</v>
      </c>
      <c r="D49" s="1">
        <f>COUNTIF(D12:D48,"X")</f>
        <v>18</v>
      </c>
      <c r="P49" s="117">
        <f>SUM(P42:P48)</f>
        <v>44.999999999999993</v>
      </c>
      <c r="Q49" s="118">
        <f>IF(P49&lt;35,0,P49-35)</f>
        <v>9.9999999999999929</v>
      </c>
      <c r="R49" s="118">
        <f>IF(Q49&gt;=8,8,Q49)</f>
        <v>8</v>
      </c>
      <c r="S49" s="118">
        <f>IF(Q49-R49&gt;0,Q49-R49,0)</f>
        <v>1.9999999999999929</v>
      </c>
      <c r="T49" s="118">
        <f>SUM(T42:T48)</f>
        <v>4.5833333333333339</v>
      </c>
      <c r="U49" s="118"/>
      <c r="V49" s="118">
        <f>SUM(V42:V48)</f>
        <v>8.9999999999999982</v>
      </c>
    </row>
    <row r="50" spans="3:22" x14ac:dyDescent="0.25">
      <c r="C50" s="27" t="s">
        <v>26</v>
      </c>
      <c r="D50" s="1">
        <f>COUNTIF(D13:D48,"REPOS")</f>
        <v>4</v>
      </c>
      <c r="P50" s="120">
        <f>P17+P25+P33+P41+P49</f>
        <v>239.66666666666666</v>
      </c>
      <c r="Q50" s="120">
        <f t="shared" ref="Q50:T50" si="20">Q17+Q25+Q33+Q41+Q49</f>
        <v>75.333333333333314</v>
      </c>
      <c r="R50" s="120">
        <f t="shared" si="20"/>
        <v>32</v>
      </c>
      <c r="S50" s="120">
        <f t="shared" si="20"/>
        <v>43.333333333333314</v>
      </c>
      <c r="T50" s="120">
        <f t="shared" si="20"/>
        <v>23.466666666666669</v>
      </c>
      <c r="U50" s="120">
        <f>U17+U25+U33+U41+U49</f>
        <v>29.166666666666661</v>
      </c>
      <c r="V50" s="120">
        <f>V17+V25+V33+V41+V49</f>
        <v>8.9999999999999982</v>
      </c>
    </row>
    <row r="51" spans="3:22" x14ac:dyDescent="0.25">
      <c r="C51" s="26" t="s">
        <v>27</v>
      </c>
      <c r="D51" s="1">
        <f>COUNTIF(D14:D48,"MALADIE")</f>
        <v>1</v>
      </c>
      <c r="U51" s="119">
        <f>O43</f>
        <v>7</v>
      </c>
    </row>
    <row r="52" spans="3:22" x14ac:dyDescent="0.25">
      <c r="C52" s="24" t="s">
        <v>28</v>
      </c>
      <c r="D52" s="1">
        <f>COUNTIF(D15:D48,"CP")</f>
        <v>1</v>
      </c>
      <c r="U52" s="31">
        <f>O47</f>
        <v>7</v>
      </c>
    </row>
    <row r="53" spans="3:22" x14ac:dyDescent="0.25">
      <c r="C53" s="29" t="s">
        <v>30</v>
      </c>
      <c r="D53" s="1">
        <f>COUNTIF(D16:D48,"DIM TRAV")</f>
        <v>2</v>
      </c>
      <c r="U53" s="64">
        <f>U33</f>
        <v>9.3333333333333321</v>
      </c>
    </row>
    <row r="54" spans="3:22" x14ac:dyDescent="0.25">
      <c r="C54" s="33" t="s">
        <v>33</v>
      </c>
      <c r="D54" s="1">
        <f>COUNTIF(D17:D53,"JOUR FERIE")</f>
        <v>0</v>
      </c>
      <c r="U54" s="1"/>
    </row>
    <row r="55" spans="3:22" x14ac:dyDescent="0.25">
      <c r="C55" s="36" t="s">
        <v>34</v>
      </c>
      <c r="D55" s="1">
        <f>COUNTIF(D12:D48,"JOUR FERIE TRAV")</f>
        <v>1</v>
      </c>
      <c r="U55" s="1"/>
    </row>
    <row r="56" spans="3:22" x14ac:dyDescent="0.25">
      <c r="U56" s="1">
        <f>V49</f>
        <v>8.9999999999999982</v>
      </c>
    </row>
  </sheetData>
  <autoFilter ref="B9:S4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8"/>
  <sheetViews>
    <sheetView topLeftCell="A25" workbookViewId="0">
      <selection activeCell="J14" sqref="J14"/>
    </sheetView>
  </sheetViews>
  <sheetFormatPr baseColWidth="10" defaultRowHeight="15" x14ac:dyDescent="0.25"/>
  <cols>
    <col min="1" max="2" width="11.7109375" customWidth="1"/>
    <col min="3" max="3" width="9.85546875" customWidth="1"/>
    <col min="15" max="15" width="11.42578125" style="10"/>
  </cols>
  <sheetData>
    <row r="1" spans="1:15" x14ac:dyDescent="0.25">
      <c r="A1" s="2" t="s">
        <v>23</v>
      </c>
      <c r="B1" s="2"/>
      <c r="C1" s="2"/>
      <c r="D1" s="2" t="s">
        <v>2</v>
      </c>
      <c r="E1" s="2"/>
      <c r="F1" s="2"/>
      <c r="G1" s="2" t="s">
        <v>0</v>
      </c>
      <c r="H1" s="2"/>
      <c r="I1" s="2"/>
      <c r="J1" s="2"/>
      <c r="K1" s="2" t="s">
        <v>1</v>
      </c>
    </row>
    <row r="2" spans="1:15" s="6" customFormat="1" ht="30" x14ac:dyDescent="0.25">
      <c r="A2" s="4" t="s">
        <v>16</v>
      </c>
      <c r="B2" s="4" t="s">
        <v>3</v>
      </c>
      <c r="C2" s="4" t="s">
        <v>15</v>
      </c>
      <c r="D2" s="4" t="s">
        <v>4</v>
      </c>
      <c r="E2" s="4" t="s">
        <v>5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5" t="s">
        <v>6</v>
      </c>
      <c r="O2" s="11" t="s">
        <v>7</v>
      </c>
    </row>
    <row r="3" spans="1:15" x14ac:dyDescent="0.25">
      <c r="A3" s="1" t="s">
        <v>8</v>
      </c>
      <c r="B3" s="7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1"/>
      <c r="O3" s="12"/>
    </row>
    <row r="4" spans="1:15" x14ac:dyDescent="0.25">
      <c r="A4" s="1" t="s">
        <v>9</v>
      </c>
      <c r="B4" s="7"/>
      <c r="C4" s="1"/>
      <c r="D4" s="3"/>
      <c r="E4" s="3"/>
      <c r="F4" s="3"/>
      <c r="G4" s="3"/>
      <c r="H4" s="3"/>
      <c r="I4" s="3"/>
      <c r="J4" s="3"/>
      <c r="K4" s="3"/>
      <c r="L4" s="3"/>
      <c r="M4" s="3"/>
      <c r="N4" s="1"/>
      <c r="O4" s="12"/>
    </row>
    <row r="5" spans="1:15" x14ac:dyDescent="0.25">
      <c r="A5" s="1" t="s">
        <v>10</v>
      </c>
      <c r="B5" s="7"/>
      <c r="C5" s="1"/>
      <c r="D5" s="3"/>
      <c r="E5" s="3"/>
      <c r="F5" s="3"/>
      <c r="G5" s="3"/>
      <c r="H5" s="3"/>
      <c r="I5" s="3"/>
      <c r="J5" s="3"/>
      <c r="K5" s="3"/>
      <c r="L5" s="3"/>
      <c r="M5" s="3"/>
      <c r="N5" s="1"/>
      <c r="O5" s="12"/>
    </row>
    <row r="6" spans="1:15" x14ac:dyDescent="0.25">
      <c r="A6" s="1" t="s">
        <v>11</v>
      </c>
      <c r="B6" s="7"/>
      <c r="C6" s="1"/>
      <c r="D6" s="3"/>
      <c r="E6" s="3"/>
      <c r="F6" s="3"/>
      <c r="G6" s="3"/>
      <c r="H6" s="3"/>
      <c r="I6" s="3"/>
      <c r="J6" s="3"/>
      <c r="K6" s="3"/>
      <c r="L6" s="3"/>
      <c r="M6" s="3"/>
      <c r="N6" s="1"/>
      <c r="O6" s="12"/>
    </row>
    <row r="7" spans="1:15" x14ac:dyDescent="0.25">
      <c r="A7" s="1" t="s">
        <v>12</v>
      </c>
      <c r="B7" s="7"/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12"/>
    </row>
    <row r="8" spans="1:15" x14ac:dyDescent="0.25">
      <c r="A8" s="9" t="s">
        <v>13</v>
      </c>
      <c r="B8" s="7"/>
      <c r="C8" s="1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2"/>
    </row>
    <row r="9" spans="1:15" x14ac:dyDescent="0.25">
      <c r="A9" s="9" t="s">
        <v>14</v>
      </c>
      <c r="B9" s="7"/>
      <c r="C9" s="1"/>
      <c r="D9" s="3"/>
      <c r="E9" s="3"/>
      <c r="F9" s="3"/>
      <c r="G9" s="3"/>
      <c r="H9" s="3"/>
      <c r="I9" s="3"/>
      <c r="J9" s="3"/>
      <c r="K9" s="3"/>
      <c r="L9" s="3"/>
      <c r="M9" s="3"/>
      <c r="N9" s="1"/>
      <c r="O9" s="12"/>
    </row>
    <row r="10" spans="1:15" x14ac:dyDescent="0.25">
      <c r="A10" s="13" t="s">
        <v>22</v>
      </c>
      <c r="B10" s="7"/>
      <c r="C10" s="1"/>
      <c r="D10" s="3"/>
      <c r="E10" s="3"/>
      <c r="F10" s="3"/>
      <c r="G10" s="3"/>
      <c r="H10" s="3"/>
      <c r="I10" s="3"/>
      <c r="J10" s="3"/>
      <c r="K10" s="3"/>
      <c r="L10" s="3"/>
      <c r="M10" s="3"/>
      <c r="N10" s="1"/>
      <c r="O10" s="14"/>
    </row>
    <row r="11" spans="1:15" x14ac:dyDescent="0.25">
      <c r="A11" s="1" t="s">
        <v>8</v>
      </c>
      <c r="B11" s="7"/>
      <c r="C11" s="1"/>
      <c r="D11" s="3"/>
      <c r="E11" s="3"/>
      <c r="F11" s="3"/>
      <c r="G11" s="3"/>
      <c r="H11" s="3"/>
      <c r="I11" s="3"/>
      <c r="J11" s="3"/>
      <c r="K11" s="3"/>
      <c r="L11" s="3"/>
      <c r="M11" s="3"/>
      <c r="N11" s="1"/>
      <c r="O11" s="12"/>
    </row>
    <row r="12" spans="1:15" x14ac:dyDescent="0.25">
      <c r="A12" s="1" t="s">
        <v>9</v>
      </c>
      <c r="B12" s="7"/>
      <c r="C12" s="1"/>
      <c r="D12" s="3"/>
      <c r="E12" s="3"/>
      <c r="F12" s="3"/>
      <c r="G12" s="3"/>
      <c r="H12" s="3"/>
      <c r="I12" s="3"/>
      <c r="J12" s="3"/>
      <c r="K12" s="3"/>
      <c r="L12" s="3"/>
      <c r="M12" s="3"/>
      <c r="N12" s="1"/>
      <c r="O12" s="12"/>
    </row>
    <row r="13" spans="1:15" x14ac:dyDescent="0.25">
      <c r="A13" s="1" t="s">
        <v>10</v>
      </c>
      <c r="B13" s="7"/>
      <c r="C13" s="1"/>
      <c r="D13" s="3"/>
      <c r="E13" s="3"/>
      <c r="F13" s="3"/>
      <c r="G13" s="3"/>
      <c r="H13" s="3"/>
      <c r="I13" s="3"/>
      <c r="J13" s="3"/>
      <c r="K13" s="3"/>
      <c r="L13" s="3"/>
      <c r="M13" s="3"/>
      <c r="N13" s="1"/>
      <c r="O13" s="12"/>
    </row>
    <row r="14" spans="1:15" x14ac:dyDescent="0.25">
      <c r="A14" s="1" t="s">
        <v>11</v>
      </c>
      <c r="B14" s="7"/>
      <c r="C14" s="1"/>
      <c r="D14" s="3"/>
      <c r="E14" s="3"/>
      <c r="F14" s="3"/>
      <c r="G14" s="3"/>
      <c r="H14" s="3"/>
      <c r="I14" s="3"/>
      <c r="J14" s="3"/>
      <c r="K14" s="3"/>
      <c r="L14" s="3"/>
      <c r="M14" s="3"/>
      <c r="N14" s="1"/>
      <c r="O14" s="12"/>
    </row>
    <row r="15" spans="1:15" x14ac:dyDescent="0.25">
      <c r="A15" s="1" t="s">
        <v>12</v>
      </c>
      <c r="B15" s="7"/>
      <c r="C15" s="1"/>
      <c r="D15" s="3"/>
      <c r="E15" s="3"/>
      <c r="F15" s="3"/>
      <c r="G15" s="3"/>
      <c r="H15" s="3"/>
      <c r="I15" s="3"/>
      <c r="J15" s="3"/>
      <c r="K15" s="3"/>
      <c r="L15" s="3"/>
      <c r="M15" s="3"/>
      <c r="N15" s="1"/>
      <c r="O15" s="12"/>
    </row>
    <row r="16" spans="1:15" x14ac:dyDescent="0.25">
      <c r="A16" s="9" t="s">
        <v>13</v>
      </c>
      <c r="B16" s="7"/>
      <c r="C16" s="1"/>
      <c r="D16" s="3"/>
      <c r="E16" s="3"/>
      <c r="F16" s="3"/>
      <c r="G16" s="3"/>
      <c r="H16" s="3"/>
      <c r="I16" s="3"/>
      <c r="J16" s="3"/>
      <c r="K16" s="3"/>
      <c r="L16" s="3"/>
      <c r="M16" s="3"/>
      <c r="N16" s="1"/>
      <c r="O16" s="12"/>
    </row>
    <row r="17" spans="1:15" x14ac:dyDescent="0.25">
      <c r="A17" s="9" t="s">
        <v>14</v>
      </c>
      <c r="B17" s="7"/>
      <c r="C17" s="1"/>
      <c r="D17" s="3"/>
      <c r="E17" s="3"/>
      <c r="F17" s="3"/>
      <c r="G17" s="3"/>
      <c r="H17" s="3"/>
      <c r="I17" s="3"/>
      <c r="J17" s="3"/>
      <c r="K17" s="3"/>
      <c r="L17" s="3"/>
      <c r="M17" s="3"/>
      <c r="N17" s="1"/>
      <c r="O17" s="12"/>
    </row>
    <row r="18" spans="1:15" x14ac:dyDescent="0.25">
      <c r="A18" s="13" t="s">
        <v>22</v>
      </c>
      <c r="B18" s="7"/>
      <c r="C18" s="1"/>
      <c r="D18" s="3"/>
      <c r="E18" s="3"/>
      <c r="F18" s="3"/>
      <c r="G18" s="3"/>
      <c r="H18" s="3"/>
      <c r="I18" s="3"/>
      <c r="J18" s="3"/>
      <c r="K18" s="3"/>
      <c r="L18" s="3"/>
      <c r="M18" s="3"/>
      <c r="N18" s="1"/>
      <c r="O18" s="14"/>
    </row>
    <row r="19" spans="1:15" x14ac:dyDescent="0.25">
      <c r="A19" s="1" t="s">
        <v>8</v>
      </c>
      <c r="B19" s="7"/>
      <c r="C19" s="1"/>
      <c r="D19" s="3"/>
      <c r="E19" s="3"/>
      <c r="F19" s="3"/>
      <c r="G19" s="3"/>
      <c r="H19" s="3"/>
      <c r="I19" s="3"/>
      <c r="J19" s="3"/>
      <c r="K19" s="3"/>
      <c r="L19" s="3"/>
      <c r="M19" s="3"/>
      <c r="N19" s="1"/>
      <c r="O19" s="12"/>
    </row>
    <row r="20" spans="1:15" x14ac:dyDescent="0.25">
      <c r="A20" s="1" t="s">
        <v>9</v>
      </c>
      <c r="B20" s="7"/>
      <c r="C20" s="1"/>
      <c r="D20" s="3"/>
      <c r="E20" s="3"/>
      <c r="F20" s="3"/>
      <c r="G20" s="3"/>
      <c r="H20" s="3"/>
      <c r="I20" s="3"/>
      <c r="J20" s="3"/>
      <c r="K20" s="3"/>
      <c r="L20" s="3"/>
      <c r="M20" s="3"/>
      <c r="N20" s="1"/>
      <c r="O20" s="12"/>
    </row>
    <row r="21" spans="1:15" x14ac:dyDescent="0.25">
      <c r="A21" s="1" t="s">
        <v>10</v>
      </c>
      <c r="B21" s="7"/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1"/>
      <c r="O21" s="12"/>
    </row>
    <row r="22" spans="1:15" x14ac:dyDescent="0.25">
      <c r="A22" s="1" t="s">
        <v>11</v>
      </c>
      <c r="B22" s="7"/>
      <c r="C22" s="1"/>
      <c r="D22" s="3"/>
      <c r="E22" s="3"/>
      <c r="F22" s="3"/>
      <c r="G22" s="3"/>
      <c r="H22" s="3"/>
      <c r="I22" s="3"/>
      <c r="J22" s="3"/>
      <c r="K22" s="3"/>
      <c r="L22" s="3"/>
      <c r="M22" s="3"/>
      <c r="N22" s="1"/>
      <c r="O22" s="12"/>
    </row>
    <row r="23" spans="1:15" x14ac:dyDescent="0.25">
      <c r="A23" s="1" t="s">
        <v>12</v>
      </c>
      <c r="B23" s="7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2"/>
    </row>
    <row r="24" spans="1:15" x14ac:dyDescent="0.25">
      <c r="A24" s="9" t="s">
        <v>13</v>
      </c>
      <c r="B24" s="7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1"/>
      <c r="O24" s="12"/>
    </row>
    <row r="25" spans="1:15" x14ac:dyDescent="0.25">
      <c r="A25" s="9" t="s">
        <v>14</v>
      </c>
      <c r="B25" s="7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1"/>
      <c r="O25" s="12"/>
    </row>
    <row r="26" spans="1:15" x14ac:dyDescent="0.25">
      <c r="A26" s="13" t="s">
        <v>22</v>
      </c>
      <c r="B26" s="7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4"/>
    </row>
    <row r="27" spans="1:15" x14ac:dyDescent="0.25">
      <c r="A27" s="1" t="s">
        <v>8</v>
      </c>
      <c r="B27" s="7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1"/>
      <c r="O27" s="12"/>
    </row>
    <row r="28" spans="1:15" x14ac:dyDescent="0.25">
      <c r="A28" s="1" t="s">
        <v>9</v>
      </c>
      <c r="B28" s="7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1"/>
      <c r="O28" s="12"/>
    </row>
    <row r="29" spans="1:15" x14ac:dyDescent="0.25">
      <c r="A29" s="1" t="s">
        <v>10</v>
      </c>
      <c r="B29" s="7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1"/>
      <c r="O29" s="12"/>
    </row>
    <row r="30" spans="1:15" x14ac:dyDescent="0.25">
      <c r="A30" s="1" t="s">
        <v>11</v>
      </c>
      <c r="B30" s="7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1"/>
      <c r="O30" s="12"/>
    </row>
    <row r="31" spans="1:15" x14ac:dyDescent="0.25">
      <c r="A31" s="1" t="s">
        <v>12</v>
      </c>
      <c r="B31" s="7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1"/>
      <c r="O31" s="12"/>
    </row>
    <row r="32" spans="1:15" x14ac:dyDescent="0.25">
      <c r="A32" s="9" t="s">
        <v>13</v>
      </c>
      <c r="B32" s="7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1"/>
      <c r="O32" s="12"/>
    </row>
    <row r="33" spans="1:15" x14ac:dyDescent="0.25">
      <c r="A33" s="9" t="s">
        <v>14</v>
      </c>
      <c r="B33" s="7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1"/>
      <c r="O33" s="12"/>
    </row>
    <row r="34" spans="1:15" x14ac:dyDescent="0.25">
      <c r="A34" s="13" t="s">
        <v>22</v>
      </c>
      <c r="B34" s="7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1"/>
      <c r="O34" s="14"/>
    </row>
    <row r="35" spans="1:15" x14ac:dyDescent="0.25">
      <c r="A35" s="1" t="s">
        <v>8</v>
      </c>
      <c r="B35" s="7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1"/>
      <c r="O35" s="12"/>
    </row>
    <row r="36" spans="1:15" x14ac:dyDescent="0.25">
      <c r="A36" s="1" t="s">
        <v>9</v>
      </c>
      <c r="B36" s="7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1"/>
      <c r="O36" s="12"/>
    </row>
    <row r="37" spans="1:15" x14ac:dyDescent="0.25">
      <c r="A37" s="1" t="s">
        <v>10</v>
      </c>
      <c r="B37" s="7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1"/>
      <c r="O37" s="12"/>
    </row>
    <row r="38" spans="1:15" x14ac:dyDescent="0.25">
      <c r="A38" s="1" t="s">
        <v>11</v>
      </c>
      <c r="B38" s="7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1"/>
      <c r="O38" s="12"/>
    </row>
    <row r="39" spans="1:15" x14ac:dyDescent="0.25">
      <c r="A39" s="1" t="s">
        <v>12</v>
      </c>
      <c r="B39" s="7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1"/>
      <c r="O39" s="12"/>
    </row>
    <row r="40" spans="1:15" x14ac:dyDescent="0.25">
      <c r="A40" s="9" t="s">
        <v>13</v>
      </c>
      <c r="B40" s="7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1"/>
      <c r="O40" s="12"/>
    </row>
    <row r="41" spans="1:15" x14ac:dyDescent="0.25">
      <c r="A41" s="9" t="s">
        <v>14</v>
      </c>
      <c r="B41" s="7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1"/>
      <c r="O41" s="12"/>
    </row>
    <row r="42" spans="1:15" x14ac:dyDescent="0.25">
      <c r="A42" s="13" t="s">
        <v>22</v>
      </c>
      <c r="B42" s="7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1"/>
      <c r="O42" s="14"/>
    </row>
    <row r="43" spans="1:15" x14ac:dyDescent="0.25">
      <c r="A43" s="1" t="s">
        <v>8</v>
      </c>
      <c r="B43" s="7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1"/>
      <c r="O43" s="12"/>
    </row>
    <row r="44" spans="1:15" x14ac:dyDescent="0.25">
      <c r="A44" s="1" t="s">
        <v>9</v>
      </c>
      <c r="B44" s="7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1"/>
      <c r="O44" s="12"/>
    </row>
    <row r="45" spans="1:15" x14ac:dyDescent="0.25">
      <c r="A45" s="1" t="s">
        <v>10</v>
      </c>
      <c r="B45" s="7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1"/>
      <c r="O45" s="12"/>
    </row>
    <row r="46" spans="1:15" x14ac:dyDescent="0.25">
      <c r="A46" s="1" t="s">
        <v>11</v>
      </c>
      <c r="B46" s="7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1"/>
      <c r="O46" s="12"/>
    </row>
    <row r="47" spans="1:15" x14ac:dyDescent="0.25">
      <c r="A47" s="1" t="s">
        <v>12</v>
      </c>
      <c r="B47" s="7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1"/>
      <c r="O47" s="12"/>
    </row>
    <row r="48" spans="1:15" x14ac:dyDescent="0.25">
      <c r="A48" s="9" t="s">
        <v>13</v>
      </c>
      <c r="B48" s="7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1"/>
      <c r="O48" s="12"/>
    </row>
    <row r="49" spans="1:15" x14ac:dyDescent="0.25">
      <c r="A49" s="9" t="s">
        <v>14</v>
      </c>
      <c r="B49" s="7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1"/>
      <c r="O49" s="12"/>
    </row>
    <row r="50" spans="1:15" x14ac:dyDescent="0.25">
      <c r="A50" s="13" t="s">
        <v>22</v>
      </c>
      <c r="B50" s="7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1"/>
      <c r="O50" s="14"/>
    </row>
    <row r="51" spans="1:15" x14ac:dyDescent="0.25">
      <c r="A51" s="1" t="s">
        <v>8</v>
      </c>
      <c r="B51" s="7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1"/>
      <c r="O51" s="12"/>
    </row>
    <row r="52" spans="1:15" x14ac:dyDescent="0.25">
      <c r="A52" s="1" t="s">
        <v>9</v>
      </c>
      <c r="B52" s="7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1"/>
      <c r="O52" s="12"/>
    </row>
    <row r="53" spans="1:15" x14ac:dyDescent="0.25">
      <c r="A53" s="1" t="s">
        <v>10</v>
      </c>
      <c r="B53" s="7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1"/>
      <c r="O53" s="12"/>
    </row>
    <row r="54" spans="1:15" x14ac:dyDescent="0.25">
      <c r="A54" s="1" t="s">
        <v>11</v>
      </c>
      <c r="B54" s="7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1"/>
      <c r="O54" s="12"/>
    </row>
    <row r="55" spans="1:15" x14ac:dyDescent="0.25">
      <c r="A55" s="1" t="s">
        <v>12</v>
      </c>
      <c r="B55" s="7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1"/>
      <c r="O55" s="12"/>
    </row>
    <row r="56" spans="1:15" x14ac:dyDescent="0.25">
      <c r="A56" s="9" t="s">
        <v>13</v>
      </c>
      <c r="B56" s="7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1"/>
      <c r="O56" s="12"/>
    </row>
    <row r="57" spans="1:15" x14ac:dyDescent="0.25">
      <c r="A57" s="9" t="s">
        <v>14</v>
      </c>
      <c r="B57" s="7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1"/>
      <c r="O57" s="12"/>
    </row>
    <row r="58" spans="1:15" x14ac:dyDescent="0.25">
      <c r="A58" s="13" t="s">
        <v>22</v>
      </c>
      <c r="B58" s="7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1"/>
      <c r="O58" s="14"/>
    </row>
    <row r="59" spans="1:15" x14ac:dyDescent="0.25">
      <c r="A59" s="1" t="s">
        <v>8</v>
      </c>
      <c r="B59" s="7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1"/>
      <c r="O59" s="12"/>
    </row>
    <row r="60" spans="1:15" x14ac:dyDescent="0.25">
      <c r="A60" s="1" t="s">
        <v>9</v>
      </c>
      <c r="B60" s="7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1"/>
      <c r="O60" s="12"/>
    </row>
    <row r="61" spans="1:15" x14ac:dyDescent="0.25">
      <c r="A61" s="1" t="s">
        <v>10</v>
      </c>
      <c r="B61" s="7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1"/>
      <c r="O61" s="12"/>
    </row>
    <row r="62" spans="1:15" x14ac:dyDescent="0.25">
      <c r="A62" s="1" t="s">
        <v>11</v>
      </c>
      <c r="B62" s="7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1"/>
      <c r="O62" s="12"/>
    </row>
    <row r="63" spans="1:15" x14ac:dyDescent="0.25">
      <c r="A63" s="1" t="s">
        <v>12</v>
      </c>
      <c r="B63" s="7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1"/>
      <c r="O63" s="12"/>
    </row>
    <row r="64" spans="1:15" x14ac:dyDescent="0.25">
      <c r="A64" s="9" t="s">
        <v>13</v>
      </c>
      <c r="B64" s="7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1"/>
      <c r="O64" s="12"/>
    </row>
    <row r="65" spans="1:15" x14ac:dyDescent="0.25">
      <c r="A65" s="9" t="s">
        <v>14</v>
      </c>
      <c r="B65" s="7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1"/>
      <c r="O65" s="12"/>
    </row>
    <row r="66" spans="1:15" x14ac:dyDescent="0.25">
      <c r="A66" s="13" t="s">
        <v>22</v>
      </c>
      <c r="B66" s="7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1"/>
      <c r="O66" s="14"/>
    </row>
    <row r="67" spans="1:15" x14ac:dyDescent="0.25">
      <c r="A67" s="1" t="s">
        <v>8</v>
      </c>
      <c r="B67" s="7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1"/>
      <c r="O67" s="12"/>
    </row>
    <row r="68" spans="1:15" x14ac:dyDescent="0.25">
      <c r="A68" s="1" t="s">
        <v>9</v>
      </c>
      <c r="B68" s="7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1"/>
      <c r="O68" s="12"/>
    </row>
    <row r="69" spans="1:15" x14ac:dyDescent="0.25">
      <c r="A69" s="1" t="s">
        <v>10</v>
      </c>
      <c r="B69" s="7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1"/>
      <c r="O69" s="12"/>
    </row>
    <row r="70" spans="1:15" x14ac:dyDescent="0.25">
      <c r="A70" s="1" t="s">
        <v>11</v>
      </c>
      <c r="B70" s="7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1"/>
      <c r="O70" s="12"/>
    </row>
    <row r="71" spans="1:15" x14ac:dyDescent="0.25">
      <c r="A71" s="1" t="s">
        <v>12</v>
      </c>
      <c r="B71" s="7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1"/>
      <c r="O71" s="12"/>
    </row>
    <row r="72" spans="1:15" x14ac:dyDescent="0.25">
      <c r="A72" s="9" t="s">
        <v>13</v>
      </c>
      <c r="B72" s="7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1"/>
      <c r="O72" s="12"/>
    </row>
    <row r="73" spans="1:15" x14ac:dyDescent="0.25">
      <c r="A73" s="9" t="s">
        <v>14</v>
      </c>
      <c r="B73" s="7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1"/>
      <c r="O73" s="12"/>
    </row>
    <row r="74" spans="1:15" x14ac:dyDescent="0.25">
      <c r="A74" s="13" t="s">
        <v>22</v>
      </c>
      <c r="B74" s="7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1"/>
      <c r="O74" s="14"/>
    </row>
    <row r="75" spans="1:15" x14ac:dyDescent="0.25">
      <c r="A75" s="1" t="s">
        <v>8</v>
      </c>
      <c r="B75" s="7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1"/>
      <c r="O75" s="12"/>
    </row>
    <row r="76" spans="1:15" x14ac:dyDescent="0.25">
      <c r="A76" s="1" t="s">
        <v>9</v>
      </c>
      <c r="B76" s="7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1"/>
      <c r="O76" s="12"/>
    </row>
    <row r="77" spans="1:15" x14ac:dyDescent="0.25">
      <c r="A77" s="1" t="s">
        <v>10</v>
      </c>
      <c r="B77" s="7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1"/>
      <c r="O77" s="12"/>
    </row>
    <row r="78" spans="1:15" x14ac:dyDescent="0.25">
      <c r="A78" s="1" t="s">
        <v>11</v>
      </c>
      <c r="B78" s="7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1"/>
      <c r="O78" s="12"/>
    </row>
    <row r="79" spans="1:15" x14ac:dyDescent="0.25">
      <c r="A79" s="1" t="s">
        <v>12</v>
      </c>
      <c r="B79" s="7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1"/>
      <c r="O79" s="12"/>
    </row>
    <row r="80" spans="1:15" x14ac:dyDescent="0.25">
      <c r="A80" s="9" t="s">
        <v>13</v>
      </c>
      <c r="B80" s="7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1"/>
      <c r="O80" s="12"/>
    </row>
    <row r="81" spans="1:15" x14ac:dyDescent="0.25">
      <c r="A81" s="9" t="s">
        <v>14</v>
      </c>
      <c r="B81" s="7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1"/>
      <c r="O81" s="12"/>
    </row>
    <row r="82" spans="1:15" x14ac:dyDescent="0.25">
      <c r="A82" s="9"/>
      <c r="B82" s="7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1"/>
      <c r="O82" s="12"/>
    </row>
    <row r="83" spans="1:15" x14ac:dyDescent="0.25">
      <c r="A83" s="1" t="s">
        <v>8</v>
      </c>
      <c r="B83" s="7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1"/>
      <c r="O83" s="12"/>
    </row>
    <row r="84" spans="1:15" x14ac:dyDescent="0.25">
      <c r="A84" s="1" t="s">
        <v>9</v>
      </c>
      <c r="B84" s="7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1"/>
      <c r="O84" s="12"/>
    </row>
    <row r="85" spans="1:15" x14ac:dyDescent="0.25">
      <c r="A85" s="1" t="s">
        <v>10</v>
      </c>
      <c r="B85" s="7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1"/>
      <c r="O85" s="12"/>
    </row>
    <row r="86" spans="1:15" x14ac:dyDescent="0.25">
      <c r="A86" s="1" t="s">
        <v>11</v>
      </c>
      <c r="B86" s="7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1"/>
      <c r="O86" s="12"/>
    </row>
    <row r="87" spans="1:15" x14ac:dyDescent="0.25">
      <c r="A87" s="1" t="s">
        <v>12</v>
      </c>
      <c r="B87" s="7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1"/>
      <c r="O87" s="12"/>
    </row>
    <row r="88" spans="1:15" x14ac:dyDescent="0.25">
      <c r="A88" s="9" t="s">
        <v>13</v>
      </c>
      <c r="B88" s="7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1"/>
      <c r="O88" s="12"/>
    </row>
    <row r="89" spans="1:15" x14ac:dyDescent="0.25">
      <c r="A89" s="9" t="s">
        <v>14</v>
      </c>
      <c r="B89" s="7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1"/>
      <c r="O89" s="12"/>
    </row>
    <row r="90" spans="1:15" x14ac:dyDescent="0.25">
      <c r="A90" s="8" t="s">
        <v>8</v>
      </c>
      <c r="B90" s="7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1"/>
      <c r="O90" s="12"/>
    </row>
    <row r="91" spans="1:15" x14ac:dyDescent="0.25">
      <c r="A91" s="8" t="s">
        <v>9</v>
      </c>
      <c r="B91" s="7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1"/>
      <c r="O91" s="12"/>
    </row>
    <row r="92" spans="1:15" x14ac:dyDescent="0.25">
      <c r="A92" s="8" t="s">
        <v>10</v>
      </c>
      <c r="B92" s="7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1"/>
      <c r="O92" s="12"/>
    </row>
    <row r="93" spans="1:15" x14ac:dyDescent="0.25">
      <c r="A93" s="8" t="s">
        <v>11</v>
      </c>
      <c r="B93" s="7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1"/>
      <c r="O93" s="12"/>
    </row>
    <row r="94" spans="1:15" x14ac:dyDescent="0.25">
      <c r="A94" s="8" t="s">
        <v>12</v>
      </c>
      <c r="B94" s="7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1"/>
      <c r="O94" s="12"/>
    </row>
    <row r="95" spans="1:15" x14ac:dyDescent="0.25">
      <c r="A95" s="9" t="s">
        <v>13</v>
      </c>
      <c r="B95" s="7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1"/>
      <c r="O95" s="12"/>
    </row>
    <row r="96" spans="1:15" x14ac:dyDescent="0.25">
      <c r="A96" s="9" t="s">
        <v>14</v>
      </c>
      <c r="B96" s="7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1"/>
      <c r="O96" s="12"/>
    </row>
    <row r="97" spans="1:15" x14ac:dyDescent="0.25">
      <c r="A97" s="8" t="s">
        <v>8</v>
      </c>
      <c r="B97" s="7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1"/>
      <c r="O97" s="12"/>
    </row>
    <row r="98" spans="1:15" x14ac:dyDescent="0.25">
      <c r="A98" s="8" t="s">
        <v>9</v>
      </c>
      <c r="B98" s="7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1"/>
      <c r="O98" s="12"/>
    </row>
    <row r="99" spans="1:15" x14ac:dyDescent="0.25">
      <c r="A99" s="8" t="s">
        <v>10</v>
      </c>
      <c r="B99" s="7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1"/>
      <c r="O99" s="12"/>
    </row>
    <row r="100" spans="1:15" x14ac:dyDescent="0.25">
      <c r="A100" s="8" t="s">
        <v>11</v>
      </c>
      <c r="B100" s="7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"/>
      <c r="O100" s="12"/>
    </row>
    <row r="101" spans="1:15" x14ac:dyDescent="0.25">
      <c r="A101" s="8" t="s">
        <v>12</v>
      </c>
      <c r="B101" s="7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"/>
      <c r="O101" s="12"/>
    </row>
    <row r="102" spans="1:15" x14ac:dyDescent="0.25">
      <c r="A102" s="9" t="s">
        <v>13</v>
      </c>
      <c r="B102" s="7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"/>
      <c r="O102" s="12"/>
    </row>
    <row r="103" spans="1:15" x14ac:dyDescent="0.25">
      <c r="A103" s="9" t="s">
        <v>14</v>
      </c>
      <c r="B103" s="7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"/>
      <c r="O103" s="12"/>
    </row>
    <row r="104" spans="1:15" x14ac:dyDescent="0.25">
      <c r="A104" s="8" t="s">
        <v>8</v>
      </c>
      <c r="B104" s="7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"/>
      <c r="O104" s="12"/>
    </row>
    <row r="105" spans="1:15" x14ac:dyDescent="0.25">
      <c r="A105" s="8" t="s">
        <v>9</v>
      </c>
      <c r="B105" s="7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"/>
      <c r="O105" s="12"/>
    </row>
    <row r="106" spans="1:15" x14ac:dyDescent="0.25">
      <c r="A106" s="8" t="s">
        <v>10</v>
      </c>
      <c r="B106" s="7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"/>
      <c r="O106" s="12"/>
    </row>
    <row r="107" spans="1:15" x14ac:dyDescent="0.25">
      <c r="A107" s="8" t="s">
        <v>11</v>
      </c>
      <c r="B107" s="7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"/>
      <c r="O107" s="12"/>
    </row>
    <row r="108" spans="1:15" x14ac:dyDescent="0.25">
      <c r="A108" s="8" t="s">
        <v>12</v>
      </c>
      <c r="B108" s="7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"/>
      <c r="O108" s="12"/>
    </row>
    <row r="109" spans="1:15" x14ac:dyDescent="0.25">
      <c r="A109" s="9" t="s">
        <v>13</v>
      </c>
      <c r="B109" s="7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"/>
      <c r="O109" s="12"/>
    </row>
    <row r="110" spans="1:15" x14ac:dyDescent="0.25">
      <c r="A110" s="9" t="s">
        <v>14</v>
      </c>
      <c r="B110" s="7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"/>
      <c r="O110" s="12"/>
    </row>
    <row r="111" spans="1:15" x14ac:dyDescent="0.25">
      <c r="A111" s="8" t="s">
        <v>8</v>
      </c>
      <c r="B111" s="7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"/>
      <c r="O111" s="12"/>
    </row>
    <row r="112" spans="1:15" x14ac:dyDescent="0.25">
      <c r="A112" s="8" t="s">
        <v>9</v>
      </c>
      <c r="B112" s="7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"/>
      <c r="O112" s="12"/>
    </row>
    <row r="113" spans="1:15" x14ac:dyDescent="0.25">
      <c r="A113" s="8" t="s">
        <v>10</v>
      </c>
      <c r="B113" s="7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"/>
      <c r="O113" s="12"/>
    </row>
    <row r="114" spans="1:15" x14ac:dyDescent="0.25">
      <c r="A114" s="8" t="s">
        <v>11</v>
      </c>
      <c r="B114" s="7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"/>
      <c r="O114" s="12"/>
    </row>
    <row r="115" spans="1:15" x14ac:dyDescent="0.25">
      <c r="A115" s="8" t="s">
        <v>12</v>
      </c>
      <c r="B115" s="7"/>
      <c r="C115" s="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"/>
      <c r="O115" s="12"/>
    </row>
    <row r="116" spans="1:15" x14ac:dyDescent="0.25">
      <c r="A116" s="9" t="s">
        <v>13</v>
      </c>
      <c r="B116" s="7"/>
      <c r="C116" s="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"/>
      <c r="O116" s="12"/>
    </row>
    <row r="117" spans="1:15" x14ac:dyDescent="0.25">
      <c r="A117" s="9" t="s">
        <v>14</v>
      </c>
      <c r="B117" s="7"/>
      <c r="C117" s="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"/>
      <c r="O117" s="12"/>
    </row>
    <row r="118" spans="1:15" x14ac:dyDescent="0.25">
      <c r="A118" s="8" t="s">
        <v>8</v>
      </c>
      <c r="B118" s="7"/>
      <c r="C118" s="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"/>
      <c r="O118" s="12"/>
    </row>
    <row r="119" spans="1:15" x14ac:dyDescent="0.25">
      <c r="A119" s="8" t="s">
        <v>9</v>
      </c>
      <c r="B119" s="7"/>
      <c r="C119" s="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"/>
      <c r="O119" s="12"/>
    </row>
    <row r="120" spans="1:15" x14ac:dyDescent="0.25">
      <c r="A120" s="8" t="s">
        <v>10</v>
      </c>
      <c r="B120" s="7"/>
      <c r="C120" s="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"/>
      <c r="O120" s="12"/>
    </row>
    <row r="121" spans="1:15" x14ac:dyDescent="0.25">
      <c r="A121" s="8" t="s">
        <v>11</v>
      </c>
      <c r="B121" s="7"/>
      <c r="C121" s="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"/>
      <c r="O121" s="12"/>
    </row>
    <row r="122" spans="1:15" x14ac:dyDescent="0.25">
      <c r="A122" s="8" t="s">
        <v>12</v>
      </c>
      <c r="B122" s="7"/>
      <c r="C122" s="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"/>
      <c r="O122" s="12"/>
    </row>
    <row r="123" spans="1:15" x14ac:dyDescent="0.25">
      <c r="A123" s="9" t="s">
        <v>13</v>
      </c>
      <c r="B123" s="7"/>
      <c r="C123" s="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"/>
      <c r="O123" s="12"/>
    </row>
    <row r="124" spans="1:15" x14ac:dyDescent="0.25">
      <c r="A124" s="9" t="s">
        <v>14</v>
      </c>
      <c r="B124" s="7"/>
      <c r="C124" s="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"/>
      <c r="O124" s="12"/>
    </row>
    <row r="125" spans="1:15" x14ac:dyDescent="0.25">
      <c r="A125" s="8" t="s">
        <v>8</v>
      </c>
      <c r="B125" s="7"/>
      <c r="C125" s="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"/>
      <c r="O125" s="12"/>
    </row>
    <row r="126" spans="1:15" x14ac:dyDescent="0.25">
      <c r="A126" s="8" t="s">
        <v>9</v>
      </c>
      <c r="B126" s="7"/>
      <c r="C126" s="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"/>
      <c r="O126" s="12"/>
    </row>
    <row r="127" spans="1:15" x14ac:dyDescent="0.25">
      <c r="A127" s="8" t="s">
        <v>10</v>
      </c>
      <c r="B127" s="7"/>
      <c r="C127" s="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"/>
      <c r="O127" s="12"/>
    </row>
    <row r="128" spans="1:15" x14ac:dyDescent="0.25">
      <c r="A128" s="8" t="s">
        <v>11</v>
      </c>
      <c r="B128" s="7"/>
      <c r="C128" s="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"/>
      <c r="O128" s="12"/>
    </row>
    <row r="129" spans="1:15" x14ac:dyDescent="0.25">
      <c r="A129" s="8" t="s">
        <v>12</v>
      </c>
      <c r="B129" s="7"/>
      <c r="C129" s="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"/>
      <c r="O129" s="12"/>
    </row>
    <row r="130" spans="1:15" x14ac:dyDescent="0.25">
      <c r="A130" s="9" t="s">
        <v>13</v>
      </c>
      <c r="B130" s="7"/>
      <c r="C130" s="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"/>
      <c r="O130" s="12"/>
    </row>
    <row r="131" spans="1:15" x14ac:dyDescent="0.25">
      <c r="A131" s="9" t="s">
        <v>14</v>
      </c>
      <c r="B131" s="7"/>
      <c r="C131" s="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"/>
      <c r="O131" s="12"/>
    </row>
    <row r="132" spans="1:15" x14ac:dyDescent="0.25">
      <c r="A132" s="8" t="s">
        <v>8</v>
      </c>
      <c r="B132" s="7"/>
      <c r="C132" s="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"/>
      <c r="O132" s="12"/>
    </row>
    <row r="133" spans="1:15" x14ac:dyDescent="0.25">
      <c r="A133" s="8" t="s">
        <v>9</v>
      </c>
      <c r="B133" s="7"/>
      <c r="C133" s="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"/>
      <c r="O133" s="12"/>
    </row>
    <row r="134" spans="1:15" x14ac:dyDescent="0.25">
      <c r="A134" s="8" t="s">
        <v>10</v>
      </c>
      <c r="B134" s="7"/>
      <c r="C134" s="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"/>
      <c r="O134" s="12"/>
    </row>
    <row r="135" spans="1:15" x14ac:dyDescent="0.25">
      <c r="A135" s="8" t="s">
        <v>11</v>
      </c>
      <c r="B135" s="7"/>
      <c r="C135" s="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"/>
      <c r="O135" s="12"/>
    </row>
    <row r="136" spans="1:15" x14ac:dyDescent="0.25">
      <c r="A136" s="8" t="s">
        <v>12</v>
      </c>
      <c r="B136" s="7"/>
      <c r="C136" s="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"/>
      <c r="O136" s="12"/>
    </row>
    <row r="137" spans="1:15" x14ac:dyDescent="0.25">
      <c r="A137" s="9" t="s">
        <v>13</v>
      </c>
      <c r="B137" s="7"/>
      <c r="C137" s="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"/>
      <c r="O137" s="12"/>
    </row>
    <row r="138" spans="1:15" x14ac:dyDescent="0.25">
      <c r="A138" s="9" t="s">
        <v>14</v>
      </c>
      <c r="B138" s="7"/>
      <c r="C138" s="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"/>
      <c r="O138" s="12"/>
    </row>
    <row r="139" spans="1:15" x14ac:dyDescent="0.25">
      <c r="A139" s="8" t="s">
        <v>8</v>
      </c>
      <c r="B139" s="7"/>
      <c r="C139" s="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"/>
      <c r="O139" s="12"/>
    </row>
    <row r="140" spans="1:15" x14ac:dyDescent="0.25">
      <c r="A140" s="8" t="s">
        <v>9</v>
      </c>
      <c r="B140" s="7"/>
      <c r="C140" s="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"/>
      <c r="O140" s="12"/>
    </row>
    <row r="141" spans="1:15" x14ac:dyDescent="0.25">
      <c r="A141" s="8" t="s">
        <v>10</v>
      </c>
      <c r="B141" s="7"/>
      <c r="C141" s="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"/>
      <c r="O141" s="12"/>
    </row>
    <row r="142" spans="1:15" x14ac:dyDescent="0.25">
      <c r="A142" s="8" t="s">
        <v>11</v>
      </c>
      <c r="B142" s="7"/>
      <c r="C142" s="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"/>
      <c r="O142" s="12"/>
    </row>
    <row r="143" spans="1:15" x14ac:dyDescent="0.25">
      <c r="A143" s="8" t="s">
        <v>12</v>
      </c>
      <c r="B143" s="7"/>
      <c r="C143" s="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"/>
      <c r="O143" s="12"/>
    </row>
    <row r="144" spans="1:15" x14ac:dyDescent="0.25">
      <c r="A144" s="9" t="s">
        <v>13</v>
      </c>
      <c r="B144" s="7"/>
      <c r="C144" s="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"/>
      <c r="O144" s="12"/>
    </row>
    <row r="145" spans="1:15" x14ac:dyDescent="0.25">
      <c r="A145" s="9" t="s">
        <v>14</v>
      </c>
      <c r="B145" s="7"/>
      <c r="C145" s="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"/>
      <c r="O145" s="12"/>
    </row>
    <row r="146" spans="1:15" x14ac:dyDescent="0.25">
      <c r="A146" s="8" t="s">
        <v>8</v>
      </c>
      <c r="B146" s="7"/>
      <c r="C146" s="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"/>
      <c r="O146" s="12"/>
    </row>
    <row r="147" spans="1:15" x14ac:dyDescent="0.25">
      <c r="A147" s="8" t="s">
        <v>9</v>
      </c>
      <c r="B147" s="7"/>
      <c r="C147" s="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"/>
      <c r="O147" s="12"/>
    </row>
    <row r="148" spans="1:15" x14ac:dyDescent="0.25">
      <c r="A148" s="8" t="s">
        <v>10</v>
      </c>
      <c r="B148" s="7"/>
      <c r="C148" s="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"/>
      <c r="O148" s="12"/>
    </row>
    <row r="149" spans="1:15" x14ac:dyDescent="0.25">
      <c r="A149" s="8" t="s">
        <v>11</v>
      </c>
      <c r="B149" s="7"/>
      <c r="C149" s="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"/>
      <c r="O149" s="12"/>
    </row>
    <row r="150" spans="1:15" x14ac:dyDescent="0.25">
      <c r="A150" s="8" t="s">
        <v>12</v>
      </c>
      <c r="B150" s="7"/>
      <c r="C150" s="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"/>
      <c r="O150" s="12"/>
    </row>
    <row r="151" spans="1:15" x14ac:dyDescent="0.25">
      <c r="A151" s="9" t="s">
        <v>13</v>
      </c>
      <c r="B151" s="7"/>
      <c r="C151" s="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"/>
      <c r="O151" s="12"/>
    </row>
    <row r="152" spans="1:15" x14ac:dyDescent="0.25">
      <c r="A152" s="9" t="s">
        <v>14</v>
      </c>
      <c r="B152" s="7"/>
      <c r="C152" s="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"/>
      <c r="O152" s="12"/>
    </row>
    <row r="153" spans="1:15" x14ac:dyDescent="0.25">
      <c r="A153" s="8" t="s">
        <v>8</v>
      </c>
      <c r="B153" s="7"/>
      <c r="C153" s="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"/>
      <c r="O153" s="12"/>
    </row>
    <row r="154" spans="1:15" x14ac:dyDescent="0.25">
      <c r="A154" s="8" t="s">
        <v>9</v>
      </c>
      <c r="B154" s="7"/>
      <c r="C154" s="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"/>
      <c r="O154" s="12"/>
    </row>
    <row r="155" spans="1:15" x14ac:dyDescent="0.25">
      <c r="A155" s="8" t="s">
        <v>10</v>
      </c>
      <c r="B155" s="7"/>
      <c r="C155" s="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"/>
      <c r="O155" s="12"/>
    </row>
    <row r="156" spans="1:15" x14ac:dyDescent="0.25">
      <c r="A156" s="8" t="s">
        <v>11</v>
      </c>
      <c r="B156" s="7"/>
      <c r="C156" s="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"/>
      <c r="O156" s="12"/>
    </row>
    <row r="157" spans="1:15" x14ac:dyDescent="0.25">
      <c r="A157" s="8" t="s">
        <v>12</v>
      </c>
      <c r="B157" s="7"/>
      <c r="C157" s="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"/>
      <c r="O157" s="12"/>
    </row>
    <row r="158" spans="1:15" x14ac:dyDescent="0.25">
      <c r="A158" s="9" t="s">
        <v>13</v>
      </c>
      <c r="B158" s="7"/>
      <c r="C158" s="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"/>
      <c r="O158" s="12"/>
    </row>
    <row r="159" spans="1:15" x14ac:dyDescent="0.25">
      <c r="A159" s="9" t="s">
        <v>14</v>
      </c>
      <c r="B159" s="7"/>
      <c r="C159" s="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"/>
      <c r="O159" s="12"/>
    </row>
    <row r="160" spans="1:15" x14ac:dyDescent="0.25">
      <c r="A160" s="8" t="s">
        <v>8</v>
      </c>
      <c r="B160" s="7"/>
      <c r="C160" s="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"/>
      <c r="O160" s="12"/>
    </row>
    <row r="161" spans="1:15" x14ac:dyDescent="0.25">
      <c r="A161" s="8" t="s">
        <v>9</v>
      </c>
      <c r="B161" s="7"/>
      <c r="C161" s="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"/>
      <c r="O161" s="12"/>
    </row>
    <row r="162" spans="1:15" x14ac:dyDescent="0.25">
      <c r="A162" s="8" t="s">
        <v>10</v>
      </c>
      <c r="B162" s="7"/>
      <c r="C162" s="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"/>
      <c r="O162" s="12"/>
    </row>
    <row r="163" spans="1:15" x14ac:dyDescent="0.25">
      <c r="A163" s="8" t="s">
        <v>11</v>
      </c>
      <c r="B163" s="7"/>
      <c r="C163" s="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"/>
      <c r="O163" s="12"/>
    </row>
    <row r="164" spans="1:15" x14ac:dyDescent="0.25">
      <c r="A164" s="8" t="s">
        <v>12</v>
      </c>
      <c r="B164" s="7"/>
      <c r="C164" s="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"/>
      <c r="O164" s="12"/>
    </row>
    <row r="165" spans="1:15" x14ac:dyDescent="0.25">
      <c r="A165" s="9" t="s">
        <v>13</v>
      </c>
      <c r="B165" s="7"/>
      <c r="C165" s="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"/>
      <c r="O165" s="12"/>
    </row>
    <row r="166" spans="1:15" x14ac:dyDescent="0.25">
      <c r="A166" s="9" t="s">
        <v>14</v>
      </c>
      <c r="B166" s="7"/>
      <c r="C166" s="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"/>
      <c r="O166" s="12"/>
    </row>
    <row r="167" spans="1:15" x14ac:dyDescent="0.25">
      <c r="A167" s="8" t="s">
        <v>8</v>
      </c>
      <c r="B167" s="7"/>
      <c r="C167" s="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"/>
      <c r="O167" s="12"/>
    </row>
    <row r="168" spans="1:15" x14ac:dyDescent="0.25">
      <c r="A168" s="8" t="s">
        <v>9</v>
      </c>
      <c r="B168" s="7"/>
      <c r="C168" s="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"/>
      <c r="O168" s="12"/>
    </row>
    <row r="169" spans="1:15" x14ac:dyDescent="0.25">
      <c r="A169" s="8" t="s">
        <v>10</v>
      </c>
      <c r="B169" s="7"/>
      <c r="C169" s="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"/>
      <c r="O169" s="12"/>
    </row>
    <row r="170" spans="1:15" x14ac:dyDescent="0.25">
      <c r="A170" s="8" t="s">
        <v>11</v>
      </c>
      <c r="B170" s="7"/>
      <c r="C170" s="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"/>
      <c r="O170" s="12"/>
    </row>
    <row r="171" spans="1:15" x14ac:dyDescent="0.25">
      <c r="A171" s="8" t="s">
        <v>12</v>
      </c>
      <c r="B171" s="7"/>
      <c r="C171" s="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"/>
      <c r="O171" s="12"/>
    </row>
    <row r="172" spans="1:15" x14ac:dyDescent="0.25">
      <c r="A172" s="9" t="s">
        <v>13</v>
      </c>
      <c r="B172" s="7"/>
      <c r="C172" s="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1"/>
      <c r="O172" s="12"/>
    </row>
    <row r="173" spans="1:15" x14ac:dyDescent="0.25">
      <c r="A173" s="9" t="s">
        <v>14</v>
      </c>
      <c r="B173" s="7"/>
      <c r="C173" s="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"/>
      <c r="O173" s="12"/>
    </row>
    <row r="174" spans="1:15" x14ac:dyDescent="0.25">
      <c r="A174" s="8" t="s">
        <v>8</v>
      </c>
      <c r="B174" s="7"/>
      <c r="C174" s="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"/>
      <c r="O174" s="12"/>
    </row>
    <row r="175" spans="1:15" x14ac:dyDescent="0.25">
      <c r="A175" s="8" t="s">
        <v>9</v>
      </c>
      <c r="B175" s="7"/>
      <c r="C175" s="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1"/>
      <c r="O175" s="12"/>
    </row>
    <row r="176" spans="1:15" x14ac:dyDescent="0.25">
      <c r="A176" s="8" t="s">
        <v>10</v>
      </c>
      <c r="B176" s="7"/>
      <c r="C176" s="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"/>
      <c r="O176" s="12"/>
    </row>
    <row r="177" spans="1:15" x14ac:dyDescent="0.25">
      <c r="A177" s="8" t="s">
        <v>11</v>
      </c>
      <c r="B177" s="7"/>
      <c r="C177" s="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1"/>
      <c r="O177" s="12"/>
    </row>
    <row r="178" spans="1:15" x14ac:dyDescent="0.25">
      <c r="A178" s="8" t="s">
        <v>12</v>
      </c>
      <c r="B178" s="7"/>
      <c r="C178" s="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"/>
      <c r="O178" s="12"/>
    </row>
    <row r="179" spans="1:15" x14ac:dyDescent="0.25">
      <c r="A179" s="9" t="s">
        <v>13</v>
      </c>
      <c r="B179" s="7"/>
      <c r="C179" s="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1"/>
      <c r="O179" s="12"/>
    </row>
    <row r="180" spans="1:15" x14ac:dyDescent="0.25">
      <c r="A180" s="9" t="s">
        <v>14</v>
      </c>
      <c r="B180" s="7"/>
      <c r="C180" s="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1"/>
      <c r="O180" s="12"/>
    </row>
    <row r="181" spans="1:15" x14ac:dyDescent="0.25">
      <c r="A181" s="8" t="s">
        <v>8</v>
      </c>
      <c r="B181" s="7"/>
      <c r="C181" s="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1"/>
      <c r="O181" s="12"/>
    </row>
    <row r="182" spans="1:15" x14ac:dyDescent="0.25">
      <c r="A182" s="8" t="s">
        <v>9</v>
      </c>
      <c r="B182" s="7"/>
      <c r="C182" s="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"/>
      <c r="O182" s="12"/>
    </row>
    <row r="183" spans="1:15" x14ac:dyDescent="0.25">
      <c r="A183" s="8" t="s">
        <v>10</v>
      </c>
      <c r="B183" s="7"/>
      <c r="C183" s="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1"/>
      <c r="O183" s="12"/>
    </row>
    <row r="184" spans="1:15" x14ac:dyDescent="0.25">
      <c r="A184" s="8" t="s">
        <v>11</v>
      </c>
      <c r="B184" s="7"/>
      <c r="C184" s="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1"/>
      <c r="O184" s="12"/>
    </row>
    <row r="185" spans="1:15" x14ac:dyDescent="0.25">
      <c r="A185" s="8" t="s">
        <v>12</v>
      </c>
      <c r="B185" s="7"/>
      <c r="C185" s="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1"/>
      <c r="O185" s="12"/>
    </row>
    <row r="186" spans="1:15" x14ac:dyDescent="0.25">
      <c r="A186" s="9" t="s">
        <v>13</v>
      </c>
      <c r="B186" s="7"/>
      <c r="C186" s="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"/>
      <c r="O186" s="12"/>
    </row>
    <row r="187" spans="1:15" x14ac:dyDescent="0.25">
      <c r="A187" s="9" t="s">
        <v>14</v>
      </c>
      <c r="B187" s="7"/>
      <c r="C187" s="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1"/>
      <c r="O187" s="12"/>
    </row>
    <row r="188" spans="1:15" x14ac:dyDescent="0.25">
      <c r="A188" s="8" t="s">
        <v>8</v>
      </c>
      <c r="B188" s="7"/>
      <c r="C188" s="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1"/>
      <c r="O188" s="12"/>
    </row>
    <row r="189" spans="1:15" x14ac:dyDescent="0.25">
      <c r="A189" s="8" t="s">
        <v>9</v>
      </c>
      <c r="B189" s="7"/>
      <c r="C189" s="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1"/>
      <c r="O189" s="12"/>
    </row>
    <row r="190" spans="1:15" x14ac:dyDescent="0.25">
      <c r="A190" s="8" t="s">
        <v>10</v>
      </c>
      <c r="B190" s="7"/>
      <c r="C190" s="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"/>
      <c r="O190" s="12"/>
    </row>
    <row r="191" spans="1:15" x14ac:dyDescent="0.25">
      <c r="A191" s="8" t="s">
        <v>11</v>
      </c>
      <c r="B191" s="7"/>
      <c r="C191" s="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1"/>
      <c r="O191" s="12"/>
    </row>
    <row r="192" spans="1:15" x14ac:dyDescent="0.25">
      <c r="A192" s="8" t="s">
        <v>12</v>
      </c>
      <c r="B192" s="7"/>
      <c r="C192" s="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1"/>
      <c r="O192" s="12"/>
    </row>
    <row r="193" spans="1:15" x14ac:dyDescent="0.25">
      <c r="A193" s="9" t="s">
        <v>13</v>
      </c>
      <c r="B193" s="7"/>
      <c r="C193" s="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1"/>
      <c r="O193" s="12"/>
    </row>
    <row r="194" spans="1:15" x14ac:dyDescent="0.25">
      <c r="A194" s="9"/>
      <c r="B194" s="7"/>
      <c r="C194" s="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"/>
      <c r="O194" s="12"/>
    </row>
    <row r="195" spans="1:15" x14ac:dyDescent="0.25">
      <c r="A195" s="9" t="s">
        <v>14</v>
      </c>
      <c r="B195" s="7"/>
      <c r="C195" s="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"/>
      <c r="O195" s="12"/>
    </row>
    <row r="196" spans="1:15" x14ac:dyDescent="0.25">
      <c r="A196" s="8" t="s">
        <v>8</v>
      </c>
      <c r="B196" s="7"/>
      <c r="C196" s="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"/>
      <c r="O196" s="12"/>
    </row>
    <row r="197" spans="1:15" x14ac:dyDescent="0.25">
      <c r="A197" s="8" t="s">
        <v>9</v>
      </c>
      <c r="B197" s="7"/>
      <c r="C197" s="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"/>
      <c r="O197" s="12"/>
    </row>
    <row r="198" spans="1:15" x14ac:dyDescent="0.25">
      <c r="A198" s="8" t="s">
        <v>10</v>
      </c>
      <c r="B198" s="7"/>
      <c r="C198" s="1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"/>
      <c r="O198" s="12"/>
    </row>
    <row r="199" spans="1:15" x14ac:dyDescent="0.25">
      <c r="A199" s="8" t="s">
        <v>11</v>
      </c>
      <c r="B199" s="7"/>
      <c r="C199" s="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1"/>
      <c r="O199" s="12"/>
    </row>
    <row r="200" spans="1:15" x14ac:dyDescent="0.25">
      <c r="A200" s="8" t="s">
        <v>12</v>
      </c>
      <c r="B200" s="7"/>
      <c r="C200" s="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1"/>
      <c r="O200" s="12"/>
    </row>
    <row r="201" spans="1:15" x14ac:dyDescent="0.25">
      <c r="A201" s="9" t="s">
        <v>13</v>
      </c>
      <c r="B201" s="7"/>
      <c r="C201" s="1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1"/>
      <c r="O201" s="12"/>
    </row>
    <row r="202" spans="1:15" x14ac:dyDescent="0.25">
      <c r="A202" s="9" t="s">
        <v>14</v>
      </c>
      <c r="B202" s="7"/>
      <c r="C202" s="1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"/>
      <c r="O202" s="12"/>
    </row>
    <row r="203" spans="1:15" x14ac:dyDescent="0.25">
      <c r="A203" s="8" t="s">
        <v>8</v>
      </c>
      <c r="B203" s="7"/>
      <c r="C203" s="1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"/>
      <c r="O203" s="12"/>
    </row>
    <row r="204" spans="1:15" x14ac:dyDescent="0.25">
      <c r="A204" s="8" t="s">
        <v>9</v>
      </c>
      <c r="B204" s="7"/>
      <c r="C204" s="1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1"/>
      <c r="O204" s="12"/>
    </row>
    <row r="205" spans="1:15" x14ac:dyDescent="0.25">
      <c r="A205" s="8" t="s">
        <v>10</v>
      </c>
      <c r="B205" s="7"/>
      <c r="C205" s="1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"/>
      <c r="O205" s="12"/>
    </row>
    <row r="206" spans="1:15" x14ac:dyDescent="0.25">
      <c r="A206" s="8" t="s">
        <v>11</v>
      </c>
      <c r="B206" s="7"/>
      <c r="C206" s="1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"/>
      <c r="O206" s="12"/>
    </row>
    <row r="207" spans="1:15" x14ac:dyDescent="0.25">
      <c r="A207" s="8" t="s">
        <v>12</v>
      </c>
      <c r="B207" s="7"/>
      <c r="C207" s="1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1"/>
      <c r="O207" s="12"/>
    </row>
    <row r="208" spans="1:15" x14ac:dyDescent="0.25">
      <c r="A208" s="9" t="s">
        <v>13</v>
      </c>
      <c r="B208" s="7"/>
      <c r="C208" s="1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1"/>
      <c r="O208" s="12"/>
    </row>
    <row r="209" spans="1:15" x14ac:dyDescent="0.25">
      <c r="A209" s="9" t="s">
        <v>14</v>
      </c>
      <c r="B209" s="7"/>
      <c r="C209" s="1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1"/>
      <c r="O209" s="12"/>
    </row>
    <row r="210" spans="1:15" x14ac:dyDescent="0.25">
      <c r="A210" s="8" t="s">
        <v>8</v>
      </c>
      <c r="B210" s="7"/>
      <c r="C210" s="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1"/>
      <c r="O210" s="12"/>
    </row>
    <row r="211" spans="1:15" x14ac:dyDescent="0.25">
      <c r="A211" s="8" t="s">
        <v>9</v>
      </c>
      <c r="B211" s="7"/>
      <c r="C211" s="1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1"/>
      <c r="O211" s="12"/>
    </row>
    <row r="212" spans="1:15" x14ac:dyDescent="0.25">
      <c r="A212" s="8" t="s">
        <v>10</v>
      </c>
      <c r="B212" s="7"/>
      <c r="C212" s="1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"/>
      <c r="O212" s="12"/>
    </row>
    <row r="213" spans="1:15" x14ac:dyDescent="0.25">
      <c r="A213" s="8" t="s">
        <v>11</v>
      </c>
      <c r="B213" s="7"/>
      <c r="C213" s="1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1"/>
      <c r="O213" s="12"/>
    </row>
    <row r="214" spans="1:15" x14ac:dyDescent="0.25">
      <c r="A214" s="8" t="s">
        <v>12</v>
      </c>
      <c r="B214" s="7"/>
      <c r="C214" s="1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1"/>
      <c r="O214" s="12"/>
    </row>
    <row r="215" spans="1:15" x14ac:dyDescent="0.25">
      <c r="A215" s="9" t="s">
        <v>13</v>
      </c>
      <c r="B215" s="7"/>
      <c r="C215" s="1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1"/>
      <c r="O215" s="12"/>
    </row>
    <row r="216" spans="1:15" x14ac:dyDescent="0.25">
      <c r="A216" s="9" t="s">
        <v>14</v>
      </c>
      <c r="B216" s="7"/>
      <c r="C216" s="1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1"/>
      <c r="O216" s="12"/>
    </row>
    <row r="217" spans="1:15" x14ac:dyDescent="0.25">
      <c r="A217" s="8" t="s">
        <v>8</v>
      </c>
      <c r="B217" s="7"/>
      <c r="C217" s="1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1"/>
      <c r="O217" s="12"/>
    </row>
    <row r="218" spans="1:15" x14ac:dyDescent="0.25">
      <c r="A218" s="8" t="s">
        <v>9</v>
      </c>
      <c r="B218" s="7"/>
      <c r="C218" s="1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1"/>
      <c r="O218" s="12"/>
    </row>
    <row r="219" spans="1:15" x14ac:dyDescent="0.25">
      <c r="A219" s="8" t="s">
        <v>10</v>
      </c>
      <c r="B219" s="7"/>
      <c r="C219" s="1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"/>
      <c r="O219" s="12"/>
    </row>
    <row r="220" spans="1:15" x14ac:dyDescent="0.25">
      <c r="A220" s="8" t="s">
        <v>11</v>
      </c>
      <c r="B220" s="7"/>
      <c r="C220" s="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"/>
      <c r="O220" s="12"/>
    </row>
    <row r="221" spans="1:15" x14ac:dyDescent="0.25">
      <c r="A221" s="8" t="s">
        <v>12</v>
      </c>
      <c r="B221" s="7"/>
      <c r="C221" s="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"/>
      <c r="O221" s="12"/>
    </row>
    <row r="222" spans="1:15" x14ac:dyDescent="0.25">
      <c r="A222" s="9" t="s">
        <v>13</v>
      </c>
      <c r="B222" s="7"/>
      <c r="C222" s="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"/>
      <c r="O222" s="12"/>
    </row>
    <row r="223" spans="1:15" x14ac:dyDescent="0.25">
      <c r="A223" s="9" t="s">
        <v>14</v>
      </c>
      <c r="B223" s="7"/>
      <c r="C223" s="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"/>
      <c r="O223" s="12"/>
    </row>
    <row r="224" spans="1:15" x14ac:dyDescent="0.25">
      <c r="A224" s="8" t="s">
        <v>8</v>
      </c>
      <c r="B224" s="7"/>
      <c r="C224" s="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"/>
      <c r="O224" s="12"/>
    </row>
    <row r="225" spans="1:15" x14ac:dyDescent="0.25">
      <c r="A225" s="8" t="s">
        <v>9</v>
      </c>
      <c r="B225" s="7"/>
      <c r="C225" s="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"/>
      <c r="O225" s="12"/>
    </row>
    <row r="226" spans="1:15" x14ac:dyDescent="0.25">
      <c r="A226" s="8" t="s">
        <v>10</v>
      </c>
      <c r="B226" s="7"/>
      <c r="C226" s="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"/>
      <c r="O226" s="12"/>
    </row>
    <row r="227" spans="1:15" x14ac:dyDescent="0.25">
      <c r="A227" s="8" t="s">
        <v>11</v>
      </c>
      <c r="B227" s="7"/>
      <c r="C227" s="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"/>
      <c r="O227" s="12"/>
    </row>
    <row r="228" spans="1:15" x14ac:dyDescent="0.25">
      <c r="A228" s="8" t="s">
        <v>12</v>
      </c>
      <c r="B228" s="7"/>
      <c r="C228" s="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"/>
      <c r="O228" s="12"/>
    </row>
    <row r="229" spans="1:15" x14ac:dyDescent="0.25">
      <c r="A229" s="9" t="s">
        <v>13</v>
      </c>
      <c r="B229" s="7"/>
      <c r="C229" s="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"/>
      <c r="O229" s="12"/>
    </row>
    <row r="230" spans="1:15" x14ac:dyDescent="0.25">
      <c r="A230" s="9" t="s">
        <v>14</v>
      </c>
      <c r="B230" s="7"/>
      <c r="C230" s="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"/>
      <c r="O230" s="12"/>
    </row>
    <row r="231" spans="1:15" x14ac:dyDescent="0.25">
      <c r="A231" s="8" t="s">
        <v>8</v>
      </c>
      <c r="B231" s="7"/>
      <c r="C231" s="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"/>
      <c r="O231" s="12"/>
    </row>
    <row r="232" spans="1:15" x14ac:dyDescent="0.25">
      <c r="A232" s="8" t="s">
        <v>9</v>
      </c>
      <c r="B232" s="7"/>
      <c r="C232" s="1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"/>
      <c r="O232" s="12"/>
    </row>
    <row r="233" spans="1:15" x14ac:dyDescent="0.25">
      <c r="A233" s="8" t="s">
        <v>10</v>
      </c>
      <c r="B233" s="7"/>
      <c r="C233" s="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"/>
      <c r="O233" s="12"/>
    </row>
    <row r="234" spans="1:15" x14ac:dyDescent="0.25">
      <c r="A234" s="8" t="s">
        <v>11</v>
      </c>
      <c r="B234" s="7"/>
      <c r="C234" s="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"/>
      <c r="O234" s="12"/>
    </row>
    <row r="235" spans="1:15" x14ac:dyDescent="0.25">
      <c r="A235" s="8" t="s">
        <v>12</v>
      </c>
      <c r="B235" s="7"/>
      <c r="C235" s="1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"/>
      <c r="O235" s="12"/>
    </row>
    <row r="236" spans="1:15" x14ac:dyDescent="0.25">
      <c r="A236" s="9" t="s">
        <v>13</v>
      </c>
      <c r="B236" s="7"/>
      <c r="C236" s="1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"/>
      <c r="O236" s="12"/>
    </row>
    <row r="237" spans="1:15" x14ac:dyDescent="0.25">
      <c r="A237" s="9" t="s">
        <v>14</v>
      </c>
      <c r="B237" s="7"/>
      <c r="C237" s="1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"/>
      <c r="O237" s="12"/>
    </row>
    <row r="238" spans="1:15" x14ac:dyDescent="0.25">
      <c r="A238" s="8" t="s">
        <v>8</v>
      </c>
      <c r="B238" s="7"/>
      <c r="C238" s="1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1"/>
      <c r="O238" s="12"/>
    </row>
    <row r="239" spans="1:15" x14ac:dyDescent="0.25">
      <c r="A239" s="8" t="s">
        <v>9</v>
      </c>
      <c r="B239" s="7"/>
      <c r="C239" s="1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1"/>
      <c r="O239" s="12"/>
    </row>
    <row r="240" spans="1:15" x14ac:dyDescent="0.25">
      <c r="A240" s="8" t="s">
        <v>10</v>
      </c>
      <c r="B240" s="7"/>
      <c r="C240" s="1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1"/>
      <c r="O240" s="12"/>
    </row>
    <row r="241" spans="1:15" x14ac:dyDescent="0.25">
      <c r="A241" s="8" t="s">
        <v>11</v>
      </c>
      <c r="B241" s="7"/>
      <c r="C241" s="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1"/>
      <c r="O241" s="12"/>
    </row>
    <row r="242" spans="1:15" x14ac:dyDescent="0.25">
      <c r="A242" s="8" t="s">
        <v>12</v>
      </c>
      <c r="B242" s="7"/>
      <c r="C242" s="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1"/>
      <c r="O242" s="12"/>
    </row>
    <row r="243" spans="1:15" x14ac:dyDescent="0.25">
      <c r="A243" s="9" t="s">
        <v>13</v>
      </c>
      <c r="B243" s="7"/>
      <c r="C243" s="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1"/>
      <c r="O243" s="12"/>
    </row>
    <row r="244" spans="1:15" x14ac:dyDescent="0.25">
      <c r="A244" s="9" t="s">
        <v>14</v>
      </c>
      <c r="B244" s="7"/>
      <c r="C244" s="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1"/>
      <c r="O244" s="12"/>
    </row>
    <row r="245" spans="1:15" x14ac:dyDescent="0.25">
      <c r="A245" s="8" t="s">
        <v>8</v>
      </c>
      <c r="B245" s="7"/>
      <c r="C245" s="1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1"/>
      <c r="O245" s="12"/>
    </row>
    <row r="246" spans="1:15" x14ac:dyDescent="0.25">
      <c r="A246" s="8" t="s">
        <v>9</v>
      </c>
      <c r="B246" s="7"/>
      <c r="C246" s="1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1"/>
      <c r="O246" s="12"/>
    </row>
    <row r="247" spans="1:15" x14ac:dyDescent="0.25">
      <c r="A247" s="8" t="s">
        <v>10</v>
      </c>
      <c r="B247" s="7"/>
      <c r="C247" s="1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1"/>
      <c r="O247" s="12"/>
    </row>
    <row r="248" spans="1:15" x14ac:dyDescent="0.25">
      <c r="A248" s="8" t="s">
        <v>11</v>
      </c>
      <c r="B248" s="7"/>
      <c r="C248" s="1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1"/>
      <c r="O248" s="12"/>
    </row>
    <row r="249" spans="1:15" x14ac:dyDescent="0.25">
      <c r="A249" s="8" t="s">
        <v>12</v>
      </c>
      <c r="B249" s="7"/>
      <c r="C249" s="1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1"/>
      <c r="O249" s="12"/>
    </row>
    <row r="250" spans="1:15" x14ac:dyDescent="0.25">
      <c r="A250" s="9" t="s">
        <v>13</v>
      </c>
      <c r="B250" s="7"/>
      <c r="C250" s="1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1"/>
      <c r="O250" s="12"/>
    </row>
    <row r="251" spans="1:15" x14ac:dyDescent="0.25">
      <c r="A251" s="9" t="s">
        <v>14</v>
      </c>
      <c r="B251" s="7"/>
      <c r="C251" s="1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1"/>
      <c r="O251" s="12"/>
    </row>
    <row r="252" spans="1:15" x14ac:dyDescent="0.25">
      <c r="A252" s="8" t="s">
        <v>8</v>
      </c>
      <c r="B252" s="7"/>
      <c r="C252" s="1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1"/>
      <c r="O252" s="12"/>
    </row>
    <row r="253" spans="1:15" x14ac:dyDescent="0.25">
      <c r="A253" s="8" t="s">
        <v>9</v>
      </c>
      <c r="B253" s="7"/>
      <c r="C253" s="1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1"/>
      <c r="O253" s="12"/>
    </row>
    <row r="254" spans="1:15" x14ac:dyDescent="0.25">
      <c r="A254" s="8" t="s">
        <v>10</v>
      </c>
      <c r="B254" s="7"/>
      <c r="C254" s="1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1"/>
      <c r="O254" s="12"/>
    </row>
    <row r="255" spans="1:15" x14ac:dyDescent="0.25">
      <c r="A255" s="8" t="s">
        <v>11</v>
      </c>
      <c r="B255" s="7"/>
      <c r="C255" s="1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1"/>
      <c r="O255" s="12"/>
    </row>
    <row r="256" spans="1:15" x14ac:dyDescent="0.25">
      <c r="A256" s="8" t="s">
        <v>12</v>
      </c>
      <c r="B256" s="7"/>
      <c r="C256" s="1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1"/>
      <c r="O256" s="12"/>
    </row>
    <row r="257" spans="1:15" x14ac:dyDescent="0.25">
      <c r="A257" s="9" t="s">
        <v>13</v>
      </c>
      <c r="B257" s="7"/>
      <c r="C257" s="1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1"/>
      <c r="O257" s="12"/>
    </row>
    <row r="258" spans="1:15" x14ac:dyDescent="0.25">
      <c r="A258" s="9" t="s">
        <v>14</v>
      </c>
      <c r="B258" s="7"/>
      <c r="C258" s="1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1"/>
      <c r="O258" s="12"/>
    </row>
    <row r="259" spans="1:15" x14ac:dyDescent="0.25">
      <c r="A259" s="8" t="s">
        <v>8</v>
      </c>
      <c r="B259" s="7"/>
      <c r="C259" s="1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1"/>
      <c r="O259" s="12"/>
    </row>
    <row r="260" spans="1:15" x14ac:dyDescent="0.25">
      <c r="A260" s="8" t="s">
        <v>9</v>
      </c>
      <c r="B260" s="7"/>
      <c r="C260" s="1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1"/>
      <c r="O260" s="12"/>
    </row>
    <row r="261" spans="1:15" x14ac:dyDescent="0.25">
      <c r="A261" s="8" t="s">
        <v>10</v>
      </c>
      <c r="B261" s="7"/>
      <c r="C261" s="1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1"/>
      <c r="O261" s="12"/>
    </row>
    <row r="262" spans="1:15" x14ac:dyDescent="0.25">
      <c r="A262" s="8" t="s">
        <v>11</v>
      </c>
      <c r="B262" s="7"/>
      <c r="C262" s="1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1"/>
      <c r="O262" s="12"/>
    </row>
    <row r="263" spans="1:15" x14ac:dyDescent="0.25">
      <c r="A263" s="8" t="s">
        <v>12</v>
      </c>
      <c r="B263" s="7"/>
      <c r="C263" s="1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1"/>
      <c r="O263" s="12"/>
    </row>
    <row r="264" spans="1:15" x14ac:dyDescent="0.25">
      <c r="A264" s="9" t="s">
        <v>13</v>
      </c>
      <c r="B264" s="7"/>
      <c r="C264" s="1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1"/>
      <c r="O264" s="12"/>
    </row>
    <row r="265" spans="1:15" x14ac:dyDescent="0.25">
      <c r="A265" s="9" t="s">
        <v>14</v>
      </c>
      <c r="B265" s="7"/>
      <c r="C265" s="1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1"/>
      <c r="O265" s="12"/>
    </row>
    <row r="266" spans="1:15" x14ac:dyDescent="0.25">
      <c r="A266" s="8" t="s">
        <v>8</v>
      </c>
      <c r="B266" s="7"/>
      <c r="C266" s="1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1"/>
      <c r="O266" s="12"/>
    </row>
    <row r="267" spans="1:15" x14ac:dyDescent="0.25">
      <c r="A267" s="8" t="s">
        <v>9</v>
      </c>
      <c r="B267" s="7"/>
      <c r="C267" s="1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1"/>
      <c r="O267" s="12"/>
    </row>
    <row r="268" spans="1:15" x14ac:dyDescent="0.25">
      <c r="A268" s="8" t="s">
        <v>10</v>
      </c>
      <c r="B268" s="7"/>
      <c r="C268" s="1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1"/>
      <c r="O268" s="12"/>
    </row>
    <row r="269" spans="1:15" x14ac:dyDescent="0.25">
      <c r="A269" s="8" t="s">
        <v>11</v>
      </c>
      <c r="B269" s="7"/>
      <c r="C269" s="1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1"/>
      <c r="O269" s="12"/>
    </row>
    <row r="270" spans="1:15" x14ac:dyDescent="0.25">
      <c r="A270" s="8" t="s">
        <v>12</v>
      </c>
      <c r="B270" s="7"/>
      <c r="C270" s="1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1"/>
      <c r="O270" s="12"/>
    </row>
    <row r="271" spans="1:15" x14ac:dyDescent="0.25">
      <c r="A271" s="9" t="s">
        <v>13</v>
      </c>
      <c r="B271" s="7"/>
      <c r="C271" s="1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1"/>
      <c r="O271" s="12"/>
    </row>
    <row r="272" spans="1:15" x14ac:dyDescent="0.25">
      <c r="A272" s="9" t="s">
        <v>14</v>
      </c>
      <c r="B272" s="7"/>
      <c r="C272" s="1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1"/>
      <c r="O272" s="12"/>
    </row>
    <row r="273" spans="1:15" x14ac:dyDescent="0.25">
      <c r="A273" s="8" t="s">
        <v>8</v>
      </c>
      <c r="B273" s="7"/>
      <c r="C273" s="1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1"/>
      <c r="O273" s="12"/>
    </row>
    <row r="274" spans="1:15" x14ac:dyDescent="0.25">
      <c r="A274" s="8" t="s">
        <v>9</v>
      </c>
      <c r="B274" s="7"/>
      <c r="C274" s="1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1"/>
      <c r="O274" s="12"/>
    </row>
    <row r="275" spans="1:15" x14ac:dyDescent="0.25">
      <c r="A275" s="8" t="s">
        <v>10</v>
      </c>
      <c r="B275" s="7"/>
      <c r="C275" s="1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1"/>
      <c r="O275" s="12"/>
    </row>
    <row r="276" spans="1:15" x14ac:dyDescent="0.25">
      <c r="A276" s="8" t="s">
        <v>11</v>
      </c>
      <c r="B276" s="7"/>
      <c r="C276" s="1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1"/>
      <c r="O276" s="12"/>
    </row>
    <row r="277" spans="1:15" x14ac:dyDescent="0.25">
      <c r="A277" s="8" t="s">
        <v>12</v>
      </c>
      <c r="B277" s="7"/>
      <c r="C277" s="1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1"/>
      <c r="O277" s="12"/>
    </row>
    <row r="278" spans="1:15" x14ac:dyDescent="0.25">
      <c r="A278" s="9" t="s">
        <v>13</v>
      </c>
      <c r="B278" s="7"/>
      <c r="C278" s="1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1"/>
      <c r="O278" s="12"/>
    </row>
    <row r="279" spans="1:15" x14ac:dyDescent="0.25">
      <c r="A279" s="9" t="s">
        <v>14</v>
      </c>
      <c r="B279" s="7"/>
      <c r="C279" s="1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1"/>
      <c r="O279" s="12"/>
    </row>
    <row r="280" spans="1:15" x14ac:dyDescent="0.25">
      <c r="A280" s="8" t="s">
        <v>8</v>
      </c>
      <c r="B280" s="7"/>
      <c r="C280" s="1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1"/>
      <c r="O280" s="12"/>
    </row>
    <row r="281" spans="1:15" x14ac:dyDescent="0.25">
      <c r="A281" s="8" t="s">
        <v>9</v>
      </c>
      <c r="B281" s="7"/>
      <c r="C281" s="1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1"/>
      <c r="O281" s="12"/>
    </row>
    <row r="282" spans="1:15" x14ac:dyDescent="0.25">
      <c r="A282" s="8" t="s">
        <v>10</v>
      </c>
      <c r="B282" s="7"/>
      <c r="C282" s="1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1"/>
      <c r="O282" s="12"/>
    </row>
    <row r="283" spans="1:15" x14ac:dyDescent="0.25">
      <c r="A283" s="8" t="s">
        <v>11</v>
      </c>
      <c r="B283" s="7"/>
      <c r="C283" s="1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1"/>
      <c r="O283" s="12"/>
    </row>
    <row r="284" spans="1:15" x14ac:dyDescent="0.25">
      <c r="A284" s="8" t="s">
        <v>12</v>
      </c>
      <c r="B284" s="7"/>
      <c r="C284" s="1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1"/>
      <c r="O284" s="12"/>
    </row>
    <row r="285" spans="1:15" x14ac:dyDescent="0.25">
      <c r="A285" s="9" t="s">
        <v>13</v>
      </c>
      <c r="B285" s="7"/>
      <c r="C285" s="1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1"/>
      <c r="O285" s="12"/>
    </row>
    <row r="286" spans="1:15" x14ac:dyDescent="0.25">
      <c r="A286" s="9" t="s">
        <v>14</v>
      </c>
      <c r="B286" s="7"/>
      <c r="C286" s="1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"/>
      <c r="O286" s="12"/>
    </row>
    <row r="287" spans="1:15" x14ac:dyDescent="0.25">
      <c r="A287" s="8" t="s">
        <v>8</v>
      </c>
      <c r="B287" s="7"/>
      <c r="C287" s="1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"/>
      <c r="O287" s="12"/>
    </row>
    <row r="288" spans="1:15" x14ac:dyDescent="0.25">
      <c r="A288" s="8" t="s">
        <v>9</v>
      </c>
      <c r="B288" s="7"/>
      <c r="C288" s="1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"/>
      <c r="O288" s="12"/>
    </row>
    <row r="289" spans="1:15" x14ac:dyDescent="0.25">
      <c r="A289" s="8" t="s">
        <v>10</v>
      </c>
      <c r="B289" s="7"/>
      <c r="C289" s="1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"/>
      <c r="O289" s="12"/>
    </row>
    <row r="290" spans="1:15" x14ac:dyDescent="0.25">
      <c r="A290" s="8" t="s">
        <v>11</v>
      </c>
      <c r="B290" s="7"/>
      <c r="C290" s="1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"/>
      <c r="O290" s="12"/>
    </row>
    <row r="291" spans="1:15" x14ac:dyDescent="0.25">
      <c r="A291" s="8" t="s">
        <v>12</v>
      </c>
      <c r="B291" s="7"/>
      <c r="C291" s="1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"/>
      <c r="O291" s="12"/>
    </row>
    <row r="292" spans="1:15" x14ac:dyDescent="0.25">
      <c r="A292" s="9" t="s">
        <v>13</v>
      </c>
      <c r="B292" s="7"/>
      <c r="C292" s="1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"/>
      <c r="O292" s="12"/>
    </row>
    <row r="293" spans="1:15" x14ac:dyDescent="0.25">
      <c r="A293" s="9" t="s">
        <v>14</v>
      </c>
      <c r="B293" s="7"/>
      <c r="C293" s="1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"/>
      <c r="O293" s="12"/>
    </row>
    <row r="294" spans="1:15" x14ac:dyDescent="0.25">
      <c r="A294" s="8" t="s">
        <v>8</v>
      </c>
      <c r="B294" s="7"/>
      <c r="C294" s="1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1"/>
      <c r="O294" s="12"/>
    </row>
    <row r="295" spans="1:15" x14ac:dyDescent="0.25">
      <c r="A295" s="8" t="s">
        <v>9</v>
      </c>
      <c r="B295" s="7"/>
      <c r="C295" s="1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1"/>
      <c r="O295" s="12"/>
    </row>
    <row r="296" spans="1:15" x14ac:dyDescent="0.25">
      <c r="A296" s="8" t="s">
        <v>10</v>
      </c>
      <c r="B296" s="7"/>
      <c r="C296" s="1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"/>
      <c r="O296" s="12"/>
    </row>
    <row r="297" spans="1:15" x14ac:dyDescent="0.25">
      <c r="A297" s="8" t="s">
        <v>11</v>
      </c>
      <c r="B297" s="7"/>
      <c r="C297" s="1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1"/>
      <c r="O297" s="12"/>
    </row>
    <row r="298" spans="1:15" x14ac:dyDescent="0.25">
      <c r="A298" s="8" t="s">
        <v>12</v>
      </c>
      <c r="B298" s="7"/>
      <c r="C298" s="1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"/>
      <c r="O298" s="12"/>
    </row>
    <row r="299" spans="1:15" x14ac:dyDescent="0.25">
      <c r="A299" s="9" t="s">
        <v>13</v>
      </c>
      <c r="B299" s="7"/>
      <c r="C299" s="1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"/>
      <c r="O299" s="12"/>
    </row>
    <row r="300" spans="1:15" x14ac:dyDescent="0.25">
      <c r="A300" s="9" t="s">
        <v>14</v>
      </c>
      <c r="B300" s="7"/>
      <c r="C300" s="1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"/>
      <c r="O300" s="12"/>
    </row>
    <row r="301" spans="1:15" x14ac:dyDescent="0.25">
      <c r="A301" s="8" t="s">
        <v>8</v>
      </c>
      <c r="B301" s="7"/>
      <c r="C301" s="1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1"/>
      <c r="O301" s="12"/>
    </row>
    <row r="302" spans="1:15" x14ac:dyDescent="0.25">
      <c r="A302" s="8" t="s">
        <v>9</v>
      </c>
      <c r="B302" s="7"/>
      <c r="C302" s="1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1"/>
      <c r="O302" s="12"/>
    </row>
    <row r="303" spans="1:15" x14ac:dyDescent="0.25">
      <c r="A303" s="8" t="s">
        <v>10</v>
      </c>
      <c r="B303" s="7"/>
      <c r="C303" s="1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1"/>
      <c r="O303" s="12"/>
    </row>
    <row r="304" spans="1:15" x14ac:dyDescent="0.25">
      <c r="A304" s="8" t="s">
        <v>11</v>
      </c>
      <c r="B304" s="7"/>
      <c r="C304" s="1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1"/>
      <c r="O304" s="12"/>
    </row>
    <row r="305" spans="1:15" x14ac:dyDescent="0.25">
      <c r="A305" s="8" t="s">
        <v>12</v>
      </c>
      <c r="B305" s="7"/>
      <c r="C305" s="1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1"/>
      <c r="O305" s="12"/>
    </row>
    <row r="306" spans="1:15" x14ac:dyDescent="0.25">
      <c r="A306" s="9" t="s">
        <v>13</v>
      </c>
      <c r="B306" s="7"/>
      <c r="C306" s="1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1"/>
      <c r="O306" s="12"/>
    </row>
    <row r="307" spans="1:15" x14ac:dyDescent="0.25">
      <c r="A307" s="9" t="s">
        <v>14</v>
      </c>
      <c r="B307" s="7"/>
      <c r="C307" s="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1"/>
      <c r="O307" s="12"/>
    </row>
    <row r="308" spans="1:15" x14ac:dyDescent="0.25">
      <c r="A308" s="8" t="s">
        <v>8</v>
      </c>
      <c r="B308" s="7"/>
      <c r="C308" s="1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1"/>
      <c r="O308" s="12"/>
    </row>
    <row r="309" spans="1:15" x14ac:dyDescent="0.25">
      <c r="A309" s="8" t="s">
        <v>9</v>
      </c>
      <c r="B309" s="7"/>
      <c r="C309" s="1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1"/>
      <c r="O309" s="12"/>
    </row>
    <row r="310" spans="1:15" x14ac:dyDescent="0.25">
      <c r="A310" s="8" t="s">
        <v>10</v>
      </c>
      <c r="B310" s="7"/>
      <c r="C310" s="1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1"/>
      <c r="O310" s="12"/>
    </row>
    <row r="311" spans="1:15" x14ac:dyDescent="0.25">
      <c r="A311" s="8" t="s">
        <v>11</v>
      </c>
      <c r="B311" s="7"/>
      <c r="C311" s="1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1"/>
      <c r="O311" s="12"/>
    </row>
    <row r="312" spans="1:15" x14ac:dyDescent="0.25">
      <c r="A312" s="8" t="s">
        <v>12</v>
      </c>
      <c r="B312" s="7"/>
      <c r="C312" s="1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1"/>
      <c r="O312" s="12"/>
    </row>
    <row r="313" spans="1:15" x14ac:dyDescent="0.25">
      <c r="A313" s="9" t="s">
        <v>13</v>
      </c>
      <c r="B313" s="7"/>
      <c r="C313" s="1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1"/>
      <c r="O313" s="12"/>
    </row>
    <row r="314" spans="1:15" x14ac:dyDescent="0.25">
      <c r="A314" s="9" t="s">
        <v>14</v>
      </c>
      <c r="B314" s="7"/>
      <c r="C314" s="1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1"/>
      <c r="O314" s="12"/>
    </row>
    <row r="315" spans="1:15" x14ac:dyDescent="0.25">
      <c r="A315" s="8" t="s">
        <v>8</v>
      </c>
      <c r="B315" s="7"/>
      <c r="C315" s="1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"/>
      <c r="O315" s="12"/>
    </row>
    <row r="316" spans="1:15" x14ac:dyDescent="0.25">
      <c r="A316" s="8" t="s">
        <v>9</v>
      </c>
      <c r="B316" s="7"/>
      <c r="C316" s="1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1"/>
      <c r="O316" s="12"/>
    </row>
    <row r="317" spans="1:15" x14ac:dyDescent="0.25">
      <c r="A317" s="8" t="s">
        <v>10</v>
      </c>
      <c r="B317" s="7"/>
      <c r="C317" s="1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1"/>
      <c r="O317" s="12"/>
    </row>
    <row r="318" spans="1:15" x14ac:dyDescent="0.25">
      <c r="A318" s="8" t="s">
        <v>11</v>
      </c>
      <c r="B318" s="7"/>
      <c r="C318" s="1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1"/>
      <c r="O318" s="12"/>
    </row>
    <row r="319" spans="1:15" x14ac:dyDescent="0.25">
      <c r="A319" s="8" t="s">
        <v>12</v>
      </c>
      <c r="B319" s="7"/>
      <c r="C319" s="1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1"/>
      <c r="O319" s="12"/>
    </row>
    <row r="320" spans="1:15" x14ac:dyDescent="0.25">
      <c r="A320" s="9" t="s">
        <v>13</v>
      </c>
      <c r="B320" s="7"/>
      <c r="C320" s="1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1"/>
      <c r="O320" s="12"/>
    </row>
    <row r="321" spans="1:15" x14ac:dyDescent="0.25">
      <c r="A321" s="9" t="s">
        <v>14</v>
      </c>
      <c r="B321" s="7"/>
      <c r="C321" s="1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1"/>
      <c r="O321" s="12"/>
    </row>
    <row r="322" spans="1:15" x14ac:dyDescent="0.25">
      <c r="A322" s="8" t="s">
        <v>8</v>
      </c>
      <c r="B322" s="7"/>
      <c r="C322" s="1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1"/>
      <c r="O322" s="12"/>
    </row>
    <row r="323" spans="1:15" x14ac:dyDescent="0.25">
      <c r="A323" s="8" t="s">
        <v>9</v>
      </c>
      <c r="B323" s="7"/>
      <c r="C323" s="1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1"/>
      <c r="O323" s="12"/>
    </row>
    <row r="324" spans="1:15" x14ac:dyDescent="0.25">
      <c r="A324" s="8" t="s">
        <v>10</v>
      </c>
      <c r="B324" s="7"/>
      <c r="C324" s="1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1"/>
      <c r="O324" s="12"/>
    </row>
    <row r="325" spans="1:15" x14ac:dyDescent="0.25">
      <c r="A325" s="8" t="s">
        <v>11</v>
      </c>
      <c r="B325" s="7"/>
      <c r="C325" s="1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1"/>
      <c r="O325" s="12"/>
    </row>
    <row r="326" spans="1:15" x14ac:dyDescent="0.25">
      <c r="A326" s="8" t="s">
        <v>12</v>
      </c>
      <c r="B326" s="7"/>
      <c r="C326" s="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1"/>
      <c r="O326" s="12"/>
    </row>
    <row r="327" spans="1:15" x14ac:dyDescent="0.25">
      <c r="A327" s="9" t="s">
        <v>13</v>
      </c>
      <c r="B327" s="7"/>
      <c r="C327" s="1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1"/>
      <c r="O327" s="12"/>
    </row>
    <row r="328" spans="1:15" x14ac:dyDescent="0.25">
      <c r="A328" s="9" t="s">
        <v>14</v>
      </c>
      <c r="B328" s="7"/>
      <c r="C328" s="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1"/>
      <c r="O328" s="12"/>
    </row>
    <row r="329" spans="1:15" x14ac:dyDescent="0.25">
      <c r="A329" s="8" t="s">
        <v>8</v>
      </c>
      <c r="B329" s="7"/>
      <c r="C329" s="1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1"/>
      <c r="O329" s="12"/>
    </row>
    <row r="330" spans="1:15" x14ac:dyDescent="0.25">
      <c r="A330" s="8" t="s">
        <v>9</v>
      </c>
      <c r="B330" s="7"/>
      <c r="C330" s="1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1"/>
      <c r="O330" s="12"/>
    </row>
    <row r="331" spans="1:15" x14ac:dyDescent="0.25">
      <c r="A331" s="8" t="s">
        <v>10</v>
      </c>
      <c r="B331" s="7"/>
      <c r="C331" s="1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1"/>
      <c r="O331" s="12"/>
    </row>
    <row r="332" spans="1:15" x14ac:dyDescent="0.25">
      <c r="A332" s="8" t="s">
        <v>11</v>
      </c>
      <c r="B332" s="7"/>
      <c r="C332" s="1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1"/>
      <c r="O332" s="12"/>
    </row>
    <row r="333" spans="1:15" x14ac:dyDescent="0.25">
      <c r="A333" s="8" t="s">
        <v>12</v>
      </c>
      <c r="B333" s="7"/>
      <c r="C333" s="1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1"/>
      <c r="O333" s="12"/>
    </row>
    <row r="334" spans="1:15" x14ac:dyDescent="0.25">
      <c r="A334" s="9" t="s">
        <v>13</v>
      </c>
      <c r="B334" s="7"/>
      <c r="C334" s="1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1"/>
      <c r="O334" s="12"/>
    </row>
    <row r="335" spans="1:15" x14ac:dyDescent="0.25">
      <c r="A335" s="9" t="s">
        <v>14</v>
      </c>
      <c r="B335" s="7"/>
      <c r="C335" s="1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1"/>
      <c r="O335" s="12"/>
    </row>
    <row r="336" spans="1:15" x14ac:dyDescent="0.25">
      <c r="A336" s="8" t="s">
        <v>8</v>
      </c>
      <c r="B336" s="7"/>
      <c r="C336" s="1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1"/>
      <c r="O336" s="12"/>
    </row>
    <row r="337" spans="1:15" x14ac:dyDescent="0.25">
      <c r="A337" s="8" t="s">
        <v>9</v>
      </c>
      <c r="B337" s="7"/>
      <c r="C337" s="1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1"/>
      <c r="O337" s="12"/>
    </row>
    <row r="338" spans="1:15" x14ac:dyDescent="0.25">
      <c r="A338" s="8" t="s">
        <v>10</v>
      </c>
      <c r="B338" s="7"/>
      <c r="C338" s="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1"/>
      <c r="O338" s="12"/>
    </row>
    <row r="339" spans="1:15" x14ac:dyDescent="0.25">
      <c r="A339" s="8" t="s">
        <v>11</v>
      </c>
      <c r="B339" s="7"/>
      <c r="C339" s="1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1"/>
      <c r="O339" s="12"/>
    </row>
    <row r="340" spans="1:15" x14ac:dyDescent="0.25">
      <c r="A340" s="8" t="s">
        <v>12</v>
      </c>
      <c r="B340" s="7"/>
      <c r="C340" s="1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1"/>
      <c r="O340" s="12"/>
    </row>
    <row r="341" spans="1:15" x14ac:dyDescent="0.25">
      <c r="A341" s="9" t="s">
        <v>13</v>
      </c>
      <c r="B341" s="7"/>
      <c r="C341" s="1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1"/>
      <c r="O341" s="12"/>
    </row>
    <row r="342" spans="1:15" x14ac:dyDescent="0.25">
      <c r="A342" s="9" t="s">
        <v>14</v>
      </c>
      <c r="B342" s="7"/>
      <c r="C342" s="1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1"/>
      <c r="O342" s="12"/>
    </row>
    <row r="343" spans="1:15" x14ac:dyDescent="0.25">
      <c r="A343" s="8" t="s">
        <v>8</v>
      </c>
      <c r="B343" s="7"/>
      <c r="C343" s="1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1"/>
      <c r="O343" s="12"/>
    </row>
    <row r="344" spans="1:15" x14ac:dyDescent="0.25">
      <c r="A344" s="8" t="s">
        <v>9</v>
      </c>
      <c r="B344" s="7"/>
      <c r="C344" s="1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1"/>
      <c r="O344" s="12"/>
    </row>
    <row r="345" spans="1:15" x14ac:dyDescent="0.25">
      <c r="A345" s="8" t="s">
        <v>10</v>
      </c>
      <c r="B345" s="7"/>
      <c r="C345" s="1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1"/>
      <c r="O345" s="12"/>
    </row>
    <row r="346" spans="1:15" x14ac:dyDescent="0.25">
      <c r="A346" s="8" t="s">
        <v>11</v>
      </c>
      <c r="B346" s="7"/>
      <c r="C346" s="1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1"/>
      <c r="O346" s="12"/>
    </row>
    <row r="347" spans="1:15" x14ac:dyDescent="0.25">
      <c r="A347" s="8" t="s">
        <v>12</v>
      </c>
      <c r="B347" s="7"/>
      <c r="C347" s="1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1"/>
      <c r="O347" s="12"/>
    </row>
    <row r="348" spans="1:15" x14ac:dyDescent="0.25">
      <c r="A348" s="9" t="s">
        <v>13</v>
      </c>
      <c r="B348" s="7"/>
      <c r="C348" s="1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1"/>
      <c r="O348" s="12"/>
    </row>
    <row r="349" spans="1:15" x14ac:dyDescent="0.25">
      <c r="A349" s="9" t="s">
        <v>14</v>
      </c>
      <c r="B349" s="7"/>
      <c r="C349" s="1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1"/>
      <c r="O349" s="12"/>
    </row>
    <row r="350" spans="1:15" x14ac:dyDescent="0.25">
      <c r="A350" s="8" t="s">
        <v>8</v>
      </c>
      <c r="B350" s="7"/>
      <c r="C350" s="1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1"/>
      <c r="O350" s="12"/>
    </row>
    <row r="351" spans="1:15" x14ac:dyDescent="0.25">
      <c r="A351" s="8" t="s">
        <v>9</v>
      </c>
      <c r="B351" s="7"/>
      <c r="C351" s="1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1"/>
      <c r="O351" s="12"/>
    </row>
    <row r="352" spans="1:15" x14ac:dyDescent="0.25">
      <c r="A352" s="8" t="s">
        <v>10</v>
      </c>
      <c r="B352" s="7"/>
      <c r="C352" s="1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1"/>
      <c r="O352" s="12"/>
    </row>
    <row r="353" spans="1:15" x14ac:dyDescent="0.25">
      <c r="A353" s="8" t="s">
        <v>11</v>
      </c>
      <c r="B353" s="7"/>
      <c r="C353" s="1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1"/>
      <c r="O353" s="12"/>
    </row>
    <row r="354" spans="1:15" x14ac:dyDescent="0.25">
      <c r="A354" s="8" t="s">
        <v>12</v>
      </c>
      <c r="B354" s="7"/>
      <c r="C354" s="1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1"/>
      <c r="O354" s="12"/>
    </row>
    <row r="355" spans="1:15" x14ac:dyDescent="0.25">
      <c r="A355" s="9" t="s">
        <v>13</v>
      </c>
      <c r="B355" s="7"/>
      <c r="C355" s="1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1"/>
      <c r="O355" s="12"/>
    </row>
    <row r="356" spans="1:15" x14ac:dyDescent="0.25">
      <c r="A356" s="9" t="s">
        <v>14</v>
      </c>
      <c r="B356" s="7"/>
      <c r="C356" s="1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1"/>
      <c r="O356" s="12"/>
    </row>
    <row r="357" spans="1:15" x14ac:dyDescent="0.25">
      <c r="A357" s="8" t="s">
        <v>8</v>
      </c>
      <c r="B357" s="7"/>
      <c r="C357" s="1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1"/>
      <c r="O357" s="12"/>
    </row>
    <row r="358" spans="1:15" x14ac:dyDescent="0.25">
      <c r="A358" s="8" t="s">
        <v>9</v>
      </c>
      <c r="B358" s="7"/>
      <c r="C358" s="1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1"/>
      <c r="O358" s="12"/>
    </row>
    <row r="359" spans="1:15" x14ac:dyDescent="0.25">
      <c r="A359" s="8" t="s">
        <v>10</v>
      </c>
      <c r="B359" s="7"/>
      <c r="C359" s="1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1"/>
      <c r="O359" s="12"/>
    </row>
    <row r="360" spans="1:15" x14ac:dyDescent="0.25">
      <c r="A360" s="8" t="s">
        <v>11</v>
      </c>
      <c r="B360" s="7"/>
      <c r="C360" s="1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1"/>
      <c r="O360" s="12"/>
    </row>
    <row r="361" spans="1:15" x14ac:dyDescent="0.25">
      <c r="A361" s="8" t="s">
        <v>12</v>
      </c>
      <c r="B361" s="7"/>
      <c r="C361" s="1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1"/>
      <c r="O361" s="12"/>
    </row>
    <row r="362" spans="1:15" x14ac:dyDescent="0.25">
      <c r="A362" s="9" t="s">
        <v>13</v>
      </c>
      <c r="B362" s="7"/>
      <c r="C362" s="1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1"/>
      <c r="O362" s="12"/>
    </row>
    <row r="363" spans="1:15" x14ac:dyDescent="0.25">
      <c r="A363" s="9" t="s">
        <v>14</v>
      </c>
      <c r="B363" s="7"/>
      <c r="C363" s="1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1"/>
      <c r="O363" s="12"/>
    </row>
    <row r="364" spans="1:15" x14ac:dyDescent="0.25">
      <c r="A364" s="8" t="s">
        <v>8</v>
      </c>
      <c r="B364" s="7"/>
      <c r="C364" s="1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1"/>
      <c r="O364" s="12"/>
    </row>
    <row r="365" spans="1:15" x14ac:dyDescent="0.25">
      <c r="A365" s="8" t="s">
        <v>9</v>
      </c>
      <c r="B365" s="7"/>
      <c r="C365" s="1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1"/>
      <c r="O365" s="12"/>
    </row>
    <row r="366" spans="1:15" x14ac:dyDescent="0.25">
      <c r="A366" s="8" t="s">
        <v>10</v>
      </c>
      <c r="B366" s="7"/>
      <c r="C366" s="1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1"/>
      <c r="O366" s="12"/>
    </row>
    <row r="367" spans="1:15" x14ac:dyDescent="0.25">
      <c r="A367" s="8" t="s">
        <v>11</v>
      </c>
      <c r="B367" s="7"/>
      <c r="C367" s="1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1"/>
      <c r="O367" s="12"/>
    </row>
    <row r="368" spans="1:15" x14ac:dyDescent="0.25">
      <c r="A368" s="8" t="s">
        <v>12</v>
      </c>
      <c r="B368" s="7"/>
      <c r="C368" s="1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1"/>
      <c r="O368" s="12"/>
    </row>
    <row r="369" spans="1:15" x14ac:dyDescent="0.25">
      <c r="A369" s="9" t="s">
        <v>13</v>
      </c>
      <c r="B369" s="7"/>
      <c r="C369" s="1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1"/>
      <c r="O369" s="12"/>
    </row>
    <row r="370" spans="1:15" x14ac:dyDescent="0.25">
      <c r="A370" s="9" t="s">
        <v>14</v>
      </c>
      <c r="B370" s="7"/>
      <c r="C370" s="1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1"/>
      <c r="O370" s="12"/>
    </row>
    <row r="371" spans="1:15" x14ac:dyDescent="0.25">
      <c r="A371" s="8" t="s">
        <v>8</v>
      </c>
      <c r="B371" s="7"/>
      <c r="C371" s="1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1"/>
      <c r="O371" s="12"/>
    </row>
    <row r="372" spans="1:15" x14ac:dyDescent="0.25">
      <c r="A372" s="8" t="s">
        <v>9</v>
      </c>
      <c r="B372" s="7"/>
      <c r="C372" s="1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1"/>
      <c r="O372" s="12"/>
    </row>
    <row r="373" spans="1:15" x14ac:dyDescent="0.25">
      <c r="A373" s="8" t="s">
        <v>10</v>
      </c>
      <c r="B373" s="7"/>
      <c r="C373" s="1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1"/>
      <c r="O373" s="12"/>
    </row>
    <row r="374" spans="1:15" x14ac:dyDescent="0.25">
      <c r="A374" s="8" t="s">
        <v>11</v>
      </c>
      <c r="B374" s="7"/>
      <c r="C374" s="1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1"/>
      <c r="O374" s="12"/>
    </row>
    <row r="375" spans="1:15" x14ac:dyDescent="0.25">
      <c r="A375" s="8" t="s">
        <v>12</v>
      </c>
      <c r="B375" s="7"/>
      <c r="C375" s="1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1"/>
      <c r="O375" s="12"/>
    </row>
    <row r="376" spans="1:15" x14ac:dyDescent="0.25">
      <c r="A376" s="9" t="s">
        <v>13</v>
      </c>
      <c r="B376" s="7"/>
      <c r="C376" s="1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1"/>
      <c r="O376" s="12"/>
    </row>
    <row r="377" spans="1:15" x14ac:dyDescent="0.25">
      <c r="A377" s="9" t="s">
        <v>14</v>
      </c>
      <c r="B377" s="7"/>
      <c r="C377" s="1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1"/>
      <c r="O377" s="12"/>
    </row>
    <row r="378" spans="1:15" x14ac:dyDescent="0.25">
      <c r="A378" s="8" t="s">
        <v>8</v>
      </c>
      <c r="B378" s="7"/>
      <c r="C378" s="1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1"/>
      <c r="O378" s="12"/>
    </row>
    <row r="379" spans="1:15" x14ac:dyDescent="0.25">
      <c r="A379" s="8" t="s">
        <v>9</v>
      </c>
      <c r="B379" s="7"/>
      <c r="C379" s="1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1"/>
      <c r="O379" s="12"/>
    </row>
    <row r="380" spans="1:15" x14ac:dyDescent="0.25">
      <c r="A380" s="8" t="s">
        <v>10</v>
      </c>
      <c r="B380" s="7"/>
      <c r="C380" s="1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1"/>
      <c r="O380" s="12"/>
    </row>
    <row r="381" spans="1:15" x14ac:dyDescent="0.25">
      <c r="A381" s="8" t="s">
        <v>11</v>
      </c>
      <c r="B381" s="7"/>
      <c r="C381" s="1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1"/>
      <c r="O381" s="12"/>
    </row>
    <row r="382" spans="1:15" x14ac:dyDescent="0.25">
      <c r="A382" s="8" t="s">
        <v>12</v>
      </c>
      <c r="B382" s="7"/>
      <c r="C382" s="1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1"/>
      <c r="O382" s="12"/>
    </row>
    <row r="383" spans="1:15" x14ac:dyDescent="0.25">
      <c r="A383" s="9" t="s">
        <v>13</v>
      </c>
      <c r="B383" s="7"/>
      <c r="C383" s="1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1"/>
      <c r="O383" s="12"/>
    </row>
    <row r="384" spans="1:15" x14ac:dyDescent="0.25">
      <c r="A384" s="9" t="s">
        <v>14</v>
      </c>
      <c r="B384" s="7"/>
      <c r="C384" s="1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1"/>
      <c r="O384" s="12"/>
    </row>
    <row r="385" spans="1:15" x14ac:dyDescent="0.25">
      <c r="A385" s="8" t="s">
        <v>8</v>
      </c>
      <c r="B385" s="7"/>
      <c r="C385" s="1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1"/>
      <c r="O385" s="12"/>
    </row>
    <row r="386" spans="1:15" x14ac:dyDescent="0.25">
      <c r="A386" s="8" t="s">
        <v>9</v>
      </c>
      <c r="B386" s="7"/>
      <c r="C386" s="1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1"/>
      <c r="O386" s="12"/>
    </row>
    <row r="387" spans="1:15" x14ac:dyDescent="0.25">
      <c r="A387" s="8" t="s">
        <v>10</v>
      </c>
      <c r="B387" s="7"/>
      <c r="C387" s="1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1"/>
      <c r="O387" s="12"/>
    </row>
    <row r="388" spans="1:15" x14ac:dyDescent="0.25">
      <c r="A388" s="8" t="s">
        <v>11</v>
      </c>
      <c r="B388" s="7"/>
      <c r="C388" s="1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1"/>
      <c r="O388" s="12"/>
    </row>
    <row r="389" spans="1:15" x14ac:dyDescent="0.25">
      <c r="A389" s="8" t="s">
        <v>12</v>
      </c>
      <c r="B389" s="7"/>
      <c r="C389" s="1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1"/>
      <c r="O389" s="12"/>
    </row>
    <row r="390" spans="1:15" x14ac:dyDescent="0.25">
      <c r="A390" s="9" t="s">
        <v>13</v>
      </c>
      <c r="B390" s="7"/>
      <c r="C390" s="1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1"/>
      <c r="O390" s="12"/>
    </row>
    <row r="391" spans="1:15" x14ac:dyDescent="0.25">
      <c r="A391" s="9" t="s">
        <v>14</v>
      </c>
      <c r="B391" s="7"/>
      <c r="C391" s="1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1"/>
      <c r="O391" s="12"/>
    </row>
    <row r="392" spans="1:15" x14ac:dyDescent="0.25">
      <c r="A392" s="8" t="s">
        <v>8</v>
      </c>
      <c r="B392" s="7"/>
      <c r="C392" s="1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1"/>
      <c r="O392" s="12"/>
    </row>
    <row r="393" spans="1:15" x14ac:dyDescent="0.25">
      <c r="A393" s="8" t="s">
        <v>9</v>
      </c>
      <c r="B393" s="7"/>
      <c r="C393" s="1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1"/>
      <c r="O393" s="12"/>
    </row>
    <row r="394" spans="1:15" x14ac:dyDescent="0.25">
      <c r="A394" s="8" t="s">
        <v>10</v>
      </c>
      <c r="B394" s="7"/>
      <c r="C394" s="1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1"/>
      <c r="O394" s="12"/>
    </row>
    <row r="395" spans="1:15" x14ac:dyDescent="0.25">
      <c r="A395" s="8" t="s">
        <v>11</v>
      </c>
      <c r="B395" s="7"/>
      <c r="C395" s="1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1"/>
      <c r="O395" s="12"/>
    </row>
    <row r="396" spans="1:15" x14ac:dyDescent="0.25">
      <c r="A396" s="8" t="s">
        <v>12</v>
      </c>
      <c r="B396" s="7"/>
      <c r="C396" s="1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1"/>
      <c r="O396" s="12"/>
    </row>
    <row r="397" spans="1:15" x14ac:dyDescent="0.25">
      <c r="A397" s="9" t="s">
        <v>13</v>
      </c>
      <c r="B397" s="7"/>
      <c r="C397" s="1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1"/>
      <c r="O397" s="12"/>
    </row>
    <row r="398" spans="1:15" x14ac:dyDescent="0.25">
      <c r="A398" s="9" t="s">
        <v>14</v>
      </c>
      <c r="B398" s="7"/>
      <c r="C398" s="1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1"/>
      <c r="O398" s="12"/>
    </row>
    <row r="399" spans="1:15" x14ac:dyDescent="0.25">
      <c r="A399" s="8" t="s">
        <v>8</v>
      </c>
      <c r="B399" s="7"/>
      <c r="C399" s="1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1"/>
      <c r="O399" s="12"/>
    </row>
    <row r="400" spans="1:15" x14ac:dyDescent="0.25">
      <c r="A400" s="8" t="s">
        <v>9</v>
      </c>
      <c r="B400" s="7"/>
      <c r="C400" s="1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1"/>
      <c r="O400" s="12"/>
    </row>
    <row r="401" spans="1:15" x14ac:dyDescent="0.25">
      <c r="A401" s="8" t="s">
        <v>10</v>
      </c>
      <c r="B401" s="7"/>
      <c r="C401" s="1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1"/>
      <c r="O401" s="12"/>
    </row>
    <row r="402" spans="1:15" x14ac:dyDescent="0.25">
      <c r="A402" s="8" t="s">
        <v>11</v>
      </c>
      <c r="B402" s="7"/>
      <c r="C402" s="1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1"/>
      <c r="O402" s="12"/>
    </row>
    <row r="403" spans="1:15" x14ac:dyDescent="0.25">
      <c r="A403" s="8" t="s">
        <v>12</v>
      </c>
      <c r="B403" s="7"/>
      <c r="C403" s="1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1"/>
      <c r="O403" s="12"/>
    </row>
    <row r="404" spans="1:15" x14ac:dyDescent="0.25">
      <c r="A404" s="9" t="s">
        <v>13</v>
      </c>
      <c r="B404" s="7"/>
      <c r="C404" s="1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1"/>
      <c r="O404" s="12"/>
    </row>
    <row r="405" spans="1:15" x14ac:dyDescent="0.25">
      <c r="A405" s="9" t="s">
        <v>14</v>
      </c>
      <c r="B405" s="7"/>
      <c r="C405" s="1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1"/>
      <c r="O405" s="12"/>
    </row>
    <row r="406" spans="1:15" x14ac:dyDescent="0.25">
      <c r="A406" s="8" t="s">
        <v>8</v>
      </c>
      <c r="B406" s="7"/>
      <c r="C406" s="1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1"/>
      <c r="O406" s="12"/>
    </row>
    <row r="407" spans="1:15" x14ac:dyDescent="0.25">
      <c r="A407" s="8" t="s">
        <v>9</v>
      </c>
      <c r="B407" s="7"/>
      <c r="C407" s="1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1"/>
      <c r="O407" s="12"/>
    </row>
    <row r="408" spans="1:15" x14ac:dyDescent="0.25">
      <c r="A408" s="8" t="s">
        <v>10</v>
      </c>
      <c r="B408" s="7"/>
      <c r="C408" s="1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1"/>
      <c r="O408" s="12"/>
    </row>
    <row r="409" spans="1:15" x14ac:dyDescent="0.25">
      <c r="A409" s="8" t="s">
        <v>11</v>
      </c>
      <c r="B409" s="7"/>
      <c r="C409" s="1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1"/>
      <c r="O409" s="12"/>
    </row>
    <row r="410" spans="1:15" x14ac:dyDescent="0.25">
      <c r="A410" s="8" t="s">
        <v>12</v>
      </c>
      <c r="B410" s="7"/>
      <c r="C410" s="1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1"/>
      <c r="O410" s="12"/>
    </row>
    <row r="411" spans="1:15" x14ac:dyDescent="0.25">
      <c r="A411" s="9" t="s">
        <v>13</v>
      </c>
      <c r="B411" s="7"/>
      <c r="C411" s="1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1"/>
      <c r="O411" s="12"/>
    </row>
    <row r="412" spans="1:15" x14ac:dyDescent="0.25">
      <c r="A412" s="9" t="s">
        <v>14</v>
      </c>
      <c r="B412" s="7"/>
      <c r="C412" s="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1"/>
      <c r="O412" s="12"/>
    </row>
    <row r="413" spans="1:15" x14ac:dyDescent="0.25">
      <c r="A413" s="8" t="s">
        <v>8</v>
      </c>
      <c r="B413" s="7"/>
      <c r="C413" s="1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1"/>
      <c r="O413" s="12"/>
    </row>
    <row r="414" spans="1:15" x14ac:dyDescent="0.25">
      <c r="A414" s="8" t="s">
        <v>9</v>
      </c>
      <c r="B414" s="7"/>
      <c r="C414" s="1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1"/>
      <c r="O414" s="12"/>
    </row>
    <row r="415" spans="1:15" x14ac:dyDescent="0.25">
      <c r="A415" s="8" t="s">
        <v>10</v>
      </c>
      <c r="B415" s="7"/>
      <c r="C415" s="1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1"/>
      <c r="O415" s="12"/>
    </row>
    <row r="416" spans="1:15" x14ac:dyDescent="0.25">
      <c r="A416" s="8" t="s">
        <v>11</v>
      </c>
      <c r="B416" s="7"/>
      <c r="C416" s="1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1"/>
      <c r="O416" s="12"/>
    </row>
    <row r="417" spans="1:15" x14ac:dyDescent="0.25">
      <c r="A417" s="8" t="s">
        <v>12</v>
      </c>
      <c r="B417" s="7"/>
      <c r="C417" s="1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1"/>
      <c r="O417" s="12"/>
    </row>
    <row r="418" spans="1:15" x14ac:dyDescent="0.25">
      <c r="A418" s="9" t="s">
        <v>13</v>
      </c>
      <c r="B418" s="7"/>
      <c r="C418" s="1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1"/>
      <c r="O418" s="12"/>
    </row>
    <row r="419" spans="1:15" x14ac:dyDescent="0.25">
      <c r="A419" s="9" t="s">
        <v>14</v>
      </c>
      <c r="B419" s="7"/>
      <c r="C419" s="1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1"/>
      <c r="O419" s="12"/>
    </row>
    <row r="420" spans="1:15" x14ac:dyDescent="0.25">
      <c r="A420" s="8" t="s">
        <v>8</v>
      </c>
      <c r="B420" s="7"/>
      <c r="C420" s="1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1"/>
      <c r="O420" s="12"/>
    </row>
    <row r="421" spans="1:15" x14ac:dyDescent="0.25">
      <c r="A421" s="8" t="s">
        <v>9</v>
      </c>
      <c r="B421" s="7"/>
      <c r="C421" s="1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1"/>
      <c r="O421" s="12"/>
    </row>
    <row r="422" spans="1:15" x14ac:dyDescent="0.25">
      <c r="A422" s="8" t="s">
        <v>10</v>
      </c>
      <c r="B422" s="7"/>
      <c r="C422" s="1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1"/>
      <c r="O422" s="12"/>
    </row>
    <row r="423" spans="1:15" x14ac:dyDescent="0.25">
      <c r="A423" s="8" t="s">
        <v>11</v>
      </c>
      <c r="B423" s="7"/>
      <c r="C423" s="1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1"/>
      <c r="O423" s="12"/>
    </row>
    <row r="424" spans="1:15" x14ac:dyDescent="0.25">
      <c r="A424" s="8" t="s">
        <v>12</v>
      </c>
      <c r="B424" s="7"/>
      <c r="C424" s="1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1"/>
      <c r="O424" s="12"/>
    </row>
    <row r="425" spans="1:15" x14ac:dyDescent="0.25">
      <c r="A425" s="9" t="s">
        <v>13</v>
      </c>
      <c r="B425" s="7"/>
      <c r="C425" s="1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1"/>
      <c r="O425" s="12"/>
    </row>
    <row r="426" spans="1:15" x14ac:dyDescent="0.25">
      <c r="A426" s="9" t="s">
        <v>14</v>
      </c>
      <c r="B426" s="7"/>
      <c r="C426" s="1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"/>
      <c r="O426" s="12"/>
    </row>
    <row r="427" spans="1:15" x14ac:dyDescent="0.25">
      <c r="A427" s="8" t="s">
        <v>8</v>
      </c>
      <c r="B427" s="7"/>
      <c r="C427" s="1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1"/>
      <c r="O427" s="12"/>
    </row>
    <row r="428" spans="1:15" x14ac:dyDescent="0.25">
      <c r="A428" s="8" t="s">
        <v>9</v>
      </c>
      <c r="B428" s="7"/>
      <c r="C428" s="1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1"/>
      <c r="O428" s="12"/>
    </row>
    <row r="429" spans="1:15" x14ac:dyDescent="0.25">
      <c r="A429" s="8" t="s">
        <v>10</v>
      </c>
      <c r="B429" s="7"/>
      <c r="C429" s="1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1"/>
      <c r="O429" s="12"/>
    </row>
    <row r="430" spans="1:15" x14ac:dyDescent="0.25">
      <c r="A430" s="8" t="s">
        <v>11</v>
      </c>
      <c r="B430" s="7"/>
      <c r="C430" s="1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1"/>
      <c r="O430" s="12"/>
    </row>
    <row r="431" spans="1:15" x14ac:dyDescent="0.25">
      <c r="A431" s="8" t="s">
        <v>12</v>
      </c>
      <c r="B431" s="7"/>
      <c r="C431" s="1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1"/>
      <c r="O431" s="12"/>
    </row>
    <row r="432" spans="1:15" x14ac:dyDescent="0.25">
      <c r="A432" s="9" t="s">
        <v>13</v>
      </c>
      <c r="B432" s="7"/>
      <c r="C432" s="1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1"/>
      <c r="O432" s="12"/>
    </row>
    <row r="433" spans="1:15" x14ac:dyDescent="0.25">
      <c r="A433" s="9" t="s">
        <v>14</v>
      </c>
      <c r="B433" s="7"/>
      <c r="C433" s="1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1"/>
      <c r="O433" s="12"/>
    </row>
    <row r="434" spans="1:15" x14ac:dyDescent="0.25">
      <c r="A434" s="8" t="s">
        <v>8</v>
      </c>
      <c r="B434" s="7"/>
      <c r="C434" s="1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1"/>
      <c r="O434" s="12"/>
    </row>
    <row r="435" spans="1:15" x14ac:dyDescent="0.25">
      <c r="A435" s="8" t="s">
        <v>9</v>
      </c>
      <c r="B435" s="7"/>
      <c r="C435" s="1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1"/>
      <c r="O435" s="12"/>
    </row>
    <row r="436" spans="1:15" x14ac:dyDescent="0.25">
      <c r="A436" s="8" t="s">
        <v>10</v>
      </c>
      <c r="B436" s="7"/>
      <c r="C436" s="1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1"/>
      <c r="O436" s="12"/>
    </row>
    <row r="437" spans="1:15" x14ac:dyDescent="0.25">
      <c r="A437" s="8" t="s">
        <v>11</v>
      </c>
      <c r="B437" s="7"/>
      <c r="C437" s="1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1"/>
      <c r="O437" s="12"/>
    </row>
    <row r="438" spans="1:15" x14ac:dyDescent="0.25">
      <c r="A438" s="8" t="s">
        <v>12</v>
      </c>
      <c r="B438" s="7"/>
      <c r="C438" s="1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1"/>
      <c r="O438" s="12"/>
    </row>
    <row r="439" spans="1:15" x14ac:dyDescent="0.25">
      <c r="A439" s="9" t="s">
        <v>13</v>
      </c>
      <c r="B439" s="7"/>
      <c r="C439" s="1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1"/>
      <c r="O439" s="12"/>
    </row>
    <row r="440" spans="1:15" x14ac:dyDescent="0.25">
      <c r="A440" s="9" t="s">
        <v>14</v>
      </c>
      <c r="B440" s="7"/>
      <c r="C440" s="1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1"/>
      <c r="O440" s="12"/>
    </row>
    <row r="441" spans="1:15" x14ac:dyDescent="0.25">
      <c r="A441" s="8" t="s">
        <v>8</v>
      </c>
      <c r="B441" s="7"/>
      <c r="C441" s="1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1"/>
      <c r="O441" s="12"/>
    </row>
    <row r="442" spans="1:15" x14ac:dyDescent="0.25">
      <c r="A442" s="8" t="s">
        <v>9</v>
      </c>
      <c r="B442" s="7"/>
      <c r="C442" s="1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1"/>
      <c r="O442" s="12"/>
    </row>
    <row r="443" spans="1:15" x14ac:dyDescent="0.25">
      <c r="A443" s="8" t="s">
        <v>10</v>
      </c>
      <c r="B443" s="7"/>
      <c r="C443" s="1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1"/>
      <c r="O443" s="12"/>
    </row>
    <row r="444" spans="1:15" x14ac:dyDescent="0.25">
      <c r="A444" s="8" t="s">
        <v>11</v>
      </c>
      <c r="B444" s="7"/>
      <c r="C444" s="1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1"/>
      <c r="O444" s="12"/>
    </row>
    <row r="445" spans="1:15" x14ac:dyDescent="0.25">
      <c r="A445" s="8" t="s">
        <v>12</v>
      </c>
      <c r="B445" s="7"/>
      <c r="C445" s="1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1"/>
      <c r="O445" s="12"/>
    </row>
    <row r="446" spans="1:15" x14ac:dyDescent="0.25">
      <c r="A446" s="9" t="s">
        <v>13</v>
      </c>
      <c r="B446" s="7"/>
      <c r="C446" s="1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1"/>
      <c r="O446" s="12"/>
    </row>
    <row r="447" spans="1:15" x14ac:dyDescent="0.25">
      <c r="A447" s="9" t="s">
        <v>14</v>
      </c>
      <c r="B447" s="7"/>
      <c r="C447" s="1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1"/>
      <c r="O447" s="12"/>
    </row>
    <row r="448" spans="1:15" x14ac:dyDescent="0.25">
      <c r="A448" s="8" t="s">
        <v>8</v>
      </c>
      <c r="B448" s="7"/>
      <c r="C448" s="1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1"/>
      <c r="O448" s="12"/>
    </row>
    <row r="449" spans="1:15" x14ac:dyDescent="0.25">
      <c r="A449" s="8" t="s">
        <v>9</v>
      </c>
      <c r="B449" s="7"/>
      <c r="C449" s="1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1"/>
      <c r="O449" s="12"/>
    </row>
    <row r="450" spans="1:15" x14ac:dyDescent="0.25">
      <c r="A450" s="8" t="s">
        <v>10</v>
      </c>
      <c r="B450" s="7"/>
      <c r="C450" s="1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1"/>
      <c r="O450" s="12"/>
    </row>
    <row r="451" spans="1:15" x14ac:dyDescent="0.25">
      <c r="A451" s="8" t="s">
        <v>11</v>
      </c>
      <c r="B451" s="7"/>
      <c r="C451" s="1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1"/>
      <c r="O451" s="12"/>
    </row>
    <row r="452" spans="1:15" x14ac:dyDescent="0.25">
      <c r="A452" s="8" t="s">
        <v>12</v>
      </c>
      <c r="B452" s="7"/>
      <c r="C452" s="1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1"/>
      <c r="O452" s="12"/>
    </row>
    <row r="453" spans="1:15" x14ac:dyDescent="0.25">
      <c r="A453" s="9" t="s">
        <v>13</v>
      </c>
      <c r="B453" s="7"/>
      <c r="C453" s="1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1"/>
      <c r="O453" s="12"/>
    </row>
    <row r="454" spans="1:15" x14ac:dyDescent="0.25">
      <c r="A454" s="9" t="s">
        <v>14</v>
      </c>
      <c r="B454" s="7"/>
      <c r="C454" s="1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1"/>
      <c r="O454" s="12"/>
    </row>
    <row r="455" spans="1:15" x14ac:dyDescent="0.25">
      <c r="A455" s="8" t="s">
        <v>8</v>
      </c>
      <c r="B455" s="7"/>
      <c r="C455" s="1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1"/>
      <c r="O455" s="12"/>
    </row>
    <row r="456" spans="1:15" x14ac:dyDescent="0.25">
      <c r="A456" s="8" t="s">
        <v>9</v>
      </c>
      <c r="B456" s="7"/>
      <c r="C456" s="1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1"/>
      <c r="O456" s="12"/>
    </row>
    <row r="457" spans="1:15" x14ac:dyDescent="0.25">
      <c r="A457" s="8" t="s">
        <v>10</v>
      </c>
      <c r="B457" s="7"/>
      <c r="C457" s="1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1"/>
      <c r="O457" s="12"/>
    </row>
    <row r="458" spans="1:15" x14ac:dyDescent="0.25">
      <c r="A458" s="8" t="s">
        <v>11</v>
      </c>
      <c r="B458" s="7"/>
      <c r="C458" s="1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1"/>
      <c r="O458" s="12"/>
    </row>
    <row r="459" spans="1:15" x14ac:dyDescent="0.25">
      <c r="A459" s="8" t="s">
        <v>12</v>
      </c>
      <c r="B459" s="7"/>
      <c r="C459" s="1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1"/>
      <c r="O459" s="12"/>
    </row>
    <row r="460" spans="1:15" x14ac:dyDescent="0.25">
      <c r="A460" s="9" t="s">
        <v>13</v>
      </c>
      <c r="B460" s="7"/>
      <c r="C460" s="1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1"/>
      <c r="O460" s="12"/>
    </row>
    <row r="461" spans="1:15" x14ac:dyDescent="0.25">
      <c r="A461" s="9" t="s">
        <v>14</v>
      </c>
      <c r="B461" s="7"/>
      <c r="C461" s="1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1"/>
      <c r="O461" s="12"/>
    </row>
    <row r="462" spans="1:15" x14ac:dyDescent="0.25">
      <c r="A462" s="8" t="s">
        <v>8</v>
      </c>
      <c r="B462" s="7"/>
      <c r="C462" s="1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1"/>
      <c r="O462" s="12"/>
    </row>
    <row r="463" spans="1:15" x14ac:dyDescent="0.25">
      <c r="A463" s="8" t="s">
        <v>9</v>
      </c>
      <c r="B463" s="7"/>
      <c r="C463" s="1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1"/>
      <c r="O463" s="12"/>
    </row>
    <row r="464" spans="1:15" x14ac:dyDescent="0.25">
      <c r="A464" s="8" t="s">
        <v>10</v>
      </c>
      <c r="B464" s="7"/>
      <c r="C464" s="1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1"/>
      <c r="O464" s="12"/>
    </row>
    <row r="465" spans="1:15" x14ac:dyDescent="0.25">
      <c r="A465" s="8" t="s">
        <v>11</v>
      </c>
      <c r="B465" s="7"/>
      <c r="C465" s="1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1"/>
      <c r="O465" s="12"/>
    </row>
    <row r="466" spans="1:15" x14ac:dyDescent="0.25">
      <c r="A466" s="8" t="s">
        <v>12</v>
      </c>
      <c r="B466" s="7"/>
      <c r="C466" s="1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1"/>
      <c r="O466" s="12"/>
    </row>
    <row r="467" spans="1:15" x14ac:dyDescent="0.25">
      <c r="A467" s="9" t="s">
        <v>13</v>
      </c>
      <c r="B467" s="7"/>
      <c r="C467" s="1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1"/>
      <c r="O467" s="12"/>
    </row>
    <row r="468" spans="1:15" x14ac:dyDescent="0.25">
      <c r="A468" s="9" t="s">
        <v>14</v>
      </c>
      <c r="B468" s="7"/>
      <c r="C468" s="1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1"/>
      <c r="O468" s="12"/>
    </row>
    <row r="469" spans="1:15" x14ac:dyDescent="0.25">
      <c r="A469" s="8" t="s">
        <v>8</v>
      </c>
      <c r="B469" s="7"/>
      <c r="C469" s="1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1"/>
      <c r="O469" s="12"/>
    </row>
    <row r="470" spans="1:15" x14ac:dyDescent="0.25">
      <c r="A470" s="8" t="s">
        <v>9</v>
      </c>
      <c r="B470" s="7"/>
      <c r="C470" s="1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1"/>
      <c r="O470" s="12"/>
    </row>
    <row r="471" spans="1:15" x14ac:dyDescent="0.25">
      <c r="A471" s="8" t="s">
        <v>10</v>
      </c>
      <c r="B471" s="7"/>
      <c r="C471" s="1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1"/>
      <c r="O471" s="12"/>
    </row>
    <row r="472" spans="1:15" x14ac:dyDescent="0.25">
      <c r="A472" s="8" t="s">
        <v>11</v>
      </c>
      <c r="B472" s="7"/>
      <c r="C472" s="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1"/>
      <c r="O472" s="12"/>
    </row>
    <row r="473" spans="1:15" x14ac:dyDescent="0.25">
      <c r="A473" s="8" t="s">
        <v>12</v>
      </c>
      <c r="B473" s="7"/>
      <c r="C473" s="1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1"/>
      <c r="O473" s="12"/>
    </row>
    <row r="474" spans="1:15" x14ac:dyDescent="0.25">
      <c r="A474" s="9" t="s">
        <v>13</v>
      </c>
      <c r="B474" s="7"/>
      <c r="C474" s="1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1"/>
      <c r="O474" s="12"/>
    </row>
    <row r="475" spans="1:15" x14ac:dyDescent="0.25">
      <c r="A475" s="9" t="s">
        <v>14</v>
      </c>
      <c r="B475" s="7"/>
      <c r="C475" s="1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1"/>
      <c r="O475" s="12"/>
    </row>
    <row r="476" spans="1:15" x14ac:dyDescent="0.25">
      <c r="A476" s="8" t="s">
        <v>8</v>
      </c>
      <c r="B476" s="7"/>
      <c r="C476" s="1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1"/>
      <c r="O476" s="12"/>
    </row>
    <row r="477" spans="1:15" x14ac:dyDescent="0.25">
      <c r="A477" s="8" t="s">
        <v>9</v>
      </c>
      <c r="B477" s="7"/>
      <c r="C477" s="1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1"/>
      <c r="O477" s="12"/>
    </row>
    <row r="478" spans="1:15" x14ac:dyDescent="0.25">
      <c r="A478" s="8" t="s">
        <v>10</v>
      </c>
      <c r="B478" s="7"/>
      <c r="C478" s="1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1"/>
      <c r="O478" s="12"/>
    </row>
    <row r="479" spans="1:15" x14ac:dyDescent="0.25">
      <c r="A479" s="8" t="s">
        <v>11</v>
      </c>
      <c r="B479" s="7"/>
      <c r="C479" s="1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1"/>
      <c r="O479" s="12"/>
    </row>
    <row r="480" spans="1:15" x14ac:dyDescent="0.25">
      <c r="A480" s="8" t="s">
        <v>12</v>
      </c>
      <c r="B480" s="7"/>
      <c r="C480" s="1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1"/>
      <c r="O480" s="12"/>
    </row>
    <row r="481" spans="1:15" x14ac:dyDescent="0.25">
      <c r="A481" s="9" t="s">
        <v>13</v>
      </c>
      <c r="B481" s="7"/>
      <c r="C481" s="1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1"/>
      <c r="O481" s="12"/>
    </row>
    <row r="482" spans="1:15" x14ac:dyDescent="0.25">
      <c r="A482" s="9" t="s">
        <v>14</v>
      </c>
      <c r="B482" s="7"/>
      <c r="C482" s="1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1"/>
      <c r="O482" s="12"/>
    </row>
    <row r="483" spans="1:15" x14ac:dyDescent="0.25">
      <c r="A483" s="8" t="s">
        <v>8</v>
      </c>
      <c r="B483" s="7"/>
      <c r="C483" s="1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1"/>
      <c r="O483" s="12"/>
    </row>
    <row r="484" spans="1:15" x14ac:dyDescent="0.25">
      <c r="A484" s="8" t="s">
        <v>9</v>
      </c>
      <c r="B484" s="7"/>
      <c r="C484" s="1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1"/>
      <c r="O484" s="12"/>
    </row>
    <row r="485" spans="1:15" x14ac:dyDescent="0.25">
      <c r="A485" s="8" t="s">
        <v>10</v>
      </c>
      <c r="B485" s="7"/>
      <c r="C485" s="1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1"/>
      <c r="O485" s="12"/>
    </row>
    <row r="486" spans="1:15" x14ac:dyDescent="0.25">
      <c r="A486" s="8" t="s">
        <v>11</v>
      </c>
      <c r="B486" s="7"/>
      <c r="C486" s="1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1"/>
      <c r="O486" s="12"/>
    </row>
    <row r="487" spans="1:15" x14ac:dyDescent="0.25">
      <c r="A487" s="8" t="s">
        <v>12</v>
      </c>
      <c r="B487" s="7"/>
      <c r="C487" s="1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1"/>
      <c r="O487" s="12"/>
    </row>
    <row r="488" spans="1:15" x14ac:dyDescent="0.25">
      <c r="A488" s="9" t="s">
        <v>13</v>
      </c>
      <c r="B488" s="7"/>
      <c r="C488" s="1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1"/>
      <c r="O488" s="12"/>
    </row>
    <row r="489" spans="1:15" x14ac:dyDescent="0.25">
      <c r="A489" s="9" t="s">
        <v>14</v>
      </c>
      <c r="B489" s="7"/>
      <c r="C489" s="1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1"/>
      <c r="O489" s="12"/>
    </row>
    <row r="490" spans="1:15" x14ac:dyDescent="0.25">
      <c r="A490" s="8" t="s">
        <v>8</v>
      </c>
      <c r="B490" s="7"/>
      <c r="C490" s="1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1"/>
      <c r="O490" s="12"/>
    </row>
    <row r="491" spans="1:15" x14ac:dyDescent="0.25">
      <c r="A491" s="8" t="s">
        <v>9</v>
      </c>
      <c r="B491" s="7"/>
      <c r="C491" s="1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1"/>
      <c r="O491" s="12"/>
    </row>
    <row r="492" spans="1:15" x14ac:dyDescent="0.25">
      <c r="A492" s="8" t="s">
        <v>10</v>
      </c>
      <c r="B492" s="7"/>
      <c r="C492" s="1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1"/>
      <c r="O492" s="12"/>
    </row>
    <row r="493" spans="1:15" x14ac:dyDescent="0.25">
      <c r="A493" s="8" t="s">
        <v>11</v>
      </c>
      <c r="B493" s="7"/>
      <c r="C493" s="1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1"/>
      <c r="O493" s="12"/>
    </row>
    <row r="494" spans="1:15" x14ac:dyDescent="0.25">
      <c r="A494" s="8" t="s">
        <v>12</v>
      </c>
      <c r="B494" s="7"/>
      <c r="C494" s="1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1"/>
      <c r="O494" s="12"/>
    </row>
    <row r="495" spans="1:15" x14ac:dyDescent="0.25">
      <c r="A495" s="9" t="s">
        <v>13</v>
      </c>
      <c r="B495" s="7"/>
      <c r="C495" s="1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1"/>
      <c r="O495" s="12"/>
    </row>
    <row r="496" spans="1:15" x14ac:dyDescent="0.25">
      <c r="A496" s="9" t="s">
        <v>14</v>
      </c>
      <c r="B496" s="7"/>
      <c r="C496" s="1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1"/>
      <c r="O496" s="12"/>
    </row>
    <row r="497" spans="1:15" x14ac:dyDescent="0.25">
      <c r="A497" s="8" t="s">
        <v>8</v>
      </c>
      <c r="B497" s="7"/>
      <c r="C497" s="1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1"/>
      <c r="O497" s="12"/>
    </row>
    <row r="498" spans="1:15" x14ac:dyDescent="0.25">
      <c r="A498" s="8" t="s">
        <v>9</v>
      </c>
      <c r="B498" s="7"/>
      <c r="C498" s="1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1"/>
      <c r="O498" s="12"/>
    </row>
    <row r="499" spans="1:15" x14ac:dyDescent="0.25">
      <c r="A499" s="8" t="s">
        <v>10</v>
      </c>
      <c r="B499" s="7"/>
      <c r="C499" s="1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1"/>
      <c r="O499" s="12"/>
    </row>
    <row r="500" spans="1:15" x14ac:dyDescent="0.25">
      <c r="A500" s="8" t="s">
        <v>11</v>
      </c>
      <c r="B500" s="7"/>
      <c r="C500" s="1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1"/>
      <c r="O500" s="12"/>
    </row>
    <row r="501" spans="1:15" x14ac:dyDescent="0.25">
      <c r="A501" s="8" t="s">
        <v>12</v>
      </c>
      <c r="B501" s="7"/>
      <c r="C501" s="1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1"/>
      <c r="O501" s="12"/>
    </row>
    <row r="502" spans="1:15" x14ac:dyDescent="0.25">
      <c r="A502" s="9" t="s">
        <v>13</v>
      </c>
      <c r="B502" s="7"/>
      <c r="C502" s="1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1"/>
      <c r="O502" s="12"/>
    </row>
    <row r="503" spans="1:15" x14ac:dyDescent="0.25">
      <c r="A503" s="9" t="s">
        <v>14</v>
      </c>
      <c r="B503" s="7"/>
      <c r="C503" s="1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1"/>
      <c r="O503" s="12"/>
    </row>
    <row r="504" spans="1:15" x14ac:dyDescent="0.25">
      <c r="A504" s="8" t="s">
        <v>8</v>
      </c>
      <c r="B504" s="7"/>
      <c r="C504" s="1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1"/>
      <c r="O504" s="12"/>
    </row>
    <row r="505" spans="1:15" x14ac:dyDescent="0.25">
      <c r="A505" s="8" t="s">
        <v>9</v>
      </c>
      <c r="B505" s="7"/>
      <c r="C505" s="1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1"/>
      <c r="O505" s="12"/>
    </row>
    <row r="506" spans="1:15" x14ac:dyDescent="0.25">
      <c r="A506" s="8" t="s">
        <v>10</v>
      </c>
      <c r="B506" s="7"/>
      <c r="C506" s="1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1"/>
      <c r="O506" s="12"/>
    </row>
    <row r="507" spans="1:15" x14ac:dyDescent="0.25">
      <c r="A507" s="8" t="s">
        <v>11</v>
      </c>
      <c r="B507" s="7"/>
      <c r="C507" s="1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1"/>
      <c r="O507" s="12"/>
    </row>
    <row r="508" spans="1:15" x14ac:dyDescent="0.25">
      <c r="A508" s="8" t="s">
        <v>12</v>
      </c>
      <c r="B508" s="7"/>
      <c r="C508" s="1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1"/>
      <c r="O508" s="12"/>
    </row>
    <row r="509" spans="1:15" x14ac:dyDescent="0.25">
      <c r="A509" s="9" t="s">
        <v>13</v>
      </c>
      <c r="B509" s="7"/>
      <c r="C509" s="1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1"/>
      <c r="O509" s="12"/>
    </row>
    <row r="510" spans="1:15" x14ac:dyDescent="0.25">
      <c r="A510" s="9" t="s">
        <v>14</v>
      </c>
      <c r="B510" s="7"/>
      <c r="C510" s="1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1"/>
      <c r="O510" s="12"/>
    </row>
    <row r="511" spans="1:15" x14ac:dyDescent="0.25">
      <c r="A511" s="8" t="s">
        <v>8</v>
      </c>
      <c r="B511" s="7"/>
      <c r="C511" s="1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1"/>
      <c r="O511" s="12"/>
    </row>
    <row r="512" spans="1:15" x14ac:dyDescent="0.25">
      <c r="A512" s="8" t="s">
        <v>9</v>
      </c>
      <c r="B512" s="7"/>
      <c r="C512" s="1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1"/>
      <c r="O512" s="12"/>
    </row>
    <row r="513" spans="1:15" x14ac:dyDescent="0.25">
      <c r="A513" s="8" t="s">
        <v>10</v>
      </c>
      <c r="B513" s="7"/>
      <c r="C513" s="1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1"/>
      <c r="O513" s="12"/>
    </row>
    <row r="514" spans="1:15" x14ac:dyDescent="0.25">
      <c r="A514" s="8" t="s">
        <v>11</v>
      </c>
      <c r="B514" s="7"/>
      <c r="C514" s="1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1"/>
      <c r="O514" s="12"/>
    </row>
    <row r="515" spans="1:15" x14ac:dyDescent="0.25">
      <c r="A515" s="8" t="s">
        <v>12</v>
      </c>
      <c r="B515" s="7"/>
      <c r="C515" s="1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1"/>
      <c r="O515" s="12"/>
    </row>
    <row r="516" spans="1:15" x14ac:dyDescent="0.25">
      <c r="A516" s="9" t="s">
        <v>13</v>
      </c>
      <c r="B516" s="7"/>
      <c r="C516" s="1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1"/>
      <c r="O516" s="12"/>
    </row>
    <row r="517" spans="1:15" x14ac:dyDescent="0.25">
      <c r="A517" s="9" t="s">
        <v>14</v>
      </c>
      <c r="B517" s="7"/>
      <c r="C517" s="1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1"/>
      <c r="O517" s="12"/>
    </row>
    <row r="518" spans="1:15" x14ac:dyDescent="0.25">
      <c r="A518" s="8" t="s">
        <v>8</v>
      </c>
      <c r="B518" s="7"/>
      <c r="C518" s="1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1"/>
      <c r="O518" s="12"/>
    </row>
    <row r="519" spans="1:15" x14ac:dyDescent="0.25">
      <c r="A519" s="8" t="s">
        <v>9</v>
      </c>
      <c r="B519" s="7"/>
      <c r="C519" s="1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1"/>
      <c r="O519" s="12"/>
    </row>
    <row r="520" spans="1:15" x14ac:dyDescent="0.25">
      <c r="A520" s="8" t="s">
        <v>10</v>
      </c>
      <c r="B520" s="7"/>
      <c r="C520" s="1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1"/>
      <c r="O520" s="12"/>
    </row>
    <row r="521" spans="1:15" x14ac:dyDescent="0.25">
      <c r="A521" s="8" t="s">
        <v>11</v>
      </c>
      <c r="B521" s="7"/>
      <c r="C521" s="1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1"/>
      <c r="O521" s="12"/>
    </row>
    <row r="522" spans="1:15" x14ac:dyDescent="0.25">
      <c r="A522" s="8" t="s">
        <v>12</v>
      </c>
      <c r="B522" s="7"/>
      <c r="C522" s="1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1"/>
      <c r="O522" s="12"/>
    </row>
    <row r="523" spans="1:15" x14ac:dyDescent="0.25">
      <c r="A523" s="9" t="s">
        <v>13</v>
      </c>
      <c r="B523" s="7"/>
      <c r="C523" s="1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1"/>
      <c r="O523" s="12"/>
    </row>
    <row r="524" spans="1:15" x14ac:dyDescent="0.25">
      <c r="A524" s="9" t="s">
        <v>14</v>
      </c>
      <c r="B524" s="7"/>
      <c r="C524" s="1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1"/>
      <c r="O524" s="12"/>
    </row>
    <row r="525" spans="1:15" x14ac:dyDescent="0.25">
      <c r="A525" s="8" t="s">
        <v>8</v>
      </c>
      <c r="B525" s="7"/>
      <c r="C525" s="1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1"/>
      <c r="O525" s="12"/>
    </row>
    <row r="526" spans="1:15" x14ac:dyDescent="0.25">
      <c r="A526" s="8" t="s">
        <v>9</v>
      </c>
      <c r="B526" s="7"/>
      <c r="C526" s="1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1"/>
      <c r="O526" s="12"/>
    </row>
    <row r="527" spans="1:15" x14ac:dyDescent="0.25">
      <c r="A527" s="8" t="s">
        <v>10</v>
      </c>
      <c r="B527" s="7"/>
      <c r="C527" s="1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1"/>
      <c r="O527" s="12"/>
    </row>
    <row r="528" spans="1:15" x14ac:dyDescent="0.25">
      <c r="A528" s="8" t="s">
        <v>11</v>
      </c>
      <c r="B528" s="7"/>
      <c r="C528" s="1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1"/>
      <c r="O528" s="12"/>
    </row>
    <row r="529" spans="1:15" x14ac:dyDescent="0.25">
      <c r="A529" s="8" t="s">
        <v>12</v>
      </c>
      <c r="B529" s="7"/>
      <c r="C529" s="1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1"/>
      <c r="O529" s="12"/>
    </row>
    <row r="530" spans="1:15" x14ac:dyDescent="0.25">
      <c r="A530" s="9" t="s">
        <v>13</v>
      </c>
      <c r="B530" s="7"/>
      <c r="C530" s="1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1"/>
      <c r="O530" s="12"/>
    </row>
    <row r="531" spans="1:15" x14ac:dyDescent="0.25">
      <c r="A531" s="9" t="s">
        <v>14</v>
      </c>
      <c r="B531" s="7"/>
      <c r="C531" s="1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1"/>
      <c r="O531" s="12"/>
    </row>
    <row r="532" spans="1:15" x14ac:dyDescent="0.25">
      <c r="A532" s="8" t="s">
        <v>8</v>
      </c>
      <c r="B532" s="7"/>
      <c r="C532" s="1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1"/>
      <c r="O532" s="12"/>
    </row>
    <row r="533" spans="1:15" x14ac:dyDescent="0.25">
      <c r="A533" s="8" t="s">
        <v>9</v>
      </c>
      <c r="B533" s="7"/>
      <c r="C533" s="1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1"/>
      <c r="O533" s="12"/>
    </row>
    <row r="534" spans="1:15" x14ac:dyDescent="0.25">
      <c r="A534" s="8" t="s">
        <v>10</v>
      </c>
      <c r="B534" s="7"/>
      <c r="C534" s="1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1"/>
      <c r="O534" s="12"/>
    </row>
    <row r="535" spans="1:15" x14ac:dyDescent="0.25">
      <c r="A535" s="8" t="s">
        <v>11</v>
      </c>
      <c r="B535" s="7"/>
      <c r="C535" s="1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1"/>
      <c r="O535" s="12"/>
    </row>
    <row r="536" spans="1:15" x14ac:dyDescent="0.25">
      <c r="A536" s="8" t="s">
        <v>12</v>
      </c>
      <c r="B536" s="7"/>
      <c r="C536" s="1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1"/>
      <c r="O536" s="12"/>
    </row>
    <row r="537" spans="1:15" x14ac:dyDescent="0.25">
      <c r="A537" s="9" t="s">
        <v>13</v>
      </c>
      <c r="B537" s="7"/>
      <c r="C537" s="1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1"/>
      <c r="O537" s="12"/>
    </row>
    <row r="538" spans="1:15" x14ac:dyDescent="0.25">
      <c r="A538" s="9" t="s">
        <v>14</v>
      </c>
      <c r="B538" s="7"/>
      <c r="C538" s="1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1"/>
      <c r="O538" s="12"/>
    </row>
    <row r="539" spans="1:15" x14ac:dyDescent="0.25">
      <c r="A539" s="8" t="s">
        <v>8</v>
      </c>
      <c r="B539" s="7"/>
      <c r="C539" s="1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1"/>
      <c r="O539" s="12"/>
    </row>
    <row r="540" spans="1:15" x14ac:dyDescent="0.25">
      <c r="A540" s="8" t="s">
        <v>9</v>
      </c>
      <c r="B540" s="7"/>
      <c r="C540" s="1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1"/>
      <c r="O540" s="12"/>
    </row>
    <row r="541" spans="1:15" x14ac:dyDescent="0.25">
      <c r="A541" s="8" t="s">
        <v>10</v>
      </c>
      <c r="B541" s="7"/>
      <c r="C541" s="1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1"/>
      <c r="O541" s="12"/>
    </row>
    <row r="542" spans="1:15" x14ac:dyDescent="0.25">
      <c r="A542" s="8" t="s">
        <v>11</v>
      </c>
      <c r="B542" s="7"/>
      <c r="C542" s="1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1"/>
      <c r="O542" s="12"/>
    </row>
    <row r="543" spans="1:15" x14ac:dyDescent="0.25">
      <c r="A543" s="8" t="s">
        <v>12</v>
      </c>
      <c r="B543" s="7"/>
      <c r="C543" s="1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1"/>
      <c r="O543" s="12"/>
    </row>
    <row r="544" spans="1:15" x14ac:dyDescent="0.25">
      <c r="A544" s="9" t="s">
        <v>13</v>
      </c>
      <c r="B544" s="7"/>
      <c r="C544" s="1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1"/>
      <c r="O544" s="12"/>
    </row>
    <row r="545" spans="1:15" x14ac:dyDescent="0.25">
      <c r="A545" s="9" t="s">
        <v>14</v>
      </c>
      <c r="B545" s="7"/>
      <c r="C545" s="1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1"/>
      <c r="O545" s="12"/>
    </row>
    <row r="546" spans="1:15" x14ac:dyDescent="0.25">
      <c r="A546" s="8" t="s">
        <v>8</v>
      </c>
      <c r="B546" s="7"/>
      <c r="C546" s="1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1"/>
      <c r="O546" s="12"/>
    </row>
    <row r="547" spans="1:15" x14ac:dyDescent="0.25">
      <c r="A547" s="8" t="s">
        <v>9</v>
      </c>
      <c r="B547" s="7"/>
      <c r="C547" s="1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1"/>
      <c r="O547" s="12"/>
    </row>
    <row r="548" spans="1:15" x14ac:dyDescent="0.25">
      <c r="A548" s="8" t="s">
        <v>10</v>
      </c>
      <c r="B548" s="7"/>
      <c r="C548" s="1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1"/>
      <c r="O548" s="12"/>
    </row>
    <row r="549" spans="1:15" x14ac:dyDescent="0.25">
      <c r="A549" s="8" t="s">
        <v>11</v>
      </c>
      <c r="B549" s="7"/>
      <c r="C549" s="1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1"/>
      <c r="O549" s="12"/>
    </row>
    <row r="550" spans="1:15" x14ac:dyDescent="0.25">
      <c r="A550" s="8" t="s">
        <v>12</v>
      </c>
      <c r="B550" s="7"/>
      <c r="C550" s="1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1"/>
      <c r="O550" s="12"/>
    </row>
    <row r="551" spans="1:15" x14ac:dyDescent="0.25">
      <c r="A551" s="9" t="s">
        <v>13</v>
      </c>
      <c r="B551" s="7"/>
      <c r="C551" s="1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1"/>
      <c r="O551" s="12"/>
    </row>
    <row r="552" spans="1:15" x14ac:dyDescent="0.25">
      <c r="A552" s="9" t="s">
        <v>14</v>
      </c>
      <c r="B552" s="7"/>
      <c r="C552" s="1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1"/>
      <c r="O552" s="12"/>
    </row>
    <row r="553" spans="1:15" x14ac:dyDescent="0.25">
      <c r="A553" s="8" t="s">
        <v>8</v>
      </c>
      <c r="B553" s="7"/>
      <c r="C553" s="1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1"/>
      <c r="O553" s="12"/>
    </row>
    <row r="554" spans="1:15" x14ac:dyDescent="0.25">
      <c r="A554" s="8" t="s">
        <v>9</v>
      </c>
      <c r="B554" s="7"/>
      <c r="C554" s="1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1"/>
      <c r="O554" s="12"/>
    </row>
    <row r="555" spans="1:15" x14ac:dyDescent="0.25">
      <c r="A555" s="8" t="s">
        <v>10</v>
      </c>
      <c r="B555" s="7"/>
      <c r="C555" s="1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1"/>
      <c r="O555" s="12"/>
    </row>
    <row r="556" spans="1:15" x14ac:dyDescent="0.25">
      <c r="A556" s="8" t="s">
        <v>11</v>
      </c>
      <c r="B556" s="7"/>
      <c r="C556" s="1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1"/>
      <c r="O556" s="12"/>
    </row>
    <row r="557" spans="1:15" x14ac:dyDescent="0.25">
      <c r="A557" s="8" t="s">
        <v>12</v>
      </c>
      <c r="B557" s="7"/>
      <c r="C557" s="1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1"/>
      <c r="O557" s="12"/>
    </row>
    <row r="558" spans="1:15" x14ac:dyDescent="0.25">
      <c r="A558" s="9" t="s">
        <v>13</v>
      </c>
      <c r="B558" s="7"/>
      <c r="C558" s="1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1"/>
      <c r="O558" s="12"/>
    </row>
    <row r="559" spans="1:15" x14ac:dyDescent="0.25">
      <c r="A559" s="9" t="s">
        <v>14</v>
      </c>
      <c r="B559" s="7"/>
      <c r="C559" s="1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1"/>
      <c r="O559" s="12"/>
    </row>
    <row r="560" spans="1:15" x14ac:dyDescent="0.25">
      <c r="A560" s="8" t="s">
        <v>8</v>
      </c>
      <c r="B560" s="7"/>
      <c r="C560" s="1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1"/>
      <c r="O560" s="12"/>
    </row>
    <row r="561" spans="1:15" x14ac:dyDescent="0.25">
      <c r="A561" s="8" t="s">
        <v>9</v>
      </c>
      <c r="B561" s="7"/>
      <c r="C561" s="1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1"/>
      <c r="O561" s="12"/>
    </row>
    <row r="562" spans="1:15" x14ac:dyDescent="0.25">
      <c r="A562" s="8" t="s">
        <v>10</v>
      </c>
      <c r="B562" s="7"/>
      <c r="C562" s="1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1"/>
      <c r="O562" s="12"/>
    </row>
    <row r="563" spans="1:15" x14ac:dyDescent="0.25">
      <c r="A563" s="8" t="s">
        <v>11</v>
      </c>
      <c r="B563" s="7"/>
      <c r="C563" s="1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1"/>
      <c r="O563" s="12"/>
    </row>
    <row r="564" spans="1:15" x14ac:dyDescent="0.25">
      <c r="A564" s="8" t="s">
        <v>12</v>
      </c>
      <c r="B564" s="7"/>
      <c r="C564" s="1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1"/>
      <c r="O564" s="12"/>
    </row>
    <row r="565" spans="1:15" x14ac:dyDescent="0.25">
      <c r="A565" s="9" t="s">
        <v>13</v>
      </c>
      <c r="B565" s="7"/>
      <c r="C565" s="1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1"/>
      <c r="O565" s="12"/>
    </row>
    <row r="566" spans="1:15" x14ac:dyDescent="0.25">
      <c r="A566" s="9" t="s">
        <v>14</v>
      </c>
      <c r="B566" s="7"/>
      <c r="C566" s="1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1"/>
      <c r="O566" s="12"/>
    </row>
    <row r="567" spans="1:15" x14ac:dyDescent="0.25">
      <c r="A567" s="8" t="s">
        <v>8</v>
      </c>
      <c r="B567" s="7"/>
      <c r="C567" s="1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1"/>
      <c r="O567" s="12"/>
    </row>
    <row r="568" spans="1:15" x14ac:dyDescent="0.25">
      <c r="A568" s="8" t="s">
        <v>9</v>
      </c>
      <c r="B568" s="7"/>
      <c r="C568" s="1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1"/>
      <c r="O568" s="12"/>
    </row>
    <row r="569" spans="1:15" x14ac:dyDescent="0.25">
      <c r="A569" s="8" t="s">
        <v>10</v>
      </c>
      <c r="B569" s="7"/>
      <c r="C569" s="1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1"/>
      <c r="O569" s="12"/>
    </row>
    <row r="570" spans="1:15" x14ac:dyDescent="0.25">
      <c r="A570" s="8" t="s">
        <v>11</v>
      </c>
      <c r="B570" s="7"/>
      <c r="C570" s="1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1"/>
      <c r="O570" s="12"/>
    </row>
    <row r="571" spans="1:15" x14ac:dyDescent="0.25">
      <c r="A571" s="8" t="s">
        <v>12</v>
      </c>
      <c r="B571" s="7"/>
      <c r="C571" s="1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1"/>
      <c r="O571" s="12"/>
    </row>
    <row r="572" spans="1:15" x14ac:dyDescent="0.25">
      <c r="A572" s="9" t="s">
        <v>13</v>
      </c>
      <c r="B572" s="7"/>
      <c r="C572" s="1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1"/>
      <c r="O572" s="12"/>
    </row>
    <row r="573" spans="1:15" x14ac:dyDescent="0.25">
      <c r="A573" s="9" t="s">
        <v>14</v>
      </c>
      <c r="B573" s="7"/>
      <c r="C573" s="1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1"/>
      <c r="O573" s="12"/>
    </row>
    <row r="574" spans="1:15" x14ac:dyDescent="0.25">
      <c r="A574" s="8" t="s">
        <v>8</v>
      </c>
      <c r="B574" s="7"/>
      <c r="C574" s="1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1"/>
      <c r="O574" s="12"/>
    </row>
    <row r="575" spans="1:15" x14ac:dyDescent="0.25">
      <c r="A575" s="8" t="s">
        <v>9</v>
      </c>
      <c r="B575" s="7"/>
      <c r="C575" s="1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1"/>
      <c r="O575" s="12"/>
    </row>
    <row r="576" spans="1:15" x14ac:dyDescent="0.25">
      <c r="A576" s="8" t="s">
        <v>10</v>
      </c>
      <c r="B576" s="7"/>
      <c r="C576" s="1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1"/>
      <c r="O576" s="12"/>
    </row>
    <row r="577" spans="1:15" x14ac:dyDescent="0.25">
      <c r="A577" s="8" t="s">
        <v>11</v>
      </c>
      <c r="B577" s="7"/>
      <c r="C577" s="1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1"/>
      <c r="O577" s="12"/>
    </row>
    <row r="578" spans="1:15" x14ac:dyDescent="0.25">
      <c r="A578" s="8" t="s">
        <v>12</v>
      </c>
      <c r="B578" s="7"/>
      <c r="C578" s="1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1"/>
      <c r="O578" s="12"/>
    </row>
    <row r="579" spans="1:15" x14ac:dyDescent="0.25">
      <c r="A579" s="9" t="s">
        <v>13</v>
      </c>
      <c r="B579" s="7"/>
      <c r="C579" s="1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1"/>
      <c r="O579" s="12"/>
    </row>
    <row r="580" spans="1:15" x14ac:dyDescent="0.25">
      <c r="A580" s="9" t="s">
        <v>14</v>
      </c>
      <c r="B580" s="7"/>
      <c r="C580" s="1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1"/>
      <c r="O580" s="12"/>
    </row>
    <row r="581" spans="1:15" x14ac:dyDescent="0.25">
      <c r="A581" s="8" t="s">
        <v>8</v>
      </c>
      <c r="B581" s="7"/>
      <c r="C581" s="1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1"/>
      <c r="O581" s="12"/>
    </row>
    <row r="582" spans="1:15" x14ac:dyDescent="0.25">
      <c r="A582" s="8" t="s">
        <v>9</v>
      </c>
      <c r="B582" s="7"/>
      <c r="C582" s="1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1"/>
      <c r="O582" s="12"/>
    </row>
    <row r="583" spans="1:15" x14ac:dyDescent="0.25">
      <c r="A583" s="8" t="s">
        <v>10</v>
      </c>
      <c r="B583" s="7"/>
      <c r="C583" s="1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1"/>
      <c r="O583" s="12"/>
    </row>
    <row r="584" spans="1:15" x14ac:dyDescent="0.25">
      <c r="A584" s="8" t="s">
        <v>11</v>
      </c>
      <c r="B584" s="7"/>
      <c r="C584" s="1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1"/>
      <c r="O584" s="12"/>
    </row>
    <row r="585" spans="1:15" x14ac:dyDescent="0.25">
      <c r="A585" s="8" t="s">
        <v>12</v>
      </c>
      <c r="B585" s="7"/>
      <c r="C585" s="1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1"/>
      <c r="O585" s="12"/>
    </row>
    <row r="586" spans="1:15" x14ac:dyDescent="0.25">
      <c r="A586" s="9" t="s">
        <v>13</v>
      </c>
      <c r="B586" s="7"/>
      <c r="C586" s="1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1"/>
      <c r="O586" s="12"/>
    </row>
    <row r="587" spans="1:15" x14ac:dyDescent="0.25">
      <c r="A587" s="9" t="s">
        <v>14</v>
      </c>
      <c r="B587" s="7"/>
      <c r="C587" s="1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1"/>
      <c r="O587" s="12"/>
    </row>
    <row r="588" spans="1:15" x14ac:dyDescent="0.25">
      <c r="A588" s="8" t="s">
        <v>8</v>
      </c>
      <c r="B588" s="7"/>
      <c r="C588" s="1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1"/>
      <c r="O588" s="12"/>
    </row>
    <row r="589" spans="1:15" x14ac:dyDescent="0.25">
      <c r="A589" s="8" t="s">
        <v>9</v>
      </c>
      <c r="B589" s="7"/>
      <c r="C589" s="1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1"/>
      <c r="O589" s="12"/>
    </row>
    <row r="590" spans="1:15" x14ac:dyDescent="0.25">
      <c r="A590" s="8" t="s">
        <v>10</v>
      </c>
      <c r="B590" s="7"/>
      <c r="C590" s="1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1"/>
      <c r="O590" s="12"/>
    </row>
    <row r="591" spans="1:15" x14ac:dyDescent="0.25">
      <c r="A591" s="8" t="s">
        <v>11</v>
      </c>
      <c r="B591" s="7"/>
      <c r="C591" s="1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1"/>
      <c r="O591" s="12"/>
    </row>
    <row r="592" spans="1:15" x14ac:dyDescent="0.25">
      <c r="A592" s="8" t="s">
        <v>12</v>
      </c>
      <c r="B592" s="7"/>
      <c r="C592" s="1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1"/>
      <c r="O592" s="12"/>
    </row>
    <row r="593" spans="1:15" x14ac:dyDescent="0.25">
      <c r="A593" s="9" t="s">
        <v>13</v>
      </c>
      <c r="B593" s="7"/>
      <c r="C593" s="1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1"/>
      <c r="O593" s="12"/>
    </row>
    <row r="594" spans="1:15" x14ac:dyDescent="0.25">
      <c r="A594" s="9" t="s">
        <v>14</v>
      </c>
      <c r="B594" s="7"/>
      <c r="C594" s="1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1"/>
      <c r="O594" s="12"/>
    </row>
    <row r="595" spans="1:15" x14ac:dyDescent="0.25">
      <c r="A595" s="8" t="s">
        <v>8</v>
      </c>
      <c r="B595" s="7"/>
      <c r="C595" s="1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1"/>
      <c r="O595" s="12"/>
    </row>
    <row r="596" spans="1:15" x14ac:dyDescent="0.25">
      <c r="A596" s="8" t="s">
        <v>9</v>
      </c>
      <c r="B596" s="7"/>
      <c r="C596" s="1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1"/>
      <c r="O596" s="12"/>
    </row>
    <row r="597" spans="1:15" x14ac:dyDescent="0.25">
      <c r="A597" s="8" t="s">
        <v>10</v>
      </c>
      <c r="B597" s="7"/>
      <c r="C597" s="1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1"/>
      <c r="O597" s="12"/>
    </row>
    <row r="598" spans="1:15" x14ac:dyDescent="0.25">
      <c r="A598" s="8" t="s">
        <v>11</v>
      </c>
      <c r="B598" s="7"/>
      <c r="C598" s="1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1"/>
      <c r="O598" s="12"/>
    </row>
    <row r="599" spans="1:15" x14ac:dyDescent="0.25">
      <c r="A599" s="8" t="s">
        <v>12</v>
      </c>
      <c r="B599" s="7"/>
      <c r="C599" s="1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1"/>
      <c r="O599" s="12"/>
    </row>
    <row r="600" spans="1:15" x14ac:dyDescent="0.25">
      <c r="A600" s="9" t="s">
        <v>13</v>
      </c>
      <c r="B600" s="7"/>
      <c r="C600" s="1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1"/>
      <c r="O600" s="12"/>
    </row>
    <row r="601" spans="1:15" x14ac:dyDescent="0.25">
      <c r="A601" s="9" t="s">
        <v>14</v>
      </c>
      <c r="B601" s="7"/>
      <c r="C601" s="1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1"/>
      <c r="O601" s="12"/>
    </row>
    <row r="602" spans="1:15" x14ac:dyDescent="0.25">
      <c r="A602" s="8" t="s">
        <v>8</v>
      </c>
      <c r="B602" s="7"/>
      <c r="C602" s="1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1"/>
      <c r="O602" s="12"/>
    </row>
    <row r="603" spans="1:15" x14ac:dyDescent="0.25">
      <c r="A603" s="8" t="s">
        <v>9</v>
      </c>
      <c r="B603" s="7"/>
      <c r="C603" s="1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1"/>
      <c r="O603" s="12"/>
    </row>
    <row r="604" spans="1:15" x14ac:dyDescent="0.25">
      <c r="A604" s="8" t="s">
        <v>10</v>
      </c>
      <c r="B604" s="7"/>
      <c r="C604" s="1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1"/>
      <c r="O604" s="12"/>
    </row>
    <row r="605" spans="1:15" x14ac:dyDescent="0.25">
      <c r="A605" s="8" t="s">
        <v>11</v>
      </c>
      <c r="B605" s="7"/>
      <c r="C605" s="1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1"/>
      <c r="O605" s="12"/>
    </row>
    <row r="606" spans="1:15" x14ac:dyDescent="0.25">
      <c r="A606" s="8" t="s">
        <v>12</v>
      </c>
      <c r="B606" s="7"/>
      <c r="C606" s="1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1"/>
      <c r="O606" s="12"/>
    </row>
    <row r="607" spans="1:15" x14ac:dyDescent="0.25">
      <c r="A607" s="9" t="s">
        <v>13</v>
      </c>
      <c r="B607" s="7"/>
      <c r="C607" s="1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1"/>
      <c r="O607" s="12"/>
    </row>
    <row r="608" spans="1:15" x14ac:dyDescent="0.25">
      <c r="A608" s="9" t="s">
        <v>14</v>
      </c>
      <c r="B608" s="7"/>
      <c r="C608" s="1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1"/>
      <c r="O608" s="12"/>
    </row>
    <row r="609" spans="1:15" x14ac:dyDescent="0.25">
      <c r="A609" s="8" t="s">
        <v>8</v>
      </c>
      <c r="B609" s="7"/>
      <c r="C609" s="1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1"/>
      <c r="O609" s="12"/>
    </row>
    <row r="610" spans="1:15" x14ac:dyDescent="0.25">
      <c r="A610" s="8" t="s">
        <v>9</v>
      </c>
      <c r="B610" s="7"/>
      <c r="C610" s="1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1"/>
      <c r="O610" s="12"/>
    </row>
    <row r="611" spans="1:15" x14ac:dyDescent="0.25">
      <c r="A611" s="8" t="s">
        <v>10</v>
      </c>
      <c r="B611" s="7"/>
      <c r="C611" s="1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1"/>
      <c r="O611" s="12"/>
    </row>
    <row r="612" spans="1:15" x14ac:dyDescent="0.25">
      <c r="A612" s="8" t="s">
        <v>11</v>
      </c>
      <c r="B612" s="7"/>
      <c r="C612" s="1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1"/>
      <c r="O612" s="12"/>
    </row>
    <row r="613" spans="1:15" x14ac:dyDescent="0.25">
      <c r="A613" s="8" t="s">
        <v>12</v>
      </c>
      <c r="B613" s="7"/>
      <c r="C613" s="1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1"/>
      <c r="O613" s="12"/>
    </row>
    <row r="614" spans="1:15" x14ac:dyDescent="0.25">
      <c r="A614" s="9" t="s">
        <v>13</v>
      </c>
      <c r="B614" s="7"/>
      <c r="C614" s="1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1"/>
      <c r="O614" s="12"/>
    </row>
    <row r="615" spans="1:15" x14ac:dyDescent="0.25">
      <c r="A615" s="9" t="s">
        <v>14</v>
      </c>
      <c r="B615" s="7"/>
      <c r="C615" s="1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1"/>
      <c r="O615" s="12"/>
    </row>
    <row r="616" spans="1:15" x14ac:dyDescent="0.25">
      <c r="A616" s="8" t="s">
        <v>8</v>
      </c>
      <c r="B616" s="7"/>
      <c r="C616" s="1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1"/>
      <c r="O616" s="12"/>
    </row>
    <row r="617" spans="1:15" x14ac:dyDescent="0.25">
      <c r="A617" s="8" t="s">
        <v>9</v>
      </c>
      <c r="B617" s="7"/>
      <c r="C617" s="1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1"/>
      <c r="O617" s="12"/>
    </row>
    <row r="618" spans="1:15" x14ac:dyDescent="0.25">
      <c r="A618" s="8" t="s">
        <v>10</v>
      </c>
      <c r="B618" s="7"/>
      <c r="C618" s="1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1"/>
      <c r="O618" s="12"/>
    </row>
    <row r="619" spans="1:15" x14ac:dyDescent="0.25">
      <c r="A619" s="8" t="s">
        <v>11</v>
      </c>
      <c r="B619" s="7"/>
      <c r="C619" s="1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1"/>
      <c r="O619" s="12"/>
    </row>
    <row r="620" spans="1:15" x14ac:dyDescent="0.25">
      <c r="A620" s="8" t="s">
        <v>12</v>
      </c>
      <c r="B620" s="7"/>
      <c r="C620" s="1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1"/>
      <c r="O620" s="12"/>
    </row>
    <row r="621" spans="1:15" x14ac:dyDescent="0.25">
      <c r="A621" s="9" t="s">
        <v>13</v>
      </c>
      <c r="B621" s="7"/>
      <c r="C621" s="1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1"/>
      <c r="O621" s="12"/>
    </row>
    <row r="622" spans="1:15" x14ac:dyDescent="0.25">
      <c r="A622" s="9" t="s">
        <v>14</v>
      </c>
      <c r="B622" s="7"/>
      <c r="C622" s="1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1"/>
      <c r="O622" s="12"/>
    </row>
    <row r="623" spans="1:15" x14ac:dyDescent="0.25">
      <c r="A623" s="8" t="s">
        <v>8</v>
      </c>
      <c r="B623" s="7"/>
      <c r="C623" s="1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1"/>
      <c r="O623" s="12"/>
    </row>
    <row r="624" spans="1:15" x14ac:dyDescent="0.25">
      <c r="A624" s="8" t="s">
        <v>9</v>
      </c>
      <c r="B624" s="7"/>
      <c r="C624" s="1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1"/>
      <c r="O624" s="12"/>
    </row>
    <row r="625" spans="1:15" x14ac:dyDescent="0.25">
      <c r="A625" s="8" t="s">
        <v>10</v>
      </c>
      <c r="B625" s="7"/>
      <c r="C625" s="1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1"/>
      <c r="O625" s="12"/>
    </row>
    <row r="626" spans="1:15" x14ac:dyDescent="0.25">
      <c r="A626" s="8" t="s">
        <v>11</v>
      </c>
      <c r="B626" s="7"/>
      <c r="C626" s="1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1"/>
      <c r="O626" s="12"/>
    </row>
    <row r="627" spans="1:15" x14ac:dyDescent="0.25">
      <c r="A627" s="8" t="s">
        <v>12</v>
      </c>
      <c r="B627" s="7"/>
      <c r="C627" s="1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1"/>
      <c r="O627" s="12"/>
    </row>
    <row r="628" spans="1:15" x14ac:dyDescent="0.25">
      <c r="A628" s="9" t="s">
        <v>13</v>
      </c>
      <c r="B628" s="7"/>
      <c r="C628" s="1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1"/>
      <c r="O628" s="12"/>
    </row>
    <row r="629" spans="1:15" x14ac:dyDescent="0.25">
      <c r="A629" s="9" t="s">
        <v>14</v>
      </c>
      <c r="B629" s="7"/>
      <c r="C629" s="1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1"/>
      <c r="O629" s="12"/>
    </row>
    <row r="630" spans="1:15" x14ac:dyDescent="0.25">
      <c r="A630" s="8" t="s">
        <v>8</v>
      </c>
      <c r="B630" s="7"/>
      <c r="C630" s="1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1"/>
      <c r="O630" s="12"/>
    </row>
    <row r="631" spans="1:15" x14ac:dyDescent="0.25">
      <c r="A631" s="8" t="s">
        <v>9</v>
      </c>
      <c r="B631" s="7"/>
      <c r="C631" s="1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1"/>
      <c r="O631" s="12"/>
    </row>
    <row r="632" spans="1:15" x14ac:dyDescent="0.25">
      <c r="A632" s="8" t="s">
        <v>10</v>
      </c>
      <c r="B632" s="7"/>
      <c r="C632" s="1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1"/>
      <c r="O632" s="12"/>
    </row>
    <row r="633" spans="1:15" x14ac:dyDescent="0.25">
      <c r="A633" s="8" t="s">
        <v>11</v>
      </c>
      <c r="B633" s="7"/>
      <c r="C633" s="1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1"/>
      <c r="O633" s="12"/>
    </row>
    <row r="634" spans="1:15" x14ac:dyDescent="0.25">
      <c r="A634" s="8" t="s">
        <v>12</v>
      </c>
      <c r="B634" s="7"/>
      <c r="C634" s="1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1"/>
      <c r="O634" s="12"/>
    </row>
    <row r="635" spans="1:15" x14ac:dyDescent="0.25">
      <c r="A635" s="9" t="s">
        <v>13</v>
      </c>
      <c r="B635" s="7"/>
      <c r="C635" s="1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1"/>
      <c r="O635" s="12"/>
    </row>
    <row r="636" spans="1:15" x14ac:dyDescent="0.25">
      <c r="A636" s="9" t="s">
        <v>14</v>
      </c>
      <c r="B636" s="7"/>
      <c r="C636" s="1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1"/>
      <c r="O636" s="12"/>
    </row>
    <row r="637" spans="1:15" x14ac:dyDescent="0.25">
      <c r="A637" s="8" t="s">
        <v>8</v>
      </c>
      <c r="B637" s="7"/>
      <c r="C637" s="1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1"/>
      <c r="O637" s="12"/>
    </row>
    <row r="638" spans="1:15" x14ac:dyDescent="0.25">
      <c r="A638" s="8" t="s">
        <v>9</v>
      </c>
      <c r="B638" s="7"/>
      <c r="C638" s="1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1"/>
      <c r="O638" s="12"/>
    </row>
    <row r="639" spans="1:15" x14ac:dyDescent="0.25">
      <c r="A639" s="8" t="s">
        <v>10</v>
      </c>
      <c r="B639" s="7"/>
      <c r="C639" s="1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1"/>
      <c r="O639" s="12"/>
    </row>
    <row r="640" spans="1:15" x14ac:dyDescent="0.25">
      <c r="A640" s="8" t="s">
        <v>11</v>
      </c>
      <c r="B640" s="7"/>
      <c r="C640" s="1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1"/>
      <c r="O640" s="12"/>
    </row>
    <row r="641" spans="1:15" x14ac:dyDescent="0.25">
      <c r="A641" s="8" t="s">
        <v>12</v>
      </c>
      <c r="B641" s="7"/>
      <c r="C641" s="1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1"/>
      <c r="O641" s="12"/>
    </row>
    <row r="642" spans="1:15" x14ac:dyDescent="0.25">
      <c r="A642" s="9" t="s">
        <v>13</v>
      </c>
      <c r="B642" s="7"/>
      <c r="C642" s="1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1"/>
      <c r="O642" s="12"/>
    </row>
    <row r="643" spans="1:15" x14ac:dyDescent="0.25">
      <c r="A643" s="9" t="s">
        <v>14</v>
      </c>
      <c r="B643" s="7"/>
      <c r="C643" s="1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1"/>
      <c r="O643" s="12"/>
    </row>
    <row r="644" spans="1:15" x14ac:dyDescent="0.25">
      <c r="A644" s="8" t="s">
        <v>8</v>
      </c>
      <c r="B644" s="7"/>
      <c r="C644" s="1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1"/>
      <c r="O644" s="12"/>
    </row>
    <row r="645" spans="1:15" x14ac:dyDescent="0.25">
      <c r="A645" s="8" t="s">
        <v>9</v>
      </c>
      <c r="B645" s="7"/>
      <c r="C645" s="1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1"/>
      <c r="O645" s="12"/>
    </row>
    <row r="646" spans="1:15" x14ac:dyDescent="0.25">
      <c r="A646" s="8" t="s">
        <v>10</v>
      </c>
      <c r="B646" s="7"/>
      <c r="C646" s="1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1"/>
      <c r="O646" s="12"/>
    </row>
    <row r="647" spans="1:15" x14ac:dyDescent="0.25">
      <c r="A647" s="8" t="s">
        <v>11</v>
      </c>
      <c r="B647" s="7"/>
      <c r="C647" s="1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1"/>
      <c r="O647" s="12"/>
    </row>
    <row r="648" spans="1:15" x14ac:dyDescent="0.25">
      <c r="A648" s="8" t="s">
        <v>12</v>
      </c>
      <c r="B648" s="7"/>
      <c r="C648" s="1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1"/>
      <c r="O648" s="12"/>
    </row>
    <row r="649" spans="1:15" x14ac:dyDescent="0.25">
      <c r="A649" s="9" t="s">
        <v>13</v>
      </c>
      <c r="B649" s="7"/>
      <c r="C649" s="1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1"/>
      <c r="O649" s="12"/>
    </row>
    <row r="650" spans="1:15" x14ac:dyDescent="0.25">
      <c r="A650" s="9" t="s">
        <v>14</v>
      </c>
      <c r="B650" s="7"/>
      <c r="C650" s="1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1"/>
      <c r="O650" s="12"/>
    </row>
    <row r="651" spans="1:15" x14ac:dyDescent="0.25">
      <c r="A651" s="8" t="s">
        <v>8</v>
      </c>
      <c r="B651" s="7"/>
      <c r="C651" s="1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1"/>
      <c r="O651" s="12"/>
    </row>
    <row r="652" spans="1:15" x14ac:dyDescent="0.25">
      <c r="A652" s="8" t="s">
        <v>9</v>
      </c>
      <c r="B652" s="7"/>
      <c r="C652" s="1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1"/>
      <c r="O652" s="12"/>
    </row>
    <row r="653" spans="1:15" x14ac:dyDescent="0.25">
      <c r="A653" s="8" t="s">
        <v>10</v>
      </c>
      <c r="B653" s="7"/>
      <c r="C653" s="1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1"/>
      <c r="O653" s="12"/>
    </row>
    <row r="654" spans="1:15" x14ac:dyDescent="0.25">
      <c r="A654" s="8" t="s">
        <v>11</v>
      </c>
      <c r="B654" s="7"/>
      <c r="C654" s="1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1"/>
      <c r="O654" s="12"/>
    </row>
    <row r="655" spans="1:15" x14ac:dyDescent="0.25">
      <c r="A655" s="8" t="s">
        <v>12</v>
      </c>
      <c r="B655" s="7"/>
      <c r="C655" s="1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1"/>
      <c r="O655" s="12"/>
    </row>
    <row r="656" spans="1:15" x14ac:dyDescent="0.25">
      <c r="A656" s="9" t="s">
        <v>13</v>
      </c>
      <c r="B656" s="7"/>
      <c r="C656" s="1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1"/>
      <c r="O656" s="12"/>
    </row>
    <row r="657" spans="1:15" x14ac:dyDescent="0.25">
      <c r="A657" s="9" t="s">
        <v>14</v>
      </c>
      <c r="B657" s="7"/>
      <c r="C657" s="1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1"/>
      <c r="O657" s="12"/>
    </row>
    <row r="658" spans="1:15" x14ac:dyDescent="0.25">
      <c r="A658" s="8" t="s">
        <v>8</v>
      </c>
      <c r="B658" s="7"/>
      <c r="C658" s="1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1"/>
      <c r="O658" s="12"/>
    </row>
    <row r="659" spans="1:15" x14ac:dyDescent="0.25">
      <c r="A659" s="8" t="s">
        <v>9</v>
      </c>
      <c r="B659" s="7"/>
      <c r="C659" s="1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1"/>
      <c r="O659" s="12"/>
    </row>
    <row r="660" spans="1:15" x14ac:dyDescent="0.25">
      <c r="A660" s="8" t="s">
        <v>10</v>
      </c>
      <c r="B660" s="7"/>
      <c r="C660" s="1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1"/>
      <c r="O660" s="12"/>
    </row>
    <row r="661" spans="1:15" x14ac:dyDescent="0.25">
      <c r="A661" s="8" t="s">
        <v>11</v>
      </c>
      <c r="B661" s="7"/>
      <c r="C661" s="1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1"/>
      <c r="O661" s="12"/>
    </row>
    <row r="662" spans="1:15" x14ac:dyDescent="0.25">
      <c r="A662" s="8" t="s">
        <v>12</v>
      </c>
      <c r="B662" s="7"/>
      <c r="C662" s="1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1"/>
      <c r="O662" s="12"/>
    </row>
    <row r="663" spans="1:15" x14ac:dyDescent="0.25">
      <c r="A663" s="9" t="s">
        <v>13</v>
      </c>
      <c r="B663" s="7"/>
      <c r="C663" s="1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1"/>
      <c r="O663" s="12"/>
    </row>
    <row r="664" spans="1:15" x14ac:dyDescent="0.25">
      <c r="A664" s="9" t="s">
        <v>14</v>
      </c>
      <c r="B664" s="7"/>
      <c r="C664" s="1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1"/>
      <c r="O664" s="12"/>
    </row>
    <row r="665" spans="1:15" x14ac:dyDescent="0.25">
      <c r="A665" s="8" t="s">
        <v>8</v>
      </c>
      <c r="B665" s="7"/>
      <c r="C665" s="1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1"/>
      <c r="O665" s="12"/>
    </row>
    <row r="666" spans="1:15" x14ac:dyDescent="0.25">
      <c r="A666" s="8" t="s">
        <v>9</v>
      </c>
      <c r="B666" s="7"/>
      <c r="C666" s="1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1"/>
      <c r="O666" s="12"/>
    </row>
    <row r="667" spans="1:15" x14ac:dyDescent="0.25">
      <c r="A667" s="8" t="s">
        <v>10</v>
      </c>
      <c r="B667" s="7"/>
      <c r="C667" s="1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1"/>
      <c r="O667" s="12"/>
    </row>
    <row r="668" spans="1:15" x14ac:dyDescent="0.25">
      <c r="A668" s="8" t="s">
        <v>11</v>
      </c>
      <c r="B668" s="7"/>
      <c r="C668" s="1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1"/>
      <c r="O668" s="12"/>
    </row>
    <row r="669" spans="1:15" x14ac:dyDescent="0.25">
      <c r="A669" s="8" t="s">
        <v>12</v>
      </c>
      <c r="B669" s="7"/>
      <c r="C669" s="1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1"/>
      <c r="O669" s="12"/>
    </row>
    <row r="670" spans="1:15" x14ac:dyDescent="0.25">
      <c r="A670" s="9" t="s">
        <v>13</v>
      </c>
      <c r="B670" s="7"/>
      <c r="C670" s="1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1"/>
      <c r="O670" s="12"/>
    </row>
    <row r="671" spans="1:15" x14ac:dyDescent="0.25">
      <c r="A671" s="9" t="s">
        <v>14</v>
      </c>
      <c r="B671" s="7"/>
      <c r="C671" s="1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1"/>
      <c r="O671" s="12"/>
    </row>
    <row r="672" spans="1:15" x14ac:dyDescent="0.25">
      <c r="A672" s="8" t="s">
        <v>8</v>
      </c>
      <c r="B672" s="7"/>
      <c r="C672" s="1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1"/>
      <c r="O672" s="12"/>
    </row>
    <row r="673" spans="1:15" x14ac:dyDescent="0.25">
      <c r="A673" s="8" t="s">
        <v>9</v>
      </c>
      <c r="B673" s="7"/>
      <c r="C673" s="1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1"/>
      <c r="O673" s="12"/>
    </row>
    <row r="674" spans="1:15" x14ac:dyDescent="0.25">
      <c r="A674" s="8" t="s">
        <v>10</v>
      </c>
      <c r="B674" s="7"/>
      <c r="C674" s="1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1"/>
      <c r="O674" s="12"/>
    </row>
    <row r="675" spans="1:15" x14ac:dyDescent="0.25">
      <c r="A675" s="8" t="s">
        <v>11</v>
      </c>
      <c r="B675" s="7"/>
      <c r="C675" s="1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1"/>
      <c r="O675" s="12"/>
    </row>
    <row r="676" spans="1:15" x14ac:dyDescent="0.25">
      <c r="A676" s="8" t="s">
        <v>12</v>
      </c>
      <c r="B676" s="7"/>
      <c r="C676" s="1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1"/>
      <c r="O676" s="12"/>
    </row>
    <row r="677" spans="1:15" x14ac:dyDescent="0.25">
      <c r="A677" s="9" t="s">
        <v>13</v>
      </c>
      <c r="B677" s="7"/>
      <c r="C677" s="1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1"/>
      <c r="O677" s="12"/>
    </row>
    <row r="678" spans="1:15" x14ac:dyDescent="0.25">
      <c r="A678" s="9" t="s">
        <v>14</v>
      </c>
      <c r="B678" s="7"/>
      <c r="C678" s="1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1"/>
      <c r="O678" s="12"/>
    </row>
    <row r="679" spans="1:15" x14ac:dyDescent="0.25">
      <c r="A679" s="8" t="s">
        <v>8</v>
      </c>
      <c r="B679" s="7"/>
      <c r="C679" s="1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1"/>
      <c r="O679" s="12"/>
    </row>
    <row r="680" spans="1:15" x14ac:dyDescent="0.25">
      <c r="A680" s="8" t="s">
        <v>9</v>
      </c>
      <c r="B680" s="7"/>
      <c r="C680" s="1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1"/>
      <c r="O680" s="12"/>
    </row>
    <row r="681" spans="1:15" x14ac:dyDescent="0.25">
      <c r="A681" s="8" t="s">
        <v>10</v>
      </c>
      <c r="B681" s="7"/>
      <c r="C681" s="1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1"/>
      <c r="O681" s="12"/>
    </row>
    <row r="682" spans="1:15" x14ac:dyDescent="0.25">
      <c r="A682" s="8" t="s">
        <v>11</v>
      </c>
      <c r="B682" s="7"/>
      <c r="C682" s="1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1"/>
      <c r="O682" s="12"/>
    </row>
    <row r="683" spans="1:15" x14ac:dyDescent="0.25">
      <c r="A683" s="8" t="s">
        <v>12</v>
      </c>
      <c r="B683" s="7"/>
      <c r="C683" s="1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1"/>
      <c r="O683" s="12"/>
    </row>
    <row r="684" spans="1:15" x14ac:dyDescent="0.25">
      <c r="A684" s="9" t="s">
        <v>13</v>
      </c>
      <c r="B684" s="7"/>
      <c r="C684" s="1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1"/>
      <c r="O684" s="12"/>
    </row>
    <row r="685" spans="1:15" x14ac:dyDescent="0.25">
      <c r="A685" s="9" t="s">
        <v>14</v>
      </c>
      <c r="B685" s="7"/>
      <c r="C685" s="1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1"/>
      <c r="O685" s="12"/>
    </row>
    <row r="686" spans="1:15" x14ac:dyDescent="0.25">
      <c r="A686" s="8" t="s">
        <v>8</v>
      </c>
      <c r="B686" s="7"/>
      <c r="C686" s="1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1"/>
      <c r="O686" s="12"/>
    </row>
    <row r="687" spans="1:15" x14ac:dyDescent="0.25">
      <c r="A687" s="8" t="s">
        <v>9</v>
      </c>
      <c r="B687" s="7"/>
      <c r="C687" s="1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1"/>
      <c r="O687" s="12"/>
    </row>
    <row r="688" spans="1:15" x14ac:dyDescent="0.25">
      <c r="A688" s="8" t="s">
        <v>10</v>
      </c>
      <c r="B688" s="7"/>
      <c r="C688" s="1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1"/>
      <c r="O688" s="12"/>
    </row>
    <row r="689" spans="1:15" x14ac:dyDescent="0.25">
      <c r="A689" s="8" t="s">
        <v>11</v>
      </c>
      <c r="B689" s="7"/>
      <c r="C689" s="1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1"/>
      <c r="O689" s="12"/>
    </row>
    <row r="690" spans="1:15" x14ac:dyDescent="0.25">
      <c r="A690" s="8" t="s">
        <v>12</v>
      </c>
      <c r="B690" s="7"/>
      <c r="C690" s="1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1"/>
      <c r="O690" s="12"/>
    </row>
    <row r="691" spans="1:15" x14ac:dyDescent="0.25">
      <c r="A691" s="9" t="s">
        <v>13</v>
      </c>
      <c r="B691" s="7"/>
      <c r="C691" s="1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1"/>
      <c r="O691" s="12"/>
    </row>
    <row r="692" spans="1:15" x14ac:dyDescent="0.25">
      <c r="A692" s="9" t="s">
        <v>14</v>
      </c>
      <c r="B692" s="7"/>
      <c r="C692" s="1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1"/>
      <c r="O692" s="12"/>
    </row>
    <row r="693" spans="1:15" x14ac:dyDescent="0.25">
      <c r="A693" s="8" t="s">
        <v>8</v>
      </c>
      <c r="B693" s="7"/>
      <c r="C693" s="1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1"/>
      <c r="O693" s="12"/>
    </row>
    <row r="694" spans="1:15" x14ac:dyDescent="0.25">
      <c r="A694" s="8" t="s">
        <v>9</v>
      </c>
      <c r="B694" s="7"/>
      <c r="C694" s="1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1"/>
      <c r="O694" s="12"/>
    </row>
    <row r="695" spans="1:15" x14ac:dyDescent="0.25">
      <c r="A695" s="8" t="s">
        <v>10</v>
      </c>
      <c r="B695" s="7"/>
      <c r="C695" s="1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1"/>
      <c r="O695" s="12"/>
    </row>
    <row r="696" spans="1:15" x14ac:dyDescent="0.25">
      <c r="A696" s="8" t="s">
        <v>11</v>
      </c>
      <c r="B696" s="7"/>
      <c r="C696" s="1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1"/>
      <c r="O696" s="12"/>
    </row>
    <row r="697" spans="1:15" x14ac:dyDescent="0.25">
      <c r="A697" s="8" t="s">
        <v>12</v>
      </c>
      <c r="B697" s="7"/>
      <c r="C697" s="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1"/>
      <c r="O697" s="12"/>
    </row>
    <row r="698" spans="1:15" x14ac:dyDescent="0.25">
      <c r="A698" s="9" t="s">
        <v>13</v>
      </c>
      <c r="B698" s="7"/>
      <c r="C698" s="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1"/>
      <c r="O698" s="12"/>
    </row>
    <row r="699" spans="1:15" x14ac:dyDescent="0.25">
      <c r="A699" s="9" t="s">
        <v>14</v>
      </c>
      <c r="B699" s="7"/>
      <c r="C699" s="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1"/>
      <c r="O699" s="12"/>
    </row>
    <row r="700" spans="1:15" x14ac:dyDescent="0.25">
      <c r="A700" s="8" t="s">
        <v>8</v>
      </c>
      <c r="B700" s="7"/>
      <c r="C700" s="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1"/>
      <c r="O700" s="12"/>
    </row>
    <row r="701" spans="1:15" x14ac:dyDescent="0.25">
      <c r="A701" s="8" t="s">
        <v>9</v>
      </c>
      <c r="B701" s="7"/>
      <c r="C701" s="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1"/>
      <c r="O701" s="12"/>
    </row>
    <row r="702" spans="1:15" x14ac:dyDescent="0.25">
      <c r="A702" s="8" t="s">
        <v>10</v>
      </c>
      <c r="B702" s="7"/>
      <c r="C702" s="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1"/>
      <c r="O702" s="12"/>
    </row>
    <row r="703" spans="1:15" x14ac:dyDescent="0.25">
      <c r="A703" s="8" t="s">
        <v>11</v>
      </c>
      <c r="B703" s="7"/>
      <c r="C703" s="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1"/>
      <c r="O703" s="12"/>
    </row>
    <row r="704" spans="1:15" x14ac:dyDescent="0.25">
      <c r="A704" s="8" t="s">
        <v>12</v>
      </c>
      <c r="B704" s="7"/>
      <c r="C704" s="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1"/>
      <c r="O704" s="12"/>
    </row>
    <row r="705" spans="1:15" x14ac:dyDescent="0.25">
      <c r="A705" s="9" t="s">
        <v>13</v>
      </c>
      <c r="B705" s="7"/>
      <c r="C705" s="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1"/>
      <c r="O705" s="12"/>
    </row>
    <row r="706" spans="1:15" x14ac:dyDescent="0.25">
      <c r="A706" s="9" t="s">
        <v>14</v>
      </c>
      <c r="B706" s="7"/>
      <c r="C706" s="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1"/>
      <c r="O706" s="12"/>
    </row>
    <row r="707" spans="1:15" x14ac:dyDescent="0.25">
      <c r="A707" s="8" t="s">
        <v>8</v>
      </c>
      <c r="B707" s="7"/>
      <c r="C707" s="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1"/>
      <c r="O707" s="12"/>
    </row>
    <row r="708" spans="1:15" x14ac:dyDescent="0.25">
      <c r="A708" s="8" t="s">
        <v>9</v>
      </c>
      <c r="B708" s="7"/>
      <c r="C708" s="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1"/>
      <c r="O708" s="12"/>
    </row>
    <row r="709" spans="1:15" x14ac:dyDescent="0.25">
      <c r="A709" s="8" t="s">
        <v>10</v>
      </c>
      <c r="B709" s="7"/>
      <c r="C709" s="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1"/>
      <c r="O709" s="12"/>
    </row>
    <row r="710" spans="1:15" x14ac:dyDescent="0.25">
      <c r="A710" s="8" t="s">
        <v>11</v>
      </c>
      <c r="B710" s="7"/>
      <c r="C710" s="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1"/>
      <c r="O710" s="12"/>
    </row>
    <row r="711" spans="1:15" x14ac:dyDescent="0.25">
      <c r="A711" s="8" t="s">
        <v>12</v>
      </c>
      <c r="B711" s="7"/>
      <c r="C711" s="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1"/>
      <c r="O711" s="12"/>
    </row>
    <row r="712" spans="1:15" x14ac:dyDescent="0.25">
      <c r="A712" s="9" t="s">
        <v>13</v>
      </c>
      <c r="B712" s="7"/>
      <c r="C712" s="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1"/>
      <c r="O712" s="12"/>
    </row>
    <row r="713" spans="1:15" x14ac:dyDescent="0.25">
      <c r="A713" s="9" t="s">
        <v>14</v>
      </c>
      <c r="B713" s="7"/>
      <c r="C713" s="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1"/>
      <c r="O713" s="12"/>
    </row>
    <row r="714" spans="1:15" x14ac:dyDescent="0.25">
      <c r="A714" s="8" t="s">
        <v>8</v>
      </c>
      <c r="B714" s="7"/>
      <c r="C714" s="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1"/>
      <c r="O714" s="12"/>
    </row>
    <row r="715" spans="1:15" x14ac:dyDescent="0.25">
      <c r="A715" s="8" t="s">
        <v>9</v>
      </c>
      <c r="B715" s="7"/>
      <c r="C715" s="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1"/>
      <c r="O715" s="12"/>
    </row>
    <row r="716" spans="1:15" x14ac:dyDescent="0.25">
      <c r="A716" s="8" t="s">
        <v>10</v>
      </c>
      <c r="B716" s="7"/>
      <c r="C716" s="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1"/>
      <c r="O716" s="12"/>
    </row>
    <row r="717" spans="1:15" x14ac:dyDescent="0.25">
      <c r="A717" s="8" t="s">
        <v>11</v>
      </c>
      <c r="B717" s="7"/>
      <c r="C717" s="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1"/>
      <c r="O717" s="12"/>
    </row>
    <row r="718" spans="1:15" x14ac:dyDescent="0.25">
      <c r="A718" s="8" t="s">
        <v>12</v>
      </c>
      <c r="B718" s="7"/>
      <c r="C718" s="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1"/>
      <c r="O718" s="12"/>
    </row>
    <row r="719" spans="1:15" x14ac:dyDescent="0.25">
      <c r="A719" s="9" t="s">
        <v>13</v>
      </c>
      <c r="B719" s="7"/>
      <c r="C719" s="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1"/>
      <c r="O719" s="12"/>
    </row>
    <row r="720" spans="1:15" x14ac:dyDescent="0.25">
      <c r="A720" s="9" t="s">
        <v>14</v>
      </c>
      <c r="B720" s="7"/>
      <c r="C720" s="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1"/>
      <c r="O720" s="12"/>
    </row>
    <row r="721" spans="1:15" x14ac:dyDescent="0.25">
      <c r="A721" s="8" t="s">
        <v>8</v>
      </c>
      <c r="B721" s="7"/>
      <c r="C721" s="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1"/>
      <c r="O721" s="12"/>
    </row>
    <row r="722" spans="1:15" x14ac:dyDescent="0.25">
      <c r="A722" s="8" t="s">
        <v>9</v>
      </c>
      <c r="B722" s="7"/>
      <c r="C722" s="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1"/>
      <c r="O722" s="12"/>
    </row>
    <row r="723" spans="1:15" x14ac:dyDescent="0.25">
      <c r="A723" s="8" t="s">
        <v>10</v>
      </c>
      <c r="B723" s="7"/>
      <c r="C723" s="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1"/>
      <c r="O723" s="12"/>
    </row>
    <row r="724" spans="1:15" x14ac:dyDescent="0.25">
      <c r="A724" s="8" t="s">
        <v>11</v>
      </c>
      <c r="B724" s="7"/>
      <c r="C724" s="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1"/>
      <c r="O724" s="12"/>
    </row>
    <row r="725" spans="1:15" x14ac:dyDescent="0.25">
      <c r="A725" s="8" t="s">
        <v>12</v>
      </c>
      <c r="B725" s="7"/>
      <c r="C725" s="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1"/>
      <c r="O725" s="12"/>
    </row>
    <row r="726" spans="1:15" x14ac:dyDescent="0.25">
      <c r="A726" s="9" t="s">
        <v>13</v>
      </c>
      <c r="B726" s="7"/>
      <c r="C726" s="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1"/>
      <c r="O726" s="12"/>
    </row>
    <row r="727" spans="1:15" x14ac:dyDescent="0.25">
      <c r="A727" s="9" t="s">
        <v>14</v>
      </c>
      <c r="B727" s="7"/>
      <c r="C727" s="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1"/>
      <c r="O727" s="12"/>
    </row>
    <row r="728" spans="1:15" x14ac:dyDescent="0.25">
      <c r="A728" s="8" t="s">
        <v>8</v>
      </c>
      <c r="B728" s="7"/>
      <c r="C728" s="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1"/>
      <c r="O728" s="12"/>
    </row>
    <row r="729" spans="1:15" x14ac:dyDescent="0.25">
      <c r="A729" s="8" t="s">
        <v>9</v>
      </c>
      <c r="B729" s="7"/>
      <c r="C729" s="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1"/>
      <c r="O729" s="12"/>
    </row>
    <row r="730" spans="1:15" x14ac:dyDescent="0.25">
      <c r="A730" s="8" t="s">
        <v>10</v>
      </c>
      <c r="B730" s="7"/>
      <c r="C730" s="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1"/>
      <c r="O730" s="12"/>
    </row>
    <row r="731" spans="1:15" x14ac:dyDescent="0.25">
      <c r="A731" s="8" t="s">
        <v>11</v>
      </c>
      <c r="B731" s="7"/>
      <c r="C731" s="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1"/>
      <c r="O731" s="12"/>
    </row>
    <row r="732" spans="1:15" x14ac:dyDescent="0.25">
      <c r="A732" s="8" t="s">
        <v>12</v>
      </c>
      <c r="B732" s="7"/>
      <c r="C732" s="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1"/>
      <c r="O732" s="12"/>
    </row>
    <row r="733" spans="1:15" x14ac:dyDescent="0.25">
      <c r="A733" s="9" t="s">
        <v>13</v>
      </c>
      <c r="B733" s="7"/>
      <c r="C733" s="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1"/>
      <c r="O733" s="12"/>
    </row>
    <row r="734" spans="1:15" x14ac:dyDescent="0.25">
      <c r="A734" s="9" t="s">
        <v>14</v>
      </c>
      <c r="B734" s="7"/>
      <c r="C734" s="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1"/>
      <c r="O734" s="12"/>
    </row>
    <row r="735" spans="1:15" x14ac:dyDescent="0.25">
      <c r="A735" s="8" t="s">
        <v>8</v>
      </c>
      <c r="B735" s="7"/>
      <c r="C735" s="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1"/>
      <c r="O735" s="12"/>
    </row>
    <row r="736" spans="1:15" x14ac:dyDescent="0.25">
      <c r="A736" s="8" t="s">
        <v>9</v>
      </c>
      <c r="B736" s="7"/>
      <c r="C736" s="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1"/>
      <c r="O736" s="12"/>
    </row>
    <row r="737" spans="1:15" x14ac:dyDescent="0.25">
      <c r="A737" s="8" t="s">
        <v>10</v>
      </c>
      <c r="B737" s="7"/>
      <c r="C737" s="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1"/>
      <c r="O737" s="12"/>
    </row>
    <row r="738" spans="1:15" x14ac:dyDescent="0.25">
      <c r="A738" s="8" t="s">
        <v>11</v>
      </c>
      <c r="B738" s="7"/>
      <c r="C738" s="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1"/>
      <c r="O738" s="12"/>
    </row>
    <row r="739" spans="1:15" x14ac:dyDescent="0.25">
      <c r="A739" s="8" t="s">
        <v>12</v>
      </c>
      <c r="B739" s="7"/>
      <c r="C739" s="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1"/>
      <c r="O739" s="12"/>
    </row>
    <row r="740" spans="1:15" x14ac:dyDescent="0.25">
      <c r="A740" s="9" t="s">
        <v>13</v>
      </c>
      <c r="B740" s="7"/>
      <c r="C740" s="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1"/>
      <c r="O740" s="12"/>
    </row>
    <row r="741" spans="1:15" x14ac:dyDescent="0.25">
      <c r="A741" s="9" t="s">
        <v>14</v>
      </c>
      <c r="B741" s="7"/>
      <c r="C741" s="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1"/>
      <c r="O741" s="12"/>
    </row>
    <row r="742" spans="1:15" x14ac:dyDescent="0.25">
      <c r="A742" s="8" t="s">
        <v>8</v>
      </c>
      <c r="B742" s="7"/>
      <c r="C742" s="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1"/>
      <c r="O742" s="12"/>
    </row>
    <row r="743" spans="1:15" x14ac:dyDescent="0.25">
      <c r="A743" s="8" t="s">
        <v>9</v>
      </c>
      <c r="B743" s="7"/>
      <c r="C743" s="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1"/>
      <c r="O743" s="12"/>
    </row>
    <row r="744" spans="1:15" x14ac:dyDescent="0.25">
      <c r="A744" s="8" t="s">
        <v>10</v>
      </c>
      <c r="B744" s="7"/>
      <c r="C744" s="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1"/>
      <c r="O744" s="12"/>
    </row>
    <row r="745" spans="1:15" x14ac:dyDescent="0.25">
      <c r="A745" s="8" t="s">
        <v>11</v>
      </c>
      <c r="B745" s="7"/>
      <c r="C745" s="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1"/>
      <c r="O745" s="12"/>
    </row>
    <row r="746" spans="1:15" x14ac:dyDescent="0.25">
      <c r="A746" s="8" t="s">
        <v>12</v>
      </c>
      <c r="B746" s="7"/>
      <c r="C746" s="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1"/>
      <c r="O746" s="12"/>
    </row>
    <row r="747" spans="1:15" x14ac:dyDescent="0.25">
      <c r="A747" s="9" t="s">
        <v>13</v>
      </c>
      <c r="B747" s="7"/>
      <c r="C747" s="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1"/>
      <c r="O747" s="12"/>
    </row>
    <row r="748" spans="1:15" x14ac:dyDescent="0.25">
      <c r="A748" s="9" t="s">
        <v>14</v>
      </c>
      <c r="B748" s="7"/>
      <c r="C748" s="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1"/>
      <c r="O748" s="12"/>
    </row>
    <row r="749" spans="1:15" x14ac:dyDescent="0.25">
      <c r="A749" s="8" t="s">
        <v>8</v>
      </c>
      <c r="B749" s="7"/>
      <c r="C749" s="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1"/>
      <c r="O749" s="12"/>
    </row>
    <row r="750" spans="1:15" x14ac:dyDescent="0.25">
      <c r="A750" s="8" t="s">
        <v>9</v>
      </c>
      <c r="B750" s="7"/>
      <c r="C750" s="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1"/>
      <c r="O750" s="12"/>
    </row>
    <row r="751" spans="1:15" x14ac:dyDescent="0.25">
      <c r="A751" s="8" t="s">
        <v>10</v>
      </c>
      <c r="B751" s="7"/>
      <c r="C751" s="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1"/>
      <c r="O751" s="12"/>
    </row>
    <row r="752" spans="1:15" x14ac:dyDescent="0.25">
      <c r="A752" s="8" t="s">
        <v>11</v>
      </c>
      <c r="B752" s="7"/>
      <c r="C752" s="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1"/>
      <c r="O752" s="12"/>
    </row>
    <row r="753" spans="1:15" x14ac:dyDescent="0.25">
      <c r="A753" s="8" t="s">
        <v>12</v>
      </c>
      <c r="B753" s="7"/>
      <c r="C753" s="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1"/>
      <c r="O753" s="12"/>
    </row>
    <row r="754" spans="1:15" x14ac:dyDescent="0.25">
      <c r="A754" s="9" t="s">
        <v>13</v>
      </c>
      <c r="B754" s="7"/>
      <c r="C754" s="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1"/>
      <c r="O754" s="12"/>
    </row>
    <row r="755" spans="1:15" x14ac:dyDescent="0.25">
      <c r="A755" s="9" t="s">
        <v>14</v>
      </c>
      <c r="B755" s="7"/>
      <c r="C755" s="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1"/>
      <c r="O755" s="12"/>
    </row>
    <row r="756" spans="1:15" x14ac:dyDescent="0.25">
      <c r="A756" s="8" t="s">
        <v>8</v>
      </c>
      <c r="B756" s="7"/>
      <c r="C756" s="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1"/>
      <c r="O756" s="12"/>
    </row>
    <row r="757" spans="1:15" x14ac:dyDescent="0.25">
      <c r="A757" s="8" t="s">
        <v>9</v>
      </c>
      <c r="B757" s="7"/>
      <c r="C757" s="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1"/>
      <c r="O757" s="12"/>
    </row>
    <row r="758" spans="1:15" x14ac:dyDescent="0.25">
      <c r="A758" s="8" t="s">
        <v>10</v>
      </c>
      <c r="B758" s="7"/>
      <c r="C758" s="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"/>
      <c r="O758" s="12"/>
    </row>
    <row r="759" spans="1:15" x14ac:dyDescent="0.25">
      <c r="A759" s="8" t="s">
        <v>11</v>
      </c>
      <c r="B759" s="7"/>
      <c r="C759" s="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"/>
      <c r="O759" s="12"/>
    </row>
    <row r="760" spans="1:15" x14ac:dyDescent="0.25">
      <c r="A760" s="8" t="s">
        <v>12</v>
      </c>
      <c r="B760" s="7"/>
      <c r="C760" s="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"/>
      <c r="O760" s="12"/>
    </row>
    <row r="761" spans="1:15" x14ac:dyDescent="0.25">
      <c r="A761" s="9" t="s">
        <v>13</v>
      </c>
      <c r="B761" s="7"/>
      <c r="C761" s="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1"/>
      <c r="O761" s="12"/>
    </row>
    <row r="762" spans="1:15" x14ac:dyDescent="0.25">
      <c r="A762" s="9" t="s">
        <v>14</v>
      </c>
      <c r="B762" s="7"/>
      <c r="C762" s="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"/>
      <c r="O762" s="12"/>
    </row>
    <row r="763" spans="1:15" x14ac:dyDescent="0.25">
      <c r="A763" s="8" t="s">
        <v>8</v>
      </c>
      <c r="B763" s="7"/>
      <c r="C763" s="1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"/>
      <c r="O763" s="12"/>
    </row>
    <row r="764" spans="1:15" x14ac:dyDescent="0.25">
      <c r="A764" s="8" t="s">
        <v>9</v>
      </c>
      <c r="B764" s="7"/>
      <c r="C764" s="1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"/>
      <c r="O764" s="12"/>
    </row>
    <row r="765" spans="1:15" x14ac:dyDescent="0.25">
      <c r="A765" s="8" t="s">
        <v>10</v>
      </c>
      <c r="B765" s="7"/>
      <c r="C765" s="1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"/>
      <c r="O765" s="12"/>
    </row>
    <row r="766" spans="1:15" x14ac:dyDescent="0.25">
      <c r="A766" s="8" t="s">
        <v>11</v>
      </c>
      <c r="B766" s="7"/>
      <c r="C766" s="1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1"/>
      <c r="O766" s="12"/>
    </row>
    <row r="767" spans="1:15" x14ac:dyDescent="0.25">
      <c r="A767" s="8" t="s">
        <v>12</v>
      </c>
      <c r="B767" s="7"/>
      <c r="C767" s="1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1"/>
      <c r="O767" s="12"/>
    </row>
    <row r="768" spans="1:15" x14ac:dyDescent="0.25">
      <c r="A768" s="9" t="s">
        <v>13</v>
      </c>
      <c r="B768" s="7"/>
      <c r="C768" s="1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1"/>
      <c r="O768" s="12"/>
    </row>
    <row r="769" spans="1:15" x14ac:dyDescent="0.25">
      <c r="A769" s="9" t="s">
        <v>14</v>
      </c>
      <c r="B769" s="7"/>
      <c r="C769" s="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1"/>
      <c r="O769" s="12"/>
    </row>
    <row r="770" spans="1:15" x14ac:dyDescent="0.25">
      <c r="A770" s="8" t="s">
        <v>8</v>
      </c>
      <c r="B770" s="7"/>
      <c r="C770" s="1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1"/>
      <c r="O770" s="12"/>
    </row>
    <row r="771" spans="1:15" x14ac:dyDescent="0.25">
      <c r="A771" s="8" t="s">
        <v>9</v>
      </c>
      <c r="B771" s="7"/>
      <c r="C771" s="1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1"/>
      <c r="O771" s="12"/>
    </row>
    <row r="772" spans="1:15" x14ac:dyDescent="0.25">
      <c r="A772" s="8" t="s">
        <v>10</v>
      </c>
      <c r="B772" s="7"/>
      <c r="C772" s="1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1"/>
      <c r="O772" s="12"/>
    </row>
    <row r="773" spans="1:15" x14ac:dyDescent="0.25">
      <c r="A773" s="8" t="s">
        <v>11</v>
      </c>
      <c r="B773" s="7"/>
      <c r="C773" s="1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1"/>
      <c r="O773" s="12"/>
    </row>
    <row r="774" spans="1:15" x14ac:dyDescent="0.25">
      <c r="A774" s="8" t="s">
        <v>12</v>
      </c>
      <c r="B774" s="7"/>
      <c r="C774" s="1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2"/>
    </row>
    <row r="775" spans="1:15" x14ac:dyDescent="0.25">
      <c r="A775" s="9" t="s">
        <v>13</v>
      </c>
      <c r="B775" s="7"/>
      <c r="C775" s="1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"/>
      <c r="O775" s="12"/>
    </row>
    <row r="776" spans="1:15" x14ac:dyDescent="0.25">
      <c r="A776" s="9" t="s">
        <v>14</v>
      </c>
      <c r="B776" s="7"/>
      <c r="C776" s="1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"/>
      <c r="O776" s="12"/>
    </row>
    <row r="777" spans="1:15" x14ac:dyDescent="0.25">
      <c r="A777" s="8" t="s">
        <v>8</v>
      </c>
      <c r="B777" s="7"/>
      <c r="C777" s="1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1"/>
      <c r="O777" s="12"/>
    </row>
    <row r="778" spans="1:15" x14ac:dyDescent="0.25">
      <c r="A778" s="8" t="s">
        <v>9</v>
      </c>
      <c r="B778" s="7"/>
      <c r="C778" s="1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"/>
      <c r="O778" s="12"/>
    </row>
    <row r="779" spans="1:15" x14ac:dyDescent="0.25">
      <c r="A779" s="8" t="s">
        <v>10</v>
      </c>
      <c r="B779" s="7"/>
      <c r="C779" s="1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"/>
      <c r="O779" s="12"/>
    </row>
    <row r="780" spans="1:15" x14ac:dyDescent="0.25">
      <c r="A780" s="8" t="s">
        <v>11</v>
      </c>
      <c r="B780" s="7"/>
      <c r="C780" s="1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"/>
      <c r="O780" s="12"/>
    </row>
    <row r="781" spans="1:15" x14ac:dyDescent="0.25">
      <c r="A781" s="8" t="s">
        <v>12</v>
      </c>
      <c r="B781" s="7"/>
      <c r="C781" s="1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"/>
      <c r="O781" s="12"/>
    </row>
    <row r="782" spans="1:15" x14ac:dyDescent="0.25">
      <c r="A782" s="9" t="s">
        <v>13</v>
      </c>
      <c r="B782" s="7"/>
      <c r="C782" s="1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1"/>
      <c r="O782" s="12"/>
    </row>
    <row r="783" spans="1:15" x14ac:dyDescent="0.25">
      <c r="A783" s="9" t="s">
        <v>14</v>
      </c>
      <c r="B783" s="7"/>
      <c r="C783" s="1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1"/>
      <c r="O783" s="12"/>
    </row>
    <row r="784" spans="1:15" x14ac:dyDescent="0.25">
      <c r="A784" s="8" t="s">
        <v>8</v>
      </c>
      <c r="B784" s="7"/>
      <c r="C784" s="1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1"/>
      <c r="O784" s="12"/>
    </row>
    <row r="785" spans="1:15" x14ac:dyDescent="0.25">
      <c r="A785" s="8" t="s">
        <v>9</v>
      </c>
      <c r="B785" s="7"/>
      <c r="C785" s="1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1"/>
      <c r="O785" s="12"/>
    </row>
    <row r="786" spans="1:15" x14ac:dyDescent="0.25">
      <c r="A786" s="8" t="s">
        <v>10</v>
      </c>
      <c r="B786" s="7"/>
      <c r="C786" s="1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1"/>
      <c r="O786" s="12"/>
    </row>
    <row r="787" spans="1:15" x14ac:dyDescent="0.25">
      <c r="A787" s="8" t="s">
        <v>11</v>
      </c>
      <c r="B787" s="7"/>
      <c r="C787" s="1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1"/>
      <c r="O787" s="12"/>
    </row>
    <row r="788" spans="1:15" x14ac:dyDescent="0.25">
      <c r="A788" s="8" t="s">
        <v>12</v>
      </c>
      <c r="B788" s="7"/>
      <c r="C788" s="1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1"/>
      <c r="O788" s="12"/>
    </row>
    <row r="789" spans="1:15" x14ac:dyDescent="0.25">
      <c r="A789" s="9" t="s">
        <v>13</v>
      </c>
      <c r="B789" s="7"/>
      <c r="C789" s="1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1"/>
      <c r="O789" s="12"/>
    </row>
    <row r="790" spans="1:15" x14ac:dyDescent="0.25">
      <c r="A790" s="9" t="s">
        <v>14</v>
      </c>
      <c r="B790" s="7"/>
      <c r="C790" s="1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1"/>
      <c r="O790" s="12"/>
    </row>
    <row r="791" spans="1:15" x14ac:dyDescent="0.25">
      <c r="A791" s="8" t="s">
        <v>8</v>
      </c>
      <c r="B791" s="7"/>
      <c r="C791" s="1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1"/>
      <c r="O791" s="12"/>
    </row>
    <row r="792" spans="1:15" x14ac:dyDescent="0.25">
      <c r="A792" s="8" t="s">
        <v>9</v>
      </c>
      <c r="B792" s="7"/>
      <c r="C792" s="1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1"/>
      <c r="O792" s="12"/>
    </row>
    <row r="793" spans="1:15" x14ac:dyDescent="0.25">
      <c r="A793" s="8" t="s">
        <v>10</v>
      </c>
      <c r="B793" s="7"/>
      <c r="C793" s="1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1"/>
      <c r="O793" s="12"/>
    </row>
    <row r="794" spans="1:15" x14ac:dyDescent="0.25">
      <c r="A794" s="8" t="s">
        <v>11</v>
      </c>
      <c r="B794" s="7"/>
      <c r="C794" s="1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1"/>
      <c r="O794" s="12"/>
    </row>
    <row r="795" spans="1:15" x14ac:dyDescent="0.25">
      <c r="A795" s="8" t="s">
        <v>12</v>
      </c>
      <c r="B795" s="7"/>
      <c r="C795" s="1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1"/>
      <c r="O795" s="12"/>
    </row>
    <row r="796" spans="1:15" x14ac:dyDescent="0.25">
      <c r="A796" s="9" t="s">
        <v>13</v>
      </c>
      <c r="B796" s="7"/>
      <c r="C796" s="1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1"/>
      <c r="O796" s="12"/>
    </row>
    <row r="797" spans="1:15" x14ac:dyDescent="0.25">
      <c r="A797" s="9" t="s">
        <v>14</v>
      </c>
      <c r="B797" s="7"/>
      <c r="C797" s="1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"/>
      <c r="O797" s="12"/>
    </row>
    <row r="798" spans="1:15" x14ac:dyDescent="0.25">
      <c r="A798" s="8" t="s">
        <v>8</v>
      </c>
      <c r="B798" s="7"/>
      <c r="C798" s="1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1"/>
      <c r="O798" s="12"/>
    </row>
  </sheetData>
  <autoFilter ref="A2:O798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fériés</vt:lpstr>
      <vt:lpstr>nlle feuille</vt:lpstr>
      <vt:lpstr>Nov2017</vt:lpstr>
      <vt:lpstr>Décembre ESSAI</vt:lpstr>
      <vt:lpstr>TRAME VIERGE</vt:lpstr>
      <vt:lpstr>fériés!AN</vt:lpstr>
      <vt:lpstr>AN_1</vt:lpstr>
      <vt:lpstr>fériés</vt:lpstr>
      <vt:lpstr>'TRAME VIERGE'!Zone_d_impression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Cyrielle;philou10120</dc:creator>
  <cp:lastModifiedBy>Cyrielle</cp:lastModifiedBy>
  <cp:lastPrinted>2017-11-09T15:35:47Z</cp:lastPrinted>
  <dcterms:created xsi:type="dcterms:W3CDTF">2017-11-08T16:43:31Z</dcterms:created>
  <dcterms:modified xsi:type="dcterms:W3CDTF">2017-12-07T10:53:38Z</dcterms:modified>
</cp:coreProperties>
</file>