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8.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9.xml" ContentType="application/vnd.openxmlformats-officedocument.drawing+xml"/>
  <Override PartName="/xl/drawings/drawing10.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8.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pivotTables/pivotTable2.xml" ContentType="application/vnd.openxmlformats-officedocument.spreadsheetml.pivotTable+xml"/>
  <Override PartName="/xl/worksheets/sheet1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drawings/drawing6.xml" ContentType="application/vnd.openxmlformats-officedocument.drawing+xml"/>
  <Override PartName="/xl/drawings/drawing4.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5.xml" ContentType="application/vnd.openxmlformats-officedocument.spreadsheetml.pivotCacheRecords+xml"/>
  <Override PartName="/xl/calcChain.xml" ContentType="application/vnd.openxmlformats-officedocument.spreadsheetml.calcChain+xml"/>
  <Override PartName="/xl/pivotCache/pivotCacheRecords6.xml" ContentType="application/vnd.openxmlformats-officedocument.spreadsheetml.pivotCacheRecords+xml"/>
  <Override PartName="/xl/pivotCache/pivotCacheDefinition5.xml" ContentType="application/vnd.openxmlformats-officedocument.spreadsheetml.pivotCacheDefinitio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915" codeName="{00000000-0000-0000-0000-000000000000}"/>
  <workbookPr codeName="ThisWorkbook"/>
  <bookViews>
    <workbookView xWindow="-240" yWindow="-75" windowWidth="12120" windowHeight="7605" tabRatio="585" xr2:uid="{00000000-000D-0000-FFFF-FFFF00000000}"/>
  </bookViews>
  <sheets>
    <sheet name="Accueil" sheetId="6" r:id="rId1"/>
    <sheet name="Arrivée" sheetId="10" r:id="rId2"/>
    <sheet name="Départ" sheetId="1" r:id="rId3"/>
    <sheet name="Délais" sheetId="7" r:id="rId4"/>
    <sheet name="Supports" sheetId="3" r:id="rId5"/>
    <sheet name="Services" sheetId="8" r:id="rId6"/>
    <sheet name="Rédacteurs" sheetId="9" r:id="rId7"/>
    <sheet name="Statistiques Arrivée" sheetId="11" r:id="rId8"/>
    <sheet name="Statistiques Départ" sheetId="13" r:id="rId9"/>
    <sheet name="Paramètres" sheetId="4" r:id="rId10"/>
    <sheet name="Listes Saisie Auto" sheetId="12" state="hidden" r:id="rId11"/>
  </sheets>
  <definedNames>
    <definedName name="_xlnm._FilterDatabase" localSheetId="1" hidden="1">Arrivée!$A$4:$O$8</definedName>
    <definedName name="_xlnm._FilterDatabase" localSheetId="3" hidden="1">Délais!$A$4:$E$8</definedName>
    <definedName name="_xlnm._FilterDatabase" localSheetId="2" hidden="1">Départ!$A$4:$J$6</definedName>
    <definedName name="_xlnm._FilterDatabase" localSheetId="6" hidden="1">Rédacteurs!$A$4:$C$10</definedName>
    <definedName name="_xlnm._FilterDatabase" localSheetId="5" hidden="1">Services!$A$4:$E$8</definedName>
    <definedName name="_xlnm._FilterDatabase" localSheetId="4" hidden="1">Supports!$A$4:$E$9</definedName>
    <definedName name="Afficher_entêtes">Paramètres!$B$19</definedName>
    <definedName name="Afficher_feuilles">Paramètres!$B$18</definedName>
    <definedName name="Afficher_formules">Paramètres!$B$17</definedName>
    <definedName name="Année">Paramètres!$B$4</definedName>
    <definedName name="Appliquer_plein_écran">Paramètres!$B$16</definedName>
    <definedName name="Arrivées">Arrivée!$A$4:$O$9</definedName>
    <definedName name="Collectivité">Paramètres!$B$2</definedName>
    <definedName name="Coordonnées_Arrivées">Arrivée!$J$4:$K$9</definedName>
    <definedName name="Coordonnées_Départs">Départ!$E$4:$F$7</definedName>
    <definedName name="Correspondants_Départ">Départ!$E$4:$E$7</definedName>
    <definedName name="_xlnm.Criteria" localSheetId="1">Arrivée!$X$10000:$X$10001</definedName>
    <definedName name="Critères">Arrivée!$X$10000:$X$10001</definedName>
    <definedName name="Criticité">Arrivée!$I$4:$I$9</definedName>
    <definedName name="CT">Paramètres!$B$14</definedName>
    <definedName name="Délai">Paramètres!$B$5</definedName>
    <definedName name="Délais">Délais!$A$4:$E$9</definedName>
    <definedName name="Départs">Départ!$A$4:$J$7</definedName>
    <definedName name="Extraction">Arrivée!$P$10002:$AB$10002</definedName>
    <definedName name="_xlnm.Extract" localSheetId="1">Arrivée!$P$10002:$AB$10002</definedName>
    <definedName name="Liste_Délais">Délais!$A$4:$A$9</definedName>
    <definedName name="Liste_Rédacteurs">Rédacteurs!$A$4:$A$11</definedName>
    <definedName name="Liste_Services">Services!$A$4:$A$9</definedName>
    <definedName name="Liste_Supports">Supports!$A$4:$A$10</definedName>
    <definedName name="Objets_Départs">Départ!$D$4:$D$7</definedName>
    <definedName name="Rédacteurs">Rédacteurs!$A$4:$C$11</definedName>
    <definedName name="Service">Paramètres!$B$3</definedName>
    <definedName name="Services">Services!$A$4:$E$9</definedName>
    <definedName name="Supports">Supports!$A$4:$E$10</definedName>
    <definedName name="Supports_Arrivées">Arrivée!$C$4:$C$9</definedName>
    <definedName name="Supports_Départs">Départ!$C$4:$C$7</definedName>
    <definedName name="Types_courriers">Supports!$A$4:$A$9</definedName>
    <definedName name="VD_Délai">Paramètres!$B$9</definedName>
    <definedName name="VD_Délai_Index">Paramètres!$C$9</definedName>
    <definedName name="VD_Rédacteur">Paramètres!$B$12</definedName>
    <definedName name="VD_Rédacteur_Index">Paramètres!$C$12</definedName>
    <definedName name="VD_Service">Paramètres!$B$11</definedName>
    <definedName name="VD_Service_Index">Paramètres!$C$11</definedName>
    <definedName name="VD_Support">Paramètres!$B$10</definedName>
    <definedName name="VD_Support_Index">Paramètres!$C$10</definedName>
  </definedNames>
  <calcPr calcId="171026"/>
  <pivotCaches>
    <pivotCache cacheId="0" r:id="rId12"/>
    <pivotCache cacheId="1" r:id="rId13"/>
    <pivotCache cacheId="2" r:id="rId14"/>
    <pivotCache cacheId="3" r:id="rId15"/>
    <pivotCache cacheId="4" r:id="rId16"/>
    <pivotCache cacheId="5" r:id="rId17"/>
  </pivotCaches>
</workbook>
</file>

<file path=xl/calcChain.xml><?xml version="1.0" encoding="utf-8"?>
<calcChain xmlns="http://schemas.openxmlformats.org/spreadsheetml/2006/main">
  <c r="B14" i="4" l="1"/>
  <c r="N6" i="10"/>
  <c r="F6" i="10"/>
  <c r="G6" i="10"/>
  <c r="I6" i="10"/>
  <c r="N7" i="10"/>
  <c r="F7" i="10"/>
  <c r="G7" i="10"/>
  <c r="I7" i="10"/>
  <c r="N8" i="10"/>
  <c r="D7" i="7"/>
  <c r="F8" i="10"/>
  <c r="G8" i="10"/>
  <c r="I8" i="10"/>
  <c r="N5" i="10"/>
  <c r="D8" i="8"/>
  <c r="F5" i="10"/>
  <c r="G5" i="10"/>
  <c r="I5" i="10"/>
  <c r="B10" i="9"/>
  <c r="B9" i="9"/>
  <c r="B8" i="9"/>
  <c r="B7" i="9"/>
  <c r="B6" i="9"/>
  <c r="C8" i="8"/>
  <c r="B8" i="8"/>
  <c r="D7" i="8"/>
  <c r="C7" i="8"/>
  <c r="B7" i="8"/>
  <c r="C6" i="8"/>
  <c r="B6" i="8"/>
  <c r="C7" i="7"/>
  <c r="D8" i="7"/>
  <c r="C8" i="7"/>
  <c r="C6" i="7"/>
  <c r="A1" i="13"/>
  <c r="C6" i="3"/>
  <c r="B6" i="3"/>
  <c r="C7" i="3"/>
  <c r="B7" i="3"/>
  <c r="C8" i="3"/>
  <c r="B8" i="3"/>
  <c r="D8" i="3"/>
  <c r="D6" i="3"/>
  <c r="C9" i="3"/>
  <c r="B9" i="3"/>
  <c r="D5" i="3"/>
  <c r="C5" i="3"/>
  <c r="B5" i="3"/>
  <c r="D6" i="8"/>
  <c r="D6" i="7"/>
  <c r="D7" i="3"/>
  <c r="D9" i="3"/>
  <c r="D5" i="7"/>
  <c r="C5" i="7"/>
  <c r="B5" i="9"/>
  <c r="D5" i="8"/>
  <c r="C5" i="8"/>
  <c r="B5" i="8"/>
  <c r="C12" i="4"/>
  <c r="C11" i="4"/>
  <c r="C9" i="4"/>
  <c r="C10" i="4"/>
  <c r="B5" i="6"/>
  <c r="C5" i="6"/>
  <c r="D5" i="6"/>
  <c r="E5" i="6"/>
  <c r="F5" i="6"/>
  <c r="G5" i="6"/>
  <c r="H5" i="6"/>
  <c r="B6" i="6"/>
  <c r="C6" i="6"/>
  <c r="D6" i="6"/>
  <c r="E6" i="6"/>
  <c r="F6" i="6"/>
  <c r="G6" i="6"/>
  <c r="H6" i="6"/>
  <c r="B7" i="6"/>
  <c r="C7" i="6"/>
  <c r="D7" i="6"/>
  <c r="E7" i="6"/>
  <c r="F7" i="6"/>
  <c r="G7" i="6"/>
  <c r="H7" i="6"/>
  <c r="B8" i="6"/>
  <c r="C8" i="6"/>
  <c r="D8" i="6"/>
  <c r="E8" i="6"/>
  <c r="F8" i="6"/>
  <c r="G8" i="6"/>
  <c r="H8" i="6"/>
  <c r="B9" i="6"/>
  <c r="C9" i="6"/>
  <c r="D9" i="6"/>
  <c r="E9" i="6"/>
  <c r="F9" i="6"/>
  <c r="G9" i="6"/>
  <c r="H9" i="6"/>
  <c r="B10" i="6"/>
  <c r="C10" i="6"/>
  <c r="D10" i="6"/>
  <c r="E10" i="6"/>
  <c r="F10" i="6"/>
  <c r="G10" i="6"/>
  <c r="H10" i="6"/>
  <c r="B11" i="6"/>
  <c r="C11" i="6"/>
  <c r="D11" i="6"/>
  <c r="E11" i="6"/>
  <c r="F11" i="6"/>
  <c r="G11" i="6"/>
  <c r="H11" i="6"/>
  <c r="B12" i="6"/>
  <c r="C12" i="6"/>
  <c r="D12" i="6"/>
  <c r="E12" i="6"/>
  <c r="F12" i="6"/>
  <c r="G12" i="6"/>
  <c r="H12" i="6"/>
  <c r="B13" i="6"/>
  <c r="C13" i="6"/>
  <c r="D13" i="6"/>
  <c r="E13" i="6"/>
  <c r="F13" i="6"/>
  <c r="G13" i="6"/>
  <c r="H13" i="6"/>
  <c r="B14" i="6"/>
  <c r="C14" i="6"/>
  <c r="D14" i="6"/>
  <c r="E14" i="6"/>
  <c r="F14" i="6"/>
  <c r="G14" i="6"/>
  <c r="H14" i="6"/>
  <c r="B15" i="6"/>
  <c r="C15" i="6"/>
  <c r="D15" i="6"/>
  <c r="E15" i="6"/>
  <c r="F15" i="6"/>
  <c r="G15" i="6"/>
  <c r="H15" i="6"/>
  <c r="B16" i="6"/>
  <c r="C16" i="6"/>
  <c r="D16" i="6"/>
  <c r="E16" i="6"/>
  <c r="F16" i="6"/>
  <c r="G16" i="6"/>
  <c r="H16" i="6"/>
  <c r="B17" i="6"/>
  <c r="C17" i="6"/>
  <c r="D17" i="6"/>
  <c r="E17" i="6"/>
  <c r="F17" i="6"/>
  <c r="G17" i="6"/>
  <c r="H17" i="6"/>
  <c r="B18" i="6"/>
  <c r="C18" i="6"/>
  <c r="D18" i="6"/>
  <c r="E18" i="6"/>
  <c r="F18" i="6"/>
  <c r="G18" i="6"/>
  <c r="H18" i="6"/>
  <c r="H4" i="6"/>
  <c r="G4" i="6"/>
  <c r="F4" i="6"/>
  <c r="E4" i="6"/>
  <c r="D4" i="6"/>
  <c r="C4" i="6"/>
  <c r="B4" i="6"/>
  <c r="A1" i="11"/>
  <c r="B2" i="9"/>
  <c r="C2" i="8"/>
  <c r="B2" i="8"/>
  <c r="C2" i="3"/>
  <c r="B2" i="3"/>
  <c r="D2" i="1"/>
  <c r="A1" i="1"/>
  <c r="A1" i="10"/>
  <c r="D2" i="10"/>
  <c r="D1" i="6"/>
  <c r="A1" i="9"/>
  <c r="A1" i="8"/>
  <c r="A1" i="7"/>
  <c r="A1" i="3"/>
  <c r="C2" i="7"/>
</calcChain>
</file>

<file path=xl/sharedStrings.xml><?xml version="1.0" encoding="utf-8"?>
<sst xmlns="http://schemas.openxmlformats.org/spreadsheetml/2006/main" count="232" uniqueCount="93">
  <si>
    <t>Commissariat Central</t>
  </si>
  <si>
    <t>Libellé</t>
  </si>
  <si>
    <t>Objet</t>
  </si>
  <si>
    <t>Délai</t>
  </si>
  <si>
    <t>Service :</t>
  </si>
  <si>
    <t>Correspondant</t>
  </si>
  <si>
    <t>Date</t>
  </si>
  <si>
    <t>Année :</t>
  </si>
  <si>
    <t>Télécopie</t>
  </si>
  <si>
    <t>Arrivées</t>
  </si>
  <si>
    <t>Départs</t>
  </si>
  <si>
    <t>Observations</t>
  </si>
  <si>
    <t>Recommandé AR</t>
  </si>
  <si>
    <t>Délai légal en jours</t>
  </si>
  <si>
    <t>Chrono</t>
  </si>
  <si>
    <t>Support</t>
  </si>
  <si>
    <t>Adresse</t>
  </si>
  <si>
    <t>Service</t>
  </si>
  <si>
    <t>Rédacteur</t>
  </si>
  <si>
    <t>Type délai</t>
  </si>
  <si>
    <t>Date de réponse</t>
  </si>
  <si>
    <t>Grand Roanne Agglomération</t>
  </si>
  <si>
    <t>Outiror Trading SAS</t>
  </si>
  <si>
    <t>Courrier électronique</t>
  </si>
  <si>
    <t>Courrier postal</t>
  </si>
  <si>
    <t>Valeurs par défaut</t>
  </si>
  <si>
    <t>(vide)</t>
  </si>
  <si>
    <t>Total général</t>
  </si>
  <si>
    <t>Nombre de Chrono</t>
  </si>
  <si>
    <t>déc</t>
  </si>
  <si>
    <t>Date limite de réponse</t>
  </si>
  <si>
    <t>Criticité</t>
  </si>
  <si>
    <t>Délai d'observation :</t>
  </si>
  <si>
    <t>&lt;=0</t>
  </si>
  <si>
    <t>Délai de réponse</t>
  </si>
  <si>
    <t>Tableau de bord</t>
  </si>
  <si>
    <t>Délai de réponse moyen</t>
  </si>
  <si>
    <t>Étiquettes de lignes</t>
  </si>
  <si>
    <t>Acceptation demande de voirie</t>
  </si>
  <si>
    <t>Acceptation demande de stagiaire</t>
  </si>
  <si>
    <t xml:space="preserve">Acceptation demande de remise de facturation </t>
  </si>
  <si>
    <t>Acceptation demande de goudronnage de trottoir</t>
  </si>
  <si>
    <t>Demande de pose d'échafaudage</t>
  </si>
  <si>
    <t>DEVERCHERE Daniel</t>
  </si>
  <si>
    <t>Demande de travaux empiétant sur la rue</t>
  </si>
  <si>
    <t>nov</t>
  </si>
  <si>
    <t>Appliquer plein écran ?</t>
  </si>
  <si>
    <t>non</t>
  </si>
  <si>
    <t>Afficher formules ?</t>
  </si>
  <si>
    <t>oui</t>
  </si>
  <si>
    <t>Afficher feuilles ?</t>
  </si>
  <si>
    <t>Afficher entêtes ?</t>
  </si>
  <si>
    <t>...</t>
  </si>
  <si>
    <t>Personnalisation du classeur</t>
  </si>
  <si>
    <t>Paramètres généraux</t>
  </si>
  <si>
    <t>Alex THERIOR</t>
  </si>
  <si>
    <t>Jean-Marie PELT</t>
  </si>
  <si>
    <t>Jérémie JUNIOR</t>
  </si>
  <si>
    <t>Simone TOCCHIO</t>
  </si>
  <si>
    <t xml:space="preserve">Jean-Claude Canon, bar les Poupées </t>
  </si>
  <si>
    <t>Demande d'extension provisoire de la terrasse du bar</t>
  </si>
  <si>
    <t>Années</t>
  </si>
  <si>
    <t>2015</t>
  </si>
  <si>
    <t>Refus demande de stagiaire</t>
  </si>
  <si>
    <t>Cyril Fournier</t>
  </si>
  <si>
    <t>Lien</t>
  </si>
  <si>
    <t>Raison sociale</t>
  </si>
  <si>
    <t>Ma Petite Entreprise</t>
  </si>
  <si>
    <t>Secrétariat Général</t>
  </si>
  <si>
    <t>Facture</t>
  </si>
  <si>
    <t>Devis</t>
  </si>
  <si>
    <t>Demande d'information commerciale</t>
  </si>
  <si>
    <t>Service commercial</t>
  </si>
  <si>
    <t>Direction Générale</t>
  </si>
  <si>
    <t>Comptabilité</t>
  </si>
  <si>
    <t>Amédée PAON</t>
  </si>
  <si>
    <t>Robert LINGOT</t>
  </si>
  <si>
    <t>Sandra NIKHOUETH</t>
  </si>
  <si>
    <t>Elvire SAKHUTI</t>
  </si>
  <si>
    <t>Julie BIDAUD</t>
  </si>
  <si>
    <t>Ets LEZES-CRAU</t>
  </si>
  <si>
    <t>920 rue Saint Alban - 99999 MAVILLE</t>
  </si>
  <si>
    <t>Jérémie LAPANDU-LHALOR</t>
  </si>
  <si>
    <t>Allée de la Libération - 99999 MAVILLE</t>
  </si>
  <si>
    <t>Mise en demeure de paiement de la facture 2015-01345</t>
  </si>
  <si>
    <t>Facture 2015-0689</t>
  </si>
  <si>
    <t>Devis réfection toiture du siège</t>
  </si>
  <si>
    <t>Ets SELLA-THUIL</t>
  </si>
  <si>
    <t>9 chemin des Embrouilles - 99999 MAVILLE</t>
  </si>
  <si>
    <t>Devis 2015-0621</t>
  </si>
  <si>
    <t>Ets SACERRE-AKDHAL</t>
  </si>
  <si>
    <t>63 rue Jean Jaurès - 99999 MAVILLE</t>
  </si>
  <si>
    <t>Rappel pour paiement facture 2015-0253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</si>
</sst>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F_-;\-* #,##0.00\ _F_-;_-* &quot;-&quot;??\ _F_-;_-@_-"/>
    <numFmt numFmtId="165" formatCode="0000"/>
    <numFmt numFmtId="166" formatCode="#,##0&quot; jours&quot;"/>
    <numFmt numFmtId="167" formatCode="#,##0&quot; courrier(s)&quot;"/>
    <numFmt numFmtId="168" formatCode="#,##0&quot; jour(s)&quot;"/>
    <numFmt numFmtId="169" formatCode="&quot;Plus que &quot;#,##0&quot; jours&quot;;&quot;Retard de &quot;#,##0&quot; jour(s)&quot;;&quot;Dernier jour !&quot;"/>
    <numFmt numFmtId="170" formatCode="000"/>
  </numFmts>
  <fonts count="22" x14ac:knownFonts="1">
    <font>
      <sz val="10"/>
      <name val="Arial"/>
    </font>
    <font>
      <sz val="10"/>
      <color theme="1"/>
      <name val="Arial"/>
      <family val="2"/>
    </font>
    <font>
      <sz val="10"/>
      <color theme="1"/>
      <name val="Arial"/>
      <family val="2"/>
    </font>
    <font>
      <b/>
      <sz val="10"/>
      <name val="Arial"/>
      <family val="2"/>
    </font>
    <font>
      <sz val="10"/>
      <name val="Arial"/>
      <family val="2"/>
    </font>
    <font>
      <sz val="11"/>
      <name val="Arial"/>
      <family val="2"/>
    </font>
    <font>
      <b/>
      <sz val="12"/>
      <name val="Arial"/>
      <family val="2"/>
    </font>
    <font>
      <b/>
      <sz val="10"/>
      <name val="Arial"/>
      <family val="2"/>
    </font>
    <font>
      <b/>
      <sz val="14"/>
      <name val="Arial"/>
      <family val="2"/>
    </font>
    <font>
      <b/>
      <sz val="14"/>
      <color theme="3" tint="-0.249977111117893"/>
      <name val="Arial"/>
      <family val="2"/>
    </font>
    <font>
      <b/>
      <sz val="18"/>
      <name val="Arial"/>
      <family val="2"/>
    </font>
    <font>
      <b/>
      <sz val="16"/>
      <name val="Arial"/>
      <family val="2"/>
    </font>
    <font>
      <b/>
      <sz val="11"/>
      <name val="Arial"/>
      <family val="2"/>
    </font>
    <font>
      <b/>
      <sz val="20"/>
      <color theme="4" tint="-0.249977111117893"/>
      <name val="Arial Black"/>
      <family val="2"/>
    </font>
    <font>
      <b/>
      <sz val="18"/>
      <color theme="4" tint="-0.249977111117893"/>
      <name val="Arial Narrow"/>
      <family val="2"/>
    </font>
    <font>
      <b/>
      <sz val="12"/>
      <color theme="4" tint="-0.249977111117893"/>
      <name val="Arial"/>
      <family val="2"/>
    </font>
    <font>
      <sz val="10"/>
      <color theme="4" tint="-0.249977111117893"/>
      <name val="Arial"/>
      <family val="2"/>
    </font>
    <font>
      <b/>
      <sz val="12"/>
      <color theme="0"/>
      <name val="Arial"/>
      <family val="2"/>
    </font>
    <font>
      <sz val="10"/>
      <color theme="0"/>
      <name val="Arial"/>
      <family val="2"/>
    </font>
    <font>
      <b/>
      <sz val="18"/>
      <color theme="4" tint="-0.249977111117893"/>
      <name val="Arial"/>
      <family val="2"/>
    </font>
    <font>
      <sz val="10"/>
      <color theme="4" tint="-0.249977111117893"/>
      <name val="Arial"/>
    </font>
    <font>
      <u/>
      <sz val="10"/>
      <color theme="10"/>
      <name val="Arial"/>
    </font>
  </fonts>
  <fills count="11">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1">
    <border>
      <left/>
      <right/>
      <top/>
      <bottom/>
      <diagonal/>
    </border>
  </borders>
  <cellStyleXfs count="3">
    <xf numFmtId="0" fontId="0" fillId="0" borderId="0"/>
    <xf numFmtId="164" fontId="4" fillId="0" borderId="0" applyFont="0" applyFill="0" applyBorder="0" applyAlignment="0" applyProtection="0"/>
    <xf numFmtId="0" fontId="21" fillId="0" borderId="0" applyNumberFormat="0" applyFill="0" applyBorder="0" applyAlignment="0" applyProtection="0">
      <alignment vertical="top"/>
      <protection locked="0"/>
    </xf>
  </cellStyleXfs>
  <cellXfs count="159">
    <xf numFmtId="0" fontId="0" fillId="0" borderId="0" xfId="0"/>
    <xf numFmtId="0" fontId="3" fillId="0" borderId="0" xfId="0" applyFont="1"/>
    <xf numFmtId="0" fontId="7" fillId="0" borderId="0" xfId="0" applyFont="1" applyFill="1" applyAlignment="1" applyProtection="1">
      <alignment vertical="top"/>
    </xf>
    <xf numFmtId="0" fontId="7" fillId="0" borderId="0" xfId="0" applyFont="1" applyFill="1" applyProtection="1"/>
    <xf numFmtId="0" fontId="7" fillId="0" borderId="0" xfId="0" applyFont="1" applyFill="1" applyAlignment="1" applyProtection="1">
      <alignment vertical="center"/>
    </xf>
    <xf numFmtId="0" fontId="4" fillId="0" borderId="0" xfId="0" applyFont="1" applyFill="1" applyProtection="1"/>
    <xf numFmtId="0" fontId="4" fillId="3" borderId="0" xfId="0" applyFont="1" applyFill="1" applyProtection="1"/>
    <xf numFmtId="0" fontId="7" fillId="3" borderId="0" xfId="0" applyFont="1" applyFill="1" applyAlignment="1" applyProtection="1">
      <alignment vertical="top"/>
    </xf>
    <xf numFmtId="0" fontId="4" fillId="3" borderId="0" xfId="0" applyFont="1" applyFill="1"/>
    <xf numFmtId="0" fontId="0" fillId="2" borderId="0" xfId="0" applyFill="1"/>
    <xf numFmtId="0" fontId="7" fillId="3" borderId="0" xfId="0" applyFont="1" applyFill="1" applyAlignment="1" applyProtection="1">
      <alignment vertical="top" wrapText="1"/>
    </xf>
    <xf numFmtId="0" fontId="7" fillId="0" borderId="0" xfId="0" applyFont="1" applyFill="1" applyAlignment="1" applyProtection="1">
      <alignment vertical="top" wrapText="1"/>
    </xf>
    <xf numFmtId="0" fontId="4" fillId="0" borderId="0" xfId="0" applyFont="1" applyFill="1" applyAlignment="1" applyProtection="1">
      <alignment horizontal="center"/>
    </xf>
    <xf numFmtId="0" fontId="4" fillId="3" borderId="0" xfId="0" applyFont="1" applyFill="1" applyAlignment="1" applyProtection="1">
      <alignment horizontal="center"/>
    </xf>
    <xf numFmtId="165" fontId="5" fillId="0" borderId="0" xfId="1" applyNumberFormat="1" applyFont="1" applyFill="1" applyAlignment="1" applyProtection="1">
      <alignment horizontal="left" vertical="top" wrapText="1"/>
      <protection locked="0"/>
    </xf>
    <xf numFmtId="0" fontId="7" fillId="2" borderId="0" xfId="0" applyFont="1" applyFill="1"/>
    <xf numFmtId="0" fontId="3" fillId="2" borderId="0" xfId="0" applyFont="1" applyFill="1"/>
    <xf numFmtId="0" fontId="4" fillId="0" borderId="0" xfId="0" applyFont="1" applyFill="1" applyProtection="1">
      <protection locked="0"/>
    </xf>
    <xf numFmtId="0" fontId="7" fillId="8" borderId="0" xfId="0" applyFont="1" applyFill="1" applyAlignment="1" applyProtection="1">
      <alignment vertical="center"/>
    </xf>
    <xf numFmtId="0" fontId="7" fillId="8" borderId="0" xfId="0" applyFont="1" applyFill="1" applyAlignment="1" applyProtection="1">
      <alignment horizontal="center" vertical="center"/>
    </xf>
    <xf numFmtId="0" fontId="7" fillId="8" borderId="0" xfId="0" applyFont="1" applyFill="1" applyAlignment="1" applyProtection="1">
      <alignment horizontal="center"/>
    </xf>
    <xf numFmtId="0" fontId="7" fillId="8" borderId="0" xfId="0" applyFont="1" applyFill="1" applyAlignment="1" applyProtection="1">
      <alignment wrapText="1"/>
    </xf>
    <xf numFmtId="0" fontId="9" fillId="8" borderId="0" xfId="0" applyFont="1" applyFill="1" applyAlignment="1" applyProtection="1">
      <alignment vertical="center"/>
    </xf>
    <xf numFmtId="0" fontId="7" fillId="8" borderId="0" xfId="0" applyFont="1" applyFill="1" applyProtection="1"/>
    <xf numFmtId="0" fontId="0" fillId="2" borderId="0" xfId="0" applyFill="1" applyAlignment="1">
      <alignment horizontal="left"/>
    </xf>
    <xf numFmtId="0" fontId="13" fillId="2" borderId="0" xfId="0" applyFont="1" applyFill="1" applyAlignment="1">
      <alignment vertical="center" wrapText="1"/>
    </xf>
    <xf numFmtId="14" fontId="5" fillId="7" borderId="0" xfId="0" applyNumberFormat="1" applyFont="1" applyFill="1" applyAlignment="1" applyProtection="1">
      <alignment horizontal="center" vertical="top" wrapText="1"/>
      <protection locked="0"/>
    </xf>
    <xf numFmtId="0" fontId="5" fillId="7" borderId="0" xfId="0" applyFont="1" applyFill="1" applyAlignment="1" applyProtection="1">
      <alignment horizontal="center" vertical="top" wrapText="1"/>
      <protection locked="0"/>
    </xf>
    <xf numFmtId="165" fontId="2" fillId="2" borderId="0" xfId="1" applyNumberFormat="1" applyFont="1" applyFill="1" applyAlignment="1">
      <alignment horizontal="center" vertical="top" wrapText="1"/>
    </xf>
    <xf numFmtId="0" fontId="2" fillId="2" borderId="0" xfId="0" applyFont="1" applyFill="1" applyAlignment="1">
      <alignment horizontal="center" vertical="top" wrapText="1"/>
    </xf>
    <xf numFmtId="0" fontId="2" fillId="2" borderId="0" xfId="0" applyFont="1" applyFill="1" applyAlignment="1">
      <alignment vertical="top" wrapText="1"/>
    </xf>
    <xf numFmtId="166" fontId="2" fillId="2" borderId="0" xfId="0" applyNumberFormat="1" applyFont="1" applyFill="1" applyAlignment="1">
      <alignment horizontal="center" vertical="top" wrapText="1"/>
    </xf>
    <xf numFmtId="169" fontId="2" fillId="2" borderId="0" xfId="0" applyNumberFormat="1" applyFont="1" applyFill="1" applyAlignment="1">
      <alignment horizontal="center" vertical="top" wrapText="1"/>
    </xf>
    <xf numFmtId="0" fontId="2" fillId="2" borderId="0" xfId="0" applyFont="1" applyFill="1" applyAlignment="1">
      <alignment horizontal="left" vertical="top" wrapText="1"/>
    </xf>
    <xf numFmtId="170" fontId="0" fillId="10" borderId="0" xfId="0" applyNumberFormat="1" applyFill="1" applyAlignment="1">
      <alignment horizontal="center"/>
    </xf>
    <xf numFmtId="14" fontId="0" fillId="10" borderId="0" xfId="0" applyNumberFormat="1" applyFill="1" applyAlignment="1">
      <alignment horizontal="center"/>
    </xf>
    <xf numFmtId="170" fontId="0" fillId="10" borderId="0" xfId="0" applyNumberFormat="1" applyFill="1" applyAlignment="1"/>
    <xf numFmtId="170" fontId="0" fillId="10" borderId="0" xfId="0" applyNumberFormat="1" applyFill="1" applyAlignment="1">
      <alignment horizontal="left"/>
    </xf>
    <xf numFmtId="169" fontId="7" fillId="10" borderId="0" xfId="1" applyNumberFormat="1" applyFont="1" applyFill="1" applyAlignment="1" applyProtection="1">
      <alignment horizontal="center" vertical="top" wrapText="1"/>
      <protection locked="0"/>
    </xf>
    <xf numFmtId="0" fontId="7" fillId="5" borderId="0" xfId="0" applyFont="1" applyFill="1" applyAlignment="1" applyProtection="1">
      <alignment horizontal="center" vertical="top" wrapText="1"/>
    </xf>
    <xf numFmtId="0" fontId="4" fillId="5" borderId="0" xfId="0" applyFont="1" applyFill="1" applyAlignment="1" applyProtection="1">
      <alignment horizontal="center"/>
    </xf>
    <xf numFmtId="0" fontId="4" fillId="6" borderId="0" xfId="0" applyFont="1" applyFill="1" applyAlignment="1" applyProtection="1">
      <alignment horizontal="center"/>
    </xf>
    <xf numFmtId="168" fontId="7" fillId="8" borderId="0" xfId="0" applyNumberFormat="1" applyFont="1" applyFill="1" applyAlignment="1" applyProtection="1">
      <alignment horizontal="center"/>
    </xf>
    <xf numFmtId="168" fontId="7" fillId="5" borderId="0" xfId="0" applyNumberFormat="1" applyFont="1" applyFill="1" applyAlignment="1" applyProtection="1">
      <alignment horizontal="center" vertical="top" wrapText="1"/>
    </xf>
    <xf numFmtId="168" fontId="4" fillId="6" borderId="0" xfId="0" applyNumberFormat="1" applyFont="1" applyFill="1" applyAlignment="1" applyProtection="1">
      <alignment horizontal="center"/>
    </xf>
    <xf numFmtId="168" fontId="4" fillId="5" borderId="0" xfId="0" applyNumberFormat="1" applyFont="1" applyFill="1" applyAlignment="1" applyProtection="1">
      <alignment horizontal="center"/>
    </xf>
    <xf numFmtId="168" fontId="4" fillId="0" borderId="0" xfId="0" applyNumberFormat="1" applyFont="1" applyFill="1" applyAlignment="1" applyProtection="1">
      <alignment horizontal="center"/>
    </xf>
    <xf numFmtId="0" fontId="7" fillId="5" borderId="0" xfId="0" applyFont="1" applyFill="1" applyAlignment="1" applyProtection="1">
      <alignment horizontal="center" vertical="top"/>
    </xf>
    <xf numFmtId="168" fontId="7" fillId="8" borderId="0" xfId="0" applyNumberFormat="1" applyFont="1" applyFill="1" applyAlignment="1" applyProtection="1">
      <alignment horizontal="center" vertical="center"/>
    </xf>
    <xf numFmtId="0" fontId="1" fillId="3" borderId="0" xfId="0" applyFont="1" applyFill="1" applyAlignment="1" applyProtection="1">
      <alignment vertical="top"/>
    </xf>
    <xf numFmtId="0" fontId="4" fillId="10" borderId="0" xfId="0" applyFont="1" applyFill="1" applyAlignment="1" applyProtection="1">
      <alignment horizontal="center"/>
      <protection locked="0"/>
    </xf>
    <xf numFmtId="0" fontId="4" fillId="10" borderId="0" xfId="0" applyFont="1" applyFill="1" applyProtection="1">
      <protection locked="0"/>
    </xf>
    <xf numFmtId="0" fontId="4" fillId="2" borderId="0" xfId="0" applyFont="1" applyFill="1"/>
    <xf numFmtId="168" fontId="0" fillId="2" borderId="0" xfId="0" applyNumberFormat="1" applyFill="1" applyAlignment="1">
      <alignment horizontal="left"/>
    </xf>
    <xf numFmtId="0" fontId="0" fillId="8" borderId="0" xfId="0" applyFill="1"/>
    <xf numFmtId="0" fontId="3" fillId="8" borderId="0" xfId="0" applyFont="1" applyFill="1"/>
    <xf numFmtId="0" fontId="18" fillId="8" borderId="0" xfId="0" applyFont="1" applyFill="1"/>
    <xf numFmtId="0" fontId="18" fillId="8" borderId="0" xfId="0" applyFont="1" applyFill="1" applyAlignment="1">
      <alignment horizontal="center"/>
    </xf>
    <xf numFmtId="0" fontId="0" fillId="10" borderId="0" xfId="0" applyFill="1" applyAlignment="1" applyProtection="1">
      <alignment horizontal="left"/>
      <protection locked="0"/>
    </xf>
    <xf numFmtId="168" fontId="0" fillId="10" borderId="0" xfId="0" applyNumberFormat="1" applyFill="1" applyAlignment="1" applyProtection="1">
      <alignment horizontal="left"/>
      <protection locked="0"/>
    </xf>
    <xf numFmtId="0" fontId="0" fillId="10" borderId="0" xfId="0" applyFill="1" applyProtection="1">
      <protection locked="0"/>
    </xf>
    <xf numFmtId="0" fontId="18" fillId="8" borderId="0" xfId="0" applyFont="1" applyFill="1" applyProtection="1">
      <protection locked="0"/>
    </xf>
    <xf numFmtId="0" fontId="4" fillId="8" borderId="0" xfId="0" applyFont="1" applyFill="1" applyProtection="1"/>
    <xf numFmtId="0" fontId="7" fillId="8" borderId="0" xfId="0" applyFont="1" applyFill="1" applyAlignment="1" applyProtection="1">
      <alignment vertical="top"/>
    </xf>
    <xf numFmtId="165" fontId="5" fillId="0" borderId="0" xfId="1" applyNumberFormat="1" applyFont="1" applyFill="1" applyAlignment="1" applyProtection="1">
      <alignment horizontal="center" vertical="top" wrapText="1"/>
    </xf>
    <xf numFmtId="14" fontId="5" fillId="0" borderId="0" xfId="0" applyNumberFormat="1" applyFont="1" applyFill="1" applyAlignment="1" applyProtection="1">
      <alignment horizontal="center" vertical="top" wrapText="1"/>
    </xf>
    <xf numFmtId="14" fontId="5" fillId="0" borderId="0" xfId="0" applyNumberFormat="1" applyFont="1" applyFill="1" applyAlignment="1" applyProtection="1">
      <alignment horizontal="left" vertical="top" wrapText="1"/>
    </xf>
    <xf numFmtId="0" fontId="5" fillId="0" borderId="0" xfId="0" applyFont="1" applyFill="1" applyAlignment="1" applyProtection="1">
      <alignment vertical="top" wrapText="1"/>
    </xf>
    <xf numFmtId="168" fontId="5" fillId="6" borderId="0" xfId="1" applyNumberFormat="1" applyFont="1" applyFill="1" applyAlignment="1" applyProtection="1">
      <alignment horizontal="center" vertical="top" wrapText="1"/>
    </xf>
    <xf numFmtId="14" fontId="5" fillId="6" borderId="0" xfId="1" applyNumberFormat="1" applyFont="1" applyFill="1" applyAlignment="1" applyProtection="1">
      <alignment horizontal="center" vertical="top" wrapText="1"/>
    </xf>
    <xf numFmtId="169" fontId="5" fillId="6" borderId="0" xfId="1" applyNumberFormat="1" applyFont="1" applyFill="1" applyAlignment="1" applyProtection="1">
      <alignment horizontal="center" vertical="top" wrapText="1"/>
    </xf>
    <xf numFmtId="0" fontId="5" fillId="0" borderId="0" xfId="0" applyFont="1" applyFill="1" applyAlignment="1" applyProtection="1">
      <alignment horizontal="left" vertical="top" wrapText="1"/>
    </xf>
    <xf numFmtId="0" fontId="14" fillId="8" borderId="0" xfId="0" applyFont="1" applyFill="1" applyAlignment="1" applyProtection="1">
      <alignment vertical="center"/>
    </xf>
    <xf numFmtId="0" fontId="7" fillId="8" borderId="0" xfId="0" applyFont="1" applyFill="1" applyAlignment="1" applyProtection="1">
      <alignment horizontal="left" vertical="center"/>
    </xf>
    <xf numFmtId="168" fontId="8" fillId="8" borderId="0" xfId="0" applyNumberFormat="1" applyFont="1" applyFill="1" applyAlignment="1" applyProtection="1">
      <alignment horizontal="center" vertical="center"/>
    </xf>
    <xf numFmtId="166" fontId="8" fillId="8" borderId="0" xfId="0" applyNumberFormat="1" applyFont="1" applyFill="1" applyAlignment="1" applyProtection="1">
      <alignment horizontal="center" vertical="center"/>
    </xf>
    <xf numFmtId="169" fontId="7" fillId="8" borderId="0" xfId="0" applyNumberFormat="1" applyFont="1" applyFill="1" applyAlignment="1" applyProtection="1">
      <alignment vertical="center"/>
    </xf>
    <xf numFmtId="0" fontId="11" fillId="8" borderId="0" xfId="0" applyFont="1" applyFill="1" applyAlignment="1" applyProtection="1">
      <alignment horizontal="right" vertical="center"/>
    </xf>
    <xf numFmtId="0" fontId="10" fillId="8" borderId="0" xfId="0" applyFont="1" applyFill="1" applyAlignment="1" applyProtection="1">
      <alignment vertical="center"/>
    </xf>
    <xf numFmtId="167" fontId="7" fillId="8" borderId="0" xfId="0" applyNumberFormat="1" applyFont="1" applyFill="1" applyAlignment="1" applyProtection="1">
      <alignment horizontal="center" vertical="center"/>
    </xf>
    <xf numFmtId="169" fontId="7" fillId="8" borderId="0" xfId="0" applyNumberFormat="1" applyFont="1" applyFill="1" applyAlignment="1" applyProtection="1">
      <alignment horizontal="center" vertical="center"/>
    </xf>
    <xf numFmtId="0" fontId="7" fillId="8" borderId="0" xfId="0" applyFont="1" applyFill="1" applyAlignment="1" applyProtection="1">
      <alignment horizontal="right" vertical="center"/>
    </xf>
    <xf numFmtId="165" fontId="7" fillId="8" borderId="0" xfId="1" applyNumberFormat="1" applyFont="1" applyFill="1" applyAlignment="1" applyProtection="1">
      <alignment horizontal="left" vertical="center"/>
    </xf>
    <xf numFmtId="166" fontId="7" fillId="8" borderId="0" xfId="0" applyNumberFormat="1" applyFont="1" applyFill="1" applyAlignment="1" applyProtection="1">
      <alignment horizontal="center" vertical="center"/>
    </xf>
    <xf numFmtId="0" fontId="6" fillId="8" borderId="0" xfId="0" applyFont="1" applyFill="1" applyAlignment="1" applyProtection="1">
      <alignment vertical="center"/>
    </xf>
    <xf numFmtId="165" fontId="12" fillId="2" borderId="0" xfId="1" applyNumberFormat="1" applyFont="1" applyFill="1" applyAlignment="1" applyProtection="1">
      <alignment horizontal="center" vertical="top" wrapText="1"/>
    </xf>
    <xf numFmtId="0" fontId="12" fillId="2" borderId="0" xfId="0" applyFont="1" applyFill="1" applyAlignment="1" applyProtection="1">
      <alignment horizontal="center" vertical="top" wrapText="1"/>
    </xf>
    <xf numFmtId="0" fontId="12" fillId="2" borderId="0" xfId="0" applyFont="1" applyFill="1" applyAlignment="1" applyProtection="1">
      <alignment horizontal="left" vertical="top" wrapText="1"/>
    </xf>
    <xf numFmtId="168" fontId="12" fillId="5" borderId="0" xfId="0" applyNumberFormat="1" applyFont="1" applyFill="1" applyAlignment="1" applyProtection="1">
      <alignment horizontal="center" vertical="top" wrapText="1"/>
    </xf>
    <xf numFmtId="166" fontId="12" fillId="5" borderId="0" xfId="0" applyNumberFormat="1" applyFont="1" applyFill="1" applyAlignment="1" applyProtection="1">
      <alignment horizontal="center" vertical="top" wrapText="1"/>
    </xf>
    <xf numFmtId="0" fontId="12" fillId="4" borderId="0" xfId="0" applyFont="1" applyFill="1" applyAlignment="1" applyProtection="1">
      <alignment horizontal="center" vertical="center" wrapText="1"/>
    </xf>
    <xf numFmtId="169" fontId="12" fillId="5" borderId="0" xfId="0" applyNumberFormat="1" applyFont="1" applyFill="1" applyAlignment="1" applyProtection="1">
      <alignment horizontal="center" vertical="top" wrapText="1"/>
    </xf>
    <xf numFmtId="0" fontId="12" fillId="2" borderId="0" xfId="0" applyFont="1" applyFill="1" applyAlignment="1" applyProtection="1">
      <alignment vertical="top" wrapText="1"/>
    </xf>
    <xf numFmtId="0" fontId="12" fillId="0" borderId="0" xfId="0" applyFont="1" applyFill="1" applyAlignment="1" applyProtection="1">
      <alignment vertical="center" wrapText="1"/>
    </xf>
    <xf numFmtId="14" fontId="5" fillId="7" borderId="0" xfId="0" applyNumberFormat="1" applyFont="1" applyFill="1" applyAlignment="1" applyProtection="1">
      <alignment horizontal="center" vertical="top" wrapText="1"/>
    </xf>
    <xf numFmtId="165" fontId="5" fillId="0" borderId="0" xfId="1" applyNumberFormat="1" applyFont="1" applyFill="1" applyAlignment="1" applyProtection="1">
      <alignment horizontal="left" vertical="top" wrapText="1"/>
    </xf>
    <xf numFmtId="0" fontId="5" fillId="7" borderId="0" xfId="0" applyFont="1" applyFill="1" applyAlignment="1" applyProtection="1">
      <alignment horizontal="center" vertical="top" wrapText="1"/>
    </xf>
    <xf numFmtId="165" fontId="4" fillId="2" borderId="0" xfId="1"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4" fillId="2" borderId="0" xfId="0" applyFont="1" applyFill="1" applyAlignment="1" applyProtection="1">
      <alignment horizontal="left" vertical="center"/>
    </xf>
    <xf numFmtId="168" fontId="4" fillId="5" borderId="0" xfId="0" applyNumberFormat="1" applyFont="1" applyFill="1" applyAlignment="1" applyProtection="1">
      <alignment horizontal="center" vertical="center"/>
    </xf>
    <xf numFmtId="166" fontId="4" fillId="5" borderId="0" xfId="0" applyNumberFormat="1" applyFont="1" applyFill="1" applyAlignment="1" applyProtection="1">
      <alignment horizontal="center" vertical="center"/>
    </xf>
    <xf numFmtId="0" fontId="4" fillId="4" borderId="0" xfId="0" applyFont="1" applyFill="1" applyAlignment="1" applyProtection="1">
      <alignment horizontal="center" vertical="center"/>
    </xf>
    <xf numFmtId="169" fontId="4" fillId="5" borderId="0" xfId="0" applyNumberFormat="1" applyFont="1" applyFill="1" applyAlignment="1" applyProtection="1">
      <alignment horizontal="center" vertical="center"/>
    </xf>
    <xf numFmtId="0" fontId="4" fillId="2" borderId="0" xfId="0" applyFont="1" applyFill="1" applyAlignment="1" applyProtection="1">
      <alignment vertical="center"/>
    </xf>
    <xf numFmtId="0" fontId="4" fillId="0" borderId="0" xfId="0" applyFont="1" applyFill="1" applyAlignment="1" applyProtection="1">
      <alignment vertical="center"/>
    </xf>
    <xf numFmtId="165" fontId="4" fillId="0" borderId="0" xfId="1"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xf>
    <xf numFmtId="168" fontId="4" fillId="0" borderId="0" xfId="0" applyNumberFormat="1" applyFont="1" applyFill="1" applyAlignment="1" applyProtection="1">
      <alignment horizontal="center" vertical="center"/>
    </xf>
    <xf numFmtId="166" fontId="4" fillId="0" borderId="0" xfId="0" applyNumberFormat="1" applyFont="1" applyFill="1" applyAlignment="1" applyProtection="1">
      <alignment horizontal="center" vertical="center"/>
    </xf>
    <xf numFmtId="169" fontId="4" fillId="0" borderId="0" xfId="0" applyNumberFormat="1" applyFont="1" applyFill="1" applyAlignment="1" applyProtection="1">
      <alignment horizontal="center" vertical="center"/>
    </xf>
    <xf numFmtId="0" fontId="0" fillId="2" borderId="0" xfId="0" applyFill="1" applyAlignment="1" applyProtection="1">
      <alignment vertical="center"/>
    </xf>
    <xf numFmtId="0" fontId="0" fillId="2" borderId="0" xfId="0" applyFill="1" applyProtection="1"/>
    <xf numFmtId="0" fontId="4" fillId="2" borderId="0" xfId="0" applyFont="1" applyFill="1" applyAlignment="1" applyProtection="1">
      <alignment horizontal="center" vertical="top"/>
    </xf>
    <xf numFmtId="165" fontId="5" fillId="2" borderId="0" xfId="1" applyNumberFormat="1" applyFont="1" applyFill="1" applyAlignment="1" applyProtection="1">
      <alignment horizontal="center" vertical="top" wrapText="1"/>
    </xf>
    <xf numFmtId="0" fontId="5" fillId="2" borderId="0" xfId="0" applyFont="1" applyFill="1" applyAlignment="1" applyProtection="1">
      <alignment horizontal="center" vertical="top" wrapText="1"/>
    </xf>
    <xf numFmtId="0" fontId="5" fillId="2" borderId="0" xfId="0" applyFont="1" applyFill="1" applyAlignment="1" applyProtection="1">
      <alignment horizontal="left" vertical="top" wrapText="1"/>
    </xf>
    <xf numFmtId="168" fontId="5" fillId="2" borderId="0" xfId="0" applyNumberFormat="1" applyFont="1" applyFill="1" applyAlignment="1" applyProtection="1">
      <alignment horizontal="center" vertical="top" wrapText="1"/>
    </xf>
    <xf numFmtId="166" fontId="5" fillId="2" borderId="0" xfId="0" applyNumberFormat="1" applyFont="1" applyFill="1" applyAlignment="1" applyProtection="1">
      <alignment horizontal="center" vertical="top" wrapText="1"/>
    </xf>
    <xf numFmtId="169" fontId="5" fillId="2" borderId="0" xfId="0" applyNumberFormat="1" applyFont="1" applyFill="1" applyAlignment="1" applyProtection="1">
      <alignment horizontal="center" vertical="top" wrapText="1"/>
    </xf>
    <xf numFmtId="0" fontId="5" fillId="2" borderId="0" xfId="0" applyFont="1" applyFill="1" applyAlignment="1" applyProtection="1">
      <alignment vertical="top" wrapText="1"/>
    </xf>
    <xf numFmtId="0" fontId="12" fillId="0" borderId="0" xfId="0" applyFont="1" applyFill="1" applyAlignment="1" applyProtection="1">
      <alignment vertical="top" wrapText="1"/>
    </xf>
    <xf numFmtId="165" fontId="4" fillId="2" borderId="0" xfId="1" applyNumberFormat="1" applyFont="1" applyFill="1" applyAlignment="1" applyProtection="1">
      <alignment horizontal="center" vertical="top"/>
    </xf>
    <xf numFmtId="0" fontId="4" fillId="2" borderId="0" xfId="0" applyFont="1" applyFill="1" applyAlignment="1" applyProtection="1">
      <alignment horizontal="left" vertical="top"/>
    </xf>
    <xf numFmtId="0" fontId="4" fillId="0" borderId="0" xfId="0" applyFont="1" applyFill="1" applyAlignment="1" applyProtection="1">
      <alignment vertical="top"/>
    </xf>
    <xf numFmtId="0" fontId="0" fillId="0" borderId="0" xfId="0" applyAlignment="1" applyProtection="1">
      <alignment horizontal="center"/>
      <protection locked="0"/>
    </xf>
    <xf numFmtId="0" fontId="0" fillId="0" borderId="0" xfId="0" applyProtection="1">
      <protection locked="0"/>
    </xf>
    <xf numFmtId="0" fontId="0" fillId="0" borderId="0" xfId="0" pivotButton="1" applyProtection="1">
      <protection locked="0"/>
    </xf>
    <xf numFmtId="0" fontId="0" fillId="0" borderId="0" xfId="0" pivotButton="1" applyAlignment="1" applyProtection="1">
      <alignment horizontal="center"/>
      <protection locked="0"/>
    </xf>
    <xf numFmtId="0" fontId="16" fillId="0" borderId="0" xfId="0" applyFont="1" applyAlignment="1" applyProtection="1">
      <alignment wrapText="1"/>
      <protection locked="0"/>
    </xf>
    <xf numFmtId="0" fontId="0" fillId="0" borderId="0" xfId="0" applyNumberFormat="1" applyAlignment="1" applyProtection="1">
      <alignment horizontal="center"/>
      <protection locked="0"/>
    </xf>
    <xf numFmtId="0" fontId="15" fillId="0" borderId="0" xfId="0" applyFont="1" applyProtection="1"/>
    <xf numFmtId="165" fontId="4" fillId="3" borderId="0" xfId="1"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left" vertical="center"/>
    </xf>
    <xf numFmtId="168" fontId="4" fillId="3" borderId="0" xfId="0" applyNumberFormat="1" applyFont="1" applyFill="1" applyAlignment="1" applyProtection="1">
      <alignment horizontal="center" vertical="center"/>
    </xf>
    <xf numFmtId="166" fontId="4" fillId="3" borderId="0" xfId="0" applyNumberFormat="1" applyFont="1" applyFill="1" applyAlignment="1" applyProtection="1">
      <alignment horizontal="center" vertical="center"/>
    </xf>
    <xf numFmtId="169" fontId="4" fillId="3" borderId="0" xfId="0" applyNumberFormat="1" applyFont="1" applyFill="1" applyAlignment="1" applyProtection="1">
      <alignment horizontal="center" vertical="center"/>
    </xf>
    <xf numFmtId="0" fontId="4" fillId="3" borderId="0" xfId="0" applyFont="1" applyFill="1" applyAlignment="1" applyProtection="1">
      <alignment vertical="center"/>
    </xf>
    <xf numFmtId="0" fontId="7" fillId="3" borderId="0" xfId="0" applyFont="1" applyFill="1" applyAlignment="1" applyProtection="1">
      <alignment vertical="center"/>
    </xf>
    <xf numFmtId="0" fontId="12" fillId="3" borderId="0" xfId="0" applyFont="1" applyFill="1" applyAlignment="1" applyProtection="1">
      <alignment vertical="top" wrapText="1"/>
    </xf>
    <xf numFmtId="0" fontId="5" fillId="3" borderId="0" xfId="0" applyFont="1" applyFill="1" applyAlignment="1" applyProtection="1">
      <alignment vertical="top" wrapText="1"/>
    </xf>
    <xf numFmtId="0" fontId="4" fillId="3" borderId="0" xfId="0" applyFont="1" applyFill="1" applyAlignment="1" applyProtection="1">
      <alignment vertical="top"/>
    </xf>
    <xf numFmtId="0" fontId="12" fillId="3" borderId="0" xfId="0" applyFont="1" applyFill="1" applyAlignment="1" applyProtection="1">
      <alignment vertical="center" wrapText="1"/>
    </xf>
    <xf numFmtId="168" fontId="4" fillId="3" borderId="0" xfId="0" applyNumberFormat="1" applyFont="1" applyFill="1" applyAlignment="1" applyProtection="1">
      <alignment horizontal="center"/>
    </xf>
    <xf numFmtId="0" fontId="7" fillId="3" borderId="0" xfId="0" applyFont="1" applyFill="1" applyProtection="1"/>
    <xf numFmtId="0" fontId="4" fillId="2" borderId="0" xfId="0" applyFont="1" applyFill="1" applyProtection="1"/>
    <xf numFmtId="0" fontId="4" fillId="2" borderId="0" xfId="0" applyFont="1" applyFill="1" applyAlignment="1" applyProtection="1">
      <alignment horizontal="center"/>
    </xf>
    <xf numFmtId="0" fontId="7" fillId="2" borderId="0" xfId="0" applyFont="1" applyFill="1" applyAlignment="1" applyProtection="1">
      <alignment vertical="top" wrapText="1"/>
    </xf>
    <xf numFmtId="0" fontId="7" fillId="2" borderId="0" xfId="0" applyFont="1" applyFill="1" applyAlignment="1" applyProtection="1">
      <alignment horizontal="center" vertical="top" wrapText="1"/>
    </xf>
    <xf numFmtId="0" fontId="7" fillId="2" borderId="0" xfId="0" applyFont="1" applyFill="1" applyAlignment="1" applyProtection="1">
      <alignment vertical="top"/>
    </xf>
    <xf numFmtId="0" fontId="0" fillId="0" borderId="0" xfId="0" applyAlignment="1" applyProtection="1">
      <alignment horizontal="left"/>
      <protection locked="0"/>
    </xf>
    <xf numFmtId="0" fontId="20" fillId="0" borderId="0" xfId="0" pivotButton="1" applyFont="1" applyAlignment="1" applyProtection="1">
      <alignment wrapText="1"/>
      <protection locked="0"/>
    </xf>
    <xf numFmtId="0" fontId="20" fillId="0" borderId="0" xfId="0" applyFont="1" applyAlignment="1" applyProtection="1">
      <alignment horizontal="center" wrapText="1"/>
      <protection locked="0"/>
    </xf>
    <xf numFmtId="165" fontId="21" fillId="0" borderId="0" xfId="2" applyNumberFormat="1" applyFill="1" applyAlignment="1" applyProtection="1">
      <alignment horizontal="left" vertical="top" wrapText="1"/>
      <protection locked="0"/>
    </xf>
    <xf numFmtId="0" fontId="21" fillId="0" borderId="0" xfId="2" applyFill="1" applyAlignment="1" applyProtection="1">
      <alignment vertical="top" wrapText="1"/>
    </xf>
    <xf numFmtId="0" fontId="19" fillId="2" borderId="0" xfId="0" applyFont="1" applyFill="1" applyAlignment="1">
      <alignment horizontal="left" vertical="center" wrapText="1"/>
    </xf>
    <xf numFmtId="0" fontId="17" fillId="9" borderId="0" xfId="0" applyFont="1" applyFill="1" applyAlignment="1">
      <alignment horizontal="center" vertical="center"/>
    </xf>
  </cellXfs>
  <cellStyles count="3">
    <cellStyle name="Lien hypertexte" xfId="2" builtinId="8"/>
    <cellStyle name="Milliers" xfId="1" builtinId="3"/>
    <cellStyle name="Normal" xfId="0" builtinId="0"/>
  </cellStyles>
  <dxfs count="75">
    <dxf>
      <protection locked="0"/>
    </dxf>
    <dxf>
      <protection locked="0"/>
    </dxf>
    <dxf>
      <protection locked="0"/>
    </dxf>
    <dxf>
      <protection locked="0"/>
    </dxf>
    <dxf>
      <fill>
        <patternFill>
          <bgColor rgb="FFFF0000"/>
        </patternFill>
      </fill>
    </dxf>
    <dxf>
      <fill>
        <patternFill>
          <bgColor rgb="FFFF0000"/>
        </patternFill>
      </fill>
    </dxf>
    <dxf>
      <fill>
        <patternFill>
          <bgColor rgb="FFFF0000"/>
        </patternFill>
      </fill>
    </dxf>
    <dxf>
      <fill>
        <patternFill>
          <bgColor rgb="FFFF0000"/>
        </patternFill>
      </fill>
    </dxf>
    <dxf>
      <protection locked="0"/>
    </dxf>
    <dxf>
      <alignment horizontal="center" readingOrder="0"/>
    </dxf>
    <dxf>
      <alignment horizontal="center" readingOrder="0"/>
    </dxf>
    <dxf>
      <alignment horizontal="center" readingOrder="0"/>
    </dxf>
    <dxf>
      <alignment horizontal="center" readingOrder="0"/>
    </dxf>
    <dxf>
      <alignment horizontal="center" readingOrder="0"/>
    </dxf>
    <dxf>
      <font>
        <color theme="4" tint="-0.249977111117893"/>
      </font>
    </dxf>
    <dxf>
      <font>
        <color theme="4" tint="-0.249977111117893"/>
      </font>
    </dxf>
    <dxf>
      <font>
        <color theme="4" tint="-0.249977111117893"/>
      </font>
    </dxf>
    <dxf>
      <alignment wrapText="1" readingOrder="0"/>
    </dxf>
    <dxf>
      <alignment wrapText="1" readingOrder="0"/>
    </dxf>
    <dxf>
      <alignment wrapText="1" readingOrder="0"/>
    </dxf>
    <dxf>
      <protection locked="0"/>
    </dxf>
    <dxf>
      <alignment horizontal="center" readingOrder="0"/>
    </dxf>
    <dxf>
      <alignment horizontal="center" readingOrder="0"/>
    </dxf>
    <dxf>
      <alignment horizontal="center" readingOrder="0"/>
    </dxf>
    <dxf>
      <alignment horizontal="center" readingOrder="0"/>
    </dxf>
    <dxf>
      <alignment horizontal="center" readingOrder="0"/>
    </dxf>
    <dxf>
      <font>
        <color theme="4" tint="-0.249977111117893"/>
      </font>
    </dxf>
    <dxf>
      <font>
        <color theme="4" tint="-0.249977111117893"/>
      </font>
    </dxf>
    <dxf>
      <font>
        <color theme="4" tint="-0.249977111117893"/>
      </font>
    </dxf>
    <dxf>
      <alignment horizontal="center" readingOrder="0"/>
    </dxf>
    <dxf>
      <alignment horizontal="center" readingOrder="0"/>
    </dxf>
    <dxf>
      <alignment wrapText="1" readingOrder="0"/>
    </dxf>
    <dxf>
      <alignment wrapText="1" readingOrder="0"/>
    </dxf>
    <dxf>
      <alignment wrapText="1" readingOrder="0"/>
    </dxf>
    <dxf>
      <protection locked="0"/>
    </dxf>
    <dxf>
      <alignment horizontal="center" readingOrder="0"/>
    </dxf>
    <dxf>
      <alignment horizontal="center" readingOrder="0"/>
    </dxf>
    <dxf>
      <alignment horizontal="center" readingOrder="0"/>
    </dxf>
    <dxf>
      <alignment horizontal="center" readingOrder="0"/>
    </dxf>
    <dxf>
      <alignment horizontal="center" readingOrder="0"/>
    </dxf>
    <dxf>
      <font>
        <color theme="4" tint="-0.249977111117893"/>
      </font>
    </dxf>
    <dxf>
      <font>
        <color theme="4" tint="-0.249977111117893"/>
      </font>
    </dxf>
    <dxf>
      <font>
        <color theme="4" tint="-0.249977111117893"/>
      </font>
    </dxf>
    <dxf>
      <alignment wrapText="1" readingOrder="0"/>
    </dxf>
    <dxf>
      <alignment wrapText="1" readingOrder="0"/>
    </dxf>
    <dxf>
      <alignment wrapText="1" readingOrder="0"/>
    </dxf>
    <dxf>
      <protection locked="0"/>
    </dxf>
    <dxf>
      <alignment horizontal="center" readingOrder="0"/>
    </dxf>
    <dxf>
      <alignment horizontal="center" readingOrder="0"/>
    </dxf>
    <dxf>
      <alignment horizontal="center" readingOrder="0"/>
    </dxf>
    <dxf>
      <alignment horizontal="center" readingOrder="0"/>
    </dxf>
    <dxf>
      <alignment horizontal="center" readingOrder="0"/>
    </dxf>
    <dxf>
      <font>
        <color theme="4" tint="-0.249977111117893"/>
      </font>
    </dxf>
    <dxf>
      <font>
        <color theme="4" tint="-0.249977111117893"/>
      </font>
    </dxf>
    <dxf>
      <font>
        <color theme="4" tint="-0.249977111117893"/>
      </font>
    </dxf>
    <dxf>
      <alignment horizontal="center" readingOrder="0"/>
    </dxf>
    <dxf>
      <alignment horizontal="center" readingOrder="0"/>
    </dxf>
    <dxf>
      <alignment wrapText="1" readingOrder="0"/>
    </dxf>
    <dxf>
      <alignment wrapText="1" readingOrder="0"/>
    </dxf>
    <dxf>
      <alignment wrapText="1" readingOrder="0"/>
    </dxf>
    <dxf>
      <fill>
        <patternFill>
          <bgColor rgb="FFFF0000"/>
        </patternFill>
      </fill>
    </dxf>
    <dxf>
      <fill>
        <patternFill>
          <bgColor rgb="FFFF0000"/>
        </patternFill>
      </fill>
    </dxf>
    <dxf>
      <fill>
        <patternFill>
          <bgColor rgb="FFFF0000"/>
        </patternFill>
      </fill>
    </dxf>
    <dxf>
      <font>
        <b/>
        <i val="0"/>
        <color rgb="FFFF0000"/>
      </font>
      <fill>
        <patternFill>
          <bgColor rgb="FFFFC000"/>
        </patternFill>
      </fill>
    </dxf>
    <dxf>
      <font>
        <b/>
        <i val="0"/>
        <color theme="0"/>
      </font>
      <fill>
        <patternFill>
          <bgColor theme="4" tint="0.39994506668294322"/>
        </patternFill>
      </fill>
    </dxf>
    <dxf>
      <font>
        <b/>
        <i val="0"/>
        <color rgb="FF006600"/>
      </font>
      <fill>
        <patternFill>
          <bgColor theme="6" tint="0.39994506668294322"/>
        </patternFill>
      </fill>
    </dxf>
    <dxf>
      <font>
        <b val="0"/>
        <i val="0"/>
        <color theme="0"/>
      </font>
      <fill>
        <patternFill>
          <bgColor rgb="FFFF0000"/>
        </patternFill>
      </fill>
    </dxf>
    <dxf>
      <font>
        <b val="0"/>
        <i val="0"/>
        <color theme="4" tint="-0.499984740745262"/>
      </font>
      <fill>
        <patternFill>
          <bgColor rgb="FFFF9933"/>
        </patternFill>
      </fill>
    </dxf>
    <dxf>
      <font>
        <b val="0"/>
        <i val="0"/>
        <color theme="0"/>
      </font>
      <fill>
        <patternFill>
          <bgColor rgb="FF006600"/>
        </patternFill>
      </fill>
    </dxf>
    <dxf>
      <fill>
        <patternFill>
          <bgColor rgb="FFFF0000"/>
        </patternFill>
      </fill>
    </dxf>
    <dxf>
      <fill>
        <patternFill>
          <bgColor rgb="FFFF0000"/>
        </patternFill>
      </fill>
    </dxf>
    <dxf>
      <fill>
        <patternFill>
          <bgColor rgb="FFFF0000"/>
        </patternFill>
      </fill>
    </dxf>
    <dxf>
      <font>
        <b val="0"/>
        <i val="0"/>
        <color theme="0"/>
      </font>
      <fill>
        <patternFill>
          <bgColor rgb="FFFF0000"/>
        </patternFill>
      </fill>
    </dxf>
    <dxf>
      <font>
        <b val="0"/>
        <i val="0"/>
        <color theme="4" tint="-0.499984740745262"/>
      </font>
      <fill>
        <patternFill>
          <bgColor rgb="FFFF9933"/>
        </patternFill>
      </fill>
    </dxf>
    <dxf>
      <font>
        <b val="0"/>
        <i val="0"/>
        <color theme="0"/>
      </font>
      <fill>
        <patternFill>
          <bgColor rgb="FF0066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color rgb="FFFF99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pivotCacheDefinition" Target="pivotCache/pivotCacheDefinition2.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pivotCacheDefinition" Target="pivotCache/pivotCacheDefinition1.xml" /><Relationship Id="rId17" Type="http://schemas.openxmlformats.org/officeDocument/2006/relationships/pivotCacheDefinition" Target="pivotCache/pivotCacheDefinition6.xml" /><Relationship Id="rId2" Type="http://schemas.openxmlformats.org/officeDocument/2006/relationships/worksheet" Target="worksheets/sheet2.xml" /><Relationship Id="rId16" Type="http://schemas.openxmlformats.org/officeDocument/2006/relationships/pivotCacheDefinition" Target="pivotCache/pivotCacheDefinition5.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pivotCacheDefinition" Target="pivotCache/pivotCacheDefinition4.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pivotCacheDefinition" Target="pivotCache/pivotCacheDefinition3.xml" /><Relationship Id="rId22" Type="http://schemas.microsoft.com/office/2006/relationships/vbaProject" Target="vbaProject.bin" /></Relationships>
</file>

<file path=xl/drawings/_rels/drawing1.xml.rels><?xml version="1.0" encoding="UTF-8" standalone="yes"?>
<Relationships xmlns="http://schemas.openxmlformats.org/package/2006/relationships"><Relationship Id="rId8" Type="http://schemas.openxmlformats.org/officeDocument/2006/relationships/image" Target="../media/image2.jpeg" /><Relationship Id="rId13" Type="http://schemas.openxmlformats.org/officeDocument/2006/relationships/hyperlink" Target="#'Statistiques D&#233;part'!A1" /><Relationship Id="rId3" Type="http://schemas.openxmlformats.org/officeDocument/2006/relationships/hyperlink" Target="#Supports!A4" /><Relationship Id="rId7" Type="http://schemas.openxmlformats.org/officeDocument/2006/relationships/hyperlink" Target="#Arriv&#233;e!A4" /><Relationship Id="rId12" Type="http://schemas.openxmlformats.org/officeDocument/2006/relationships/image" Target="../media/image4.jpeg" /><Relationship Id="rId2" Type="http://schemas.openxmlformats.org/officeDocument/2006/relationships/hyperlink" Target="#Param&#232;tres!A1" /><Relationship Id="rId1" Type="http://schemas.openxmlformats.org/officeDocument/2006/relationships/image" Target="../media/image1.jpeg" /><Relationship Id="rId6" Type="http://schemas.openxmlformats.org/officeDocument/2006/relationships/hyperlink" Target="#R&#233;dacteurs!A4" /><Relationship Id="rId11" Type="http://schemas.openxmlformats.org/officeDocument/2006/relationships/hyperlink" Target="#'Statistiques Arriv&#233;e'!A1" /><Relationship Id="rId5" Type="http://schemas.openxmlformats.org/officeDocument/2006/relationships/hyperlink" Target="#Services!A4" /><Relationship Id="rId10" Type="http://schemas.openxmlformats.org/officeDocument/2006/relationships/image" Target="../media/image3.jpeg" /><Relationship Id="rId4" Type="http://schemas.openxmlformats.org/officeDocument/2006/relationships/hyperlink" Target="#D&#233;lais!A4" /><Relationship Id="rId9" Type="http://schemas.openxmlformats.org/officeDocument/2006/relationships/hyperlink" Target="#D&#233;part!A4" /></Relationships>
</file>

<file path=xl/drawings/_rels/drawing10.xml.rels><?xml version="1.0" encoding="UTF-8" standalone="yes"?>
<Relationships xmlns="http://schemas.openxmlformats.org/package/2006/relationships"><Relationship Id="rId2" Type="http://schemas.openxmlformats.org/officeDocument/2006/relationships/image" Target="../media/image5.jpeg" /><Relationship Id="rId1" Type="http://schemas.openxmlformats.org/officeDocument/2006/relationships/hyperlink" Target="#Accueil!A1" /></Relationships>
</file>

<file path=xl/drawings/_rels/drawing2.xml.rels><?xml version="1.0" encoding="UTF-8" standalone="yes"?>
<Relationships xmlns="http://schemas.openxmlformats.org/package/2006/relationships"><Relationship Id="rId1" Type="http://schemas.openxmlformats.org/officeDocument/2006/relationships/hyperlink" Target="#Accueil!A1" /></Relationships>
</file>

<file path=xl/drawings/_rels/drawing3.xml.rels><?xml version="1.0" encoding="UTF-8" standalone="yes"?>
<Relationships xmlns="http://schemas.openxmlformats.org/package/2006/relationships"><Relationship Id="rId1" Type="http://schemas.openxmlformats.org/officeDocument/2006/relationships/hyperlink" Target="#Accueil!A1" /></Relationships>
</file>

<file path=xl/drawings/_rels/drawing4.xml.rels><?xml version="1.0" encoding="UTF-8" standalone="yes"?>
<Relationships xmlns="http://schemas.openxmlformats.org/package/2006/relationships"><Relationship Id="rId1" Type="http://schemas.openxmlformats.org/officeDocument/2006/relationships/hyperlink" Target="#Accueil!A1" /></Relationships>
</file>

<file path=xl/drawings/_rels/drawing5.xml.rels><?xml version="1.0" encoding="UTF-8" standalone="yes"?>
<Relationships xmlns="http://schemas.openxmlformats.org/package/2006/relationships"><Relationship Id="rId1" Type="http://schemas.openxmlformats.org/officeDocument/2006/relationships/hyperlink" Target="#Accueil!A1" /></Relationships>
</file>

<file path=xl/drawings/_rels/drawing6.xml.rels><?xml version="1.0" encoding="UTF-8" standalone="yes"?>
<Relationships xmlns="http://schemas.openxmlformats.org/package/2006/relationships"><Relationship Id="rId1" Type="http://schemas.openxmlformats.org/officeDocument/2006/relationships/hyperlink" Target="#Accueil!A1" /></Relationships>
</file>

<file path=xl/drawings/_rels/drawing7.xml.rels><?xml version="1.0" encoding="UTF-8" standalone="yes"?>
<Relationships xmlns="http://schemas.openxmlformats.org/package/2006/relationships"><Relationship Id="rId1" Type="http://schemas.openxmlformats.org/officeDocument/2006/relationships/hyperlink" Target="#Accueil!A1" /></Relationships>
</file>

<file path=xl/drawings/_rels/drawing8.xml.rels><?xml version="1.0" encoding="UTF-8" standalone="yes"?>
<Relationships xmlns="http://schemas.openxmlformats.org/package/2006/relationships"><Relationship Id="rId1" Type="http://schemas.openxmlformats.org/officeDocument/2006/relationships/hyperlink" Target="#Accueil!A1" /></Relationships>
</file>

<file path=xl/drawings/_rels/drawing9.xml.rels><?xml version="1.0" encoding="UTF-8" standalone="yes"?>
<Relationships xmlns="http://schemas.openxmlformats.org/package/2006/relationships"><Relationship Id="rId1" Type="http://schemas.openxmlformats.org/officeDocument/2006/relationships/hyperlink" Target="#Accueil!A1" /></Relationships>
</file>

<file path=xl/drawings/drawing1.xml><?xml version="1.0" encoding="utf-8"?>
<xdr:wsDr xmlns:xdr="http://schemas.openxmlformats.org/drawingml/2006/spreadsheetDrawing" xmlns:a="http://schemas.openxmlformats.org/drawingml/2006/main">
  <xdr:twoCellAnchor editAs="oneCell">
    <xdr:from>
      <xdr:col>1</xdr:col>
      <xdr:colOff>103600</xdr:colOff>
      <xdr:row>0</xdr:row>
      <xdr:rowOff>306457</xdr:rowOff>
    </xdr:from>
    <xdr:to>
      <xdr:col>2</xdr:col>
      <xdr:colOff>839252</xdr:colOff>
      <xdr:row>0</xdr:row>
      <xdr:rowOff>1256811</xdr:rowOff>
    </xdr:to>
    <xdr:pic>
      <xdr:nvPicPr>
        <xdr:cNvPr id="2" name="Image 1" descr="Logo_couleurs.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51275" y="306457"/>
          <a:ext cx="1373827" cy="950354"/>
        </a:xfrm>
        <a:prstGeom prst="rect">
          <a:avLst/>
        </a:prstGeom>
        <a:ln>
          <a:noFill/>
        </a:ln>
        <a:effectLst>
          <a:outerShdw blurRad="50800" dist="38100" dir="18900000" algn="bl" rotWithShape="0">
            <a:prstClr val="black">
              <a:alpha val="40000"/>
            </a:prstClr>
          </a:outerShdw>
          <a:reflection blurRad="6350" stA="50000" endA="300" endPos="38500" dist="50800" dir="5400000" sy="-100000" algn="bl" rotWithShape="0"/>
        </a:effectLst>
      </xdr:spPr>
    </xdr:pic>
    <xdr:clientData/>
  </xdr:twoCellAnchor>
  <xdr:twoCellAnchor editAs="absolute">
    <xdr:from>
      <xdr:col>7</xdr:col>
      <xdr:colOff>1059144</xdr:colOff>
      <xdr:row>0</xdr:row>
      <xdr:rowOff>385840</xdr:rowOff>
    </xdr:from>
    <xdr:to>
      <xdr:col>7</xdr:col>
      <xdr:colOff>2020344</xdr:colOff>
      <xdr:row>0</xdr:row>
      <xdr:rowOff>761319</xdr:rowOff>
    </xdr:to>
    <xdr:sp macro="" textlink="">
      <xdr:nvSpPr>
        <xdr:cNvPr id="3" name="Rectangle à coins arrondis 2">
          <a:hlinkClick xmlns:r="http://schemas.openxmlformats.org/officeDocument/2006/relationships" r:id="rId2" tooltip="Paramètres et mode d'emploi"/>
          <a:extLst>
            <a:ext uri="{FF2B5EF4-FFF2-40B4-BE49-F238E27FC236}">
              <a16:creationId xmlns:a16="http://schemas.microsoft.com/office/drawing/2014/main" id="{00000000-0008-0000-0000-000003000000}"/>
            </a:ext>
          </a:extLst>
        </xdr:cNvPr>
        <xdr:cNvSpPr/>
      </xdr:nvSpPr>
      <xdr:spPr>
        <a:xfrm>
          <a:off x="10973803" y="385840"/>
          <a:ext cx="961200" cy="375479"/>
        </a:xfrm>
        <a:prstGeom prst="roundRect">
          <a:avLst/>
        </a:prstGeom>
        <a:ln/>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r>
            <a:rPr lang="fr-FR" sz="1100" b="0">
              <a:solidFill>
                <a:schemeClr val="bg1"/>
              </a:solidFill>
            </a:rPr>
            <a:t>Paramètres</a:t>
          </a:r>
        </a:p>
      </xdr:txBody>
    </xdr:sp>
    <xdr:clientData fPrintsWithSheet="0"/>
  </xdr:twoCellAnchor>
  <xdr:twoCellAnchor editAs="absolute">
    <xdr:from>
      <xdr:col>7</xdr:col>
      <xdr:colOff>1060092</xdr:colOff>
      <xdr:row>0</xdr:row>
      <xdr:rowOff>871644</xdr:rowOff>
    </xdr:from>
    <xdr:to>
      <xdr:col>7</xdr:col>
      <xdr:colOff>2021292</xdr:colOff>
      <xdr:row>0</xdr:row>
      <xdr:rowOff>1247123</xdr:rowOff>
    </xdr:to>
    <xdr:sp macro="[0]!quitter" textlink="">
      <xdr:nvSpPr>
        <xdr:cNvPr id="4" name="Rectangle à coins arrondis 3">
          <a:extLst>
            <a:ext uri="{FF2B5EF4-FFF2-40B4-BE49-F238E27FC236}">
              <a16:creationId xmlns:a16="http://schemas.microsoft.com/office/drawing/2014/main" id="{00000000-0008-0000-0000-000004000000}"/>
            </a:ext>
          </a:extLst>
        </xdr:cNvPr>
        <xdr:cNvSpPr/>
      </xdr:nvSpPr>
      <xdr:spPr>
        <a:xfrm>
          <a:off x="10974751" y="871644"/>
          <a:ext cx="961200" cy="375479"/>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fr-FR" sz="1100" b="0">
              <a:solidFill>
                <a:schemeClr val="bg1"/>
              </a:solidFill>
            </a:rPr>
            <a:t>Quitter</a:t>
          </a:r>
        </a:p>
      </xdr:txBody>
    </xdr:sp>
    <xdr:clientData fPrintsWithSheet="0"/>
  </xdr:twoCellAnchor>
  <xdr:twoCellAnchor editAs="absolute">
    <xdr:from>
      <xdr:col>5</xdr:col>
      <xdr:colOff>1003048</xdr:colOff>
      <xdr:row>0</xdr:row>
      <xdr:rowOff>389283</xdr:rowOff>
    </xdr:from>
    <xdr:to>
      <xdr:col>6</xdr:col>
      <xdr:colOff>283555</xdr:colOff>
      <xdr:row>0</xdr:row>
      <xdr:rowOff>764762</xdr:rowOff>
    </xdr:to>
    <xdr:sp macro="" textlink="">
      <xdr:nvSpPr>
        <xdr:cNvPr id="7" name="Rectangle à coins arrondis 6">
          <a:hlinkClick xmlns:r="http://schemas.openxmlformats.org/officeDocument/2006/relationships" r:id="rId3" tooltip="Supports"/>
          <a:extLst>
            <a:ext uri="{FF2B5EF4-FFF2-40B4-BE49-F238E27FC236}">
              <a16:creationId xmlns:a16="http://schemas.microsoft.com/office/drawing/2014/main" id="{00000000-0008-0000-0000-000007000000}"/>
            </a:ext>
          </a:extLst>
        </xdr:cNvPr>
        <xdr:cNvSpPr/>
      </xdr:nvSpPr>
      <xdr:spPr>
        <a:xfrm>
          <a:off x="7422898" y="389283"/>
          <a:ext cx="880707" cy="375479"/>
        </a:xfrm>
        <a:prstGeom prst="roundRect">
          <a:avLst/>
        </a:prstGeom>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fr-FR" sz="1100" b="0">
              <a:solidFill>
                <a:schemeClr val="lt1"/>
              </a:solidFill>
              <a:latin typeface="+mn-lt"/>
              <a:ea typeface="+mn-ea"/>
              <a:cs typeface="+mn-cs"/>
            </a:rPr>
            <a:t>Supports</a:t>
          </a:r>
          <a:endParaRPr lang="fr-FR" sz="1100" b="0">
            <a:solidFill>
              <a:schemeClr val="bg1"/>
            </a:solidFill>
          </a:endParaRPr>
        </a:p>
      </xdr:txBody>
    </xdr:sp>
    <xdr:clientData fPrintsWithSheet="0"/>
  </xdr:twoCellAnchor>
  <xdr:twoCellAnchor editAs="absolute">
    <xdr:from>
      <xdr:col>5</xdr:col>
      <xdr:colOff>1006236</xdr:colOff>
      <xdr:row>0</xdr:row>
      <xdr:rowOff>856465</xdr:rowOff>
    </xdr:from>
    <xdr:to>
      <xdr:col>6</xdr:col>
      <xdr:colOff>286743</xdr:colOff>
      <xdr:row>0</xdr:row>
      <xdr:rowOff>1230865</xdr:rowOff>
    </xdr:to>
    <xdr:sp macro="" textlink="">
      <xdr:nvSpPr>
        <xdr:cNvPr id="9" name="Rectangle à coins arrondis 8">
          <a:hlinkClick xmlns:r="http://schemas.openxmlformats.org/officeDocument/2006/relationships" r:id="rId4" tooltip="Lignes Factures"/>
          <a:extLst>
            <a:ext uri="{FF2B5EF4-FFF2-40B4-BE49-F238E27FC236}">
              <a16:creationId xmlns:a16="http://schemas.microsoft.com/office/drawing/2014/main" id="{00000000-0008-0000-0000-000009000000}"/>
            </a:ext>
          </a:extLst>
        </xdr:cNvPr>
        <xdr:cNvSpPr/>
      </xdr:nvSpPr>
      <xdr:spPr>
        <a:xfrm>
          <a:off x="7426086" y="856465"/>
          <a:ext cx="880707" cy="374400"/>
        </a:xfrm>
        <a:prstGeom prst="roundRect">
          <a:avLst/>
        </a:prstGeom>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fr-FR" sz="1100" b="0">
              <a:solidFill>
                <a:schemeClr val="lt1"/>
              </a:solidFill>
              <a:latin typeface="+mn-lt"/>
              <a:ea typeface="+mn-ea"/>
              <a:cs typeface="+mn-cs"/>
            </a:rPr>
            <a:t>Délais</a:t>
          </a:r>
          <a:endParaRPr lang="fr-FR" sz="1100" b="0">
            <a:solidFill>
              <a:schemeClr val="bg1"/>
            </a:solidFill>
          </a:endParaRPr>
        </a:p>
      </xdr:txBody>
    </xdr:sp>
    <xdr:clientData fPrintsWithSheet="0"/>
  </xdr:twoCellAnchor>
  <xdr:twoCellAnchor editAs="absolute">
    <xdr:from>
      <xdr:col>6</xdr:col>
      <xdr:colOff>376592</xdr:colOff>
      <xdr:row>0</xdr:row>
      <xdr:rowOff>391015</xdr:rowOff>
    </xdr:from>
    <xdr:to>
      <xdr:col>6</xdr:col>
      <xdr:colOff>1257299</xdr:colOff>
      <xdr:row>0</xdr:row>
      <xdr:rowOff>766494</xdr:rowOff>
    </xdr:to>
    <xdr:sp macro="" textlink="">
      <xdr:nvSpPr>
        <xdr:cNvPr id="11" name="Rectangle à coins arrondis 10">
          <a:hlinkClick xmlns:r="http://schemas.openxmlformats.org/officeDocument/2006/relationships" r:id="rId5" tooltip="Entetes Factures"/>
          <a:extLst>
            <a:ext uri="{FF2B5EF4-FFF2-40B4-BE49-F238E27FC236}">
              <a16:creationId xmlns:a16="http://schemas.microsoft.com/office/drawing/2014/main" id="{00000000-0008-0000-0000-00000B000000}"/>
            </a:ext>
          </a:extLst>
        </xdr:cNvPr>
        <xdr:cNvSpPr/>
      </xdr:nvSpPr>
      <xdr:spPr>
        <a:xfrm>
          <a:off x="8396642" y="391015"/>
          <a:ext cx="880707" cy="375479"/>
        </a:xfrm>
        <a:prstGeom prst="roundRect">
          <a:avLst/>
        </a:prstGeom>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fr-FR" sz="1100" b="0">
              <a:solidFill>
                <a:schemeClr val="lt1"/>
              </a:solidFill>
              <a:latin typeface="+mn-lt"/>
              <a:ea typeface="+mn-ea"/>
              <a:cs typeface="+mn-cs"/>
            </a:rPr>
            <a:t>Services</a:t>
          </a:r>
          <a:endParaRPr lang="fr-FR" sz="1100" b="0">
            <a:solidFill>
              <a:schemeClr val="bg1"/>
            </a:solidFill>
          </a:endParaRPr>
        </a:p>
      </xdr:txBody>
    </xdr:sp>
    <xdr:clientData fPrintsWithSheet="0"/>
  </xdr:twoCellAnchor>
  <xdr:twoCellAnchor editAs="absolute">
    <xdr:from>
      <xdr:col>6</xdr:col>
      <xdr:colOff>381689</xdr:colOff>
      <xdr:row>0</xdr:row>
      <xdr:rowOff>866375</xdr:rowOff>
    </xdr:from>
    <xdr:to>
      <xdr:col>6</xdr:col>
      <xdr:colOff>1262396</xdr:colOff>
      <xdr:row>0</xdr:row>
      <xdr:rowOff>1240775</xdr:rowOff>
    </xdr:to>
    <xdr:sp macro="" textlink="">
      <xdr:nvSpPr>
        <xdr:cNvPr id="12" name="Rectangle à coins arrondis 11">
          <a:hlinkClick xmlns:r="http://schemas.openxmlformats.org/officeDocument/2006/relationships" r:id="rId6" tooltip="Lignes Factures"/>
          <a:extLst>
            <a:ext uri="{FF2B5EF4-FFF2-40B4-BE49-F238E27FC236}">
              <a16:creationId xmlns:a16="http://schemas.microsoft.com/office/drawing/2014/main" id="{00000000-0008-0000-0000-00000C000000}"/>
            </a:ext>
          </a:extLst>
        </xdr:cNvPr>
        <xdr:cNvSpPr/>
      </xdr:nvSpPr>
      <xdr:spPr>
        <a:xfrm>
          <a:off x="8401739" y="866375"/>
          <a:ext cx="880707" cy="374400"/>
        </a:xfrm>
        <a:prstGeom prst="roundRect">
          <a:avLst/>
        </a:prstGeom>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fr-FR" sz="1100" b="0">
              <a:solidFill>
                <a:schemeClr val="lt1"/>
              </a:solidFill>
              <a:latin typeface="+mn-lt"/>
              <a:ea typeface="+mn-ea"/>
              <a:cs typeface="+mn-cs"/>
            </a:rPr>
            <a:t>Rédacteurs</a:t>
          </a:r>
        </a:p>
      </xdr:txBody>
    </xdr:sp>
    <xdr:clientData fPrintsWithSheet="0"/>
  </xdr:twoCellAnchor>
  <xdr:twoCellAnchor editAs="oneCell">
    <xdr:from>
      <xdr:col>4</xdr:col>
      <xdr:colOff>123825</xdr:colOff>
      <xdr:row>0</xdr:row>
      <xdr:rowOff>390524</xdr:rowOff>
    </xdr:from>
    <xdr:to>
      <xdr:col>4</xdr:col>
      <xdr:colOff>1038225</xdr:colOff>
      <xdr:row>0</xdr:row>
      <xdr:rowOff>1240124</xdr:rowOff>
    </xdr:to>
    <xdr:pic>
      <xdr:nvPicPr>
        <xdr:cNvPr id="16" name="Image 15" descr="Courrier entrant.jpg">
          <a:hlinkClick xmlns:r="http://schemas.openxmlformats.org/officeDocument/2006/relationships" r:id="rId7" tooltip="Courrier Arrivée"/>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8" cstate="print">
          <a:duotone>
            <a:schemeClr val="accent2">
              <a:shade val="45000"/>
              <a:satMod val="135000"/>
            </a:schemeClr>
            <a:prstClr val="white"/>
          </a:duotone>
        </a:blip>
        <a:stretch>
          <a:fillRect/>
        </a:stretch>
      </xdr:blipFill>
      <xdr:spPr>
        <a:xfrm>
          <a:off x="5334000" y="390524"/>
          <a:ext cx="914400" cy="849600"/>
        </a:xfrm>
        <a:prstGeom prst="roundRect">
          <a:avLst>
            <a:gd name="adj" fmla="val 16667"/>
          </a:avLst>
        </a:prstGeom>
        <a:ln>
          <a:noFill/>
        </a:ln>
        <a:effectLst>
          <a:outerShdw blurRad="50800" dist="38100" dir="16200000" rotWithShape="0">
            <a:prstClr val="black">
              <a:alpha val="40000"/>
            </a:prstClr>
          </a:outerShdw>
          <a:reflection blurRad="6350" stA="50000" endA="300" endPos="38500" dist="50800" dir="5400000" sy="-100000" algn="bl" rotWithShape="0"/>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4</xdr:col>
      <xdr:colOff>1171574</xdr:colOff>
      <xdr:row>0</xdr:row>
      <xdr:rowOff>376558</xdr:rowOff>
    </xdr:from>
    <xdr:to>
      <xdr:col>5</xdr:col>
      <xdr:colOff>876300</xdr:colOff>
      <xdr:row>0</xdr:row>
      <xdr:rowOff>1226387</xdr:rowOff>
    </xdr:to>
    <xdr:pic>
      <xdr:nvPicPr>
        <xdr:cNvPr id="17" name="Image 16" descr="Courrier sortant.jpg">
          <a:hlinkClick xmlns:r="http://schemas.openxmlformats.org/officeDocument/2006/relationships" r:id="rId9" tooltip="Courrier Départ"/>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0" cstate="print">
          <a:duotone>
            <a:schemeClr val="accent3">
              <a:shade val="45000"/>
              <a:satMod val="135000"/>
            </a:schemeClr>
            <a:prstClr val="white"/>
          </a:duotone>
        </a:blip>
        <a:stretch>
          <a:fillRect/>
        </a:stretch>
      </xdr:blipFill>
      <xdr:spPr>
        <a:xfrm>
          <a:off x="6381749" y="376558"/>
          <a:ext cx="914401" cy="849829"/>
        </a:xfrm>
        <a:prstGeom prst="roundRect">
          <a:avLst>
            <a:gd name="adj" fmla="val 16667"/>
          </a:avLst>
        </a:prstGeom>
        <a:ln>
          <a:noFill/>
        </a:ln>
        <a:effectLst>
          <a:outerShdw blurRad="50800" dist="38100" dir="16200000" rotWithShape="0">
            <a:prstClr val="black">
              <a:alpha val="40000"/>
            </a:prstClr>
          </a:outerShdw>
          <a:reflection blurRad="6350" stA="50000" endA="300" endPos="38500" dist="50800" dir="5400000" sy="-100000" algn="bl" rotWithShape="0"/>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6</xdr:col>
      <xdr:colOff>1371600</xdr:colOff>
      <xdr:row>0</xdr:row>
      <xdr:rowOff>401782</xdr:rowOff>
    </xdr:from>
    <xdr:to>
      <xdr:col>7</xdr:col>
      <xdr:colOff>190500</xdr:colOff>
      <xdr:row>0</xdr:row>
      <xdr:rowOff>1251382</xdr:rowOff>
    </xdr:to>
    <xdr:pic>
      <xdr:nvPicPr>
        <xdr:cNvPr id="20" name="Image 19" descr="Stat.jpg">
          <a:hlinkClick xmlns:r="http://schemas.openxmlformats.org/officeDocument/2006/relationships" r:id="rId11" tooltip="Statistiques Arrivée"/>
          <a:extLst>
            <a:ext uri="{FF2B5EF4-FFF2-40B4-BE49-F238E27FC236}">
              <a16:creationId xmlns:a16="http://schemas.microsoft.com/office/drawing/2014/main" id="{00000000-0008-0000-0000-000014000000}"/>
            </a:ext>
          </a:extLst>
        </xdr:cNvPr>
        <xdr:cNvPicPr>
          <a:picLocks/>
        </xdr:cNvPicPr>
      </xdr:nvPicPr>
      <xdr:blipFill>
        <a:blip xmlns:r="http://schemas.openxmlformats.org/officeDocument/2006/relationships" r:embed="rId12" cstate="print">
          <a:duotone>
            <a:schemeClr val="accent2">
              <a:shade val="45000"/>
              <a:satMod val="135000"/>
            </a:schemeClr>
            <a:prstClr val="white"/>
          </a:duotone>
        </a:blip>
        <a:stretch>
          <a:fillRect/>
        </a:stretch>
      </xdr:blipFill>
      <xdr:spPr>
        <a:xfrm>
          <a:off x="9389918" y="401782"/>
          <a:ext cx="715241" cy="849600"/>
        </a:xfrm>
        <a:prstGeom prst="roundRect">
          <a:avLst>
            <a:gd name="adj" fmla="val 16667"/>
          </a:avLst>
        </a:prstGeom>
        <a:ln>
          <a:noFill/>
        </a:ln>
        <a:effectLst>
          <a:outerShdw blurRad="50800" dist="38100" dir="16200000" rotWithShape="0">
            <a:prstClr val="black">
              <a:alpha val="40000"/>
            </a:prstClr>
          </a:outerShdw>
          <a:reflection blurRad="6350" stA="50000" endA="300" endPos="38500" dist="50800" dir="5400000" sy="-100000" algn="bl" rotWithShape="0"/>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oneCell">
    <xdr:from>
      <xdr:col>7</xdr:col>
      <xdr:colOff>276225</xdr:colOff>
      <xdr:row>0</xdr:row>
      <xdr:rowOff>400050</xdr:rowOff>
    </xdr:from>
    <xdr:to>
      <xdr:col>7</xdr:col>
      <xdr:colOff>990600</xdr:colOff>
      <xdr:row>0</xdr:row>
      <xdr:rowOff>1249650</xdr:rowOff>
    </xdr:to>
    <xdr:pic>
      <xdr:nvPicPr>
        <xdr:cNvPr id="21" name="Image 20" descr="Stat.jpg">
          <a:hlinkClick xmlns:r="http://schemas.openxmlformats.org/officeDocument/2006/relationships" r:id="rId13" tooltip="Statistiques Départ"/>
          <a:extLst>
            <a:ext uri="{FF2B5EF4-FFF2-40B4-BE49-F238E27FC236}">
              <a16:creationId xmlns:a16="http://schemas.microsoft.com/office/drawing/2014/main" id="{00000000-0008-0000-0000-000015000000}"/>
            </a:ext>
          </a:extLst>
        </xdr:cNvPr>
        <xdr:cNvPicPr>
          <a:picLocks/>
        </xdr:cNvPicPr>
      </xdr:nvPicPr>
      <xdr:blipFill>
        <a:blip xmlns:r="http://schemas.openxmlformats.org/officeDocument/2006/relationships" r:embed="rId12" cstate="print">
          <a:duotone>
            <a:schemeClr val="accent3">
              <a:shade val="45000"/>
              <a:satMod val="135000"/>
            </a:schemeClr>
            <a:prstClr val="white"/>
          </a:duotone>
        </a:blip>
        <a:stretch>
          <a:fillRect/>
        </a:stretch>
      </xdr:blipFill>
      <xdr:spPr>
        <a:xfrm>
          <a:off x="10191750" y="400050"/>
          <a:ext cx="714375" cy="849600"/>
        </a:xfrm>
        <a:prstGeom prst="roundRect">
          <a:avLst>
            <a:gd name="adj" fmla="val 16667"/>
          </a:avLst>
        </a:prstGeom>
        <a:ln>
          <a:noFill/>
        </a:ln>
        <a:effectLst>
          <a:outerShdw blurRad="50800" dist="38100" dir="16200000" rotWithShape="0">
            <a:prstClr val="black">
              <a:alpha val="40000"/>
            </a:prstClr>
          </a:outerShdw>
          <a:reflection blurRad="6350" stA="50000" endA="300" endPos="38500" dist="50800" dir="5400000" sy="-100000" algn="bl" rotWithShape="0"/>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342900</xdr:colOff>
      <xdr:row>0</xdr:row>
      <xdr:rowOff>85725</xdr:rowOff>
    </xdr:from>
    <xdr:to>
      <xdr:col>2</xdr:col>
      <xdr:colOff>793702</xdr:colOff>
      <xdr:row>3</xdr:row>
      <xdr:rowOff>22285</xdr:rowOff>
    </xdr:to>
    <xdr:sp macro="" textlink="">
      <xdr:nvSpPr>
        <xdr:cNvPr id="2" name="Bouton_Accueil">
          <a:hlinkClick xmlns:r="http://schemas.openxmlformats.org/officeDocument/2006/relationships" r:id="rId1" tooltip="Accueil"/>
          <a:extLst>
            <a:ext uri="{FF2B5EF4-FFF2-40B4-BE49-F238E27FC236}">
              <a16:creationId xmlns:a16="http://schemas.microsoft.com/office/drawing/2014/main" id="{00000000-0008-0000-0900-000002000000}"/>
            </a:ext>
          </a:extLst>
        </xdr:cNvPr>
        <xdr:cNvSpPr/>
      </xdr:nvSpPr>
      <xdr:spPr>
        <a:xfrm>
          <a:off x="6000750" y="85725"/>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b="1">
              <a:sym typeface="Webdings"/>
            </a:rPr>
            <a:t></a:t>
          </a:r>
          <a:endParaRPr lang="fr-FR" sz="1200" b="1"/>
        </a:p>
      </xdr:txBody>
    </xdr:sp>
    <xdr:clientData fPrintsWithSheet="0"/>
  </xdr:twoCellAnchor>
  <xdr:oneCellAnchor>
    <xdr:from>
      <xdr:col>3</xdr:col>
      <xdr:colOff>657225</xdr:colOff>
      <xdr:row>1</xdr:row>
      <xdr:rowOff>28574</xdr:rowOff>
    </xdr:from>
    <xdr:ext cx="4991100" cy="3400426"/>
    <xdr:sp macro="" textlink="">
      <xdr:nvSpPr>
        <xdr:cNvPr id="3" name="ZoneTexte 2">
          <a:extLst>
            <a:ext uri="{FF2B5EF4-FFF2-40B4-BE49-F238E27FC236}">
              <a16:creationId xmlns:a16="http://schemas.microsoft.com/office/drawing/2014/main" id="{00000000-0008-0000-0900-000003000000}"/>
            </a:ext>
          </a:extLst>
        </xdr:cNvPr>
        <xdr:cNvSpPr txBox="1"/>
      </xdr:nvSpPr>
      <xdr:spPr>
        <a:xfrm>
          <a:off x="7439025" y="190499"/>
          <a:ext cx="4991100" cy="3400426"/>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wrap="square" rtlCol="0" anchor="t">
          <a:noAutofit/>
        </a:bodyPr>
        <a:lstStyle/>
        <a:p>
          <a:r>
            <a:rPr lang="fr-FR" sz="2000" b="1"/>
            <a:t>Registre du courrier - Mode d'emploi</a:t>
          </a:r>
        </a:p>
        <a:p>
          <a:endParaRPr lang="fr-FR" sz="1100" b="1"/>
        </a:p>
        <a:p>
          <a:r>
            <a:rPr lang="fr-FR" sz="1200" b="1"/>
            <a:t>1 - Renseigner les</a:t>
          </a:r>
          <a:r>
            <a:rPr lang="fr-FR" sz="1200" b="1" baseline="0"/>
            <a:t> tables de références</a:t>
          </a:r>
        </a:p>
        <a:p>
          <a:r>
            <a:rPr lang="fr-FR" sz="1100" b="0" baseline="0"/>
            <a:t>- mettre à jour les Paramètres</a:t>
          </a:r>
        </a:p>
        <a:p>
          <a:r>
            <a:rPr lang="fr-FR" sz="1100" b="0" baseline="0"/>
            <a:t>- mettre à jour les Rédacteurs, les Services,  les Supports, les Types de délai</a:t>
          </a:r>
        </a:p>
        <a:p>
          <a:endParaRPr lang="fr-FR" sz="1100" b="0" baseline="0"/>
        </a:p>
        <a:p>
          <a:r>
            <a:rPr lang="fr-FR" sz="1200" b="1" baseline="0"/>
            <a:t>2 - Saisir les Arrivées et Départ</a:t>
          </a:r>
        </a:p>
        <a:p>
          <a:r>
            <a:rPr lang="fr-FR" sz="1100" b="0"/>
            <a:t>- utilisez</a:t>
          </a:r>
          <a:r>
            <a:rPr lang="fr-FR" sz="1100" b="0" baseline="0"/>
            <a:t> les boutons pour opérer un ajout, une modification, un tri, une suppression</a:t>
          </a:r>
        </a:p>
        <a:p>
          <a:r>
            <a:rPr lang="fr-FR" sz="1100" b="0" baseline="0"/>
            <a:t>- </a:t>
          </a:r>
          <a:r>
            <a:rPr lang="fr-FR" sz="1100" b="1" baseline="0">
              <a:solidFill>
                <a:srgbClr val="FF0000"/>
              </a:solidFill>
            </a:rPr>
            <a:t>important : </a:t>
          </a:r>
          <a:r>
            <a:rPr lang="fr-FR" sz="1100" b="0" baseline="0"/>
            <a:t>sur les formulaires, utilisez le double-clic pour l'objet  et/ou le correspondant : cela vous permet d'accéder à la saisie  assistée</a:t>
          </a:r>
        </a:p>
        <a:p>
          <a:endParaRPr lang="fr-FR" sz="1100" b="0" baseline="0"/>
        </a:p>
        <a:p>
          <a:r>
            <a:rPr lang="fr-FR" sz="1200" b="1" baseline="0"/>
            <a:t>3 - Exploitez les statistiques</a:t>
          </a:r>
        </a:p>
        <a:p>
          <a:r>
            <a:rPr lang="fr-FR" sz="1100" b="0" baseline="0"/>
            <a:t> - des tableaux croisés dynamiques (TCD) sont fournis avec le classeur, synthétisant les données des arrivées et des départs. Vous pouvez créer autant de tableaux croisés dynamiques que souhaités, sous réserve de leur laisser la place de s'étendre au gré de l'ajout de nouvelles données</a:t>
          </a:r>
          <a:endParaRPr lang="fr-FR" sz="1100" b="0"/>
        </a:p>
        <a:p>
          <a:endParaRPr lang="fr-FR" sz="1100"/>
        </a:p>
      </xdr:txBody>
    </xdr:sp>
    <xdr:clientData/>
  </xdr:oneCellAnchor>
  <xdr:twoCellAnchor editAs="oneCell">
    <xdr:from>
      <xdr:col>2</xdr:col>
      <xdr:colOff>293402</xdr:colOff>
      <xdr:row>15</xdr:row>
      <xdr:rowOff>47624</xdr:rowOff>
    </xdr:from>
    <xdr:to>
      <xdr:col>2</xdr:col>
      <xdr:colOff>842735</xdr:colOff>
      <xdr:row>18</xdr:row>
      <xdr:rowOff>133654</xdr:rowOff>
    </xdr:to>
    <xdr:pic macro="[0]!Réglages">
      <xdr:nvPicPr>
        <xdr:cNvPr id="5" name="Image 4" descr="Icone_Paramètres.png">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stretch>
          <a:fillRect/>
        </a:stretch>
      </xdr:blipFill>
      <xdr:spPr>
        <a:xfrm>
          <a:off x="5951252" y="2152649"/>
          <a:ext cx="549333" cy="571805"/>
        </a:xfrm>
        <a:prstGeom prst="rect">
          <a:avLst/>
        </a:prstGeom>
      </xdr:spPr>
    </xdr:pic>
    <xdr:clientData/>
  </xdr:twoCellAnchor>
  <xdr:twoCellAnchor editAs="absolute">
    <xdr:from>
      <xdr:col>2</xdr:col>
      <xdr:colOff>333375</xdr:colOff>
      <xdr:row>3</xdr:row>
      <xdr:rowOff>104775</xdr:rowOff>
    </xdr:from>
    <xdr:to>
      <xdr:col>2</xdr:col>
      <xdr:colOff>784177</xdr:colOff>
      <xdr:row>6</xdr:row>
      <xdr:rowOff>41335</xdr:rowOff>
    </xdr:to>
    <xdr:sp macro="[0]!Enregistrer" textlink="">
      <xdr:nvSpPr>
        <xdr:cNvPr id="6" name="Bouton_Accueil">
          <a:extLst>
            <a:ext uri="{FF2B5EF4-FFF2-40B4-BE49-F238E27FC236}">
              <a16:creationId xmlns:a16="http://schemas.microsoft.com/office/drawing/2014/main" id="{00000000-0008-0000-0900-000006000000}"/>
            </a:ext>
          </a:extLst>
        </xdr:cNvPr>
        <xdr:cNvSpPr/>
      </xdr:nvSpPr>
      <xdr:spPr>
        <a:xfrm>
          <a:off x="5991225" y="590550"/>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b="1">
              <a:sym typeface="Wingdings"/>
            </a:rPr>
            <a:t></a:t>
          </a:r>
          <a:endParaRPr lang="fr-FR" sz="1200" b="1"/>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84667</xdr:colOff>
      <xdr:row>2</xdr:row>
      <xdr:rowOff>63500</xdr:rowOff>
    </xdr:from>
    <xdr:to>
      <xdr:col>0</xdr:col>
      <xdr:colOff>532342</xdr:colOff>
      <xdr:row>2</xdr:row>
      <xdr:rowOff>492124</xdr:rowOff>
    </xdr:to>
    <xdr:sp macro="[0]!Feuil2.Afficher_Form_Ajout_Arrivées" textlink="">
      <xdr:nvSpPr>
        <xdr:cNvPr id="2" name="Rectangle à coins arrondis 1">
          <a:extLst>
            <a:ext uri="{FF2B5EF4-FFF2-40B4-BE49-F238E27FC236}">
              <a16:creationId xmlns:a16="http://schemas.microsoft.com/office/drawing/2014/main" id="{00000000-0008-0000-0100-000002000000}"/>
            </a:ext>
          </a:extLst>
        </xdr:cNvPr>
        <xdr:cNvSpPr/>
      </xdr:nvSpPr>
      <xdr:spPr>
        <a:xfrm>
          <a:off x="84667" y="682625"/>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a:latin typeface="Arial Black" pitchFamily="34" charset="0"/>
              <a:sym typeface="Wingdings 2"/>
            </a:rPr>
            <a:t></a:t>
          </a:r>
          <a:endParaRPr lang="fr-FR" sz="1100">
            <a:latin typeface="Arial Black" pitchFamily="34" charset="0"/>
          </a:endParaRPr>
        </a:p>
      </xdr:txBody>
    </xdr:sp>
    <xdr:clientData/>
  </xdr:twoCellAnchor>
  <xdr:twoCellAnchor>
    <xdr:from>
      <xdr:col>2</xdr:col>
      <xdr:colOff>276075</xdr:colOff>
      <xdr:row>2</xdr:row>
      <xdr:rowOff>63500</xdr:rowOff>
    </xdr:from>
    <xdr:to>
      <xdr:col>2</xdr:col>
      <xdr:colOff>725450</xdr:colOff>
      <xdr:row>2</xdr:row>
      <xdr:rowOff>492124</xdr:rowOff>
    </xdr:to>
    <xdr:sp macro="[0]!Feuil2.Supprimer_Arrivées" textlink="">
      <xdr:nvSpPr>
        <xdr:cNvPr id="3" name="Rectangle à coins arrondis 2">
          <a:extLst>
            <a:ext uri="{FF2B5EF4-FFF2-40B4-BE49-F238E27FC236}">
              <a16:creationId xmlns:a16="http://schemas.microsoft.com/office/drawing/2014/main" id="{00000000-0008-0000-0100-000003000000}"/>
            </a:ext>
          </a:extLst>
        </xdr:cNvPr>
        <xdr:cNvSpPr/>
      </xdr:nvSpPr>
      <xdr:spPr>
        <a:xfrm>
          <a:off x="1638150" y="682625"/>
          <a:ext cx="4493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a:latin typeface="Arial Black" pitchFamily="34" charset="0"/>
              <a:sym typeface="Wingdings 2"/>
            </a:rPr>
            <a:t></a:t>
          </a:r>
          <a:endParaRPr lang="fr-FR" sz="1050">
            <a:latin typeface="Arial Black" pitchFamily="34" charset="0"/>
          </a:endParaRPr>
        </a:p>
      </xdr:txBody>
    </xdr:sp>
    <xdr:clientData/>
  </xdr:twoCellAnchor>
  <xdr:twoCellAnchor>
    <xdr:from>
      <xdr:col>1</xdr:col>
      <xdr:colOff>16934</xdr:colOff>
      <xdr:row>2</xdr:row>
      <xdr:rowOff>63500</xdr:rowOff>
    </xdr:from>
    <xdr:to>
      <xdr:col>1</xdr:col>
      <xdr:colOff>464609</xdr:colOff>
      <xdr:row>2</xdr:row>
      <xdr:rowOff>492124</xdr:rowOff>
    </xdr:to>
    <xdr:sp macro="[0]!Feuil2.Afficher_Form_Modif_Arrivées" textlink="">
      <xdr:nvSpPr>
        <xdr:cNvPr id="4" name="Rectangle à coins arrondis 3">
          <a:extLst>
            <a:ext uri="{FF2B5EF4-FFF2-40B4-BE49-F238E27FC236}">
              <a16:creationId xmlns:a16="http://schemas.microsoft.com/office/drawing/2014/main" id="{00000000-0008-0000-0100-000004000000}"/>
            </a:ext>
          </a:extLst>
        </xdr:cNvPr>
        <xdr:cNvSpPr/>
      </xdr:nvSpPr>
      <xdr:spPr>
        <a:xfrm>
          <a:off x="597959" y="682625"/>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a:latin typeface="Arial Black" pitchFamily="34" charset="0"/>
              <a:sym typeface="Wingdings 3"/>
            </a:rPr>
            <a:t></a:t>
          </a:r>
          <a:endParaRPr lang="fr-FR" sz="1050">
            <a:latin typeface="Arial Black" pitchFamily="34" charset="0"/>
          </a:endParaRPr>
        </a:p>
      </xdr:txBody>
    </xdr:sp>
    <xdr:clientData/>
  </xdr:twoCellAnchor>
  <xdr:twoCellAnchor>
    <xdr:from>
      <xdr:col>1</xdr:col>
      <xdr:colOff>532703</xdr:colOff>
      <xdr:row>2</xdr:row>
      <xdr:rowOff>63500</xdr:rowOff>
    </xdr:from>
    <xdr:to>
      <xdr:col>2</xdr:col>
      <xdr:colOff>197211</xdr:colOff>
      <xdr:row>2</xdr:row>
      <xdr:rowOff>492124</xdr:rowOff>
    </xdr:to>
    <xdr:sp macro="[0]!Feuil2.Trier_Arrivées" textlink="">
      <xdr:nvSpPr>
        <xdr:cNvPr id="5" name="Rectangle à coins arrondis 4">
          <a:extLst>
            <a:ext uri="{FF2B5EF4-FFF2-40B4-BE49-F238E27FC236}">
              <a16:creationId xmlns:a16="http://schemas.microsoft.com/office/drawing/2014/main" id="{00000000-0008-0000-0100-000005000000}"/>
            </a:ext>
          </a:extLst>
        </xdr:cNvPr>
        <xdr:cNvSpPr/>
      </xdr:nvSpPr>
      <xdr:spPr>
        <a:xfrm>
          <a:off x="1113728" y="682625"/>
          <a:ext cx="445558"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r>
            <a:rPr lang="fr-FR" sz="1800" b="1">
              <a:solidFill>
                <a:schemeClr val="lt1"/>
              </a:solidFill>
              <a:latin typeface="+mn-lt"/>
              <a:ea typeface="+mn-ea"/>
              <a:cs typeface="+mn-cs"/>
              <a:sym typeface="Wingdings 3"/>
            </a:rPr>
            <a:t></a:t>
          </a:r>
          <a:endParaRPr lang="fr-FR" sz="1100" b="1">
            <a:solidFill>
              <a:schemeClr val="lt1"/>
            </a:solidFill>
            <a:latin typeface="+mn-lt"/>
            <a:ea typeface="+mn-ea"/>
            <a:cs typeface="+mn-cs"/>
          </a:endParaRPr>
        </a:p>
      </xdr:txBody>
    </xdr:sp>
    <xdr:clientData/>
  </xdr:twoCellAnchor>
  <xdr:twoCellAnchor editAs="absolute">
    <xdr:from>
      <xdr:col>2</xdr:col>
      <xdr:colOff>818400</xdr:colOff>
      <xdr:row>2</xdr:row>
      <xdr:rowOff>70716</xdr:rowOff>
    </xdr:from>
    <xdr:to>
      <xdr:col>3</xdr:col>
      <xdr:colOff>206635</xdr:colOff>
      <xdr:row>2</xdr:row>
      <xdr:rowOff>493051</xdr:rowOff>
    </xdr:to>
    <xdr:sp macro="" textlink="">
      <xdr:nvSpPr>
        <xdr:cNvPr id="6" name="Bouton_Accueil">
          <a:hlinkClick xmlns:r="http://schemas.openxmlformats.org/officeDocument/2006/relationships" r:id="rId1" tooltip="Accueil"/>
          <a:extLst>
            <a:ext uri="{FF2B5EF4-FFF2-40B4-BE49-F238E27FC236}">
              <a16:creationId xmlns:a16="http://schemas.microsoft.com/office/drawing/2014/main" id="{00000000-0008-0000-0100-000006000000}"/>
            </a:ext>
          </a:extLst>
        </xdr:cNvPr>
        <xdr:cNvSpPr/>
      </xdr:nvSpPr>
      <xdr:spPr>
        <a:xfrm>
          <a:off x="2180272" y="654376"/>
          <a:ext cx="446524"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b="1">
              <a:sym typeface="Webdings"/>
            </a:rPr>
            <a:t></a:t>
          </a:r>
          <a:endParaRPr lang="fr-FR" sz="1200" b="1"/>
        </a:p>
      </xdr:txBody>
    </xdr:sp>
    <xdr:clientData fPrintsWithSheet="0"/>
  </xdr:twoCellAnchor>
  <xdr:twoCellAnchor editAs="absolute">
    <xdr:from>
      <xdr:col>3</xdr:col>
      <xdr:colOff>281516</xdr:colOff>
      <xdr:row>2</xdr:row>
      <xdr:rowOff>74083</xdr:rowOff>
    </xdr:from>
    <xdr:to>
      <xdr:col>3</xdr:col>
      <xdr:colOff>732318</xdr:colOff>
      <xdr:row>2</xdr:row>
      <xdr:rowOff>496418</xdr:rowOff>
    </xdr:to>
    <xdr:sp macro="[0]!Enregistrer" textlink="">
      <xdr:nvSpPr>
        <xdr:cNvPr id="7" name="Bouton_Accueil">
          <a:extLst>
            <a:ext uri="{FF2B5EF4-FFF2-40B4-BE49-F238E27FC236}">
              <a16:creationId xmlns:a16="http://schemas.microsoft.com/office/drawing/2014/main" id="{00000000-0008-0000-0100-000007000000}"/>
            </a:ext>
          </a:extLst>
        </xdr:cNvPr>
        <xdr:cNvSpPr/>
      </xdr:nvSpPr>
      <xdr:spPr>
        <a:xfrm>
          <a:off x="2709333" y="656166"/>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b="1">
              <a:sym typeface="Wingdings"/>
            </a:rPr>
            <a:t></a:t>
          </a:r>
          <a:endParaRPr lang="fr-FR" sz="1200" b="1"/>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84667</xdr:colOff>
      <xdr:row>2</xdr:row>
      <xdr:rowOff>63500</xdr:rowOff>
    </xdr:from>
    <xdr:to>
      <xdr:col>0</xdr:col>
      <xdr:colOff>532342</xdr:colOff>
      <xdr:row>2</xdr:row>
      <xdr:rowOff>492124</xdr:rowOff>
    </xdr:to>
    <xdr:sp macro="[0]!Feuil1.Afficher_Form_Ajout_Départs" textlink="">
      <xdr:nvSpPr>
        <xdr:cNvPr id="2" name="Rectangle à coins arrondis 1">
          <a:extLst>
            <a:ext uri="{FF2B5EF4-FFF2-40B4-BE49-F238E27FC236}">
              <a16:creationId xmlns:a16="http://schemas.microsoft.com/office/drawing/2014/main" id="{00000000-0008-0000-0200-000002000000}"/>
            </a:ext>
          </a:extLst>
        </xdr:cNvPr>
        <xdr:cNvSpPr/>
      </xdr:nvSpPr>
      <xdr:spPr>
        <a:xfrm>
          <a:off x="84667" y="687917"/>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a:latin typeface="Arial Black" pitchFamily="34" charset="0"/>
              <a:sym typeface="Wingdings 2"/>
            </a:rPr>
            <a:t></a:t>
          </a:r>
          <a:endParaRPr lang="fr-FR" sz="1100">
            <a:latin typeface="Arial Black" pitchFamily="34" charset="0"/>
          </a:endParaRPr>
        </a:p>
      </xdr:txBody>
    </xdr:sp>
    <xdr:clientData/>
  </xdr:twoCellAnchor>
  <xdr:twoCellAnchor>
    <xdr:from>
      <xdr:col>1</xdr:col>
      <xdr:colOff>16934</xdr:colOff>
      <xdr:row>2</xdr:row>
      <xdr:rowOff>63500</xdr:rowOff>
    </xdr:from>
    <xdr:to>
      <xdr:col>1</xdr:col>
      <xdr:colOff>464609</xdr:colOff>
      <xdr:row>2</xdr:row>
      <xdr:rowOff>492124</xdr:rowOff>
    </xdr:to>
    <xdr:sp macro="[0]!Feuil1.Afficher_Form_Modif_Départs" textlink="">
      <xdr:nvSpPr>
        <xdr:cNvPr id="4" name="Rectangle à coins arrondis 3">
          <a:extLst>
            <a:ext uri="{FF2B5EF4-FFF2-40B4-BE49-F238E27FC236}">
              <a16:creationId xmlns:a16="http://schemas.microsoft.com/office/drawing/2014/main" id="{00000000-0008-0000-0200-000004000000}"/>
            </a:ext>
          </a:extLst>
        </xdr:cNvPr>
        <xdr:cNvSpPr/>
      </xdr:nvSpPr>
      <xdr:spPr>
        <a:xfrm>
          <a:off x="599017" y="687917"/>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a:latin typeface="Arial Black" pitchFamily="34" charset="0"/>
              <a:sym typeface="Wingdings 3"/>
            </a:rPr>
            <a:t></a:t>
          </a:r>
          <a:endParaRPr lang="fr-FR" sz="1050">
            <a:latin typeface="Arial Black" pitchFamily="34" charset="0"/>
          </a:endParaRPr>
        </a:p>
      </xdr:txBody>
    </xdr:sp>
    <xdr:clientData/>
  </xdr:twoCellAnchor>
  <xdr:twoCellAnchor editAs="absolute">
    <xdr:from>
      <xdr:col>2</xdr:col>
      <xdr:colOff>810294</xdr:colOff>
      <xdr:row>2</xdr:row>
      <xdr:rowOff>68914</xdr:rowOff>
    </xdr:from>
    <xdr:to>
      <xdr:col>3</xdr:col>
      <xdr:colOff>303304</xdr:colOff>
      <xdr:row>2</xdr:row>
      <xdr:rowOff>491249</xdr:rowOff>
    </xdr:to>
    <xdr:sp macro="" textlink="">
      <xdr:nvSpPr>
        <xdr:cNvPr id="6" name="Bouton_Accueil">
          <a:hlinkClick xmlns:r="http://schemas.openxmlformats.org/officeDocument/2006/relationships" r:id="rId1" tooltip="Accueil"/>
          <a:extLst>
            <a:ext uri="{FF2B5EF4-FFF2-40B4-BE49-F238E27FC236}">
              <a16:creationId xmlns:a16="http://schemas.microsoft.com/office/drawing/2014/main" id="{00000000-0008-0000-0200-000006000000}"/>
            </a:ext>
          </a:extLst>
        </xdr:cNvPr>
        <xdr:cNvSpPr/>
      </xdr:nvSpPr>
      <xdr:spPr>
        <a:xfrm>
          <a:off x="2171672" y="649707"/>
          <a:ext cx="444348"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b="1">
              <a:sym typeface="Webdings"/>
            </a:rPr>
            <a:t></a:t>
          </a:r>
          <a:endParaRPr lang="fr-FR" sz="1200" b="1"/>
        </a:p>
      </xdr:txBody>
    </xdr:sp>
    <xdr:clientData fPrintsWithSheet="0"/>
  </xdr:twoCellAnchor>
  <xdr:twoCellAnchor>
    <xdr:from>
      <xdr:col>2</xdr:col>
      <xdr:colOff>276075</xdr:colOff>
      <xdr:row>2</xdr:row>
      <xdr:rowOff>63500</xdr:rowOff>
    </xdr:from>
    <xdr:to>
      <xdr:col>2</xdr:col>
      <xdr:colOff>725450</xdr:colOff>
      <xdr:row>2</xdr:row>
      <xdr:rowOff>492124</xdr:rowOff>
    </xdr:to>
    <xdr:sp macro="[0]!Feuil1.Supprimer_Départs" textlink="">
      <xdr:nvSpPr>
        <xdr:cNvPr id="7" name="Rectangle à coins arrondis 6">
          <a:extLst>
            <a:ext uri="{FF2B5EF4-FFF2-40B4-BE49-F238E27FC236}">
              <a16:creationId xmlns:a16="http://schemas.microsoft.com/office/drawing/2014/main" id="{00000000-0008-0000-0200-000007000000}"/>
            </a:ext>
          </a:extLst>
        </xdr:cNvPr>
        <xdr:cNvSpPr/>
      </xdr:nvSpPr>
      <xdr:spPr>
        <a:xfrm>
          <a:off x="1638150" y="682625"/>
          <a:ext cx="4493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a:latin typeface="Arial Black" pitchFamily="34" charset="0"/>
              <a:sym typeface="Wingdings 2"/>
            </a:rPr>
            <a:t></a:t>
          </a:r>
          <a:endParaRPr lang="fr-FR" sz="1050">
            <a:latin typeface="Arial Black" pitchFamily="34" charset="0"/>
          </a:endParaRPr>
        </a:p>
      </xdr:txBody>
    </xdr:sp>
    <xdr:clientData/>
  </xdr:twoCellAnchor>
  <xdr:twoCellAnchor>
    <xdr:from>
      <xdr:col>1</xdr:col>
      <xdr:colOff>532703</xdr:colOff>
      <xdr:row>2</xdr:row>
      <xdr:rowOff>63500</xdr:rowOff>
    </xdr:from>
    <xdr:to>
      <xdr:col>2</xdr:col>
      <xdr:colOff>197211</xdr:colOff>
      <xdr:row>2</xdr:row>
      <xdr:rowOff>492124</xdr:rowOff>
    </xdr:to>
    <xdr:sp macro="[0]!Feuil1.Trier_Départs" textlink="">
      <xdr:nvSpPr>
        <xdr:cNvPr id="8" name="Rectangle à coins arrondis 7">
          <a:extLst>
            <a:ext uri="{FF2B5EF4-FFF2-40B4-BE49-F238E27FC236}">
              <a16:creationId xmlns:a16="http://schemas.microsoft.com/office/drawing/2014/main" id="{00000000-0008-0000-0200-000008000000}"/>
            </a:ext>
          </a:extLst>
        </xdr:cNvPr>
        <xdr:cNvSpPr/>
      </xdr:nvSpPr>
      <xdr:spPr>
        <a:xfrm>
          <a:off x="1113728" y="682625"/>
          <a:ext cx="445558"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r>
            <a:rPr lang="fr-FR" sz="1800" b="1">
              <a:solidFill>
                <a:schemeClr val="lt1"/>
              </a:solidFill>
              <a:latin typeface="+mn-lt"/>
              <a:ea typeface="+mn-ea"/>
              <a:cs typeface="+mn-cs"/>
              <a:sym typeface="Wingdings 3"/>
            </a:rPr>
            <a:t></a:t>
          </a:r>
          <a:endParaRPr lang="fr-FR" sz="1100" b="1">
            <a:solidFill>
              <a:schemeClr val="lt1"/>
            </a:solidFill>
            <a:latin typeface="+mn-lt"/>
            <a:ea typeface="+mn-ea"/>
            <a:cs typeface="+mn-cs"/>
          </a:endParaRPr>
        </a:p>
      </xdr:txBody>
    </xdr:sp>
    <xdr:clientData/>
  </xdr:twoCellAnchor>
  <xdr:twoCellAnchor editAs="absolute">
    <xdr:from>
      <xdr:col>3</xdr:col>
      <xdr:colOff>383711</xdr:colOff>
      <xdr:row>2</xdr:row>
      <xdr:rowOff>74083</xdr:rowOff>
    </xdr:from>
    <xdr:to>
      <xdr:col>3</xdr:col>
      <xdr:colOff>834513</xdr:colOff>
      <xdr:row>2</xdr:row>
      <xdr:rowOff>496418</xdr:rowOff>
    </xdr:to>
    <xdr:sp macro="[0]!Enregistrer" textlink="">
      <xdr:nvSpPr>
        <xdr:cNvPr id="9" name="Bouton_Accueil">
          <a:extLst>
            <a:ext uri="{FF2B5EF4-FFF2-40B4-BE49-F238E27FC236}">
              <a16:creationId xmlns:a16="http://schemas.microsoft.com/office/drawing/2014/main" id="{00000000-0008-0000-0200-000009000000}"/>
            </a:ext>
          </a:extLst>
        </xdr:cNvPr>
        <xdr:cNvSpPr/>
      </xdr:nvSpPr>
      <xdr:spPr>
        <a:xfrm>
          <a:off x="2696427" y="654876"/>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b="1">
              <a:sym typeface="Wingdings"/>
            </a:rPr>
            <a:t></a:t>
          </a:r>
          <a:endParaRPr lang="fr-FR" sz="1200" b="1"/>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57151</xdr:rowOff>
    </xdr:from>
    <xdr:to>
      <xdr:col>0</xdr:col>
      <xdr:colOff>504825</xdr:colOff>
      <xdr:row>2</xdr:row>
      <xdr:rowOff>485775</xdr:rowOff>
    </xdr:to>
    <xdr:sp macro="[0]!Feuil5.Afficher_Form_Ajout_Délais" textlink="">
      <xdr:nvSpPr>
        <xdr:cNvPr id="2" name="Rectangle à coins arrondis 1">
          <a:extLst>
            <a:ext uri="{FF2B5EF4-FFF2-40B4-BE49-F238E27FC236}">
              <a16:creationId xmlns:a16="http://schemas.microsoft.com/office/drawing/2014/main" id="{00000000-0008-0000-0300-000002000000}"/>
            </a:ext>
          </a:extLst>
        </xdr:cNvPr>
        <xdr:cNvSpPr/>
      </xdr:nvSpPr>
      <xdr:spPr>
        <a:xfrm>
          <a:off x="57150" y="400051"/>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a:latin typeface="Arial Black" pitchFamily="34" charset="0"/>
              <a:sym typeface="Wingdings 2"/>
            </a:rPr>
            <a:t></a:t>
          </a:r>
          <a:endParaRPr lang="fr-FR" sz="1100">
            <a:latin typeface="Arial Black" pitchFamily="34" charset="0"/>
          </a:endParaRPr>
        </a:p>
      </xdr:txBody>
    </xdr:sp>
    <xdr:clientData/>
  </xdr:twoCellAnchor>
  <xdr:twoCellAnchor>
    <xdr:from>
      <xdr:col>0</xdr:col>
      <xdr:colOff>1613808</xdr:colOff>
      <xdr:row>2</xdr:row>
      <xdr:rowOff>57151</xdr:rowOff>
    </xdr:from>
    <xdr:to>
      <xdr:col>0</xdr:col>
      <xdr:colOff>2063183</xdr:colOff>
      <xdr:row>2</xdr:row>
      <xdr:rowOff>485775</xdr:rowOff>
    </xdr:to>
    <xdr:sp macro="[0]!Feuil5.Supprimer_Délais" textlink="">
      <xdr:nvSpPr>
        <xdr:cNvPr id="3" name="Rectangle à coins arrondis 2">
          <a:extLst>
            <a:ext uri="{FF2B5EF4-FFF2-40B4-BE49-F238E27FC236}">
              <a16:creationId xmlns:a16="http://schemas.microsoft.com/office/drawing/2014/main" id="{00000000-0008-0000-0300-000003000000}"/>
            </a:ext>
          </a:extLst>
        </xdr:cNvPr>
        <xdr:cNvSpPr/>
      </xdr:nvSpPr>
      <xdr:spPr>
        <a:xfrm>
          <a:off x="1613808" y="370115"/>
          <a:ext cx="4493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a:latin typeface="Arial Black" pitchFamily="34" charset="0"/>
              <a:sym typeface="Wingdings 2"/>
            </a:rPr>
            <a:t></a:t>
          </a:r>
          <a:endParaRPr lang="fr-FR" sz="1050">
            <a:latin typeface="Arial Black" pitchFamily="34" charset="0"/>
          </a:endParaRPr>
        </a:p>
      </xdr:txBody>
    </xdr:sp>
    <xdr:clientData/>
  </xdr:twoCellAnchor>
  <xdr:twoCellAnchor>
    <xdr:from>
      <xdr:col>0</xdr:col>
      <xdr:colOff>571500</xdr:colOff>
      <xdr:row>2</xdr:row>
      <xdr:rowOff>57151</xdr:rowOff>
    </xdr:from>
    <xdr:to>
      <xdr:col>0</xdr:col>
      <xdr:colOff>1019175</xdr:colOff>
      <xdr:row>2</xdr:row>
      <xdr:rowOff>485775</xdr:rowOff>
    </xdr:to>
    <xdr:sp macro="[0]!Feuil5.Afficher_Form_Modif_Délais" textlink="">
      <xdr:nvSpPr>
        <xdr:cNvPr id="4" name="Rectangle à coins arrondis 3">
          <a:extLst>
            <a:ext uri="{FF2B5EF4-FFF2-40B4-BE49-F238E27FC236}">
              <a16:creationId xmlns:a16="http://schemas.microsoft.com/office/drawing/2014/main" id="{00000000-0008-0000-0300-000004000000}"/>
            </a:ext>
          </a:extLst>
        </xdr:cNvPr>
        <xdr:cNvSpPr/>
      </xdr:nvSpPr>
      <xdr:spPr>
        <a:xfrm>
          <a:off x="571500" y="400051"/>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a:latin typeface="Arial Black" pitchFamily="34" charset="0"/>
              <a:sym typeface="Wingdings 3"/>
            </a:rPr>
            <a:t></a:t>
          </a:r>
          <a:endParaRPr lang="fr-FR" sz="1050">
            <a:latin typeface="Arial Black" pitchFamily="34" charset="0"/>
          </a:endParaRPr>
        </a:p>
      </xdr:txBody>
    </xdr:sp>
    <xdr:clientData/>
  </xdr:twoCellAnchor>
  <xdr:twoCellAnchor>
    <xdr:from>
      <xdr:col>0</xdr:col>
      <xdr:colOff>1087269</xdr:colOff>
      <xdr:row>2</xdr:row>
      <xdr:rowOff>57151</xdr:rowOff>
    </xdr:from>
    <xdr:to>
      <xdr:col>0</xdr:col>
      <xdr:colOff>1534944</xdr:colOff>
      <xdr:row>2</xdr:row>
      <xdr:rowOff>485775</xdr:rowOff>
    </xdr:to>
    <xdr:sp macro="[0]!Feuil5.Trier_Délais" textlink="">
      <xdr:nvSpPr>
        <xdr:cNvPr id="5" name="Rectangle à coins arrondis 4">
          <a:extLst>
            <a:ext uri="{FF2B5EF4-FFF2-40B4-BE49-F238E27FC236}">
              <a16:creationId xmlns:a16="http://schemas.microsoft.com/office/drawing/2014/main" id="{00000000-0008-0000-0300-000005000000}"/>
            </a:ext>
          </a:extLst>
        </xdr:cNvPr>
        <xdr:cNvSpPr/>
      </xdr:nvSpPr>
      <xdr:spPr>
        <a:xfrm>
          <a:off x="1087269" y="400051"/>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r>
            <a:rPr lang="fr-FR" sz="1800" b="1">
              <a:solidFill>
                <a:schemeClr val="lt1"/>
              </a:solidFill>
              <a:latin typeface="+mn-lt"/>
              <a:ea typeface="+mn-ea"/>
              <a:cs typeface="+mn-cs"/>
              <a:sym typeface="Wingdings 3"/>
            </a:rPr>
            <a:t></a:t>
          </a:r>
          <a:endParaRPr lang="fr-FR" sz="1100" b="1">
            <a:solidFill>
              <a:schemeClr val="lt1"/>
            </a:solidFill>
            <a:latin typeface="+mn-lt"/>
            <a:ea typeface="+mn-ea"/>
            <a:cs typeface="+mn-cs"/>
          </a:endParaRPr>
        </a:p>
      </xdr:txBody>
    </xdr:sp>
    <xdr:clientData/>
  </xdr:twoCellAnchor>
  <xdr:twoCellAnchor editAs="absolute">
    <xdr:from>
      <xdr:col>0</xdr:col>
      <xdr:colOff>2148027</xdr:colOff>
      <xdr:row>2</xdr:row>
      <xdr:rowOff>57123</xdr:rowOff>
    </xdr:from>
    <xdr:to>
      <xdr:col>0</xdr:col>
      <xdr:colOff>2598829</xdr:colOff>
      <xdr:row>2</xdr:row>
      <xdr:rowOff>479458</xdr:rowOff>
    </xdr:to>
    <xdr:sp macro="" textlink="">
      <xdr:nvSpPr>
        <xdr:cNvPr id="6" name="Bouton_Accueil">
          <a:hlinkClick xmlns:r="http://schemas.openxmlformats.org/officeDocument/2006/relationships" r:id="rId1" tooltip="Accueil"/>
          <a:extLst>
            <a:ext uri="{FF2B5EF4-FFF2-40B4-BE49-F238E27FC236}">
              <a16:creationId xmlns:a16="http://schemas.microsoft.com/office/drawing/2014/main" id="{00000000-0008-0000-0300-000006000000}"/>
            </a:ext>
          </a:extLst>
        </xdr:cNvPr>
        <xdr:cNvSpPr/>
      </xdr:nvSpPr>
      <xdr:spPr>
        <a:xfrm>
          <a:off x="2148027" y="580998"/>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b="1">
              <a:sym typeface="Webdings"/>
            </a:rPr>
            <a:t></a:t>
          </a:r>
          <a:endParaRPr lang="fr-FR" sz="1200" b="1"/>
        </a:p>
      </xdr:txBody>
    </xdr:sp>
    <xdr:clientData fPrintsWithSheet="0"/>
  </xdr:twoCellAnchor>
  <xdr:twoCellAnchor editAs="absolute">
    <xdr:from>
      <xdr:col>0</xdr:col>
      <xdr:colOff>2676525</xdr:colOff>
      <xdr:row>2</xdr:row>
      <xdr:rowOff>66675</xdr:rowOff>
    </xdr:from>
    <xdr:to>
      <xdr:col>1</xdr:col>
      <xdr:colOff>203152</xdr:colOff>
      <xdr:row>2</xdr:row>
      <xdr:rowOff>489010</xdr:rowOff>
    </xdr:to>
    <xdr:sp macro="[0]!Enregistrer" textlink="">
      <xdr:nvSpPr>
        <xdr:cNvPr id="7" name="Bouton_Accueil">
          <a:extLst>
            <a:ext uri="{FF2B5EF4-FFF2-40B4-BE49-F238E27FC236}">
              <a16:creationId xmlns:a16="http://schemas.microsoft.com/office/drawing/2014/main" id="{00000000-0008-0000-0300-000007000000}"/>
            </a:ext>
          </a:extLst>
        </xdr:cNvPr>
        <xdr:cNvSpPr/>
      </xdr:nvSpPr>
      <xdr:spPr>
        <a:xfrm>
          <a:off x="2676525" y="647700"/>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b="1">
              <a:sym typeface="Wingdings"/>
            </a:rPr>
            <a:t></a:t>
          </a:r>
          <a:endParaRPr lang="fr-FR" sz="1200" b="1"/>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2</xdr:row>
      <xdr:rowOff>57151</xdr:rowOff>
    </xdr:from>
    <xdr:to>
      <xdr:col>0</xdr:col>
      <xdr:colOff>504825</xdr:colOff>
      <xdr:row>2</xdr:row>
      <xdr:rowOff>485775</xdr:rowOff>
    </xdr:to>
    <xdr:sp macro="[0]!Feuil3.Afficher_Form_Ajout_Supports" textlink="">
      <xdr:nvSpPr>
        <xdr:cNvPr id="2" name="Rectangle à coins arrondis 1">
          <a:extLst>
            <a:ext uri="{FF2B5EF4-FFF2-40B4-BE49-F238E27FC236}">
              <a16:creationId xmlns:a16="http://schemas.microsoft.com/office/drawing/2014/main" id="{00000000-0008-0000-0400-000002000000}"/>
            </a:ext>
          </a:extLst>
        </xdr:cNvPr>
        <xdr:cNvSpPr/>
      </xdr:nvSpPr>
      <xdr:spPr>
        <a:xfrm>
          <a:off x="57150" y="876301"/>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a:latin typeface="Arial Black" pitchFamily="34" charset="0"/>
              <a:sym typeface="Wingdings 2"/>
            </a:rPr>
            <a:t></a:t>
          </a:r>
          <a:endParaRPr lang="fr-FR" sz="1100">
            <a:latin typeface="Arial Black" pitchFamily="34" charset="0"/>
          </a:endParaRPr>
        </a:p>
      </xdr:txBody>
    </xdr:sp>
    <xdr:clientData/>
  </xdr:twoCellAnchor>
  <xdr:twoCellAnchor>
    <xdr:from>
      <xdr:col>0</xdr:col>
      <xdr:colOff>1600201</xdr:colOff>
      <xdr:row>2</xdr:row>
      <xdr:rowOff>57151</xdr:rowOff>
    </xdr:from>
    <xdr:to>
      <xdr:col>1</xdr:col>
      <xdr:colOff>161926</xdr:colOff>
      <xdr:row>2</xdr:row>
      <xdr:rowOff>485775</xdr:rowOff>
    </xdr:to>
    <xdr:sp macro="[0]!Feuil3.Supprimer_Supports" textlink="">
      <xdr:nvSpPr>
        <xdr:cNvPr id="3" name="Rectangle à coins arrondis 2">
          <a:extLst>
            <a:ext uri="{FF2B5EF4-FFF2-40B4-BE49-F238E27FC236}">
              <a16:creationId xmlns:a16="http://schemas.microsoft.com/office/drawing/2014/main" id="{00000000-0008-0000-0400-000003000000}"/>
            </a:ext>
          </a:extLst>
        </xdr:cNvPr>
        <xdr:cNvSpPr/>
      </xdr:nvSpPr>
      <xdr:spPr>
        <a:xfrm>
          <a:off x="1600201" y="876301"/>
          <a:ext cx="457200"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a:latin typeface="Arial Black" pitchFamily="34" charset="0"/>
              <a:sym typeface="Wingdings 2"/>
            </a:rPr>
            <a:t></a:t>
          </a:r>
          <a:endParaRPr lang="fr-FR" sz="1050">
            <a:latin typeface="Arial Black" pitchFamily="34" charset="0"/>
          </a:endParaRPr>
        </a:p>
      </xdr:txBody>
    </xdr:sp>
    <xdr:clientData/>
  </xdr:twoCellAnchor>
  <xdr:twoCellAnchor>
    <xdr:from>
      <xdr:col>0</xdr:col>
      <xdr:colOff>571500</xdr:colOff>
      <xdr:row>2</xdr:row>
      <xdr:rowOff>57151</xdr:rowOff>
    </xdr:from>
    <xdr:to>
      <xdr:col>0</xdr:col>
      <xdr:colOff>1019175</xdr:colOff>
      <xdr:row>2</xdr:row>
      <xdr:rowOff>485775</xdr:rowOff>
    </xdr:to>
    <xdr:sp macro="[0]!Feuil3.Afficher_Form_Modif_Supports" textlink="">
      <xdr:nvSpPr>
        <xdr:cNvPr id="4" name="Rectangle à coins arrondis 3">
          <a:extLst>
            <a:ext uri="{FF2B5EF4-FFF2-40B4-BE49-F238E27FC236}">
              <a16:creationId xmlns:a16="http://schemas.microsoft.com/office/drawing/2014/main" id="{00000000-0008-0000-0400-000004000000}"/>
            </a:ext>
          </a:extLst>
        </xdr:cNvPr>
        <xdr:cNvSpPr/>
      </xdr:nvSpPr>
      <xdr:spPr>
        <a:xfrm>
          <a:off x="571500" y="876301"/>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a:latin typeface="Arial Black" pitchFamily="34" charset="0"/>
              <a:sym typeface="Wingdings 3"/>
            </a:rPr>
            <a:t></a:t>
          </a:r>
          <a:endParaRPr lang="fr-FR" sz="1050">
            <a:latin typeface="Arial Black" pitchFamily="34" charset="0"/>
          </a:endParaRPr>
        </a:p>
      </xdr:txBody>
    </xdr:sp>
    <xdr:clientData/>
  </xdr:twoCellAnchor>
  <xdr:twoCellAnchor>
    <xdr:from>
      <xdr:col>0</xdr:col>
      <xdr:colOff>1087269</xdr:colOff>
      <xdr:row>2</xdr:row>
      <xdr:rowOff>57151</xdr:rowOff>
    </xdr:from>
    <xdr:to>
      <xdr:col>0</xdr:col>
      <xdr:colOff>1534944</xdr:colOff>
      <xdr:row>2</xdr:row>
      <xdr:rowOff>485775</xdr:rowOff>
    </xdr:to>
    <xdr:sp macro="[0]!Feuil3.Trier_Supports" textlink="">
      <xdr:nvSpPr>
        <xdr:cNvPr id="5" name="Rectangle à coins arrondis 4">
          <a:extLst>
            <a:ext uri="{FF2B5EF4-FFF2-40B4-BE49-F238E27FC236}">
              <a16:creationId xmlns:a16="http://schemas.microsoft.com/office/drawing/2014/main" id="{00000000-0008-0000-0400-000005000000}"/>
            </a:ext>
          </a:extLst>
        </xdr:cNvPr>
        <xdr:cNvSpPr/>
      </xdr:nvSpPr>
      <xdr:spPr>
        <a:xfrm>
          <a:off x="1087269" y="401672"/>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r>
            <a:rPr lang="fr-FR" sz="1800" b="1">
              <a:solidFill>
                <a:schemeClr val="lt1"/>
              </a:solidFill>
              <a:latin typeface="+mn-lt"/>
              <a:ea typeface="+mn-ea"/>
              <a:cs typeface="+mn-cs"/>
              <a:sym typeface="Wingdings 3"/>
            </a:rPr>
            <a:t></a:t>
          </a:r>
          <a:endParaRPr lang="fr-FR" sz="1100" b="1">
            <a:solidFill>
              <a:schemeClr val="lt1"/>
            </a:solidFill>
            <a:latin typeface="+mn-lt"/>
            <a:ea typeface="+mn-ea"/>
            <a:cs typeface="+mn-cs"/>
          </a:endParaRPr>
        </a:p>
      </xdr:txBody>
    </xdr:sp>
    <xdr:clientData/>
  </xdr:twoCellAnchor>
  <xdr:twoCellAnchor editAs="absolute">
    <xdr:from>
      <xdr:col>1</xdr:col>
      <xdr:colOff>234861</xdr:colOff>
      <xdr:row>2</xdr:row>
      <xdr:rowOff>57018</xdr:rowOff>
    </xdr:from>
    <xdr:to>
      <xdr:col>1</xdr:col>
      <xdr:colOff>685663</xdr:colOff>
      <xdr:row>2</xdr:row>
      <xdr:rowOff>483880</xdr:rowOff>
    </xdr:to>
    <xdr:sp macro="" textlink="">
      <xdr:nvSpPr>
        <xdr:cNvPr id="7" name="Bouton_Accueil">
          <a:hlinkClick xmlns:r="http://schemas.openxmlformats.org/officeDocument/2006/relationships" r:id="rId1" tooltip="Accueil"/>
          <a:extLst>
            <a:ext uri="{FF2B5EF4-FFF2-40B4-BE49-F238E27FC236}">
              <a16:creationId xmlns:a16="http://schemas.microsoft.com/office/drawing/2014/main" id="{00000000-0008-0000-0400-000007000000}"/>
            </a:ext>
          </a:extLst>
        </xdr:cNvPr>
        <xdr:cNvSpPr/>
      </xdr:nvSpPr>
      <xdr:spPr>
        <a:xfrm>
          <a:off x="2130336" y="571368"/>
          <a:ext cx="450802" cy="426862"/>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b="1">
              <a:sym typeface="Webdings"/>
            </a:rPr>
            <a:t></a:t>
          </a:r>
          <a:endParaRPr lang="fr-FR" sz="1200" b="1"/>
        </a:p>
      </xdr:txBody>
    </xdr:sp>
    <xdr:clientData fPrintsWithSheet="0"/>
  </xdr:twoCellAnchor>
  <xdr:twoCellAnchor editAs="absolute">
    <xdr:from>
      <xdr:col>1</xdr:col>
      <xdr:colOff>762000</xdr:colOff>
      <xdr:row>2</xdr:row>
      <xdr:rowOff>66675</xdr:rowOff>
    </xdr:from>
    <xdr:to>
      <xdr:col>2</xdr:col>
      <xdr:colOff>174577</xdr:colOff>
      <xdr:row>2</xdr:row>
      <xdr:rowOff>489010</xdr:rowOff>
    </xdr:to>
    <xdr:sp macro="[0]!Enregistrer" textlink="">
      <xdr:nvSpPr>
        <xdr:cNvPr id="8" name="Bouton_Accueil">
          <a:extLst>
            <a:ext uri="{FF2B5EF4-FFF2-40B4-BE49-F238E27FC236}">
              <a16:creationId xmlns:a16="http://schemas.microsoft.com/office/drawing/2014/main" id="{00000000-0008-0000-0400-000008000000}"/>
            </a:ext>
          </a:extLst>
        </xdr:cNvPr>
        <xdr:cNvSpPr/>
      </xdr:nvSpPr>
      <xdr:spPr>
        <a:xfrm>
          <a:off x="2657475" y="647700"/>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b="1">
              <a:sym typeface="Wingdings"/>
            </a:rPr>
            <a:t></a:t>
          </a:r>
          <a:endParaRPr lang="fr-FR" sz="1200" b="1"/>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xdr:row>
      <xdr:rowOff>57151</xdr:rowOff>
    </xdr:from>
    <xdr:to>
      <xdr:col>0</xdr:col>
      <xdr:colOff>504825</xdr:colOff>
      <xdr:row>2</xdr:row>
      <xdr:rowOff>485775</xdr:rowOff>
    </xdr:to>
    <xdr:sp macro="[0]!Feuil6.Afficher_Form_Ajout_Services" textlink="">
      <xdr:nvSpPr>
        <xdr:cNvPr id="2" name="Rectangle à coins arrondis 1">
          <a:extLst>
            <a:ext uri="{FF2B5EF4-FFF2-40B4-BE49-F238E27FC236}">
              <a16:creationId xmlns:a16="http://schemas.microsoft.com/office/drawing/2014/main" id="{00000000-0008-0000-0500-000002000000}"/>
            </a:ext>
          </a:extLst>
        </xdr:cNvPr>
        <xdr:cNvSpPr/>
      </xdr:nvSpPr>
      <xdr:spPr>
        <a:xfrm>
          <a:off x="57150" y="685801"/>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a:latin typeface="Arial Black" pitchFamily="34" charset="0"/>
              <a:sym typeface="Wingdings 2"/>
            </a:rPr>
            <a:t></a:t>
          </a:r>
          <a:endParaRPr lang="fr-FR" sz="1100">
            <a:latin typeface="Arial Black" pitchFamily="34" charset="0"/>
          </a:endParaRPr>
        </a:p>
      </xdr:txBody>
    </xdr:sp>
    <xdr:clientData/>
  </xdr:twoCellAnchor>
  <xdr:twoCellAnchor>
    <xdr:from>
      <xdr:col>0</xdr:col>
      <xdr:colOff>1613808</xdr:colOff>
      <xdr:row>2</xdr:row>
      <xdr:rowOff>57151</xdr:rowOff>
    </xdr:from>
    <xdr:to>
      <xdr:col>0</xdr:col>
      <xdr:colOff>2063183</xdr:colOff>
      <xdr:row>2</xdr:row>
      <xdr:rowOff>485775</xdr:rowOff>
    </xdr:to>
    <xdr:sp macro="[0]!Feuil6.Supprimer_Services" textlink="">
      <xdr:nvSpPr>
        <xdr:cNvPr id="3" name="Rectangle à coins arrondis 2">
          <a:extLst>
            <a:ext uri="{FF2B5EF4-FFF2-40B4-BE49-F238E27FC236}">
              <a16:creationId xmlns:a16="http://schemas.microsoft.com/office/drawing/2014/main" id="{00000000-0008-0000-0500-000003000000}"/>
            </a:ext>
          </a:extLst>
        </xdr:cNvPr>
        <xdr:cNvSpPr/>
      </xdr:nvSpPr>
      <xdr:spPr>
        <a:xfrm>
          <a:off x="1613808" y="685801"/>
          <a:ext cx="4493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a:latin typeface="Arial Black" pitchFamily="34" charset="0"/>
              <a:sym typeface="Wingdings 2"/>
            </a:rPr>
            <a:t></a:t>
          </a:r>
          <a:endParaRPr lang="fr-FR" sz="1050">
            <a:latin typeface="Arial Black" pitchFamily="34" charset="0"/>
          </a:endParaRPr>
        </a:p>
      </xdr:txBody>
    </xdr:sp>
    <xdr:clientData/>
  </xdr:twoCellAnchor>
  <xdr:twoCellAnchor>
    <xdr:from>
      <xdr:col>0</xdr:col>
      <xdr:colOff>571500</xdr:colOff>
      <xdr:row>2</xdr:row>
      <xdr:rowOff>57151</xdr:rowOff>
    </xdr:from>
    <xdr:to>
      <xdr:col>0</xdr:col>
      <xdr:colOff>1019175</xdr:colOff>
      <xdr:row>2</xdr:row>
      <xdr:rowOff>485775</xdr:rowOff>
    </xdr:to>
    <xdr:sp macro="[0]!Feuil6.Afficher_Form_Modif_Services" textlink="">
      <xdr:nvSpPr>
        <xdr:cNvPr id="4" name="Rectangle à coins arrondis 3">
          <a:extLst>
            <a:ext uri="{FF2B5EF4-FFF2-40B4-BE49-F238E27FC236}">
              <a16:creationId xmlns:a16="http://schemas.microsoft.com/office/drawing/2014/main" id="{00000000-0008-0000-0500-000004000000}"/>
            </a:ext>
          </a:extLst>
        </xdr:cNvPr>
        <xdr:cNvSpPr/>
      </xdr:nvSpPr>
      <xdr:spPr>
        <a:xfrm>
          <a:off x="571500" y="685801"/>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a:latin typeface="Arial Black" pitchFamily="34" charset="0"/>
              <a:sym typeface="Wingdings 3"/>
            </a:rPr>
            <a:t></a:t>
          </a:r>
          <a:endParaRPr lang="fr-FR" sz="1050">
            <a:latin typeface="Arial Black" pitchFamily="34" charset="0"/>
          </a:endParaRPr>
        </a:p>
      </xdr:txBody>
    </xdr:sp>
    <xdr:clientData/>
  </xdr:twoCellAnchor>
  <xdr:twoCellAnchor>
    <xdr:from>
      <xdr:col>0</xdr:col>
      <xdr:colOff>1087269</xdr:colOff>
      <xdr:row>2</xdr:row>
      <xdr:rowOff>57151</xdr:rowOff>
    </xdr:from>
    <xdr:to>
      <xdr:col>0</xdr:col>
      <xdr:colOff>1534944</xdr:colOff>
      <xdr:row>2</xdr:row>
      <xdr:rowOff>485775</xdr:rowOff>
    </xdr:to>
    <xdr:sp macro="[0]!Feuil6.Trier_Services" textlink="">
      <xdr:nvSpPr>
        <xdr:cNvPr id="5" name="Rectangle à coins arrondis 4">
          <a:extLst>
            <a:ext uri="{FF2B5EF4-FFF2-40B4-BE49-F238E27FC236}">
              <a16:creationId xmlns:a16="http://schemas.microsoft.com/office/drawing/2014/main" id="{00000000-0008-0000-0500-000005000000}"/>
            </a:ext>
          </a:extLst>
        </xdr:cNvPr>
        <xdr:cNvSpPr/>
      </xdr:nvSpPr>
      <xdr:spPr>
        <a:xfrm>
          <a:off x="1087269" y="685801"/>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r>
            <a:rPr lang="fr-FR" sz="1800" b="1">
              <a:solidFill>
                <a:schemeClr val="lt1"/>
              </a:solidFill>
              <a:latin typeface="+mn-lt"/>
              <a:ea typeface="+mn-ea"/>
              <a:cs typeface="+mn-cs"/>
              <a:sym typeface="Wingdings 3"/>
            </a:rPr>
            <a:t></a:t>
          </a:r>
          <a:endParaRPr lang="fr-FR" sz="1100" b="1">
            <a:solidFill>
              <a:schemeClr val="lt1"/>
            </a:solidFill>
            <a:latin typeface="+mn-lt"/>
            <a:ea typeface="+mn-ea"/>
            <a:cs typeface="+mn-cs"/>
          </a:endParaRPr>
        </a:p>
      </xdr:txBody>
    </xdr:sp>
    <xdr:clientData/>
  </xdr:twoCellAnchor>
  <xdr:twoCellAnchor editAs="absolute">
    <xdr:from>
      <xdr:col>0</xdr:col>
      <xdr:colOff>2146651</xdr:colOff>
      <xdr:row>2</xdr:row>
      <xdr:rowOff>55392</xdr:rowOff>
    </xdr:from>
    <xdr:to>
      <xdr:col>0</xdr:col>
      <xdr:colOff>2597453</xdr:colOff>
      <xdr:row>2</xdr:row>
      <xdr:rowOff>477727</xdr:rowOff>
    </xdr:to>
    <xdr:sp macro="" textlink="">
      <xdr:nvSpPr>
        <xdr:cNvPr id="6" name="Bouton_Accueil">
          <a:hlinkClick xmlns:r="http://schemas.openxmlformats.org/officeDocument/2006/relationships" r:id="rId1" tooltip="Accueil"/>
          <a:extLst>
            <a:ext uri="{FF2B5EF4-FFF2-40B4-BE49-F238E27FC236}">
              <a16:creationId xmlns:a16="http://schemas.microsoft.com/office/drawing/2014/main" id="{00000000-0008-0000-0500-000006000000}"/>
            </a:ext>
          </a:extLst>
        </xdr:cNvPr>
        <xdr:cNvSpPr/>
      </xdr:nvSpPr>
      <xdr:spPr>
        <a:xfrm>
          <a:off x="2146651" y="639052"/>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b="1">
              <a:sym typeface="Webdings"/>
            </a:rPr>
            <a:t></a:t>
          </a:r>
          <a:endParaRPr lang="fr-FR" sz="1200" b="1"/>
        </a:p>
      </xdr:txBody>
    </xdr:sp>
    <xdr:clientData fPrintsWithSheet="0"/>
  </xdr:twoCellAnchor>
  <xdr:twoCellAnchor editAs="absolute">
    <xdr:from>
      <xdr:col>0</xdr:col>
      <xdr:colOff>2686050</xdr:colOff>
      <xdr:row>2</xdr:row>
      <xdr:rowOff>57150</xdr:rowOff>
    </xdr:from>
    <xdr:to>
      <xdr:col>1</xdr:col>
      <xdr:colOff>212677</xdr:colOff>
      <xdr:row>2</xdr:row>
      <xdr:rowOff>479485</xdr:rowOff>
    </xdr:to>
    <xdr:sp macro="[0]!Enregistrer" textlink="">
      <xdr:nvSpPr>
        <xdr:cNvPr id="7" name="Bouton_Accueil">
          <a:extLst>
            <a:ext uri="{FF2B5EF4-FFF2-40B4-BE49-F238E27FC236}">
              <a16:creationId xmlns:a16="http://schemas.microsoft.com/office/drawing/2014/main" id="{00000000-0008-0000-0500-000007000000}"/>
            </a:ext>
          </a:extLst>
        </xdr:cNvPr>
        <xdr:cNvSpPr/>
      </xdr:nvSpPr>
      <xdr:spPr>
        <a:xfrm>
          <a:off x="2686050" y="638175"/>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b="1">
              <a:sym typeface="Wingdings"/>
            </a:rPr>
            <a:t></a:t>
          </a:r>
          <a:endParaRPr lang="fr-FR" sz="1200" b="1"/>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2</xdr:row>
      <xdr:rowOff>57151</xdr:rowOff>
    </xdr:from>
    <xdr:to>
      <xdr:col>0</xdr:col>
      <xdr:colOff>504825</xdr:colOff>
      <xdr:row>2</xdr:row>
      <xdr:rowOff>485775</xdr:rowOff>
    </xdr:to>
    <xdr:sp macro="[0]!Feuil7.Afficher_Form_Ajout_Rédacteurs" textlink="">
      <xdr:nvSpPr>
        <xdr:cNvPr id="2" name="Rectangle à coins arrondis 1">
          <a:extLst>
            <a:ext uri="{FF2B5EF4-FFF2-40B4-BE49-F238E27FC236}">
              <a16:creationId xmlns:a16="http://schemas.microsoft.com/office/drawing/2014/main" id="{00000000-0008-0000-0600-000002000000}"/>
            </a:ext>
          </a:extLst>
        </xdr:cNvPr>
        <xdr:cNvSpPr/>
      </xdr:nvSpPr>
      <xdr:spPr>
        <a:xfrm>
          <a:off x="57150" y="571501"/>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a:latin typeface="Arial Black" pitchFamily="34" charset="0"/>
              <a:sym typeface="Wingdings 2"/>
            </a:rPr>
            <a:t></a:t>
          </a:r>
          <a:endParaRPr lang="fr-FR" sz="1100">
            <a:latin typeface="Arial Black" pitchFamily="34" charset="0"/>
          </a:endParaRPr>
        </a:p>
      </xdr:txBody>
    </xdr:sp>
    <xdr:clientData/>
  </xdr:twoCellAnchor>
  <xdr:twoCellAnchor>
    <xdr:from>
      <xdr:col>0</xdr:col>
      <xdr:colOff>1613808</xdr:colOff>
      <xdr:row>2</xdr:row>
      <xdr:rowOff>57151</xdr:rowOff>
    </xdr:from>
    <xdr:to>
      <xdr:col>0</xdr:col>
      <xdr:colOff>2063183</xdr:colOff>
      <xdr:row>2</xdr:row>
      <xdr:rowOff>485775</xdr:rowOff>
    </xdr:to>
    <xdr:sp macro="[0]!Feuil7.Supprimer_Rédacteurs" textlink="">
      <xdr:nvSpPr>
        <xdr:cNvPr id="3" name="Rectangle à coins arrondis 2">
          <a:extLst>
            <a:ext uri="{FF2B5EF4-FFF2-40B4-BE49-F238E27FC236}">
              <a16:creationId xmlns:a16="http://schemas.microsoft.com/office/drawing/2014/main" id="{00000000-0008-0000-0600-000003000000}"/>
            </a:ext>
          </a:extLst>
        </xdr:cNvPr>
        <xdr:cNvSpPr/>
      </xdr:nvSpPr>
      <xdr:spPr>
        <a:xfrm>
          <a:off x="1613808" y="571501"/>
          <a:ext cx="4493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a:latin typeface="Arial Black" pitchFamily="34" charset="0"/>
              <a:sym typeface="Wingdings 2"/>
            </a:rPr>
            <a:t></a:t>
          </a:r>
          <a:endParaRPr lang="fr-FR" sz="1050">
            <a:latin typeface="Arial Black" pitchFamily="34" charset="0"/>
          </a:endParaRPr>
        </a:p>
      </xdr:txBody>
    </xdr:sp>
    <xdr:clientData/>
  </xdr:twoCellAnchor>
  <xdr:twoCellAnchor>
    <xdr:from>
      <xdr:col>0</xdr:col>
      <xdr:colOff>571500</xdr:colOff>
      <xdr:row>2</xdr:row>
      <xdr:rowOff>57151</xdr:rowOff>
    </xdr:from>
    <xdr:to>
      <xdr:col>0</xdr:col>
      <xdr:colOff>1019175</xdr:colOff>
      <xdr:row>2</xdr:row>
      <xdr:rowOff>485775</xdr:rowOff>
    </xdr:to>
    <xdr:sp macro="[0]!Feuil7.Afficher_Form_Modif_Rédacteurs" textlink="">
      <xdr:nvSpPr>
        <xdr:cNvPr id="4" name="Rectangle à coins arrondis 3">
          <a:extLst>
            <a:ext uri="{FF2B5EF4-FFF2-40B4-BE49-F238E27FC236}">
              <a16:creationId xmlns:a16="http://schemas.microsoft.com/office/drawing/2014/main" id="{00000000-0008-0000-0600-000004000000}"/>
            </a:ext>
          </a:extLst>
        </xdr:cNvPr>
        <xdr:cNvSpPr/>
      </xdr:nvSpPr>
      <xdr:spPr>
        <a:xfrm>
          <a:off x="571500" y="571501"/>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a:latin typeface="Arial Black" pitchFamily="34" charset="0"/>
              <a:sym typeface="Wingdings 3"/>
            </a:rPr>
            <a:t></a:t>
          </a:r>
          <a:endParaRPr lang="fr-FR" sz="1050">
            <a:latin typeface="Arial Black" pitchFamily="34" charset="0"/>
          </a:endParaRPr>
        </a:p>
      </xdr:txBody>
    </xdr:sp>
    <xdr:clientData/>
  </xdr:twoCellAnchor>
  <xdr:twoCellAnchor>
    <xdr:from>
      <xdr:col>0</xdr:col>
      <xdr:colOff>1087269</xdr:colOff>
      <xdr:row>2</xdr:row>
      <xdr:rowOff>57151</xdr:rowOff>
    </xdr:from>
    <xdr:to>
      <xdr:col>0</xdr:col>
      <xdr:colOff>1534944</xdr:colOff>
      <xdr:row>2</xdr:row>
      <xdr:rowOff>485775</xdr:rowOff>
    </xdr:to>
    <xdr:sp macro="[0]!Feuil7.Trier_Rédacteurs" textlink="">
      <xdr:nvSpPr>
        <xdr:cNvPr id="5" name="Rectangle à coins arrondis 4">
          <a:extLst>
            <a:ext uri="{FF2B5EF4-FFF2-40B4-BE49-F238E27FC236}">
              <a16:creationId xmlns:a16="http://schemas.microsoft.com/office/drawing/2014/main" id="{00000000-0008-0000-0600-000005000000}"/>
            </a:ext>
          </a:extLst>
        </xdr:cNvPr>
        <xdr:cNvSpPr/>
      </xdr:nvSpPr>
      <xdr:spPr>
        <a:xfrm>
          <a:off x="1087269" y="571501"/>
          <a:ext cx="447675" cy="42862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r>
            <a:rPr lang="fr-FR" sz="1800" b="1">
              <a:solidFill>
                <a:schemeClr val="lt1"/>
              </a:solidFill>
              <a:latin typeface="+mn-lt"/>
              <a:ea typeface="+mn-ea"/>
              <a:cs typeface="+mn-cs"/>
              <a:sym typeface="Wingdings 3"/>
            </a:rPr>
            <a:t></a:t>
          </a:r>
          <a:endParaRPr lang="fr-FR" sz="1100" b="1">
            <a:solidFill>
              <a:schemeClr val="lt1"/>
            </a:solidFill>
            <a:latin typeface="+mn-lt"/>
            <a:ea typeface="+mn-ea"/>
            <a:cs typeface="+mn-cs"/>
          </a:endParaRPr>
        </a:p>
      </xdr:txBody>
    </xdr:sp>
    <xdr:clientData/>
  </xdr:twoCellAnchor>
  <xdr:twoCellAnchor editAs="absolute">
    <xdr:from>
      <xdr:col>0</xdr:col>
      <xdr:colOff>2148027</xdr:colOff>
      <xdr:row>2</xdr:row>
      <xdr:rowOff>55391</xdr:rowOff>
    </xdr:from>
    <xdr:to>
      <xdr:col>0</xdr:col>
      <xdr:colOff>2598829</xdr:colOff>
      <xdr:row>2</xdr:row>
      <xdr:rowOff>477726</xdr:rowOff>
    </xdr:to>
    <xdr:sp macro="" textlink="">
      <xdr:nvSpPr>
        <xdr:cNvPr id="6" name="Bouton_Accueil">
          <a:hlinkClick xmlns:r="http://schemas.openxmlformats.org/officeDocument/2006/relationships" r:id="rId1" tooltip="Accueil"/>
          <a:extLst>
            <a:ext uri="{FF2B5EF4-FFF2-40B4-BE49-F238E27FC236}">
              <a16:creationId xmlns:a16="http://schemas.microsoft.com/office/drawing/2014/main" id="{00000000-0008-0000-0600-000006000000}"/>
            </a:ext>
          </a:extLst>
        </xdr:cNvPr>
        <xdr:cNvSpPr/>
      </xdr:nvSpPr>
      <xdr:spPr>
        <a:xfrm>
          <a:off x="2148027" y="569741"/>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b="1">
              <a:sym typeface="Webdings"/>
            </a:rPr>
            <a:t></a:t>
          </a:r>
          <a:endParaRPr lang="fr-FR" sz="1200" b="1"/>
        </a:p>
      </xdr:txBody>
    </xdr:sp>
    <xdr:clientData fPrintsWithSheet="0"/>
  </xdr:twoCellAnchor>
  <xdr:twoCellAnchor editAs="absolute">
    <xdr:from>
      <xdr:col>0</xdr:col>
      <xdr:colOff>2686050</xdr:colOff>
      <xdr:row>2</xdr:row>
      <xdr:rowOff>57150</xdr:rowOff>
    </xdr:from>
    <xdr:to>
      <xdr:col>1</xdr:col>
      <xdr:colOff>212677</xdr:colOff>
      <xdr:row>2</xdr:row>
      <xdr:rowOff>479485</xdr:rowOff>
    </xdr:to>
    <xdr:sp macro="[0]!Enregistrer" textlink="">
      <xdr:nvSpPr>
        <xdr:cNvPr id="7" name="Bouton_Accueil">
          <a:extLst>
            <a:ext uri="{FF2B5EF4-FFF2-40B4-BE49-F238E27FC236}">
              <a16:creationId xmlns:a16="http://schemas.microsoft.com/office/drawing/2014/main" id="{00000000-0008-0000-0600-000007000000}"/>
            </a:ext>
          </a:extLst>
        </xdr:cNvPr>
        <xdr:cNvSpPr/>
      </xdr:nvSpPr>
      <xdr:spPr>
        <a:xfrm>
          <a:off x="2686050" y="638175"/>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b="1">
              <a:sym typeface="Wingdings"/>
            </a:rPr>
            <a:t></a:t>
          </a:r>
          <a:endParaRPr lang="fr-FR" sz="1200" b="1"/>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absolute">
    <xdr:from>
      <xdr:col>7</xdr:col>
      <xdr:colOff>190500</xdr:colOff>
      <xdr:row>0</xdr:row>
      <xdr:rowOff>38100</xdr:rowOff>
    </xdr:from>
    <xdr:to>
      <xdr:col>7</xdr:col>
      <xdr:colOff>641302</xdr:colOff>
      <xdr:row>2</xdr:row>
      <xdr:rowOff>98485</xdr:rowOff>
    </xdr:to>
    <xdr:sp macro="" textlink="">
      <xdr:nvSpPr>
        <xdr:cNvPr id="2" name="Bouton_Accueil">
          <a:hlinkClick xmlns:r="http://schemas.openxmlformats.org/officeDocument/2006/relationships" r:id="rId1" tooltip="Accueil"/>
          <a:extLst>
            <a:ext uri="{FF2B5EF4-FFF2-40B4-BE49-F238E27FC236}">
              <a16:creationId xmlns:a16="http://schemas.microsoft.com/office/drawing/2014/main" id="{00000000-0008-0000-0700-000002000000}"/>
            </a:ext>
          </a:extLst>
        </xdr:cNvPr>
        <xdr:cNvSpPr/>
      </xdr:nvSpPr>
      <xdr:spPr>
        <a:xfrm>
          <a:off x="7029450" y="38100"/>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b="1">
              <a:sym typeface="Webdings"/>
            </a:rPr>
            <a:t></a:t>
          </a:r>
          <a:endParaRPr lang="fr-FR" sz="1200" b="1"/>
        </a:p>
      </xdr:txBody>
    </xdr:sp>
    <xdr:clientData fPrintsWithSheet="0"/>
  </xdr:twoCellAnchor>
  <xdr:twoCellAnchor editAs="absolute">
    <xdr:from>
      <xdr:col>7</xdr:col>
      <xdr:colOff>190500</xdr:colOff>
      <xdr:row>3</xdr:row>
      <xdr:rowOff>9525</xdr:rowOff>
    </xdr:from>
    <xdr:to>
      <xdr:col>7</xdr:col>
      <xdr:colOff>641302</xdr:colOff>
      <xdr:row>5</xdr:row>
      <xdr:rowOff>108010</xdr:rowOff>
    </xdr:to>
    <xdr:sp macro="[0]!Enregistrer" textlink="">
      <xdr:nvSpPr>
        <xdr:cNvPr id="3" name="Bouton_Accueil">
          <a:extLst>
            <a:ext uri="{FF2B5EF4-FFF2-40B4-BE49-F238E27FC236}">
              <a16:creationId xmlns:a16="http://schemas.microsoft.com/office/drawing/2014/main" id="{00000000-0008-0000-0700-000003000000}"/>
            </a:ext>
          </a:extLst>
        </xdr:cNvPr>
        <xdr:cNvSpPr/>
      </xdr:nvSpPr>
      <xdr:spPr>
        <a:xfrm>
          <a:off x="7029450" y="533400"/>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b="1">
              <a:sym typeface="Wingdings"/>
            </a:rPr>
            <a:t></a:t>
          </a:r>
          <a:endParaRPr lang="fr-FR" sz="1200" b="1"/>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7</xdr:col>
      <xdr:colOff>190500</xdr:colOff>
      <xdr:row>0</xdr:row>
      <xdr:rowOff>38100</xdr:rowOff>
    </xdr:from>
    <xdr:to>
      <xdr:col>7</xdr:col>
      <xdr:colOff>641302</xdr:colOff>
      <xdr:row>2</xdr:row>
      <xdr:rowOff>98485</xdr:rowOff>
    </xdr:to>
    <xdr:sp macro="" textlink="">
      <xdr:nvSpPr>
        <xdr:cNvPr id="2" name="Bouton_Accueil">
          <a:hlinkClick xmlns:r="http://schemas.openxmlformats.org/officeDocument/2006/relationships" r:id="rId1" tooltip="Accueil"/>
          <a:extLst>
            <a:ext uri="{FF2B5EF4-FFF2-40B4-BE49-F238E27FC236}">
              <a16:creationId xmlns:a16="http://schemas.microsoft.com/office/drawing/2014/main" id="{00000000-0008-0000-0800-000002000000}"/>
            </a:ext>
          </a:extLst>
        </xdr:cNvPr>
        <xdr:cNvSpPr/>
      </xdr:nvSpPr>
      <xdr:spPr>
        <a:xfrm>
          <a:off x="7029450" y="38100"/>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000" b="1">
              <a:sym typeface="Webdings"/>
            </a:rPr>
            <a:t></a:t>
          </a:r>
          <a:endParaRPr lang="fr-FR" sz="1200" b="1"/>
        </a:p>
      </xdr:txBody>
    </xdr:sp>
    <xdr:clientData fPrintsWithSheet="0"/>
  </xdr:twoCellAnchor>
  <xdr:twoCellAnchor editAs="absolute">
    <xdr:from>
      <xdr:col>7</xdr:col>
      <xdr:colOff>190500</xdr:colOff>
      <xdr:row>3</xdr:row>
      <xdr:rowOff>9525</xdr:rowOff>
    </xdr:from>
    <xdr:to>
      <xdr:col>7</xdr:col>
      <xdr:colOff>641302</xdr:colOff>
      <xdr:row>5</xdr:row>
      <xdr:rowOff>108010</xdr:rowOff>
    </xdr:to>
    <xdr:sp macro="[0]!Enregistrer" textlink="">
      <xdr:nvSpPr>
        <xdr:cNvPr id="3" name="Bouton_Accueil">
          <a:extLst>
            <a:ext uri="{FF2B5EF4-FFF2-40B4-BE49-F238E27FC236}">
              <a16:creationId xmlns:a16="http://schemas.microsoft.com/office/drawing/2014/main" id="{00000000-0008-0000-0800-000003000000}"/>
            </a:ext>
          </a:extLst>
        </xdr:cNvPr>
        <xdr:cNvSpPr/>
      </xdr:nvSpPr>
      <xdr:spPr>
        <a:xfrm>
          <a:off x="7029450" y="533400"/>
          <a:ext cx="450802" cy="422335"/>
        </a:xfrm>
        <a:prstGeom prst="roundRect">
          <a:avLst>
            <a:gd name="adj" fmla="val 18511"/>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fr-FR" sz="2400" b="1">
              <a:sym typeface="Wingdings"/>
            </a:rPr>
            <a:t></a:t>
          </a:r>
          <a:endParaRPr lang="fr-FR" sz="1200" b="1"/>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 /></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 /></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 /></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 /></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 /></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 /></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o" refreshedDate="42366.380542013889" createdVersion="3" refreshedVersion="3" minRefreshableVersion="3" recordCount="52" xr:uid="{00000000-000A-0000-FFFF-FFFF86000000}">
  <cacheSource type="worksheet">
    <worksheetSource ref="D4:D9999" sheet="Arrivée"/>
  </cacheSource>
  <cacheFields count="1">
    <cacheField name="Objet" numFmtId="0">
      <sharedItems containsBlank="1" count="10">
        <s v="Demande de pose d'échafaudage"/>
        <s v="Demande de travaux empiétant sur la rue"/>
        <s v="Demande d'extension provisoire de la terrasse du bar"/>
        <m/>
        <s v="Demande occupation domaine public" u="1"/>
        <s v="Demande agrandissement de la terrasse du café pour la fête de la musique" u="1"/>
        <s v="Demande occupation domaine public pour le 1er juin 2012" u="1"/>
        <s v="Demande neutralisation voies pour course cycliste" u="1"/>
        <s v="Arrêté occupation domaine public pour le 1er juin 2012" u="1"/>
        <s v="Nouvelle arrivée"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o" refreshedDate="42366.438621759262" createdVersion="3" refreshedVersion="3" minRefreshableVersion="3" recordCount="53" xr:uid="{00000000-000A-0000-FFFF-FFFF87000000}">
  <cacheSource type="worksheet">
    <worksheetSource ref="J4:J9999" sheet="Arrivée"/>
  </cacheSource>
  <cacheFields count="1">
    <cacheField name="Correspondant" numFmtId="0">
      <sharedItems containsBlank="1" count="18">
        <s v="Ets LEZES-CRAU"/>
        <s v="Jérémie LAPANDU-LHALOR"/>
        <s v="Jean-Marie PELT"/>
        <s v="Jérémie JUNIOR"/>
        <s v="Alex THERIOR"/>
        <s v="Simone TOCCHIO"/>
        <s v="DEVERCHERE Daniel"/>
        <s v="Jean-Claude Canon, bar les Poupées "/>
        <m/>
        <s v="Bar les Poupées " u="1"/>
        <s v="Outiror Trading SAS" u="1"/>
        <s v="Commissariat Central" u="1"/>
        <s v="Jean-Louis DUPRE" u="1"/>
        <s v="qsdqsd" u="1"/>
        <s v="Goutaudier Paul" u="1"/>
        <s v="Grand Roanne Agglomération" u="1"/>
        <s v="SDIS Roanne" u="1"/>
        <s v="CR4C - Jean-Louis Anglade"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o" refreshedDate="42366.443099189812" createdVersion="3" refreshedVersion="3" minRefreshableVersion="3" recordCount="44" xr:uid="{00000000-000A-0000-FFFF-FFFF88000000}">
  <cacheSource type="worksheet">
    <worksheetSource ref="D4:D9997" sheet="Départ"/>
  </cacheSource>
  <cacheFields count="1">
    <cacheField name="Objet" numFmtId="0">
      <sharedItems containsBlank="1" count="9">
        <s v="Devis 2015-0621"/>
        <s v="Acceptation demande de stagiaire"/>
        <s v="Acceptation demande de remise de facturation "/>
        <s v="Acceptation demande de goudronnage de trottoir"/>
        <s v="Acceptation demande de voirie"/>
        <s v="Refus demande de stagiaire"/>
        <m/>
        <s v="Acceptation demande débit de boisson" u="1"/>
        <s v="Acceptation demande occupation domaine public"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o" refreshedDate="42366.443505787036" createdVersion="3" refreshedVersion="3" minRefreshableVersion="3" recordCount="44" xr:uid="{00000000-000A-0000-FFFF-FFFF89000000}">
  <cacheSource type="worksheet">
    <worksheetSource ref="E4:E9997" sheet="Départ"/>
  </cacheSource>
  <cacheFields count="1">
    <cacheField name="Correspondant" numFmtId="0">
      <sharedItems containsBlank="1" count="7">
        <s v="Ets SACERRE-AKDHAL"/>
        <s v="Grand Roanne Agglomération"/>
        <s v="Commissariat Central"/>
        <s v="Outiror Trading SAS"/>
        <s v="Cyril Fournier"/>
        <m/>
        <s v="SDIS Roanne" u="1"/>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o" refreshedDate="42366.444931597223" createdVersion="3" refreshedVersion="3" minRefreshableVersion="3" recordCount="5" xr:uid="{00000000-000A-0000-FFFF-FFFF93000000}">
  <cacheSource type="worksheet">
    <worksheetSource name="Arrivées"/>
  </cacheSource>
  <cacheFields count="16">
    <cacheField name="Chrono" numFmtId="165">
      <sharedItems containsString="0" containsBlank="1" containsNumber="1" containsInteger="1" minValue="1" maxValue="4"/>
    </cacheField>
    <cacheField name="Date" numFmtId="0">
      <sharedItems containsNonDate="0" containsDate="1" containsString="0" containsBlank="1" minDate="2015-11-28T00:00:00" maxDate="2015-12-18T00:00:00" count="5">
        <d v="2015-11-28T00:00:00"/>
        <d v="2015-12-17T00:00:00"/>
        <d v="2015-11-29T00:00:00"/>
        <d v="2015-12-10T00:00:00"/>
        <m/>
      </sharedItems>
      <fieldGroup par="15" base="1">
        <rangePr groupBy="months" startDate="2015-11-28T00:00:00" endDate="2015-12-18T00:00:00"/>
        <groupItems count="14">
          <s v="(vide)"/>
          <s v="janv"/>
          <s v="févr"/>
          <s v="mars"/>
          <s v="avr"/>
          <s v="mai"/>
          <s v="juin"/>
          <s v="juil"/>
          <s v="août"/>
          <s v="sept"/>
          <s v="oct"/>
          <s v="nov"/>
          <s v="déc"/>
          <s v="&gt;18/12/2015"/>
        </groupItems>
      </fieldGroup>
    </cacheField>
    <cacheField name="Support" numFmtId="0">
      <sharedItems containsBlank="1" count="5">
        <s v="Courrier postal"/>
        <s v="Courrier électronique"/>
        <s v="Recommandé AR"/>
        <m/>
        <s v="Télécopie" u="1"/>
      </sharedItems>
    </cacheField>
    <cacheField name="Objet" numFmtId="0">
      <sharedItems containsBlank="1"/>
    </cacheField>
    <cacheField name="Type délai" numFmtId="0">
      <sharedItems containsBlank="1"/>
    </cacheField>
    <cacheField name="Délai" numFmtId="168">
      <sharedItems containsString="0" containsBlank="1" containsNumber="1" containsInteger="1" minValue="10" maxValue="30"/>
    </cacheField>
    <cacheField name="Date limite de réponse" numFmtId="0">
      <sharedItems containsNonDate="0" containsDate="1" containsString="0" containsBlank="1" minDate="2015-12-27T00:00:00" maxDate="2015-12-31T00:00:00"/>
    </cacheField>
    <cacheField name="Date de réponse" numFmtId="0">
      <sharedItems containsNonDate="0" containsString="0" containsBlank="1"/>
    </cacheField>
    <cacheField name="Criticité" numFmtId="169">
      <sharedItems containsString="0" containsBlank="1" containsNumber="1" containsInteger="1" minValue="-1" maxValue="2"/>
    </cacheField>
    <cacheField name="Correspondant" numFmtId="0">
      <sharedItems containsBlank="1"/>
    </cacheField>
    <cacheField name="Adresse" numFmtId="0">
      <sharedItems containsBlank="1"/>
    </cacheField>
    <cacheField name="Service" numFmtId="0">
      <sharedItems containsBlank="1"/>
    </cacheField>
    <cacheField name="Observations" numFmtId="0">
      <sharedItems containsNonDate="0" containsString="0" containsBlank="1"/>
    </cacheField>
    <cacheField name="Délai de réponse" numFmtId="168">
      <sharedItems containsBlank="1"/>
    </cacheField>
    <cacheField name="Lien" numFmtId="0">
      <sharedItems containsNonDate="0" containsString="0" containsBlank="1"/>
    </cacheField>
    <cacheField name="Années" numFmtId="0" databaseField="0">
      <fieldGroup base="1">
        <rangePr groupBy="years" startDate="2015-11-28T00:00:00" endDate="2015-12-18T00:00:00"/>
        <groupItems count="3">
          <s v="&lt;28/11/2015"/>
          <s v="2015"/>
          <s v="&gt;18/12/2015"/>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to" refreshedDate="42366.444931944447" createdVersion="3" refreshedVersion="3" minRefreshableVersion="3" recordCount="3" xr:uid="{00000000-000A-0000-FFFF-FFFF9B000000}">
  <cacheSource type="worksheet">
    <worksheetSource name="Départs"/>
  </cacheSource>
  <cacheFields count="11">
    <cacheField name="Chrono" numFmtId="165">
      <sharedItems containsString="0" containsBlank="1" containsNumber="1" containsInteger="1" minValue="1" maxValue="2"/>
    </cacheField>
    <cacheField name="Date" numFmtId="0">
      <sharedItems containsNonDate="0" containsDate="1" containsString="0" containsBlank="1" minDate="2015-12-23T00:00:00" maxDate="2015-12-25T00:00:00" count="3">
        <d v="2015-12-23T00:00:00"/>
        <d v="2015-12-24T00:00:00"/>
        <m/>
      </sharedItems>
      <fieldGroup par="10" base="1">
        <rangePr groupBy="months" startDate="2015-12-23T00:00:00" endDate="2015-12-25T00:00:00"/>
        <groupItems count="14">
          <s v="(vide)"/>
          <s v="janv"/>
          <s v="févr"/>
          <s v="mars"/>
          <s v="avr"/>
          <s v="mai"/>
          <s v="juin"/>
          <s v="juil"/>
          <s v="août"/>
          <s v="sept"/>
          <s v="oct"/>
          <s v="nov"/>
          <s v="déc"/>
          <s v="&gt;25/12/2015"/>
        </groupItems>
      </fieldGroup>
    </cacheField>
    <cacheField name="Support" numFmtId="0">
      <sharedItems containsBlank="1" count="5">
        <s v="Courrier électronique"/>
        <s v="Recommandé AR"/>
        <m/>
        <s v="Courrier postal" u="1"/>
        <s v="Télécopie" u="1"/>
      </sharedItems>
    </cacheField>
    <cacheField name="Objet" numFmtId="0">
      <sharedItems containsBlank="1"/>
    </cacheField>
    <cacheField name="Correspondant" numFmtId="0">
      <sharedItems containsBlank="1"/>
    </cacheField>
    <cacheField name="Adresse" numFmtId="0">
      <sharedItems containsBlank="1"/>
    </cacheField>
    <cacheField name="Service" numFmtId="0">
      <sharedItems containsBlank="1"/>
    </cacheField>
    <cacheField name="Rédacteur" numFmtId="0">
      <sharedItems containsBlank="1"/>
    </cacheField>
    <cacheField name="Observations" numFmtId="0">
      <sharedItems containsNonDate="0" containsString="0" containsBlank="1"/>
    </cacheField>
    <cacheField name="Lien" numFmtId="0">
      <sharedItems containsNonDate="0" containsString="0" containsBlank="1"/>
    </cacheField>
    <cacheField name="Années" numFmtId="0" databaseField="0">
      <fieldGroup base="1">
        <rangePr groupBy="years" startDate="2015-12-23T00:00:00" endDate="2015-12-25T00:00:00"/>
        <groupItems count="3">
          <s v="&lt;23/12/2015"/>
          <s v="2015"/>
          <s v="&gt;25/12/2015"/>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x v="0"/>
  </r>
  <r>
    <x v="0"/>
  </r>
  <r>
    <x v="0"/>
  </r>
  <r>
    <x v="0"/>
  </r>
  <r>
    <x v="1"/>
  </r>
  <r>
    <x v="1"/>
  </r>
  <r>
    <x v="1"/>
  </r>
  <r>
    <x v="2"/>
  </r>
  <r>
    <x v="2"/>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pivotCacheRecords>
</file>

<file path=xl/pivotCache/pivotCacheRecords2.xml><?xml version="1.0" encoding="utf-8"?>
<pivotCacheRecords xmlns="http://schemas.openxmlformats.org/spreadsheetml/2006/main" xmlns:r="http://schemas.openxmlformats.org/officeDocument/2006/relationships" count="53">
  <r>
    <x v="0"/>
  </r>
  <r>
    <x v="1"/>
  </r>
  <r>
    <x v="2"/>
  </r>
  <r>
    <x v="3"/>
  </r>
  <r>
    <x v="4"/>
  </r>
  <r>
    <x v="5"/>
  </r>
  <r>
    <x v="6"/>
  </r>
  <r>
    <x v="7"/>
  </r>
  <r>
    <x v="7"/>
  </r>
  <r>
    <x v="6"/>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r>
    <x v="8"/>
  </r>
</pivotCacheRecords>
</file>

<file path=xl/pivotCache/pivotCacheRecords3.xml><?xml version="1.0" encoding="utf-8"?>
<pivotCacheRecords xmlns="http://schemas.openxmlformats.org/spreadsheetml/2006/main" xmlns:r="http://schemas.openxmlformats.org/officeDocument/2006/relationships" count="44">
  <r>
    <x v="0"/>
  </r>
  <r>
    <x v="1"/>
  </r>
  <r>
    <x v="2"/>
  </r>
  <r>
    <x v="3"/>
  </r>
  <r>
    <x v="4"/>
  </r>
  <r>
    <x v="4"/>
  </r>
  <r>
    <x v="5"/>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r>
    <x v="6"/>
  </r>
</pivotCacheRecords>
</file>

<file path=xl/pivotCache/pivotCacheRecords4.xml><?xml version="1.0" encoding="utf-8"?>
<pivotCacheRecords xmlns="http://schemas.openxmlformats.org/spreadsheetml/2006/main" xmlns:r="http://schemas.openxmlformats.org/officeDocument/2006/relationships" count="44">
  <r>
    <x v="0"/>
  </r>
  <r>
    <x v="1"/>
  </r>
  <r>
    <x v="2"/>
  </r>
  <r>
    <x v="3"/>
  </r>
  <r>
    <x v="1"/>
  </r>
  <r>
    <x v="1"/>
  </r>
  <r>
    <x v="4"/>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r>
    <x v="5"/>
  </r>
</pivotCacheRecords>
</file>

<file path=xl/pivotCache/pivotCacheRecords5.xml><?xml version="1.0" encoding="utf-8"?>
<pivotCacheRecords xmlns="http://schemas.openxmlformats.org/spreadsheetml/2006/main" xmlns:r="http://schemas.openxmlformats.org/officeDocument/2006/relationships" count="5">
  <r>
    <n v="1"/>
    <x v="0"/>
    <x v="0"/>
    <s v="Facture 2015-0689"/>
    <s v="Facture"/>
    <n v="30"/>
    <d v="2015-12-28T00:00:00"/>
    <m/>
    <n v="0"/>
    <s v="Ets LEZES-CRAU"/>
    <s v="920 rue Saint Alban - 99999 MAVILLE"/>
    <s v="Comptabilité"/>
    <m/>
    <s v=""/>
    <m/>
  </r>
  <r>
    <n v="2"/>
    <x v="1"/>
    <x v="1"/>
    <s v="Demande d'information commerciale"/>
    <s v="Demande d'information commerciale"/>
    <n v="10"/>
    <d v="2015-12-27T00:00:00"/>
    <m/>
    <n v="-1"/>
    <s v="Jérémie LAPANDU-LHALOR"/>
    <s v="Allée de la Libération - 99999 MAVILLE"/>
    <s v="Service commercial"/>
    <m/>
    <s v=""/>
    <m/>
  </r>
  <r>
    <n v="3"/>
    <x v="2"/>
    <x v="2"/>
    <s v="Mise en demeure de paiement de la facture 2015-01345"/>
    <s v="Facture"/>
    <n v="30"/>
    <d v="2015-12-29T00:00:00"/>
    <m/>
    <n v="1"/>
    <s v="Ets LEZES-CRAU"/>
    <s v="920 rue Saint Alban - 99999 MAVILLE"/>
    <s v="Comptabilité"/>
    <m/>
    <s v=""/>
    <m/>
  </r>
  <r>
    <n v="4"/>
    <x v="3"/>
    <x v="1"/>
    <s v="Devis réfection toiture du siège"/>
    <s v="Devis"/>
    <n v="20"/>
    <d v="2015-12-30T00:00:00"/>
    <m/>
    <n v="2"/>
    <s v="Ets SELLA-THUIL"/>
    <s v="9 chemin des Embrouilles - 99999 MAVILLE"/>
    <s v="Service commercial"/>
    <m/>
    <s v=""/>
    <m/>
  </r>
  <r>
    <m/>
    <x v="4"/>
    <x v="3"/>
    <m/>
    <m/>
    <m/>
    <m/>
    <m/>
    <m/>
    <m/>
    <m/>
    <m/>
    <m/>
    <m/>
    <m/>
  </r>
</pivotCacheRecords>
</file>

<file path=xl/pivotCache/pivotCacheRecords6.xml><?xml version="1.0" encoding="utf-8"?>
<pivotCacheRecords xmlns="http://schemas.openxmlformats.org/spreadsheetml/2006/main" xmlns:r="http://schemas.openxmlformats.org/officeDocument/2006/relationships" count="3">
  <r>
    <n v="1"/>
    <x v="0"/>
    <x v="0"/>
    <s v="Devis 2015-0621"/>
    <s v="Ets SACERRE-AKDHAL"/>
    <s v="63 rue Jean Jaurès - 99999 MAVILLE"/>
    <s v="Service commercial"/>
    <s v="Sandra NIKHOUETH"/>
    <m/>
    <m/>
  </r>
  <r>
    <n v="2"/>
    <x v="1"/>
    <x v="1"/>
    <s v="Rappel pour paiement facture 2015-0253"/>
    <s v="Ets SACERRE-AKDHAL"/>
    <s v="63 rue Jean Jaurès - 99999 MAVILLE"/>
    <s v="Comptabilité"/>
    <s v="Julie BIDAUD"/>
    <m/>
    <m/>
  </r>
  <r>
    <m/>
    <x v="2"/>
    <x v="2"/>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 /></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 /></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 /></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 /></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 /></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 /></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 /></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Tableau croisé dynamique2" cacheId="4" applyNumberFormats="0" applyBorderFormats="0" applyFontFormats="0" applyPatternFormats="0" applyAlignmentFormats="0" applyWidthHeightFormats="1" dataCaption="Valeurs" updatedVersion="3" minRefreshableVersion="3" showCalcMbrs="0" itemPrintTitles="1" createdVersion="3" indent="0" compact="0" compactData="0" gridDropZones="1" multipleFieldFilters="0">
  <location ref="A25:F29" firstHeaderRow="1" firstDataRow="2" firstDataCol="2"/>
  <pivotFields count="16">
    <pivotField dataField="1" compact="0" outline="0" showAll="0"/>
    <pivotField axis="axisRow" compact="0" outline="0" showAll="0">
      <items count="15">
        <item h="1" x="0"/>
        <item x="1"/>
        <item x="2"/>
        <item x="3"/>
        <item x="4"/>
        <item x="5"/>
        <item x="6"/>
        <item x="7"/>
        <item x="8"/>
        <item x="9"/>
        <item x="10"/>
        <item x="11"/>
        <item x="12"/>
        <item x="13"/>
        <item t="default"/>
      </items>
    </pivotField>
    <pivotField axis="axisCol" compact="0" outline="0" showAll="0">
      <items count="6">
        <item x="0"/>
        <item x="2"/>
        <item m="1" x="4"/>
        <item x="3"/>
        <item x="1"/>
        <item t="default"/>
      </items>
    </pivotField>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3">
        <item x="1"/>
        <item x="0"/>
        <item x="2"/>
      </items>
    </pivotField>
  </pivotFields>
  <rowFields count="2">
    <field x="15"/>
    <field x="1"/>
  </rowFields>
  <rowItems count="3">
    <i>
      <x/>
      <x v="11"/>
    </i>
    <i r="1">
      <x v="12"/>
    </i>
    <i t="grand">
      <x/>
    </i>
  </rowItems>
  <colFields count="1">
    <field x="2"/>
  </colFields>
  <colItems count="4">
    <i>
      <x/>
    </i>
    <i>
      <x v="1"/>
    </i>
    <i>
      <x v="4"/>
    </i>
    <i t="grand">
      <x/>
    </i>
  </colItems>
  <dataFields count="1">
    <dataField name="Nombre de Chrono" fld="0" subtotal="count" baseField="0" baseItem="0"/>
  </dataFields>
  <formats count="12">
    <format dxfId="45">
      <pivotArea field="1" type="button" dataOnly="0" labelOnly="1" outline="0" axis="axisRow" fieldPosition="1"/>
    </format>
    <format dxfId="44">
      <pivotArea dataOnly="0" labelOnly="1" outline="0" fieldPosition="0">
        <references count="1">
          <reference field="2" count="0"/>
        </references>
      </pivotArea>
    </format>
    <format dxfId="43">
      <pivotArea dataOnly="0" labelOnly="1" grandCol="1" outline="0" fieldPosition="0"/>
    </format>
    <format dxfId="42">
      <pivotArea field="1" type="button" dataOnly="0" labelOnly="1" outline="0" axis="axisRow" fieldPosition="1"/>
    </format>
    <format dxfId="41">
      <pivotArea dataOnly="0" labelOnly="1" outline="0" fieldPosition="0">
        <references count="1">
          <reference field="2" count="0"/>
        </references>
      </pivotArea>
    </format>
    <format dxfId="40">
      <pivotArea dataOnly="0" labelOnly="1" grandCol="1" outline="0" fieldPosition="0"/>
    </format>
    <format dxfId="39">
      <pivotArea outline="0" collapsedLevelsAreSubtotals="1" fieldPosition="0"/>
    </format>
    <format dxfId="38">
      <pivotArea field="2" type="button" dataOnly="0" labelOnly="1" outline="0" axis="axisCol" fieldPosition="0"/>
    </format>
    <format dxfId="37">
      <pivotArea type="topRight" dataOnly="0" labelOnly="1" outline="0" fieldPosition="0"/>
    </format>
    <format dxfId="36">
      <pivotArea dataOnly="0" labelOnly="1" outline="0" fieldPosition="0">
        <references count="1">
          <reference field="2" count="0"/>
        </references>
      </pivotArea>
    </format>
    <format dxfId="35">
      <pivotArea dataOnly="0" labelOnly="1" grandCol="1" outline="0" fieldPosition="0"/>
    </format>
    <format dxfId="34">
      <pivotArea type="all" dataOnly="0"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eau croisé dynamique1" cacheId="4" applyNumberFormats="0" applyBorderFormats="0" applyFontFormats="0" applyPatternFormats="0" applyAlignmentFormats="0" applyWidthHeightFormats="1" dataCaption="Valeurs" updatedVersion="3" minRefreshableVersion="3" showCalcMbrs="0" itemPrintTitles="1" createdVersion="3" indent="0" compact="0" compactData="0" gridDropZones="1" multipleFieldFilters="0">
  <location ref="A5:F9" firstHeaderRow="1" firstDataRow="2" firstDataCol="2"/>
  <pivotFields count="16">
    <pivotField dataField="1" compact="0" outline="0" showAll="0"/>
    <pivotField axis="axisRow" compact="0" outline="0" showAll="0">
      <items count="15">
        <item h="1" x="0"/>
        <item x="1"/>
        <item x="2"/>
        <item x="3"/>
        <item x="4"/>
        <item x="5"/>
        <item x="6"/>
        <item x="7"/>
        <item x="8"/>
        <item x="9"/>
        <item x="10"/>
        <item x="11"/>
        <item x="12"/>
        <item x="13"/>
        <item t="default"/>
      </items>
    </pivotField>
    <pivotField axis="axisCol" compact="0" outline="0" showAll="0">
      <items count="6">
        <item x="0"/>
        <item x="2"/>
        <item m="1" x="4"/>
        <item x="3"/>
        <item x="1"/>
        <item t="default"/>
      </items>
    </pivotField>
    <pivotField compact="0" outline="0" showAll="0"/>
    <pivotField compact="0" outline="0" showAll="0"/>
    <pivotField compact="0" outline="0" showAll="0"/>
    <pivotField compact="0" outline="0" showAll="0" defaultSubtota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defaultSubtotal="0"/>
    <pivotField axis="axisRow" compact="0" outline="0" showAll="0" defaultSubtotal="0">
      <items count="3">
        <item x="1"/>
        <item x="0"/>
        <item x="2"/>
      </items>
    </pivotField>
  </pivotFields>
  <rowFields count="2">
    <field x="15"/>
    <field x="1"/>
  </rowFields>
  <rowItems count="3">
    <i>
      <x/>
      <x v="11"/>
    </i>
    <i r="1">
      <x v="12"/>
    </i>
    <i t="grand">
      <x/>
    </i>
  </rowItems>
  <colFields count="1">
    <field x="2"/>
  </colFields>
  <colItems count="4">
    <i>
      <x/>
    </i>
    <i>
      <x v="1"/>
    </i>
    <i>
      <x v="4"/>
    </i>
    <i t="grand">
      <x/>
    </i>
  </colItems>
  <dataFields count="1">
    <dataField name="Nombre de Chrono" fld="0" subtotal="count" baseField="0" baseItem="0"/>
  </dataFields>
  <formats count="14">
    <format dxfId="59">
      <pivotArea field="1" type="button" dataOnly="0" labelOnly="1" outline="0" axis="axisRow" fieldPosition="1"/>
    </format>
    <format dxfId="58">
      <pivotArea dataOnly="0" labelOnly="1" outline="0" fieldPosition="0">
        <references count="1">
          <reference field="2" count="0"/>
        </references>
      </pivotArea>
    </format>
    <format dxfId="57">
      <pivotArea dataOnly="0" labelOnly="1" grandCol="1" outline="0" fieldPosition="0"/>
    </format>
    <format dxfId="56">
      <pivotArea dataOnly="0" labelOnly="1" outline="0" fieldPosition="0">
        <references count="1">
          <reference field="2" count="0"/>
        </references>
      </pivotArea>
    </format>
    <format dxfId="55">
      <pivotArea dataOnly="0" labelOnly="1" grandCol="1" outline="0" fieldPosition="0"/>
    </format>
    <format dxfId="54">
      <pivotArea field="1" type="button" dataOnly="0" labelOnly="1" outline="0" axis="axisRow" fieldPosition="1"/>
    </format>
    <format dxfId="53">
      <pivotArea dataOnly="0" labelOnly="1" outline="0" fieldPosition="0">
        <references count="1">
          <reference field="2" count="0"/>
        </references>
      </pivotArea>
    </format>
    <format dxfId="52">
      <pivotArea dataOnly="0" labelOnly="1" grandCol="1" outline="0" fieldPosition="0"/>
    </format>
    <format dxfId="51">
      <pivotArea outline="0" collapsedLevelsAreSubtotals="1" fieldPosition="0"/>
    </format>
    <format dxfId="50">
      <pivotArea field="2" type="button" dataOnly="0" labelOnly="1" outline="0" axis="axisCol" fieldPosition="0"/>
    </format>
    <format dxfId="49">
      <pivotArea type="topRight" dataOnly="0" labelOnly="1" outline="0" fieldPosition="0"/>
    </format>
    <format dxfId="48">
      <pivotArea dataOnly="0" labelOnly="1" outline="0" fieldPosition="0">
        <references count="1">
          <reference field="2" count="0"/>
        </references>
      </pivotArea>
    </format>
    <format dxfId="47">
      <pivotArea dataOnly="0" labelOnly="1" grandCol="1" outline="0" fieldPosition="0"/>
    </format>
    <format dxfId="46">
      <pivotArea type="all" dataOnly="0"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Tableau croisé dynamique2" cacheId="5" applyNumberFormats="0" applyBorderFormats="0" applyFontFormats="0" applyPatternFormats="0" applyAlignmentFormats="0" applyWidthHeightFormats="1" dataCaption="Valeurs" updatedVersion="3" minRefreshableVersion="3" showCalcMbrs="0" itemPrintTitles="1" createdVersion="3" indent="0" compact="0" compactData="0" gridDropZones="1" multipleFieldFilters="0">
  <location ref="A25:E28" firstHeaderRow="1" firstDataRow="2" firstDataCol="2"/>
  <pivotFields count="11">
    <pivotField dataField="1" compact="0" outline="0" showAll="0"/>
    <pivotField axis="axisRow" compact="0" outline="0" showAll="0">
      <items count="15">
        <item h="1" x="0"/>
        <item x="1"/>
        <item x="2"/>
        <item x="3"/>
        <item x="4"/>
        <item x="5"/>
        <item x="6"/>
        <item x="7"/>
        <item x="8"/>
        <item x="9"/>
        <item x="10"/>
        <item x="11"/>
        <item x="12"/>
        <item x="13"/>
        <item t="default"/>
      </items>
    </pivotField>
    <pivotField axis="axisCol" compact="0" outline="0" showAll="0">
      <items count="6">
        <item m="1" x="3"/>
        <item x="1"/>
        <item m="1" x="4"/>
        <item x="2"/>
        <item x="0"/>
        <item t="default"/>
      </items>
    </pivotField>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axis="axisRow" compact="0" outline="0" showAll="0" defaultSubtotal="0">
      <items count="3">
        <item x="1"/>
        <item x="0"/>
        <item x="2"/>
      </items>
    </pivotField>
  </pivotFields>
  <rowFields count="2">
    <field x="10"/>
    <field x="1"/>
  </rowFields>
  <rowItems count="2">
    <i>
      <x/>
      <x v="12"/>
    </i>
    <i t="grand">
      <x/>
    </i>
  </rowItems>
  <colFields count="1">
    <field x="2"/>
  </colFields>
  <colItems count="3">
    <i>
      <x v="1"/>
    </i>
    <i>
      <x v="4"/>
    </i>
    <i t="grand">
      <x/>
    </i>
  </colItems>
  <dataFields count="1">
    <dataField name="Nombre de Chrono" fld="0" subtotal="count" baseField="0" baseItem="0"/>
  </dataFields>
  <formats count="12">
    <format dxfId="19">
      <pivotArea field="1" type="button" dataOnly="0" labelOnly="1" outline="0" axis="axisRow" fieldPosition="1"/>
    </format>
    <format dxfId="18">
      <pivotArea dataOnly="0" labelOnly="1" outline="0" fieldPosition="0">
        <references count="1">
          <reference field="2" count="0"/>
        </references>
      </pivotArea>
    </format>
    <format dxfId="17">
      <pivotArea dataOnly="0" labelOnly="1" grandCol="1" outline="0" fieldPosition="0"/>
    </format>
    <format dxfId="16">
      <pivotArea field="1" type="button" dataOnly="0" labelOnly="1" outline="0" axis="axisRow" fieldPosition="1"/>
    </format>
    <format dxfId="15">
      <pivotArea dataOnly="0" labelOnly="1" outline="0" fieldPosition="0">
        <references count="1">
          <reference field="2" count="0"/>
        </references>
      </pivotArea>
    </format>
    <format dxfId="14">
      <pivotArea dataOnly="0" labelOnly="1" grandCol="1" outline="0" fieldPosition="0"/>
    </format>
    <format dxfId="13">
      <pivotArea outline="0" collapsedLevelsAreSubtotals="1" fieldPosition="0"/>
    </format>
    <format dxfId="12">
      <pivotArea field="2" type="button" dataOnly="0" labelOnly="1" outline="0" axis="axisCol" fieldPosition="0"/>
    </format>
    <format dxfId="11">
      <pivotArea type="topRight" dataOnly="0" labelOnly="1" outline="0" fieldPosition="0"/>
    </format>
    <format dxfId="10">
      <pivotArea dataOnly="0" labelOnly="1" outline="0" fieldPosition="0">
        <references count="1">
          <reference field="2" count="0"/>
        </references>
      </pivotArea>
    </format>
    <format dxfId="9">
      <pivotArea dataOnly="0" labelOnly="1" grandCol="1" outline="0" fieldPosition="0"/>
    </format>
    <format dxfId="8">
      <pivotArea type="all" dataOnly="0"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eau croisé dynamique1" cacheId="5" applyNumberFormats="0" applyBorderFormats="0" applyFontFormats="0" applyPatternFormats="0" applyAlignmentFormats="0" applyWidthHeightFormats="1" dataCaption="Valeurs" updatedVersion="3" minRefreshableVersion="3" showCalcMbrs="0" itemPrintTitles="1" createdVersion="3" indent="0" compact="0" compactData="0" gridDropZones="1" multipleFieldFilters="0">
  <location ref="A5:E8" firstHeaderRow="1" firstDataRow="2" firstDataCol="2"/>
  <pivotFields count="11">
    <pivotField dataField="1" compact="0" outline="0" showAll="0"/>
    <pivotField axis="axisRow" compact="0" outline="0" showAll="0">
      <items count="15">
        <item h="1" x="0"/>
        <item x="1"/>
        <item x="2"/>
        <item x="3"/>
        <item x="4"/>
        <item x="5"/>
        <item x="6"/>
        <item x="7"/>
        <item x="8"/>
        <item x="9"/>
        <item x="10"/>
        <item x="11"/>
        <item x="12"/>
        <item x="13"/>
        <item t="default"/>
      </items>
    </pivotField>
    <pivotField axis="axisCol" compact="0" outline="0" showAll="0">
      <items count="6">
        <item m="1" x="3"/>
        <item x="1"/>
        <item m="1" x="4"/>
        <item x="2"/>
        <item x="0"/>
        <item t="default"/>
      </items>
    </pivotField>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3">
        <item x="1"/>
        <item x="0"/>
        <item x="2"/>
      </items>
    </pivotField>
  </pivotFields>
  <rowFields count="2">
    <field x="10"/>
    <field x="1"/>
  </rowFields>
  <rowItems count="2">
    <i>
      <x/>
      <x v="12"/>
    </i>
    <i t="grand">
      <x/>
    </i>
  </rowItems>
  <colFields count="1">
    <field x="2"/>
  </colFields>
  <colItems count="3">
    <i>
      <x v="1"/>
    </i>
    <i>
      <x v="4"/>
    </i>
    <i t="grand">
      <x/>
    </i>
  </colItems>
  <dataFields count="1">
    <dataField name="Nombre de Chrono" fld="0" subtotal="count" baseField="0" baseItem="0"/>
  </dataFields>
  <formats count="14">
    <format dxfId="33">
      <pivotArea field="1" type="button" dataOnly="0" labelOnly="1" outline="0" axis="axisRow" fieldPosition="1"/>
    </format>
    <format dxfId="32">
      <pivotArea dataOnly="0" labelOnly="1" outline="0" fieldPosition="0">
        <references count="1">
          <reference field="2" count="0"/>
        </references>
      </pivotArea>
    </format>
    <format dxfId="31">
      <pivotArea dataOnly="0" labelOnly="1" grandCol="1" outline="0" fieldPosition="0"/>
    </format>
    <format dxfId="30">
      <pivotArea dataOnly="0" labelOnly="1" outline="0" fieldPosition="0">
        <references count="1">
          <reference field="2" count="0"/>
        </references>
      </pivotArea>
    </format>
    <format dxfId="29">
      <pivotArea dataOnly="0" labelOnly="1" grandCol="1" outline="0" fieldPosition="0"/>
    </format>
    <format dxfId="28">
      <pivotArea field="1" type="button" dataOnly="0" labelOnly="1" outline="0" axis="axisRow" fieldPosition="1"/>
    </format>
    <format dxfId="27">
      <pivotArea dataOnly="0" labelOnly="1" outline="0" fieldPosition="0">
        <references count="1">
          <reference field="2" count="0"/>
        </references>
      </pivotArea>
    </format>
    <format dxfId="26">
      <pivotArea dataOnly="0" labelOnly="1" grandCol="1" outline="0" fieldPosition="0"/>
    </format>
    <format dxfId="25">
      <pivotArea outline="0" collapsedLevelsAreSubtotals="1" fieldPosition="0"/>
    </format>
    <format dxfId="24">
      <pivotArea field="2" type="button" dataOnly="0" labelOnly="1" outline="0" axis="axisCol" fieldPosition="0"/>
    </format>
    <format dxfId="23">
      <pivotArea type="topRight" dataOnly="0" labelOnly="1" outline="0" fieldPosition="0"/>
    </format>
    <format dxfId="22">
      <pivotArea dataOnly="0" labelOnly="1" outline="0" fieldPosition="0">
        <references count="1">
          <reference field="2" count="0"/>
        </references>
      </pivotArea>
    </format>
    <format dxfId="21">
      <pivotArea dataOnly="0" labelOnly="1" grandCol="1" outline="0" fieldPosition="0"/>
    </format>
    <format dxfId="20">
      <pivotArea type="all" dataOnly="0"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eau croisé dynamique1" cacheId="2" applyNumberFormats="0" applyBorderFormats="0" applyFontFormats="0" applyPatternFormats="0" applyAlignmentFormats="0" applyWidthHeightFormats="1" dataCaption="Valeurs" updatedVersion="3" minRefreshableVersion="3" showCalcMbrs="0" useAutoFormatting="1" rowGrandTotals="0" colGrandTotals="0" itemPrintTitles="1" createdVersion="3" indent="0" outline="1" outlineData="1" multipleFieldFilters="0">
  <location ref="A1:A8" firstHeaderRow="1" firstDataRow="1" firstDataCol="1"/>
  <pivotFields count="1">
    <pivotField axis="axisRow" showAll="0" defaultSubtotal="0">
      <items count="9">
        <item m="1" x="8"/>
        <item x="6"/>
        <item x="4"/>
        <item m="1" x="7"/>
        <item x="1"/>
        <item x="2"/>
        <item x="3"/>
        <item x="0"/>
        <item x="5"/>
      </items>
    </pivotField>
  </pivotFields>
  <rowFields count="1">
    <field x="0"/>
  </rowFields>
  <rowItems count="7">
    <i>
      <x v="1"/>
    </i>
    <i>
      <x v="2"/>
    </i>
    <i>
      <x v="4"/>
    </i>
    <i>
      <x v="5"/>
    </i>
    <i>
      <x v="6"/>
    </i>
    <i>
      <x v="7"/>
    </i>
    <i>
      <x v="8"/>
    </i>
  </rowItems>
  <colItems count="1">
    <i/>
  </colItems>
  <formats count="1">
    <format dxfId="0">
      <pivotArea type="all" dataOnly="0"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A00-000003000000}" name="Tableau croisé dynamique4" cacheId="0" applyNumberFormats="0" applyBorderFormats="0" applyFontFormats="0" applyPatternFormats="0" applyAlignmentFormats="0" applyWidthHeightFormats="1" dataCaption="Valeurs" updatedVersion="3" minRefreshableVersion="3" showCalcMbrs="0" useAutoFormatting="1" rowGrandTotals="0" colGrandTotals="0" itemPrintTitles="1" createdVersion="3" indent="0" outline="1" outlineData="1" multipleFieldFilters="0">
  <location ref="E1:E5" firstHeaderRow="1" firstDataRow="1" firstDataCol="1"/>
  <pivotFields count="1">
    <pivotField axis="axisRow" showAll="0" defaultSubtotal="0">
      <items count="10">
        <item x="3"/>
        <item m="1" x="8"/>
        <item x="1"/>
        <item x="0"/>
        <item m="1" x="5"/>
        <item m="1" x="7"/>
        <item m="1" x="6"/>
        <item m="1" x="9"/>
        <item m="1" x="4"/>
        <item x="2"/>
      </items>
    </pivotField>
  </pivotFields>
  <rowFields count="1">
    <field x="0"/>
  </rowFields>
  <rowItems count="4">
    <i>
      <x/>
    </i>
    <i>
      <x v="2"/>
    </i>
    <i>
      <x v="3"/>
    </i>
    <i>
      <x v="9"/>
    </i>
  </rowItems>
  <colItems count="1">
    <i/>
  </colItems>
  <formats count="1">
    <format dxfId="1">
      <pivotArea type="all" dataOnly="0"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A00-000002000000}" name="Tableau croisé dynamique3" cacheId="1" applyNumberFormats="0" applyBorderFormats="0" applyFontFormats="0" applyPatternFormats="0" applyAlignmentFormats="0" applyWidthHeightFormats="1" dataCaption="Valeurs" updatedVersion="3" minRefreshableVersion="3" showCalcMbrs="0" useAutoFormatting="1" rowGrandTotals="0" colGrandTotals="0" itemPrintTitles="1" createdVersion="3" indent="0" outline="1" outlineData="1" multipleFieldFilters="0">
  <location ref="G1:G10" firstHeaderRow="1" firstDataRow="1" firstDataCol="1"/>
  <pivotFields count="1">
    <pivotField axis="axisRow" showAll="0" defaultSubtotal="0">
      <items count="18">
        <item m="1" x="11"/>
        <item m="1" x="15"/>
        <item m="1" x="10"/>
        <item m="1" x="16"/>
        <item x="8"/>
        <item m="1" x="14"/>
        <item x="6"/>
        <item m="1" x="9"/>
        <item m="1" x="17"/>
        <item m="1" x="13"/>
        <item x="4"/>
        <item x="2"/>
        <item m="1" x="12"/>
        <item x="3"/>
        <item x="5"/>
        <item x="7"/>
        <item x="0"/>
        <item x="1"/>
      </items>
    </pivotField>
  </pivotFields>
  <rowFields count="1">
    <field x="0"/>
  </rowFields>
  <rowItems count="9">
    <i>
      <x v="4"/>
    </i>
    <i>
      <x v="6"/>
    </i>
    <i>
      <x v="10"/>
    </i>
    <i>
      <x v="11"/>
    </i>
    <i>
      <x v="13"/>
    </i>
    <i>
      <x v="14"/>
    </i>
    <i>
      <x v="15"/>
    </i>
    <i>
      <x v="16"/>
    </i>
    <i>
      <x v="17"/>
    </i>
  </rowItems>
  <colItems count="1">
    <i/>
  </colItems>
  <formats count="1">
    <format dxfId="2">
      <pivotArea type="all" dataOnly="0"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Tableau croisé dynamique2" cacheId="3" applyNumberFormats="0" applyBorderFormats="0" applyFontFormats="0" applyPatternFormats="0" applyAlignmentFormats="0" applyWidthHeightFormats="1" dataCaption="Valeurs" updatedVersion="3" minRefreshableVersion="3" showCalcMbrs="0" useAutoFormatting="1" rowGrandTotals="0" colGrandTotals="0" itemPrintTitles="1" createdVersion="3" indent="0" outline="1" outlineData="1" multipleFieldFilters="0">
  <location ref="C1:C7" firstHeaderRow="1" firstDataRow="1" firstDataCol="1"/>
  <pivotFields count="1">
    <pivotField axis="axisRow" showAll="0" defaultSubtotal="0">
      <items count="7">
        <item x="2"/>
        <item x="1"/>
        <item x="3"/>
        <item m="1" x="6"/>
        <item x="5"/>
        <item x="4"/>
        <item x="0"/>
      </items>
    </pivotField>
  </pivotFields>
  <rowFields count="1">
    <field x="0"/>
  </rowFields>
  <rowItems count="6">
    <i>
      <x/>
    </i>
    <i>
      <x v="1"/>
    </i>
    <i>
      <x v="2"/>
    </i>
    <i>
      <x v="4"/>
    </i>
    <i>
      <x v="5"/>
    </i>
    <i>
      <x v="6"/>
    </i>
  </rowItems>
  <colItems count="1">
    <i/>
  </colItems>
  <formats count="1">
    <format dxfId="3">
      <pivotArea type="all" dataOnly="0" outline="0"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8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8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 /><Relationship Id="rId1" Type="http://schemas.openxmlformats.org/officeDocument/2006/relationships/printerSettings" Target="../printerSettings/printerSettings10.bin" /></Relationships>
</file>

<file path=xl/worksheets/_rels/sheet11.xml.rels><?xml version="1.0" encoding="UTF-8" standalone="yes"?>
<Relationships xmlns="http://schemas.openxmlformats.org/package/2006/relationships"><Relationship Id="rId3" Type="http://schemas.openxmlformats.org/officeDocument/2006/relationships/pivotTable" Target="../pivotTables/pivotTable7.xml" /><Relationship Id="rId2" Type="http://schemas.openxmlformats.org/officeDocument/2006/relationships/pivotTable" Target="../pivotTables/pivotTable6.xml" /><Relationship Id="rId1" Type="http://schemas.openxmlformats.org/officeDocument/2006/relationships/pivotTable" Target="../pivotTables/pivotTable5.xml" /><Relationship Id="rId5" Type="http://schemas.openxmlformats.org/officeDocument/2006/relationships/printerSettings" Target="../printerSettings/printerSettings11.bin" /><Relationship Id="rId4" Type="http://schemas.openxmlformats.org/officeDocument/2006/relationships/pivotTable" Target="../pivotTables/pivotTable8.xml"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 /><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 /><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 /><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 /><Relationship Id="rId2" Type="http://schemas.openxmlformats.org/officeDocument/2006/relationships/pivotTable" Target="../pivotTables/pivotTable2.xml" /><Relationship Id="rId1" Type="http://schemas.openxmlformats.org/officeDocument/2006/relationships/pivotTable" Target="../pivotTables/pivotTable1.xml" /><Relationship Id="rId4" Type="http://schemas.openxmlformats.org/officeDocument/2006/relationships/drawing" Target="../drawings/drawing8.xml" /></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 /><Relationship Id="rId2" Type="http://schemas.openxmlformats.org/officeDocument/2006/relationships/pivotTable" Target="../pivotTables/pivotTable4.xml" /><Relationship Id="rId1" Type="http://schemas.openxmlformats.org/officeDocument/2006/relationships/pivotTable" Target="../pivotTables/pivotTable3.xml" /><Relationship Id="rId4"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8"/>
  <dimension ref="B1:I19"/>
  <sheetViews>
    <sheetView tabSelected="1" zoomScaleNormal="100" workbookViewId="0" xr3:uid="{AEA406A1-0E4B-5B11-9CD5-51D6E497D94C}">
      <pane ySplit="19" topLeftCell="A20" activePane="bottomLeft" state="frozen"/>
      <selection pane="bottomLeft"/>
    </sheetView>
  </sheetViews>
  <sheetFormatPr defaultColWidth="11.4609375" defaultRowHeight="12.75" x14ac:dyDescent="0.15"/>
  <cols>
    <col min="1" max="1" width="6.7421875" style="9" customWidth="1"/>
    <col min="2" max="2" width="9.57421875" style="9" customWidth="1"/>
    <col min="3" max="3" width="15.37109375" style="9" customWidth="1"/>
    <col min="4" max="4" width="46.38671875" style="9" customWidth="1"/>
    <col min="5" max="5" width="18.203125" style="9" customWidth="1"/>
    <col min="6" max="6" width="24.00390625" style="9" customWidth="1"/>
    <col min="7" max="7" width="28.453125" style="9" customWidth="1"/>
    <col min="8" max="8" width="30.4765625" style="24" customWidth="1"/>
    <col min="9" max="9" width="7.28125" style="9" customWidth="1"/>
    <col min="10" max="10" width="12.67578125" style="9" customWidth="1"/>
    <col min="11" max="11" width="11.4609375" style="9"/>
    <col min="12" max="12" width="17.93359375" style="9" customWidth="1"/>
    <col min="13" max="14" width="11.4609375" style="9"/>
    <col min="15" max="15" width="12" style="9" customWidth="1"/>
    <col min="16" max="16" width="12.26953125" style="9" customWidth="1"/>
    <col min="17" max="17" width="20.359375" style="9" customWidth="1"/>
    <col min="18" max="19" width="26.8359375" style="9" customWidth="1"/>
    <col min="20" max="20" width="9.4375" style="9" customWidth="1"/>
    <col min="21" max="21" width="23.05859375" style="9" customWidth="1"/>
    <col min="22" max="27" width="26.8359375" style="9" customWidth="1"/>
    <col min="28" max="16384" width="11.4609375" style="9"/>
  </cols>
  <sheetData>
    <row r="1" spans="2:9" ht="138" customHeight="1" x14ac:dyDescent="0.15">
      <c r="D1" s="157" t="str">
        <f>Collectivité&amp;"
"&amp;Service&amp;"
Registre du courrier"</f>
        <v>Ma Petite Entreprise
Secrétariat Général
Registre du courrier</v>
      </c>
      <c r="E1" s="157"/>
      <c r="F1" s="157"/>
      <c r="G1" s="25"/>
      <c r="H1" s="25"/>
      <c r="I1" s="25"/>
    </row>
    <row r="2" spans="2:9" ht="23.25" customHeight="1" x14ac:dyDescent="0.15">
      <c r="B2" s="158" t="s">
        <v>35</v>
      </c>
      <c r="C2" s="158"/>
      <c r="D2" s="158"/>
      <c r="E2" s="158"/>
      <c r="F2" s="158"/>
      <c r="G2" s="158"/>
      <c r="H2" s="158"/>
    </row>
    <row r="3" spans="2:9" ht="27.75" customHeight="1" x14ac:dyDescent="0.15">
      <c r="B3" s="28" t="s">
        <v>14</v>
      </c>
      <c r="C3" s="29" t="s">
        <v>6</v>
      </c>
      <c r="D3" s="30" t="s">
        <v>2</v>
      </c>
      <c r="E3" s="31" t="s">
        <v>30</v>
      </c>
      <c r="F3" s="32" t="s">
        <v>31</v>
      </c>
      <c r="G3" s="33" t="s">
        <v>5</v>
      </c>
      <c r="H3" s="33" t="s">
        <v>17</v>
      </c>
    </row>
    <row r="4" spans="2:9" x14ac:dyDescent="0.15">
      <c r="B4" s="34">
        <f>IF(LEN(Arrivée!P10003)&gt;0,Arrivée!P10003,"")</f>
        <v>1</v>
      </c>
      <c r="C4" s="35">
        <f>IF(LEN(Arrivée!Q10003)&gt;0,Arrivée!Q10003,"")</f>
        <v>42336</v>
      </c>
      <c r="D4" s="36" t="str">
        <f>IF(LEN(Arrivée!S10003)&gt;0,Arrivée!S10003,"")</f>
        <v>Facture 2015-0689</v>
      </c>
      <c r="E4" s="35">
        <f>IF(LEN(Arrivée!V10003)&gt;0,Arrivée!V10003,"")</f>
        <v>42366</v>
      </c>
      <c r="F4" s="38">
        <f>IF(LEN(Arrivée!X10003)&gt;0,Arrivée!X10003,"")</f>
        <v>0</v>
      </c>
      <c r="G4" s="37" t="str">
        <f>IF(LEN(Arrivée!Y10003)&gt;0,Arrivée!Y10003,"")</f>
        <v>Ets LEZES-CRAU</v>
      </c>
      <c r="H4" s="37" t="str">
        <f>IF(LEN(Arrivée!AA10003)&gt;0,Arrivée!AA10003,"")</f>
        <v>Comptabilité</v>
      </c>
    </row>
    <row r="5" spans="2:9" x14ac:dyDescent="0.15">
      <c r="B5" s="34">
        <f>IF(LEN(Arrivée!P10004)&gt;0,Arrivée!P10004,"")</f>
        <v>2</v>
      </c>
      <c r="C5" s="35">
        <f>IF(LEN(Arrivée!Q10004)&gt;0,Arrivée!Q10004,"")</f>
        <v>42355</v>
      </c>
      <c r="D5" s="36" t="str">
        <f>IF(LEN(Arrivée!S10004)&gt;0,Arrivée!S10004,"")</f>
        <v>Demande d'information commerciale</v>
      </c>
      <c r="E5" s="35">
        <f>IF(LEN(Arrivée!V10004)&gt;0,Arrivée!V10004,"")</f>
        <v>42365</v>
      </c>
      <c r="F5" s="38">
        <f>IF(LEN(Arrivée!X10004)&gt;0,Arrivée!X10004,"")</f>
        <v>-1</v>
      </c>
      <c r="G5" s="37" t="str">
        <f>IF(LEN(Arrivée!Y10004)&gt;0,Arrivée!Y10004,"")</f>
        <v>Jérémie LAPANDU-LHALOR</v>
      </c>
      <c r="H5" s="37" t="str">
        <f>IF(LEN(Arrivée!AA10004)&gt;0,Arrivée!AA10004,"")</f>
        <v>Service commercial</v>
      </c>
    </row>
    <row r="6" spans="2:9" x14ac:dyDescent="0.15">
      <c r="B6" s="34" t="str">
        <f>IF(LEN(Arrivée!P10005)&gt;0,Arrivée!P10005,"")</f>
        <v/>
      </c>
      <c r="C6" s="35" t="str">
        <f>IF(LEN(Arrivée!Q10005)&gt;0,Arrivée!Q10005,"")</f>
        <v/>
      </c>
      <c r="D6" s="36" t="str">
        <f>IF(LEN(Arrivée!S10005)&gt;0,Arrivée!S10005,"")</f>
        <v/>
      </c>
      <c r="E6" s="35" t="str">
        <f>IF(LEN(Arrivée!V10005)&gt;0,Arrivée!V10005,"")</f>
        <v/>
      </c>
      <c r="F6" s="38" t="str">
        <f>IF(LEN(Arrivée!X10005)&gt;0,Arrivée!X10005,"")</f>
        <v/>
      </c>
      <c r="G6" s="37" t="str">
        <f>IF(LEN(Arrivée!Y10005)&gt;0,Arrivée!Y10005,"")</f>
        <v/>
      </c>
      <c r="H6" s="37" t="str">
        <f>IF(LEN(Arrivée!AA10005)&gt;0,Arrivée!AA10005,"")</f>
        <v/>
      </c>
    </row>
    <row r="7" spans="2:9" x14ac:dyDescent="0.15">
      <c r="B7" s="34" t="str">
        <f>IF(LEN(Arrivée!P10006)&gt;0,Arrivée!P10006,"")</f>
        <v/>
      </c>
      <c r="C7" s="35" t="str">
        <f>IF(LEN(Arrivée!Q10006)&gt;0,Arrivée!Q10006,"")</f>
        <v/>
      </c>
      <c r="D7" s="36" t="str">
        <f>IF(LEN(Arrivée!S10006)&gt;0,Arrivée!S10006,"")</f>
        <v/>
      </c>
      <c r="E7" s="35" t="str">
        <f>IF(LEN(Arrivée!V10006)&gt;0,Arrivée!V10006,"")</f>
        <v/>
      </c>
      <c r="F7" s="38" t="str">
        <f>IF(LEN(Arrivée!X10006)&gt;0,Arrivée!X10006,"")</f>
        <v/>
      </c>
      <c r="G7" s="37" t="str">
        <f>IF(LEN(Arrivée!Y10006)&gt;0,Arrivée!Y10006,"")</f>
        <v/>
      </c>
      <c r="H7" s="37" t="str">
        <f>IF(LEN(Arrivée!AA10006)&gt;0,Arrivée!AA10006,"")</f>
        <v/>
      </c>
    </row>
    <row r="8" spans="2:9" x14ac:dyDescent="0.15">
      <c r="B8" s="34" t="str">
        <f>IF(LEN(Arrivée!P10007)&gt;0,Arrivée!P10007,"")</f>
        <v/>
      </c>
      <c r="C8" s="35" t="str">
        <f>IF(LEN(Arrivée!Q10007)&gt;0,Arrivée!Q10007,"")</f>
        <v/>
      </c>
      <c r="D8" s="36" t="str">
        <f>IF(LEN(Arrivée!S10007)&gt;0,Arrivée!S10007,"")</f>
        <v/>
      </c>
      <c r="E8" s="35" t="str">
        <f>IF(LEN(Arrivée!V10007)&gt;0,Arrivée!V10007,"")</f>
        <v/>
      </c>
      <c r="F8" s="38" t="str">
        <f>IF(LEN(Arrivée!X10007)&gt;0,Arrivée!X10007,"")</f>
        <v/>
      </c>
      <c r="G8" s="37" t="str">
        <f>IF(LEN(Arrivée!Y10007)&gt;0,Arrivée!Y10007,"")</f>
        <v/>
      </c>
      <c r="H8" s="37" t="str">
        <f>IF(LEN(Arrivée!AA10007)&gt;0,Arrivée!AA10007,"")</f>
        <v/>
      </c>
    </row>
    <row r="9" spans="2:9" x14ac:dyDescent="0.15">
      <c r="B9" s="34" t="str">
        <f>IF(LEN(Arrivée!P10008)&gt;0,Arrivée!P10008,"")</f>
        <v/>
      </c>
      <c r="C9" s="35" t="str">
        <f>IF(LEN(Arrivée!Q10008)&gt;0,Arrivée!Q10008,"")</f>
        <v/>
      </c>
      <c r="D9" s="36" t="str">
        <f>IF(LEN(Arrivée!S10008)&gt;0,Arrivée!S10008,"")</f>
        <v/>
      </c>
      <c r="E9" s="35" t="str">
        <f>IF(LEN(Arrivée!V10008)&gt;0,Arrivée!V10008,"")</f>
        <v/>
      </c>
      <c r="F9" s="38" t="str">
        <f>IF(LEN(Arrivée!X10008)&gt;0,Arrivée!X10008,"")</f>
        <v/>
      </c>
      <c r="G9" s="37" t="str">
        <f>IF(LEN(Arrivée!Y10008)&gt;0,Arrivée!Y10008,"")</f>
        <v/>
      </c>
      <c r="H9" s="37" t="str">
        <f>IF(LEN(Arrivée!AA10008)&gt;0,Arrivée!AA10008,"")</f>
        <v/>
      </c>
    </row>
    <row r="10" spans="2:9" x14ac:dyDescent="0.15">
      <c r="B10" s="34" t="str">
        <f>IF(LEN(Arrivée!A10009)&gt;0,Arrivée!A10009,"")</f>
        <v/>
      </c>
      <c r="C10" s="35" t="str">
        <f>IF(LEN(Arrivée!B10009)&gt;0,Arrivée!B10009,"")</f>
        <v/>
      </c>
      <c r="D10" s="36" t="str">
        <f>IF(LEN(Arrivée!D10009)&gt;0,Arrivée!D10009,"")</f>
        <v/>
      </c>
      <c r="E10" s="35" t="str">
        <f>IF(LEN(Arrivée!G10009)&gt;0,Arrivée!G10009,"")</f>
        <v/>
      </c>
      <c r="F10" s="38" t="str">
        <f>IF(LEN(Arrivée!I10009)&gt;0,Arrivée!I10009,"")</f>
        <v/>
      </c>
      <c r="G10" s="37" t="str">
        <f>IF(LEN(Arrivée!J10009)&gt;0,Arrivée!J10009,"")</f>
        <v/>
      </c>
      <c r="H10" s="37" t="str">
        <f>IF(LEN(Arrivée!L10009)&gt;0,Arrivée!L10009,"")</f>
        <v/>
      </c>
    </row>
    <row r="11" spans="2:9" x14ac:dyDescent="0.15">
      <c r="B11" s="34" t="str">
        <f>IF(LEN(Arrivée!A10010)&gt;0,Arrivée!A10010,"")</f>
        <v/>
      </c>
      <c r="C11" s="35" t="str">
        <f>IF(LEN(Arrivée!B10010)&gt;0,Arrivée!B10010,"")</f>
        <v/>
      </c>
      <c r="D11" s="36" t="str">
        <f>IF(LEN(Arrivée!D10010)&gt;0,Arrivée!D10010,"")</f>
        <v/>
      </c>
      <c r="E11" s="35" t="str">
        <f>IF(LEN(Arrivée!G10010)&gt;0,Arrivée!G10010,"")</f>
        <v/>
      </c>
      <c r="F11" s="38" t="str">
        <f>IF(LEN(Arrivée!I10010)&gt;0,Arrivée!I10010,"")</f>
        <v/>
      </c>
      <c r="G11" s="37" t="str">
        <f>IF(LEN(Arrivée!J10010)&gt;0,Arrivée!J10010,"")</f>
        <v/>
      </c>
      <c r="H11" s="37" t="str">
        <f>IF(LEN(Arrivée!L10010)&gt;0,Arrivée!L10010,"")</f>
        <v/>
      </c>
    </row>
    <row r="12" spans="2:9" x14ac:dyDescent="0.15">
      <c r="B12" s="34" t="str">
        <f>IF(LEN(Arrivée!A10011)&gt;0,Arrivée!A10011,"")</f>
        <v/>
      </c>
      <c r="C12" s="35" t="str">
        <f>IF(LEN(Arrivée!B10011)&gt;0,Arrivée!B10011,"")</f>
        <v/>
      </c>
      <c r="D12" s="36" t="str">
        <f>IF(LEN(Arrivée!D10011)&gt;0,Arrivée!D10011,"")</f>
        <v/>
      </c>
      <c r="E12" s="35" t="str">
        <f>IF(LEN(Arrivée!G10011)&gt;0,Arrivée!G10011,"")</f>
        <v/>
      </c>
      <c r="F12" s="38" t="str">
        <f>IF(LEN(Arrivée!I10011)&gt;0,Arrivée!I10011,"")</f>
        <v/>
      </c>
      <c r="G12" s="37" t="str">
        <f>IF(LEN(Arrivée!J10011)&gt;0,Arrivée!J10011,"")</f>
        <v/>
      </c>
      <c r="H12" s="37" t="str">
        <f>IF(LEN(Arrivée!L10011)&gt;0,Arrivée!L10011,"")</f>
        <v/>
      </c>
    </row>
    <row r="13" spans="2:9" x14ac:dyDescent="0.15">
      <c r="B13" s="34" t="str">
        <f>IF(LEN(Arrivée!A10012)&gt;0,Arrivée!A10012,"")</f>
        <v/>
      </c>
      <c r="C13" s="35" t="str">
        <f>IF(LEN(Arrivée!B10012)&gt;0,Arrivée!B10012,"")</f>
        <v/>
      </c>
      <c r="D13" s="36" t="str">
        <f>IF(LEN(Arrivée!D10012)&gt;0,Arrivée!D10012,"")</f>
        <v/>
      </c>
      <c r="E13" s="35" t="str">
        <f>IF(LEN(Arrivée!G10012)&gt;0,Arrivée!G10012,"")</f>
        <v/>
      </c>
      <c r="F13" s="38" t="str">
        <f>IF(LEN(Arrivée!I10012)&gt;0,Arrivée!I10012,"")</f>
        <v/>
      </c>
      <c r="G13" s="37" t="str">
        <f>IF(LEN(Arrivée!J10012)&gt;0,Arrivée!J10012,"")</f>
        <v/>
      </c>
      <c r="H13" s="37" t="str">
        <f>IF(LEN(Arrivée!L10012)&gt;0,Arrivée!L10012,"")</f>
        <v/>
      </c>
    </row>
    <row r="14" spans="2:9" x14ac:dyDescent="0.15">
      <c r="B14" s="34" t="str">
        <f>IF(LEN(Arrivée!A10013)&gt;0,Arrivée!A10013,"")</f>
        <v/>
      </c>
      <c r="C14" s="35" t="str">
        <f>IF(LEN(Arrivée!B10013)&gt;0,Arrivée!B10013,"")</f>
        <v/>
      </c>
      <c r="D14" s="36" t="str">
        <f>IF(LEN(Arrivée!D10013)&gt;0,Arrivée!D10013,"")</f>
        <v/>
      </c>
      <c r="E14" s="35" t="str">
        <f>IF(LEN(Arrivée!G10013)&gt;0,Arrivée!G10013,"")</f>
        <v/>
      </c>
      <c r="F14" s="38" t="str">
        <f>IF(LEN(Arrivée!I10013)&gt;0,Arrivée!I10013,"")</f>
        <v/>
      </c>
      <c r="G14" s="37" t="str">
        <f>IF(LEN(Arrivée!J10013)&gt;0,Arrivée!J10013,"")</f>
        <v/>
      </c>
      <c r="H14" s="37" t="str">
        <f>IF(LEN(Arrivée!L10013)&gt;0,Arrivée!L10013,"")</f>
        <v/>
      </c>
    </row>
    <row r="15" spans="2:9" x14ac:dyDescent="0.15">
      <c r="B15" s="34" t="str">
        <f>IF(LEN(Arrivée!A10014)&gt;0,Arrivée!A10014,"")</f>
        <v/>
      </c>
      <c r="C15" s="35" t="str">
        <f>IF(LEN(Arrivée!B10014)&gt;0,Arrivée!B10014,"")</f>
        <v/>
      </c>
      <c r="D15" s="36" t="str">
        <f>IF(LEN(Arrivée!D10014)&gt;0,Arrivée!D10014,"")</f>
        <v/>
      </c>
      <c r="E15" s="35" t="str">
        <f>IF(LEN(Arrivée!G10014)&gt;0,Arrivée!G10014,"")</f>
        <v/>
      </c>
      <c r="F15" s="38" t="str">
        <f>IF(LEN(Arrivée!I10014)&gt;0,Arrivée!I10014,"")</f>
        <v/>
      </c>
      <c r="G15" s="37" t="str">
        <f>IF(LEN(Arrivée!J10014)&gt;0,Arrivée!J10014,"")</f>
        <v/>
      </c>
      <c r="H15" s="37" t="str">
        <f>IF(LEN(Arrivée!L10014)&gt;0,Arrivée!L10014,"")</f>
        <v/>
      </c>
    </row>
    <row r="16" spans="2:9" x14ac:dyDescent="0.15">
      <c r="B16" s="34" t="str">
        <f>IF(LEN(Arrivée!A10015)&gt;0,Arrivée!A10015,"")</f>
        <v/>
      </c>
      <c r="C16" s="35" t="str">
        <f>IF(LEN(Arrivée!B10015)&gt;0,Arrivée!B10015,"")</f>
        <v/>
      </c>
      <c r="D16" s="36" t="str">
        <f>IF(LEN(Arrivée!D10015)&gt;0,Arrivée!D10015,"")</f>
        <v/>
      </c>
      <c r="E16" s="35" t="str">
        <f>IF(LEN(Arrivée!G10015)&gt;0,Arrivée!G10015,"")</f>
        <v/>
      </c>
      <c r="F16" s="38" t="str">
        <f>IF(LEN(Arrivée!I10015)&gt;0,Arrivée!I10015,"")</f>
        <v/>
      </c>
      <c r="G16" s="37" t="str">
        <f>IF(LEN(Arrivée!J10015)&gt;0,Arrivée!J10015,"")</f>
        <v/>
      </c>
      <c r="H16" s="37" t="str">
        <f>IF(LEN(Arrivée!L10015)&gt;0,Arrivée!L10015,"")</f>
        <v/>
      </c>
    </row>
    <row r="17" spans="2:8" x14ac:dyDescent="0.15">
      <c r="B17" s="34" t="str">
        <f>IF(LEN(Arrivée!A10016)&gt;0,Arrivée!A10016,"")</f>
        <v/>
      </c>
      <c r="C17" s="35" t="str">
        <f>IF(LEN(Arrivée!B10016)&gt;0,Arrivée!B10016,"")</f>
        <v/>
      </c>
      <c r="D17" s="36" t="str">
        <f>IF(LEN(Arrivée!D10016)&gt;0,Arrivée!D10016,"")</f>
        <v/>
      </c>
      <c r="E17" s="35" t="str">
        <f>IF(LEN(Arrivée!G10016)&gt;0,Arrivée!G10016,"")</f>
        <v/>
      </c>
      <c r="F17" s="38" t="str">
        <f>IF(LEN(Arrivée!I10016)&gt;0,Arrivée!I10016,"")</f>
        <v/>
      </c>
      <c r="G17" s="37" t="str">
        <f>IF(LEN(Arrivée!J10016)&gt;0,Arrivée!J10016,"")</f>
        <v/>
      </c>
      <c r="H17" s="37" t="str">
        <f>IF(LEN(Arrivée!L10016)&gt;0,Arrivée!L10016,"")</f>
        <v/>
      </c>
    </row>
    <row r="18" spans="2:8" x14ac:dyDescent="0.15">
      <c r="B18" s="34" t="str">
        <f>IF(LEN(Arrivée!A10017)&gt;0,Arrivée!A10017,"")</f>
        <v/>
      </c>
      <c r="C18" s="35" t="str">
        <f>IF(LEN(Arrivée!B10017)&gt;0,Arrivée!B10017,"")</f>
        <v/>
      </c>
      <c r="D18" s="36" t="str">
        <f>IF(LEN(Arrivée!D10017)&gt;0,Arrivée!D10017,"")</f>
        <v/>
      </c>
      <c r="E18" s="35" t="str">
        <f>IF(LEN(Arrivée!G10017)&gt;0,Arrivée!G10017,"")</f>
        <v/>
      </c>
      <c r="F18" s="38" t="str">
        <f>IF(LEN(Arrivée!I10017)&gt;0,Arrivée!I10017,"")</f>
        <v/>
      </c>
      <c r="G18" s="37" t="str">
        <f>IF(LEN(Arrivée!J10017)&gt;0,Arrivée!J10017,"")</f>
        <v/>
      </c>
      <c r="H18" s="37" t="str">
        <f>IF(LEN(Arrivée!L10017)&gt;0,Arrivée!L10017,"")</f>
        <v/>
      </c>
    </row>
    <row r="19" spans="2:8" ht="24.75" customHeight="1" x14ac:dyDescent="0.15">
      <c r="B19" s="158"/>
      <c r="C19" s="158"/>
      <c r="D19" s="158"/>
      <c r="E19" s="158"/>
      <c r="F19" s="158"/>
      <c r="G19" s="158"/>
      <c r="H19" s="158"/>
    </row>
  </sheetData>
  <sheetProtection sheet="1" objects="1" scenarios="1" selectLockedCells="1" selectUnlockedCells="1"/>
  <mergeCells count="3">
    <mergeCell ref="D1:F1"/>
    <mergeCell ref="B2:H2"/>
    <mergeCell ref="B19:H19"/>
  </mergeCells>
  <conditionalFormatting sqref="F3:F18">
    <cfRule type="cellIs" dxfId="74" priority="10" operator="between">
      <formula>1</formula>
      <formula>9999</formula>
    </cfRule>
    <cfRule type="cellIs" dxfId="73" priority="11" operator="equal">
      <formula>0</formula>
    </cfRule>
    <cfRule type="cellIs" dxfId="72" priority="12" operator="between">
      <formula>-99999</formula>
      <formula>-1</formula>
    </cfRule>
  </conditionalFormatting>
  <pageMargins left="0.7" right="0.7" top="0.75" bottom="0.75" header="0.3" footer="0.3"/>
  <pageSetup paperSize="9" orientation="portrait" verticalDpi="4294967293" r:id="rId1"/>
  <ignoredErrors>
    <ignoredError sqref="F4:F7" unlockedFormula="1"/>
    <ignoredError sqref="F8:F18" unlockedFormula="1" emptyCellReference="1"/>
    <ignoredError sqref="B8:E18 G8:H18" emptyCellReferenc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4"/>
  <dimension ref="A1:K33"/>
  <sheetViews>
    <sheetView zoomScaleNormal="100" workbookViewId="0" xr3:uid="{7BE570AB-09E9-518F-B8F7-3F91B7162CA9}">
      <selection activeCell="D21" sqref="D21"/>
    </sheetView>
  </sheetViews>
  <sheetFormatPr defaultColWidth="10.78515625" defaultRowHeight="12.75" x14ac:dyDescent="0.15"/>
  <cols>
    <col min="1" max="1" width="21.03515625" style="1" customWidth="1"/>
    <col min="2" max="2" width="63.91796875" customWidth="1"/>
    <col min="3" max="3" width="16.85546875" customWidth="1"/>
    <col min="4" max="11" width="27.23828125" customWidth="1"/>
  </cols>
  <sheetData>
    <row r="1" spans="1:11" x14ac:dyDescent="0.15">
      <c r="A1" s="15" t="s">
        <v>54</v>
      </c>
      <c r="B1" s="9"/>
      <c r="C1" s="54"/>
      <c r="D1" s="54"/>
      <c r="E1" s="54"/>
      <c r="F1" s="54"/>
      <c r="G1" s="54"/>
      <c r="H1" s="54"/>
      <c r="I1" s="54"/>
      <c r="J1" s="54"/>
      <c r="K1" s="54"/>
    </row>
    <row r="2" spans="1:11" x14ac:dyDescent="0.15">
      <c r="A2" s="8" t="s">
        <v>66</v>
      </c>
      <c r="B2" s="51" t="s">
        <v>67</v>
      </c>
      <c r="C2" s="54"/>
      <c r="D2" s="54"/>
      <c r="E2" s="54"/>
      <c r="F2" s="54"/>
      <c r="G2" s="54"/>
      <c r="H2" s="54"/>
      <c r="I2" s="54"/>
      <c r="J2" s="54"/>
      <c r="K2" s="54"/>
    </row>
    <row r="3" spans="1:11" x14ac:dyDescent="0.15">
      <c r="A3" s="8" t="s">
        <v>4</v>
      </c>
      <c r="B3" s="51" t="s">
        <v>68</v>
      </c>
      <c r="C3" s="54"/>
      <c r="D3" s="54"/>
      <c r="E3" s="54"/>
      <c r="F3" s="54"/>
      <c r="G3" s="54"/>
      <c r="H3" s="54"/>
      <c r="I3" s="54"/>
      <c r="J3" s="54"/>
      <c r="K3" s="54"/>
    </row>
    <row r="4" spans="1:11" x14ac:dyDescent="0.15">
      <c r="A4" s="8" t="s">
        <v>7</v>
      </c>
      <c r="B4" s="58">
        <v>2016</v>
      </c>
      <c r="C4" s="54"/>
      <c r="D4" s="54"/>
      <c r="E4" s="54"/>
      <c r="F4" s="54"/>
      <c r="G4" s="54"/>
      <c r="H4" s="54"/>
      <c r="I4" s="54"/>
      <c r="J4" s="54"/>
      <c r="K4" s="54"/>
    </row>
    <row r="5" spans="1:11" x14ac:dyDescent="0.15">
      <c r="A5" s="8" t="s">
        <v>32</v>
      </c>
      <c r="B5" s="59">
        <v>7</v>
      </c>
      <c r="C5" s="54"/>
      <c r="D5" s="54"/>
      <c r="E5" s="54"/>
      <c r="F5" s="54"/>
      <c r="G5" s="54"/>
      <c r="H5" s="54"/>
      <c r="I5" s="54"/>
      <c r="J5" s="54"/>
      <c r="K5" s="54"/>
    </row>
    <row r="6" spans="1:11" x14ac:dyDescent="0.15">
      <c r="A6" s="52"/>
      <c r="B6" s="53"/>
      <c r="C6" s="54"/>
      <c r="D6" s="54"/>
      <c r="E6" s="54"/>
      <c r="F6" s="54"/>
      <c r="G6" s="54"/>
      <c r="H6" s="54"/>
      <c r="I6" s="54"/>
      <c r="J6" s="54"/>
      <c r="K6" s="54"/>
    </row>
    <row r="7" spans="1:11" x14ac:dyDescent="0.15">
      <c r="B7" s="54"/>
      <c r="C7" s="54"/>
      <c r="D7" s="54"/>
      <c r="E7" s="54"/>
      <c r="F7" s="54"/>
      <c r="G7" s="54"/>
      <c r="H7" s="54"/>
      <c r="I7" s="54"/>
      <c r="J7" s="54"/>
      <c r="K7" s="54"/>
    </row>
    <row r="8" spans="1:11" x14ac:dyDescent="0.15">
      <c r="A8" s="15" t="s">
        <v>25</v>
      </c>
      <c r="B8" s="9"/>
      <c r="C8" s="57"/>
      <c r="G8" s="54"/>
      <c r="H8" s="54"/>
      <c r="I8" s="54"/>
      <c r="J8" s="54"/>
      <c r="K8" s="54"/>
    </row>
    <row r="9" spans="1:11" x14ac:dyDescent="0.15">
      <c r="A9" s="8" t="s">
        <v>3</v>
      </c>
      <c r="B9" s="60" t="s">
        <v>52</v>
      </c>
      <c r="C9" s="57">
        <f>IF(ISNUMBER(MATCH(VD_Délai,Liste_Délais,0)-1),MATCH(VD_Délai,Liste_Délais,0)-1,"")</f>
        <v>1</v>
      </c>
      <c r="D9" s="54"/>
      <c r="E9" s="54"/>
      <c r="F9" s="54"/>
      <c r="G9" s="54"/>
      <c r="H9" s="54"/>
      <c r="I9" s="54"/>
      <c r="J9" s="54"/>
      <c r="K9" s="54"/>
    </row>
    <row r="10" spans="1:11" x14ac:dyDescent="0.15">
      <c r="A10" s="8" t="s">
        <v>15</v>
      </c>
      <c r="B10" s="60" t="s">
        <v>24</v>
      </c>
      <c r="C10" s="57">
        <f>IF(ISNUMBER(MATCH(VD_Support,Liste_Supports,0)-1),MATCH(VD_Support,Liste_Supports,0)-1,"")</f>
        <v>3</v>
      </c>
      <c r="D10" s="54"/>
      <c r="E10" s="54"/>
      <c r="F10" s="54"/>
      <c r="G10" s="54"/>
      <c r="H10" s="54"/>
      <c r="I10" s="54"/>
      <c r="J10" s="54"/>
      <c r="K10" s="54"/>
    </row>
    <row r="11" spans="1:11" x14ac:dyDescent="0.15">
      <c r="A11" s="8" t="s">
        <v>17</v>
      </c>
      <c r="B11" s="60" t="s">
        <v>52</v>
      </c>
      <c r="C11" s="57">
        <f>IF(ISNUMBER(MATCH(VD_Service,Liste_Services,0)-1),MATCH(VD_Service,Liste_Services,0)-1,"")</f>
        <v>1</v>
      </c>
      <c r="D11" s="54"/>
      <c r="E11" s="54"/>
      <c r="F11" s="54"/>
      <c r="G11" s="54"/>
      <c r="H11" s="54"/>
      <c r="I11" s="54"/>
      <c r="J11" s="54"/>
      <c r="K11" s="54"/>
    </row>
    <row r="12" spans="1:11" x14ac:dyDescent="0.15">
      <c r="A12" s="8" t="s">
        <v>18</v>
      </c>
      <c r="B12" s="60" t="s">
        <v>52</v>
      </c>
      <c r="C12" s="57">
        <f>IF(ISNUMBER(MATCH(VD_Rédacteur,Liste_Rédacteurs,0)-1),MATCH(VD_Rédacteur,Liste_Rédacteurs,0)-1,"")</f>
        <v>1</v>
      </c>
      <c r="D12" s="54"/>
      <c r="E12" s="54"/>
      <c r="F12" s="54"/>
      <c r="G12" s="54"/>
      <c r="H12" s="54"/>
      <c r="I12" s="54"/>
      <c r="J12" s="54"/>
      <c r="K12" s="54"/>
    </row>
    <row r="13" spans="1:11" x14ac:dyDescent="0.15">
      <c r="A13" s="16"/>
      <c r="B13" s="9"/>
      <c r="C13" s="56"/>
      <c r="D13" s="54"/>
      <c r="E13" s="54"/>
      <c r="F13" s="54"/>
      <c r="G13" s="54"/>
      <c r="H13" s="54"/>
      <c r="I13" s="54"/>
      <c r="J13" s="54"/>
      <c r="K13" s="54"/>
    </row>
    <row r="14" spans="1:11" x14ac:dyDescent="0.15">
      <c r="A14" s="55"/>
      <c r="B14" s="61" t="str">
        <f>VLOOKUP("Ets SACERRE-AKDHAL",Coordonnées_Départs,2,FALSE)</f>
        <v>63 rue Jean Jaurès - 99999 MAVILLE</v>
      </c>
      <c r="C14" s="54"/>
      <c r="D14" s="54"/>
      <c r="E14" s="54"/>
      <c r="F14" s="54"/>
      <c r="G14" s="54"/>
      <c r="H14" s="54"/>
      <c r="I14" s="54"/>
      <c r="J14" s="54"/>
      <c r="K14" s="54"/>
    </row>
    <row r="15" spans="1:11" x14ac:dyDescent="0.15">
      <c r="A15" s="15" t="s">
        <v>53</v>
      </c>
      <c r="B15" s="9"/>
      <c r="C15" s="54"/>
      <c r="D15" s="54"/>
      <c r="E15" s="54"/>
      <c r="F15" s="54"/>
      <c r="G15" s="54"/>
      <c r="H15" s="54"/>
      <c r="I15" s="54"/>
      <c r="J15" s="54"/>
      <c r="K15" s="54"/>
    </row>
    <row r="16" spans="1:11" x14ac:dyDescent="0.15">
      <c r="A16" s="49" t="s">
        <v>46</v>
      </c>
      <c r="B16" s="50" t="s">
        <v>47</v>
      </c>
      <c r="C16" s="54"/>
      <c r="D16" s="54"/>
      <c r="E16" s="54"/>
      <c r="F16" s="54"/>
      <c r="G16" s="54"/>
      <c r="H16" s="54"/>
      <c r="I16" s="54"/>
      <c r="J16" s="54"/>
      <c r="K16" s="54"/>
    </row>
    <row r="17" spans="1:11" x14ac:dyDescent="0.15">
      <c r="A17" s="49" t="s">
        <v>48</v>
      </c>
      <c r="B17" s="50" t="s">
        <v>49</v>
      </c>
      <c r="C17" s="54"/>
      <c r="D17" s="54"/>
      <c r="E17" s="54"/>
      <c r="F17" s="54"/>
      <c r="G17" s="54"/>
      <c r="H17" s="54"/>
      <c r="I17" s="54"/>
      <c r="J17" s="54"/>
      <c r="K17" s="54"/>
    </row>
    <row r="18" spans="1:11" x14ac:dyDescent="0.15">
      <c r="A18" s="49" t="s">
        <v>50</v>
      </c>
      <c r="B18" s="50" t="s">
        <v>49</v>
      </c>
      <c r="C18" s="54"/>
      <c r="D18" s="54"/>
      <c r="E18" s="54"/>
      <c r="F18" s="54"/>
      <c r="G18" s="54"/>
      <c r="H18" s="54"/>
      <c r="I18" s="54"/>
      <c r="J18" s="54"/>
      <c r="K18" s="54"/>
    </row>
    <row r="19" spans="1:11" x14ac:dyDescent="0.15">
      <c r="A19" s="49" t="s">
        <v>51</v>
      </c>
      <c r="B19" s="50" t="s">
        <v>49</v>
      </c>
      <c r="C19" s="54"/>
      <c r="D19" s="54"/>
      <c r="E19" s="54"/>
      <c r="F19" s="54"/>
      <c r="G19" s="54"/>
      <c r="H19" s="54"/>
      <c r="I19" s="54"/>
      <c r="J19" s="54"/>
      <c r="K19" s="54"/>
    </row>
    <row r="20" spans="1:11" x14ac:dyDescent="0.15">
      <c r="A20" s="16"/>
      <c r="B20" s="9"/>
      <c r="C20" s="54"/>
      <c r="D20" s="54"/>
      <c r="E20" s="54"/>
      <c r="F20" s="54"/>
      <c r="G20" s="54"/>
      <c r="H20" s="54"/>
      <c r="I20" s="54"/>
      <c r="J20" s="54"/>
      <c r="K20" s="54"/>
    </row>
    <row r="21" spans="1:11" ht="85.5" customHeight="1" x14ac:dyDescent="0.15">
      <c r="A21" s="55"/>
      <c r="B21" s="54"/>
      <c r="C21" s="54"/>
      <c r="D21" s="54"/>
      <c r="E21" s="54"/>
      <c r="F21" s="54"/>
      <c r="G21" s="54"/>
      <c r="H21" s="54"/>
      <c r="I21" s="54"/>
      <c r="J21" s="54"/>
      <c r="K21" s="54"/>
    </row>
    <row r="22" spans="1:11" ht="85.5" customHeight="1" x14ac:dyDescent="0.15">
      <c r="A22" s="55"/>
      <c r="B22" s="54"/>
      <c r="C22" s="54"/>
      <c r="D22" s="54"/>
      <c r="E22" s="54"/>
      <c r="F22" s="54"/>
      <c r="G22" s="54"/>
      <c r="H22" s="54"/>
      <c r="I22" s="54"/>
      <c r="J22" s="54"/>
      <c r="K22" s="54"/>
    </row>
    <row r="23" spans="1:11" ht="85.5" customHeight="1" x14ac:dyDescent="0.15">
      <c r="A23" s="55"/>
      <c r="B23" s="54"/>
      <c r="C23" s="54"/>
      <c r="D23" s="54"/>
      <c r="E23" s="54"/>
      <c r="F23" s="54"/>
      <c r="G23" s="54"/>
      <c r="H23" s="54"/>
      <c r="I23" s="54"/>
      <c r="J23" s="54"/>
      <c r="K23" s="54"/>
    </row>
    <row r="24" spans="1:11" ht="85.5" customHeight="1" x14ac:dyDescent="0.15">
      <c r="A24" s="55"/>
      <c r="B24" s="54"/>
      <c r="C24" s="54"/>
      <c r="D24" s="54"/>
      <c r="E24" s="54"/>
      <c r="F24" s="54"/>
      <c r="G24" s="54"/>
      <c r="H24" s="54"/>
      <c r="I24" s="54"/>
      <c r="J24" s="54"/>
      <c r="K24" s="54"/>
    </row>
    <row r="25" spans="1:11" ht="85.5" customHeight="1" x14ac:dyDescent="0.15">
      <c r="A25" s="55"/>
      <c r="B25" s="54"/>
      <c r="C25" s="54"/>
      <c r="D25" s="54"/>
      <c r="E25" s="54"/>
      <c r="F25" s="54"/>
      <c r="G25" s="54"/>
      <c r="H25" s="54"/>
      <c r="I25" s="54"/>
      <c r="J25" s="54"/>
      <c r="K25" s="54"/>
    </row>
    <row r="26" spans="1:11" ht="85.5" customHeight="1" x14ac:dyDescent="0.15">
      <c r="A26" s="55"/>
      <c r="B26" s="54"/>
      <c r="C26" s="54"/>
      <c r="D26" s="54"/>
      <c r="E26" s="54"/>
      <c r="F26" s="54"/>
      <c r="G26" s="54"/>
      <c r="H26" s="54"/>
      <c r="I26" s="54"/>
      <c r="J26" s="54"/>
      <c r="K26" s="54"/>
    </row>
    <row r="27" spans="1:11" ht="85.5" customHeight="1" x14ac:dyDescent="0.15">
      <c r="A27" s="55"/>
      <c r="B27" s="54"/>
      <c r="C27" s="54"/>
      <c r="D27" s="54"/>
      <c r="E27" s="54"/>
      <c r="F27" s="54"/>
      <c r="G27" s="54"/>
      <c r="H27" s="54"/>
      <c r="I27" s="54"/>
      <c r="J27" s="54"/>
      <c r="K27" s="54"/>
    </row>
    <row r="28" spans="1:11" ht="85.5" customHeight="1" x14ac:dyDescent="0.15">
      <c r="A28" s="55"/>
      <c r="B28" s="54"/>
      <c r="C28" s="54"/>
      <c r="D28" s="54"/>
      <c r="E28" s="54"/>
      <c r="F28" s="54"/>
      <c r="G28" s="54"/>
      <c r="H28" s="54"/>
      <c r="I28" s="54"/>
      <c r="J28" s="54"/>
      <c r="K28" s="54"/>
    </row>
    <row r="29" spans="1:11" ht="85.5" customHeight="1" x14ac:dyDescent="0.15">
      <c r="A29" s="55"/>
      <c r="B29" s="54"/>
      <c r="C29" s="54"/>
      <c r="D29" s="54"/>
      <c r="E29" s="54"/>
      <c r="F29" s="54"/>
      <c r="G29" s="54"/>
      <c r="H29" s="54"/>
      <c r="I29" s="54"/>
      <c r="J29" s="54"/>
      <c r="K29" s="54"/>
    </row>
    <row r="30" spans="1:11" ht="85.5" customHeight="1" x14ac:dyDescent="0.15">
      <c r="A30" s="55"/>
      <c r="B30" s="54"/>
      <c r="C30" s="54"/>
      <c r="D30" s="54"/>
      <c r="E30" s="54"/>
      <c r="F30" s="54"/>
      <c r="G30" s="54"/>
      <c r="H30" s="54"/>
      <c r="I30" s="54"/>
      <c r="J30" s="54"/>
      <c r="K30" s="54"/>
    </row>
    <row r="31" spans="1:11" ht="85.5" customHeight="1" x14ac:dyDescent="0.15">
      <c r="A31" s="55"/>
      <c r="B31" s="54"/>
      <c r="C31" s="54"/>
      <c r="D31" s="54"/>
      <c r="E31" s="54"/>
      <c r="F31" s="54"/>
      <c r="G31" s="54"/>
      <c r="H31" s="54"/>
      <c r="I31" s="54"/>
      <c r="J31" s="54"/>
      <c r="K31" s="54"/>
    </row>
    <row r="32" spans="1:11" ht="85.5" customHeight="1" x14ac:dyDescent="0.15">
      <c r="A32" s="55"/>
      <c r="B32" s="54"/>
      <c r="C32" s="54"/>
      <c r="D32" s="54"/>
      <c r="E32" s="54"/>
      <c r="F32" s="54"/>
      <c r="G32" s="54"/>
      <c r="H32" s="54"/>
      <c r="I32" s="54"/>
      <c r="J32" s="54"/>
      <c r="K32" s="54"/>
    </row>
    <row r="33" spans="1:1" x14ac:dyDescent="0.15">
      <c r="A33" s="55"/>
    </row>
  </sheetData>
  <sheetProtection selectLockedCells="1" sort="0" autoFilter="0" pivotTables="0"/>
  <phoneticPr fontId="0" type="noConversion"/>
  <conditionalFormatting sqref="B9">
    <cfRule type="expression" dxfId="7" priority="6">
      <formula>OR(AND(ISERROR(VLOOKUP(B9,Liste_Délais,1,FALSE)),LEN(B9)&gt;0),B9="Libellé")</formula>
    </cfRule>
  </conditionalFormatting>
  <conditionalFormatting sqref="B10">
    <cfRule type="expression" dxfId="6" priority="3">
      <formula>OR(AND(ISERROR(VLOOKUP(B10,Liste_Supports,1,FALSE)),LEN(B10)&gt;0),B10="Libellé")</formula>
    </cfRule>
  </conditionalFormatting>
  <conditionalFormatting sqref="B11">
    <cfRule type="expression" dxfId="5" priority="2">
      <formula>OR(AND(ISERROR(VLOOKUP(B11,Liste_Services,1,FALSE)),LEN(B11)&gt;0),B11="Libellé")</formula>
    </cfRule>
  </conditionalFormatting>
  <conditionalFormatting sqref="B12">
    <cfRule type="expression" dxfId="4" priority="1">
      <formula>OR(AND(ISERROR(VLOOKUP(B12,Liste_Rédacteurs,1,FALSE)),LEN(B12)&gt;0),B12="Libellé")</formula>
    </cfRule>
  </conditionalFormatting>
  <dataValidations count="5">
    <dataValidation type="list" allowBlank="1" showInputMessage="1" showErrorMessage="1" errorTitle="Choisissez dans la liste !" error="Choisissez dans la liste !" promptTitle="Choisissez dans la liste" prompt="Choisissez dans la liste" sqref="B16:B19" xr:uid="{00000000-0002-0000-0900-000000000000}">
      <formula1>"oui,non"</formula1>
    </dataValidation>
    <dataValidation type="list" showInputMessage="1" showErrorMessage="1" errorTitle="Choisir dans la liste" error="Choisir dans la liste !" sqref="B9" xr:uid="{00000000-0002-0000-0900-000001000000}">
      <formula1>Liste_Délais</formula1>
    </dataValidation>
    <dataValidation type="list" showInputMessage="1" showErrorMessage="1" errorTitle="Choisir dans la liste" error="Choisir dans la liste !" sqref="B10" xr:uid="{00000000-0002-0000-0900-000002000000}">
      <formula1>Liste_Supports</formula1>
    </dataValidation>
    <dataValidation type="list" showInputMessage="1" showErrorMessage="1" errorTitle="Choisir dans la liste" error="Choisir dans la liste !" sqref="B11" xr:uid="{00000000-0002-0000-0900-000003000000}">
      <formula1>Liste_Services</formula1>
    </dataValidation>
    <dataValidation type="list" allowBlank="1" showInputMessage="1" showErrorMessage="1" errorTitle="Choisir dans la liste" error="Choisir dans la liste !" sqref="B12" xr:uid="{00000000-0002-0000-0900-000004000000}">
      <formula1>Liste_Rédacteurs</formula1>
    </dataValidation>
  </dataValidations>
  <printOptions gridLines="1" gridLinesSet="0"/>
  <pageMargins left="0.78740157499999996" right="0.78740157499999996" top="0.984251969" bottom="0.984251969" header="0.4921259845" footer="0.4921259845"/>
  <pageSetup paperSize="9" orientation="portrait" verticalDpi="0" r:id="rId1"/>
  <headerFooter alignWithMargins="0">
    <oddHeader>&amp;A</oddHeader>
    <oddFooter>Page &amp;P</oddFooter>
  </headerFooter>
  <ignoredErrors>
    <ignoredError sqref="C9:C12" emptyCellReferenc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A1:G10"/>
  <sheetViews>
    <sheetView workbookViewId="0" xr3:uid="{65FA3815-DCC1-5481-872F-D2879ED395ED}">
      <selection activeCell="C1" sqref="C1"/>
    </sheetView>
  </sheetViews>
  <sheetFormatPr defaultColWidth="11.4609375" defaultRowHeight="12.75" x14ac:dyDescent="0.15"/>
  <cols>
    <col min="1" max="1" width="41.9375" style="127" customWidth="1"/>
    <col min="2" max="2" width="2.96484375" style="127" customWidth="1"/>
    <col min="3" max="3" width="25.62109375" style="127" customWidth="1"/>
    <col min="4" max="4" width="3.50390625" style="127" customWidth="1"/>
    <col min="5" max="5" width="45.4453125" style="127" customWidth="1"/>
    <col min="6" max="6" width="2.96484375" style="127" customWidth="1"/>
    <col min="7" max="7" width="32.76953125" style="127" bestFit="1" customWidth="1"/>
    <col min="8" max="16384" width="11.4609375" style="127"/>
  </cols>
  <sheetData>
    <row r="1" spans="1:7" x14ac:dyDescent="0.15">
      <c r="A1" s="128" t="s">
        <v>37</v>
      </c>
      <c r="C1" s="128" t="s">
        <v>37</v>
      </c>
      <c r="E1" s="128" t="s">
        <v>37</v>
      </c>
      <c r="G1" s="128" t="s">
        <v>37</v>
      </c>
    </row>
    <row r="2" spans="1:7" x14ac:dyDescent="0.15">
      <c r="A2" s="152" t="s">
        <v>26</v>
      </c>
      <c r="C2" s="152" t="s">
        <v>0</v>
      </c>
      <c r="E2" s="152" t="s">
        <v>26</v>
      </c>
      <c r="G2" s="152" t="s">
        <v>26</v>
      </c>
    </row>
    <row r="3" spans="1:7" x14ac:dyDescent="0.15">
      <c r="A3" s="152" t="s">
        <v>38</v>
      </c>
      <c r="C3" s="152" t="s">
        <v>21</v>
      </c>
      <c r="E3" s="152" t="s">
        <v>44</v>
      </c>
      <c r="G3" s="152" t="s">
        <v>43</v>
      </c>
    </row>
    <row r="4" spans="1:7" x14ac:dyDescent="0.15">
      <c r="A4" s="152" t="s">
        <v>39</v>
      </c>
      <c r="C4" s="152" t="s">
        <v>22</v>
      </c>
      <c r="E4" s="152" t="s">
        <v>42</v>
      </c>
      <c r="G4" s="152" t="s">
        <v>55</v>
      </c>
    </row>
    <row r="5" spans="1:7" x14ac:dyDescent="0.15">
      <c r="A5" s="152" t="s">
        <v>40</v>
      </c>
      <c r="C5" s="152" t="s">
        <v>26</v>
      </c>
      <c r="E5" s="152" t="s">
        <v>60</v>
      </c>
      <c r="G5" s="152" t="s">
        <v>56</v>
      </c>
    </row>
    <row r="6" spans="1:7" x14ac:dyDescent="0.15">
      <c r="A6" s="152" t="s">
        <v>41</v>
      </c>
      <c r="C6" s="152" t="s">
        <v>64</v>
      </c>
      <c r="G6" s="152" t="s">
        <v>57</v>
      </c>
    </row>
    <row r="7" spans="1:7" x14ac:dyDescent="0.15">
      <c r="A7" s="152" t="s">
        <v>89</v>
      </c>
      <c r="C7" s="152" t="s">
        <v>90</v>
      </c>
      <c r="G7" s="152" t="s">
        <v>58</v>
      </c>
    </row>
    <row r="8" spans="1:7" x14ac:dyDescent="0.15">
      <c r="A8" s="152" t="s">
        <v>63</v>
      </c>
      <c r="G8" s="152" t="s">
        <v>59</v>
      </c>
    </row>
    <row r="9" spans="1:7" x14ac:dyDescent="0.15">
      <c r="G9" s="152" t="s">
        <v>80</v>
      </c>
    </row>
    <row r="10" spans="1:7" x14ac:dyDescent="0.15">
      <c r="G10" s="152" t="s">
        <v>82</v>
      </c>
    </row>
  </sheetData>
  <sheetProtection sort="0" autoFilter="0" pivotTables="0"/>
  <pageMargins left="0.7" right="0.7" top="0.75" bottom="0.75" header="0.3" footer="0.3"/>
  <pageSetup paperSize="9" orientation="portrait" horizontalDpi="4294967293" verticalDpi="4294967293"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D10010"/>
  <sheetViews>
    <sheetView zoomScale="90" zoomScaleNormal="90" workbookViewId="0" xr3:uid="{958C4451-9541-5A59-BF78-D2F731DF1C81}">
      <pane xSplit="4" ySplit="4" topLeftCell="E5" activePane="bottomRight" state="frozen"/>
      <selection pane="bottomLeft" activeCell="A5" sqref="A5"/>
      <selection pane="topRight" activeCell="E1" sqref="E1"/>
      <selection pane="bottomRight" activeCell="A4" sqref="A4"/>
    </sheetView>
  </sheetViews>
  <sheetFormatPr defaultColWidth="11.4609375" defaultRowHeight="12.75" x14ac:dyDescent="0.15"/>
  <cols>
    <col min="1" max="1" width="8.76171875" style="106" customWidth="1"/>
    <col min="2" max="2" width="11.73046875" style="107" bestFit="1" customWidth="1"/>
    <col min="3" max="3" width="15.91015625" style="108" customWidth="1"/>
    <col min="4" max="4" width="34.1171875" style="108" customWidth="1"/>
    <col min="5" max="5" width="31.82421875" style="107" customWidth="1"/>
    <col min="6" max="6" width="12" style="109" customWidth="1"/>
    <col min="7" max="7" width="13.75390625" style="110" customWidth="1"/>
    <col min="8" max="8" width="13.75390625" style="107" customWidth="1"/>
    <col min="9" max="9" width="20.2265625" style="111" customWidth="1"/>
    <col min="10" max="10" width="28.453125" style="108" customWidth="1"/>
    <col min="11" max="11" width="31.015625" style="107" customWidth="1"/>
    <col min="12" max="12" width="23.05859375" style="105" customWidth="1"/>
    <col min="13" max="13" width="40.453125" style="107" customWidth="1"/>
    <col min="14" max="14" width="14.6953125" style="109" customWidth="1"/>
    <col min="15" max="15" width="37.7578125" style="105" customWidth="1"/>
    <col min="16" max="26" width="35.6015625" style="105" customWidth="1"/>
    <col min="27" max="47" width="11.4609375" style="105"/>
    <col min="48" max="48" width="22.3828125" style="105" bestFit="1" customWidth="1"/>
    <col min="49" max="16384" width="11.4609375" style="105"/>
  </cols>
  <sheetData>
    <row r="1" spans="1:26" s="4" customFormat="1" ht="29.25" customHeight="1" x14ac:dyDescent="0.15">
      <c r="A1" s="72" t="str">
        <f>Collectivité&amp;" - "&amp;Service &amp; " - Registre du courrier Arrivée"</f>
        <v>Ma Petite Entreprise - Secrétariat Général - Registre du courrier Arrivée</v>
      </c>
      <c r="B1" s="18"/>
      <c r="C1" s="73"/>
      <c r="D1" s="18"/>
      <c r="E1" s="19"/>
      <c r="F1" s="74"/>
      <c r="G1" s="75"/>
      <c r="H1" s="18"/>
      <c r="I1" s="76"/>
      <c r="J1" s="18"/>
      <c r="K1" s="18"/>
      <c r="L1" s="77"/>
      <c r="M1" s="18"/>
      <c r="N1" s="48"/>
      <c r="O1" s="77"/>
      <c r="P1" s="140"/>
      <c r="Q1" s="140"/>
      <c r="R1" s="140"/>
      <c r="S1" s="140"/>
      <c r="T1" s="140"/>
      <c r="U1" s="140"/>
      <c r="V1" s="140"/>
      <c r="W1" s="140"/>
      <c r="X1" s="140"/>
      <c r="Y1" s="140"/>
      <c r="Z1" s="140"/>
    </row>
    <row r="2" spans="1:26" s="4" customFormat="1" ht="16.5" customHeight="1" x14ac:dyDescent="0.15">
      <c r="A2" s="78"/>
      <c r="B2" s="18"/>
      <c r="C2" s="73"/>
      <c r="D2" s="79">
        <f>SUBTOTAL(3,A4:A9)-1</f>
        <v>4</v>
      </c>
      <c r="E2" s="19"/>
      <c r="F2" s="74"/>
      <c r="G2" s="75"/>
      <c r="H2" s="19"/>
      <c r="I2" s="80"/>
      <c r="J2" s="73"/>
      <c r="K2" s="18"/>
      <c r="L2" s="81"/>
      <c r="M2" s="18"/>
      <c r="N2" s="48"/>
      <c r="O2" s="81"/>
      <c r="P2" s="140"/>
      <c r="Q2" s="140"/>
      <c r="R2" s="140"/>
      <c r="S2" s="140"/>
      <c r="T2" s="140"/>
      <c r="U2" s="140"/>
      <c r="V2" s="140"/>
      <c r="W2" s="140"/>
      <c r="X2" s="140"/>
      <c r="Y2" s="140"/>
      <c r="Z2" s="140"/>
    </row>
    <row r="3" spans="1:26" s="4" customFormat="1" ht="43.5" customHeight="1" x14ac:dyDescent="0.15">
      <c r="A3" s="82"/>
      <c r="B3" s="73"/>
      <c r="C3" s="73"/>
      <c r="D3" s="73"/>
      <c r="E3" s="19"/>
      <c r="F3" s="48"/>
      <c r="G3" s="83"/>
      <c r="H3" s="19"/>
      <c r="I3" s="80"/>
      <c r="J3" s="73"/>
      <c r="K3" s="19"/>
      <c r="L3" s="84"/>
      <c r="M3" s="19"/>
      <c r="N3" s="48"/>
      <c r="O3" s="84"/>
      <c r="P3" s="140"/>
      <c r="Q3" s="140"/>
      <c r="R3" s="140"/>
      <c r="S3" s="140"/>
      <c r="T3" s="140"/>
      <c r="U3" s="140"/>
      <c r="V3" s="140"/>
      <c r="W3" s="140"/>
      <c r="X3" s="140"/>
      <c r="Y3" s="140"/>
      <c r="Z3" s="140"/>
    </row>
    <row r="4" spans="1:26" s="93" customFormat="1" ht="42" customHeight="1" x14ac:dyDescent="0.15">
      <c r="A4" s="85" t="s">
        <v>14</v>
      </c>
      <c r="B4" s="86" t="s">
        <v>6</v>
      </c>
      <c r="C4" s="87" t="s">
        <v>15</v>
      </c>
      <c r="D4" s="87" t="s">
        <v>2</v>
      </c>
      <c r="E4" s="87" t="s">
        <v>19</v>
      </c>
      <c r="F4" s="88" t="s">
        <v>3</v>
      </c>
      <c r="G4" s="89" t="s">
        <v>30</v>
      </c>
      <c r="H4" s="90" t="s">
        <v>20</v>
      </c>
      <c r="I4" s="91" t="s">
        <v>31</v>
      </c>
      <c r="J4" s="87" t="s">
        <v>5</v>
      </c>
      <c r="K4" s="92" t="s">
        <v>16</v>
      </c>
      <c r="L4" s="92" t="s">
        <v>17</v>
      </c>
      <c r="M4" s="87" t="s">
        <v>11</v>
      </c>
      <c r="N4" s="88" t="s">
        <v>34</v>
      </c>
      <c r="O4" s="92" t="s">
        <v>65</v>
      </c>
      <c r="P4" s="144"/>
      <c r="Q4" s="144"/>
      <c r="R4" s="144"/>
      <c r="S4" s="144"/>
      <c r="T4" s="144"/>
      <c r="U4" s="144"/>
      <c r="V4" s="144"/>
      <c r="W4" s="144"/>
      <c r="X4" s="144"/>
      <c r="Y4" s="144"/>
      <c r="Z4" s="144"/>
    </row>
    <row r="5" spans="1:26" s="67" customFormat="1" ht="29.25" customHeight="1" x14ac:dyDescent="0.15">
      <c r="A5" s="64">
        <v>1</v>
      </c>
      <c r="B5" s="65">
        <v>42336</v>
      </c>
      <c r="C5" s="66" t="s">
        <v>24</v>
      </c>
      <c r="D5" s="67" t="s">
        <v>85</v>
      </c>
      <c r="E5" s="66" t="s">
        <v>69</v>
      </c>
      <c r="F5" s="68">
        <f>IFERROR(VLOOKUP(E5,Délais,2,FALSE),"")</f>
        <v>30</v>
      </c>
      <c r="G5" s="69">
        <f>B5+F5</f>
        <v>42366</v>
      </c>
      <c r="H5" s="26"/>
      <c r="I5" s="70">
        <f ca="1">IF(H5&gt;0,"",G5-TODAY())</f>
        <v>-733</v>
      </c>
      <c r="J5" s="67" t="s">
        <v>80</v>
      </c>
      <c r="K5" s="71" t="s">
        <v>81</v>
      </c>
      <c r="L5" s="67" t="s">
        <v>74</v>
      </c>
      <c r="M5" s="14"/>
      <c r="N5" s="68" t="str">
        <f>IF(H5,H5-B5,"")</f>
        <v/>
      </c>
      <c r="O5" s="156"/>
      <c r="P5" s="142"/>
      <c r="Q5" s="142"/>
      <c r="R5" s="142"/>
      <c r="S5" s="142"/>
      <c r="T5" s="142"/>
      <c r="U5" s="142"/>
      <c r="V5" s="142"/>
      <c r="W5" s="142"/>
      <c r="X5" s="142"/>
      <c r="Y5" s="142"/>
      <c r="Z5" s="142"/>
    </row>
    <row r="6" spans="1:26" s="67" customFormat="1" ht="29.25" customHeight="1" x14ac:dyDescent="0.15">
      <c r="A6" s="64">
        <v>2</v>
      </c>
      <c r="B6" s="65">
        <v>42355</v>
      </c>
      <c r="C6" s="66" t="s">
        <v>23</v>
      </c>
      <c r="D6" s="67" t="s">
        <v>71</v>
      </c>
      <c r="E6" s="66" t="s">
        <v>71</v>
      </c>
      <c r="F6" s="68">
        <f>IFERROR(VLOOKUP(E6,Délais,2,FALSE),"")</f>
        <v>10</v>
      </c>
      <c r="G6" s="69">
        <f>B6+F6</f>
        <v>42365</v>
      </c>
      <c r="H6" s="27"/>
      <c r="I6" s="70">
        <f ca="1">IF(H6&gt;0,"",G6-TODAY())</f>
        <v>-734</v>
      </c>
      <c r="J6" s="67" t="s">
        <v>82</v>
      </c>
      <c r="K6" s="71" t="s">
        <v>83</v>
      </c>
      <c r="L6" s="67" t="s">
        <v>72</v>
      </c>
      <c r="M6" s="14"/>
      <c r="N6" s="68" t="str">
        <f>IF(H6,H6-B6,"")</f>
        <v/>
      </c>
      <c r="P6" s="142"/>
      <c r="Q6" s="142"/>
      <c r="R6" s="142"/>
      <c r="S6" s="142"/>
      <c r="T6" s="142"/>
      <c r="U6" s="142"/>
      <c r="V6" s="142"/>
      <c r="W6" s="142"/>
      <c r="X6" s="142"/>
      <c r="Y6" s="142"/>
      <c r="Z6" s="142"/>
    </row>
    <row r="7" spans="1:26" s="67" customFormat="1" ht="29.25" customHeight="1" x14ac:dyDescent="0.15">
      <c r="A7" s="64">
        <v>3</v>
      </c>
      <c r="B7" s="65">
        <v>42337</v>
      </c>
      <c r="C7" s="66" t="s">
        <v>12</v>
      </c>
      <c r="D7" s="67" t="s">
        <v>84</v>
      </c>
      <c r="E7" s="66" t="s">
        <v>69</v>
      </c>
      <c r="F7" s="68">
        <f>IFERROR(VLOOKUP(E7,Délais,2,FALSE),"")</f>
        <v>30</v>
      </c>
      <c r="G7" s="69">
        <f>B7+F7</f>
        <v>42367</v>
      </c>
      <c r="H7" s="26"/>
      <c r="I7" s="70">
        <f ca="1">IF(H7&gt;0,"",G7-TODAY())</f>
        <v>-732</v>
      </c>
      <c r="J7" s="67" t="s">
        <v>80</v>
      </c>
      <c r="K7" s="71" t="s">
        <v>81</v>
      </c>
      <c r="L7" s="67" t="s">
        <v>74</v>
      </c>
      <c r="M7" s="14"/>
      <c r="N7" s="68" t="str">
        <f>IF(H7,H7-B7,"")</f>
        <v/>
      </c>
      <c r="O7" s="156"/>
      <c r="P7" s="142"/>
      <c r="Q7" s="142"/>
      <c r="R7" s="142"/>
      <c r="S7" s="142"/>
      <c r="T7" s="142"/>
      <c r="U7" s="142"/>
      <c r="V7" s="142"/>
      <c r="W7" s="142"/>
      <c r="X7" s="142"/>
      <c r="Y7" s="142"/>
      <c r="Z7" s="142"/>
    </row>
    <row r="8" spans="1:26" s="67" customFormat="1" ht="29.25" customHeight="1" x14ac:dyDescent="0.15">
      <c r="A8" s="64">
        <v>4</v>
      </c>
      <c r="B8" s="65">
        <v>42348</v>
      </c>
      <c r="C8" s="66" t="s">
        <v>23</v>
      </c>
      <c r="D8" s="67" t="s">
        <v>86</v>
      </c>
      <c r="E8" s="66" t="s">
        <v>70</v>
      </c>
      <c r="F8" s="68">
        <f>IFERROR(VLOOKUP(E8,Délais,2,FALSE),"")</f>
        <v>20</v>
      </c>
      <c r="G8" s="69">
        <f>B8+F8</f>
        <v>42368</v>
      </c>
      <c r="H8" s="26"/>
      <c r="I8" s="70">
        <f ca="1">IF(H8&gt;0,"",G8-TODAY())</f>
        <v>-731</v>
      </c>
      <c r="J8" s="67" t="s">
        <v>87</v>
      </c>
      <c r="K8" s="71" t="s">
        <v>88</v>
      </c>
      <c r="L8" s="67" t="s">
        <v>72</v>
      </c>
      <c r="M8" s="14"/>
      <c r="N8" s="68" t="str">
        <f>IF(H8,H8-B8,"")</f>
        <v/>
      </c>
      <c r="P8" s="142"/>
      <c r="Q8" s="142"/>
      <c r="R8" s="142"/>
      <c r="S8" s="142"/>
      <c r="T8" s="142"/>
      <c r="U8" s="142"/>
      <c r="V8" s="142"/>
      <c r="W8" s="142"/>
      <c r="X8" s="142"/>
      <c r="Y8" s="142"/>
      <c r="Z8" s="142"/>
    </row>
    <row r="9" spans="1:26" ht="29.25" customHeight="1" x14ac:dyDescent="0.15">
      <c r="A9" s="97"/>
      <c r="B9" s="98"/>
      <c r="C9" s="99"/>
      <c r="D9" s="99"/>
      <c r="E9" s="99"/>
      <c r="F9" s="100"/>
      <c r="G9" s="101"/>
      <c r="H9" s="102"/>
      <c r="I9" s="103"/>
      <c r="J9" s="99"/>
      <c r="K9" s="98"/>
      <c r="L9" s="104"/>
      <c r="M9" s="99"/>
      <c r="N9" s="100"/>
      <c r="O9" s="104"/>
      <c r="P9" s="139"/>
      <c r="Q9" s="139"/>
      <c r="R9" s="139"/>
      <c r="S9" s="139"/>
      <c r="T9" s="139"/>
      <c r="U9" s="139"/>
      <c r="V9" s="139"/>
      <c r="W9" s="139"/>
      <c r="X9" s="139"/>
      <c r="Y9" s="139"/>
      <c r="Z9" s="139"/>
    </row>
    <row r="10" spans="1:26" ht="120.75" customHeight="1" x14ac:dyDescent="0.15">
      <c r="A10" s="133"/>
      <c r="B10" s="134"/>
      <c r="C10" s="135"/>
      <c r="D10" s="135"/>
      <c r="E10" s="134"/>
      <c r="F10" s="136"/>
      <c r="G10" s="137"/>
      <c r="H10" s="134"/>
      <c r="I10" s="138"/>
      <c r="J10" s="135"/>
      <c r="K10" s="134"/>
      <c r="L10" s="139"/>
      <c r="M10" s="134"/>
      <c r="N10" s="136"/>
      <c r="O10" s="139"/>
      <c r="P10" s="139"/>
      <c r="Q10" s="139"/>
      <c r="R10" s="139"/>
      <c r="S10" s="139"/>
      <c r="T10" s="139"/>
      <c r="U10" s="139"/>
      <c r="V10" s="139"/>
      <c r="W10" s="139"/>
      <c r="X10" s="139"/>
      <c r="Y10" s="139"/>
      <c r="Z10" s="139"/>
    </row>
    <row r="11" spans="1:26" ht="120.75" customHeight="1" x14ac:dyDescent="0.15">
      <c r="A11" s="133"/>
      <c r="B11" s="134"/>
      <c r="C11" s="135"/>
      <c r="D11" s="135"/>
      <c r="E11" s="134"/>
      <c r="F11" s="136"/>
      <c r="G11" s="137"/>
      <c r="H11" s="134"/>
      <c r="I11" s="138"/>
      <c r="J11" s="135"/>
      <c r="K11" s="134"/>
      <c r="L11" s="139"/>
      <c r="M11" s="134"/>
      <c r="N11" s="136"/>
      <c r="O11" s="139"/>
      <c r="P11" s="139"/>
      <c r="Q11" s="139"/>
      <c r="R11" s="139"/>
      <c r="S11" s="139"/>
      <c r="T11" s="139"/>
      <c r="U11" s="139"/>
      <c r="V11" s="139"/>
      <c r="W11" s="139"/>
      <c r="X11" s="139"/>
      <c r="Y11" s="139"/>
      <c r="Z11" s="139"/>
    </row>
    <row r="12" spans="1:26" ht="120.75" customHeight="1" x14ac:dyDescent="0.15">
      <c r="A12" s="133"/>
      <c r="B12" s="134"/>
      <c r="C12" s="135"/>
      <c r="D12" s="135"/>
      <c r="E12" s="134"/>
      <c r="F12" s="136"/>
      <c r="G12" s="137"/>
      <c r="H12" s="134"/>
      <c r="I12" s="138"/>
      <c r="J12" s="135"/>
      <c r="K12" s="134"/>
      <c r="L12" s="139"/>
      <c r="M12" s="134"/>
      <c r="N12" s="136"/>
      <c r="O12" s="139"/>
      <c r="P12" s="139"/>
      <c r="Q12" s="139"/>
      <c r="R12" s="139"/>
      <c r="S12" s="139"/>
      <c r="T12" s="139"/>
      <c r="U12" s="139"/>
      <c r="V12" s="139"/>
      <c r="W12" s="139"/>
      <c r="X12" s="139"/>
      <c r="Y12" s="139"/>
      <c r="Z12" s="139"/>
    </row>
    <row r="13" spans="1:26" ht="120.75" customHeight="1" x14ac:dyDescent="0.15">
      <c r="A13" s="133"/>
      <c r="B13" s="134"/>
      <c r="C13" s="135"/>
      <c r="D13" s="135"/>
      <c r="E13" s="134"/>
      <c r="F13" s="136"/>
      <c r="G13" s="137"/>
      <c r="H13" s="134"/>
      <c r="I13" s="138"/>
      <c r="J13" s="135"/>
      <c r="K13" s="134"/>
      <c r="L13" s="139"/>
      <c r="M13" s="134"/>
      <c r="N13" s="136"/>
      <c r="O13" s="139"/>
      <c r="P13" s="139"/>
      <c r="Q13" s="139"/>
      <c r="R13" s="139"/>
      <c r="S13" s="139"/>
      <c r="T13" s="139"/>
      <c r="U13" s="139"/>
      <c r="V13" s="139"/>
      <c r="W13" s="139"/>
      <c r="X13" s="139"/>
      <c r="Y13" s="139"/>
      <c r="Z13" s="139"/>
    </row>
    <row r="14" spans="1:26" ht="120.75" customHeight="1" x14ac:dyDescent="0.15">
      <c r="A14" s="133"/>
      <c r="B14" s="134"/>
      <c r="C14" s="135"/>
      <c r="D14" s="135"/>
      <c r="E14" s="134"/>
      <c r="F14" s="136"/>
      <c r="G14" s="137"/>
      <c r="H14" s="134"/>
      <c r="I14" s="138"/>
      <c r="J14" s="135"/>
      <c r="K14" s="134"/>
      <c r="L14" s="139"/>
      <c r="M14" s="134"/>
      <c r="N14" s="136"/>
      <c r="O14" s="139"/>
      <c r="P14" s="139"/>
      <c r="Q14" s="139"/>
      <c r="R14" s="139"/>
      <c r="S14" s="139"/>
      <c r="T14" s="139"/>
      <c r="U14" s="139"/>
      <c r="V14" s="139"/>
      <c r="W14" s="139"/>
      <c r="X14" s="139"/>
      <c r="Y14" s="139"/>
      <c r="Z14" s="139"/>
    </row>
    <row r="15" spans="1:26" ht="120.75" customHeight="1" x14ac:dyDescent="0.15">
      <c r="A15" s="133"/>
      <c r="B15" s="134"/>
      <c r="C15" s="135"/>
      <c r="D15" s="135"/>
      <c r="E15" s="134"/>
      <c r="F15" s="136"/>
      <c r="G15" s="137"/>
      <c r="H15" s="134"/>
      <c r="I15" s="138"/>
      <c r="J15" s="135"/>
      <c r="K15" s="134"/>
      <c r="L15" s="139"/>
      <c r="M15" s="134"/>
      <c r="N15" s="136"/>
      <c r="O15" s="139"/>
      <c r="P15" s="139"/>
      <c r="Q15" s="139"/>
      <c r="R15" s="139"/>
      <c r="S15" s="139"/>
      <c r="T15" s="139"/>
      <c r="U15" s="139"/>
      <c r="V15" s="139"/>
      <c r="W15" s="139"/>
      <c r="X15" s="139"/>
      <c r="Y15" s="139"/>
      <c r="Z15" s="139"/>
    </row>
    <row r="16" spans="1:26" ht="120.75" customHeight="1" x14ac:dyDescent="0.15">
      <c r="A16" s="133"/>
      <c r="B16" s="134"/>
      <c r="C16" s="135"/>
      <c r="D16" s="135"/>
      <c r="E16" s="134"/>
      <c r="F16" s="136"/>
      <c r="G16" s="137"/>
      <c r="H16" s="134"/>
      <c r="I16" s="138"/>
      <c r="J16" s="135"/>
      <c r="K16" s="134"/>
      <c r="L16" s="139"/>
      <c r="M16" s="134"/>
      <c r="N16" s="136"/>
      <c r="O16" s="139"/>
      <c r="P16" s="139"/>
      <c r="Q16" s="139"/>
      <c r="R16" s="139"/>
      <c r="S16" s="139"/>
      <c r="T16" s="139"/>
      <c r="U16" s="139"/>
      <c r="V16" s="139"/>
      <c r="W16" s="139"/>
      <c r="X16" s="139"/>
      <c r="Y16" s="139"/>
      <c r="Z16" s="139"/>
    </row>
    <row r="17" spans="1:26" ht="120.75" customHeight="1" x14ac:dyDescent="0.15">
      <c r="A17" s="133"/>
      <c r="B17" s="134"/>
      <c r="C17" s="135"/>
      <c r="D17" s="135"/>
      <c r="E17" s="134"/>
      <c r="F17" s="136"/>
      <c r="G17" s="137"/>
      <c r="H17" s="134"/>
      <c r="I17" s="138"/>
      <c r="J17" s="135"/>
      <c r="K17" s="134"/>
      <c r="L17" s="139"/>
      <c r="M17" s="134"/>
      <c r="N17" s="136"/>
      <c r="O17" s="139"/>
      <c r="P17" s="139"/>
      <c r="Q17" s="139"/>
      <c r="R17" s="139"/>
      <c r="S17" s="139"/>
      <c r="T17" s="139"/>
      <c r="U17" s="139"/>
      <c r="V17" s="139"/>
      <c r="W17" s="139"/>
      <c r="X17" s="139"/>
      <c r="Y17" s="139"/>
      <c r="Z17" s="139"/>
    </row>
    <row r="18" spans="1:26" ht="120.75" customHeight="1" x14ac:dyDescent="0.15">
      <c r="A18" s="133"/>
      <c r="B18" s="134"/>
      <c r="C18" s="135"/>
      <c r="D18" s="135"/>
      <c r="E18" s="134"/>
      <c r="F18" s="136"/>
      <c r="G18" s="137"/>
      <c r="H18" s="134"/>
      <c r="I18" s="138"/>
      <c r="J18" s="135"/>
      <c r="K18" s="134"/>
      <c r="L18" s="139"/>
      <c r="M18" s="134"/>
      <c r="N18" s="136"/>
      <c r="O18" s="139"/>
      <c r="P18" s="139"/>
      <c r="Q18" s="139"/>
      <c r="R18" s="139"/>
      <c r="S18" s="139"/>
      <c r="T18" s="139"/>
      <c r="U18" s="139"/>
      <c r="V18" s="139"/>
      <c r="W18" s="139"/>
      <c r="X18" s="139"/>
      <c r="Y18" s="139"/>
      <c r="Z18" s="139"/>
    </row>
    <row r="19" spans="1:26" ht="120.75" customHeight="1" x14ac:dyDescent="0.15">
      <c r="A19" s="133"/>
      <c r="B19" s="134"/>
      <c r="C19" s="135"/>
      <c r="D19" s="135"/>
      <c r="E19" s="134"/>
      <c r="F19" s="136"/>
      <c r="G19" s="137"/>
      <c r="H19" s="134"/>
      <c r="I19" s="138"/>
      <c r="J19" s="135"/>
      <c r="K19" s="134"/>
      <c r="L19" s="139"/>
      <c r="M19" s="134"/>
      <c r="N19" s="136"/>
      <c r="O19" s="139"/>
      <c r="P19" s="139"/>
      <c r="Q19" s="139"/>
      <c r="R19" s="139"/>
      <c r="S19" s="139"/>
      <c r="T19" s="139"/>
      <c r="U19" s="139"/>
      <c r="V19" s="139"/>
      <c r="W19" s="139"/>
      <c r="X19" s="139"/>
      <c r="Y19" s="139"/>
      <c r="Z19" s="139"/>
    </row>
    <row r="20" spans="1:26" ht="120.75" customHeight="1" x14ac:dyDescent="0.15">
      <c r="A20" s="133"/>
      <c r="B20" s="134"/>
      <c r="C20" s="135"/>
      <c r="D20" s="135"/>
      <c r="E20" s="134"/>
      <c r="F20" s="136"/>
      <c r="G20" s="137"/>
      <c r="H20" s="134"/>
      <c r="I20" s="138"/>
      <c r="J20" s="135"/>
      <c r="K20" s="134"/>
      <c r="L20" s="139"/>
      <c r="M20" s="134"/>
      <c r="N20" s="136"/>
      <c r="O20" s="139"/>
      <c r="P20" s="139"/>
      <c r="Q20" s="139"/>
      <c r="R20" s="139"/>
      <c r="S20" s="139"/>
      <c r="T20" s="139"/>
      <c r="U20" s="139"/>
      <c r="V20" s="139"/>
      <c r="W20" s="139"/>
      <c r="X20" s="139"/>
      <c r="Y20" s="139"/>
      <c r="Z20" s="139"/>
    </row>
    <row r="21" spans="1:26" ht="120.75" customHeight="1" x14ac:dyDescent="0.15">
      <c r="A21" s="133"/>
      <c r="B21" s="134"/>
      <c r="C21" s="135"/>
      <c r="D21" s="135"/>
      <c r="E21" s="134"/>
      <c r="F21" s="136"/>
      <c r="G21" s="137"/>
      <c r="H21" s="134"/>
      <c r="I21" s="138"/>
      <c r="J21" s="135"/>
      <c r="K21" s="134"/>
      <c r="L21" s="139"/>
      <c r="M21" s="134"/>
      <c r="N21" s="136"/>
      <c r="O21" s="139"/>
      <c r="P21" s="139"/>
      <c r="Q21" s="139"/>
      <c r="R21" s="139"/>
      <c r="S21" s="139"/>
      <c r="T21" s="139"/>
      <c r="U21" s="139"/>
      <c r="V21" s="139"/>
      <c r="W21" s="139"/>
      <c r="X21" s="139"/>
      <c r="Y21" s="139"/>
      <c r="Z21" s="139"/>
    </row>
    <row r="22" spans="1:26" ht="120.75" customHeight="1" x14ac:dyDescent="0.15">
      <c r="A22" s="133"/>
      <c r="B22" s="134"/>
      <c r="C22" s="135"/>
      <c r="D22" s="135"/>
      <c r="E22" s="134"/>
      <c r="F22" s="136"/>
      <c r="G22" s="137"/>
      <c r="H22" s="134"/>
      <c r="I22" s="138"/>
      <c r="J22" s="135"/>
      <c r="K22" s="134"/>
      <c r="L22" s="139"/>
      <c r="M22" s="134"/>
      <c r="N22" s="136"/>
      <c r="O22" s="139"/>
      <c r="P22" s="139"/>
      <c r="Q22" s="139"/>
      <c r="R22" s="139"/>
      <c r="S22" s="139"/>
      <c r="T22" s="139"/>
      <c r="U22" s="139"/>
      <c r="V22" s="139"/>
      <c r="W22" s="139"/>
      <c r="X22" s="139"/>
      <c r="Y22" s="139"/>
      <c r="Z22" s="139"/>
    </row>
    <row r="23" spans="1:26" ht="120.75" customHeight="1" x14ac:dyDescent="0.15">
      <c r="A23" s="133"/>
      <c r="B23" s="134"/>
      <c r="C23" s="135"/>
      <c r="D23" s="135"/>
      <c r="E23" s="134"/>
      <c r="F23" s="136"/>
      <c r="G23" s="137"/>
      <c r="H23" s="134"/>
      <c r="I23" s="138"/>
      <c r="J23" s="135"/>
      <c r="K23" s="134"/>
      <c r="L23" s="139"/>
      <c r="M23" s="134"/>
      <c r="N23" s="136"/>
      <c r="O23" s="139"/>
      <c r="P23" s="139"/>
      <c r="Q23" s="139"/>
      <c r="R23" s="139"/>
      <c r="S23" s="139"/>
      <c r="T23" s="139"/>
      <c r="U23" s="139"/>
      <c r="V23" s="139"/>
      <c r="W23" s="139"/>
      <c r="X23" s="139"/>
      <c r="Y23" s="139"/>
      <c r="Z23" s="139"/>
    </row>
    <row r="24" spans="1:26" ht="120.75" customHeight="1" x14ac:dyDescent="0.15">
      <c r="A24" s="133"/>
      <c r="B24" s="134"/>
      <c r="C24" s="135"/>
      <c r="D24" s="135"/>
      <c r="E24" s="134"/>
      <c r="F24" s="136"/>
      <c r="G24" s="137"/>
      <c r="H24" s="134"/>
      <c r="I24" s="138"/>
      <c r="J24" s="135"/>
      <c r="K24" s="134"/>
      <c r="L24" s="139"/>
      <c r="M24" s="134"/>
      <c r="N24" s="136"/>
      <c r="O24" s="139"/>
      <c r="P24" s="139"/>
      <c r="Q24" s="139"/>
      <c r="R24" s="139"/>
      <c r="S24" s="139"/>
      <c r="T24" s="139"/>
      <c r="U24" s="139"/>
      <c r="V24" s="139"/>
      <c r="W24" s="139"/>
      <c r="X24" s="139"/>
      <c r="Y24" s="139"/>
      <c r="Z24" s="139"/>
    </row>
    <row r="25" spans="1:26" ht="120.75" customHeight="1" x14ac:dyDescent="0.15">
      <c r="A25" s="133"/>
      <c r="B25" s="134"/>
      <c r="C25" s="135"/>
      <c r="D25" s="135"/>
      <c r="E25" s="134"/>
      <c r="F25" s="136"/>
      <c r="G25" s="137"/>
      <c r="H25" s="134"/>
      <c r="I25" s="138"/>
      <c r="J25" s="135"/>
      <c r="K25" s="134"/>
      <c r="L25" s="139"/>
      <c r="M25" s="134"/>
      <c r="N25" s="136"/>
      <c r="O25" s="139"/>
      <c r="P25" s="139"/>
      <c r="Q25" s="139"/>
      <c r="R25" s="139"/>
      <c r="S25" s="139"/>
      <c r="T25" s="139"/>
      <c r="U25" s="139"/>
      <c r="V25" s="139"/>
      <c r="W25" s="139"/>
      <c r="X25" s="139"/>
      <c r="Y25" s="139"/>
      <c r="Z25" s="139"/>
    </row>
    <row r="26" spans="1:26" ht="120.75" customHeight="1" x14ac:dyDescent="0.15">
      <c r="A26" s="133"/>
      <c r="B26" s="134"/>
      <c r="C26" s="135"/>
      <c r="D26" s="135"/>
      <c r="E26" s="134"/>
      <c r="F26" s="136"/>
      <c r="G26" s="137"/>
      <c r="H26" s="134"/>
      <c r="I26" s="138"/>
      <c r="J26" s="135"/>
      <c r="K26" s="134"/>
      <c r="L26" s="139"/>
      <c r="M26" s="134"/>
      <c r="N26" s="136"/>
      <c r="O26" s="139"/>
      <c r="P26" s="139"/>
      <c r="Q26" s="139"/>
      <c r="R26" s="139"/>
      <c r="S26" s="139"/>
      <c r="T26" s="139"/>
      <c r="U26" s="139"/>
      <c r="V26" s="139"/>
      <c r="W26" s="139"/>
      <c r="X26" s="139"/>
      <c r="Y26" s="139"/>
      <c r="Z26" s="139"/>
    </row>
    <row r="27" spans="1:26" ht="120.75" customHeight="1" x14ac:dyDescent="0.15">
      <c r="A27" s="133"/>
      <c r="B27" s="134"/>
      <c r="C27" s="135"/>
      <c r="D27" s="135"/>
      <c r="E27" s="134"/>
      <c r="F27" s="136"/>
      <c r="G27" s="137"/>
      <c r="H27" s="134"/>
      <c r="I27" s="138"/>
      <c r="J27" s="135"/>
      <c r="K27" s="134"/>
      <c r="L27" s="139"/>
      <c r="M27" s="134"/>
      <c r="N27" s="136"/>
      <c r="O27" s="139"/>
      <c r="P27" s="139"/>
      <c r="Q27" s="139"/>
      <c r="R27" s="139"/>
      <c r="S27" s="139"/>
      <c r="T27" s="139"/>
      <c r="U27" s="139"/>
      <c r="V27" s="139"/>
      <c r="W27" s="139"/>
      <c r="X27" s="139"/>
      <c r="Y27" s="139"/>
      <c r="Z27" s="139"/>
    </row>
    <row r="28" spans="1:26" ht="120.75" customHeight="1" x14ac:dyDescent="0.15">
      <c r="A28" s="133"/>
      <c r="B28" s="134"/>
      <c r="C28" s="135"/>
      <c r="D28" s="135"/>
      <c r="E28" s="134"/>
      <c r="F28" s="136"/>
      <c r="G28" s="137"/>
      <c r="H28" s="134"/>
      <c r="I28" s="138"/>
      <c r="J28" s="135"/>
      <c r="K28" s="134"/>
      <c r="L28" s="139"/>
      <c r="M28" s="134"/>
      <c r="N28" s="136"/>
      <c r="O28" s="139"/>
      <c r="P28" s="139"/>
      <c r="Q28" s="139"/>
      <c r="R28" s="139"/>
      <c r="S28" s="139"/>
      <c r="T28" s="139"/>
      <c r="U28" s="139"/>
      <c r="V28" s="139"/>
      <c r="W28" s="139"/>
      <c r="X28" s="139"/>
      <c r="Y28" s="139"/>
      <c r="Z28" s="139"/>
    </row>
    <row r="29" spans="1:26" ht="120.75" customHeight="1" x14ac:dyDescent="0.15">
      <c r="A29" s="133"/>
      <c r="B29" s="134"/>
      <c r="C29" s="135"/>
      <c r="D29" s="135"/>
      <c r="E29" s="134"/>
      <c r="F29" s="136"/>
      <c r="G29" s="137"/>
      <c r="H29" s="134"/>
      <c r="I29" s="138"/>
      <c r="J29" s="135"/>
      <c r="K29" s="134"/>
      <c r="L29" s="139"/>
      <c r="M29" s="134"/>
      <c r="N29" s="136"/>
      <c r="O29" s="139"/>
      <c r="P29" s="139"/>
      <c r="Q29" s="139"/>
      <c r="R29" s="139"/>
      <c r="S29" s="139"/>
      <c r="T29" s="139"/>
      <c r="U29" s="139"/>
      <c r="V29" s="139"/>
      <c r="W29" s="139"/>
      <c r="X29" s="139"/>
      <c r="Y29" s="139"/>
      <c r="Z29" s="139"/>
    </row>
    <row r="30" spans="1:26" ht="120.75" customHeight="1" x14ac:dyDescent="0.15">
      <c r="A30" s="133"/>
      <c r="B30" s="134"/>
      <c r="C30" s="135"/>
      <c r="D30" s="135"/>
      <c r="E30" s="134"/>
      <c r="F30" s="136"/>
      <c r="G30" s="137"/>
      <c r="H30" s="134"/>
      <c r="I30" s="138"/>
      <c r="J30" s="135"/>
      <c r="K30" s="134"/>
      <c r="L30" s="139"/>
      <c r="M30" s="134"/>
      <c r="N30" s="136"/>
      <c r="O30" s="139"/>
      <c r="P30" s="139"/>
      <c r="Q30" s="139"/>
      <c r="R30" s="139"/>
      <c r="S30" s="139"/>
      <c r="T30" s="139"/>
      <c r="U30" s="139"/>
      <c r="V30" s="139"/>
      <c r="W30" s="139"/>
      <c r="X30" s="139"/>
      <c r="Y30" s="139"/>
      <c r="Z30" s="139"/>
    </row>
    <row r="31" spans="1:26" ht="120.75" customHeight="1" x14ac:dyDescent="0.15">
      <c r="A31" s="133"/>
      <c r="B31" s="134"/>
      <c r="C31" s="135"/>
      <c r="D31" s="135"/>
      <c r="E31" s="134"/>
      <c r="F31" s="136"/>
      <c r="G31" s="137"/>
      <c r="H31" s="134"/>
      <c r="I31" s="138"/>
      <c r="J31" s="135"/>
      <c r="K31" s="134"/>
      <c r="L31" s="139"/>
      <c r="M31" s="134"/>
      <c r="N31" s="136"/>
      <c r="O31" s="139"/>
      <c r="P31" s="139"/>
      <c r="Q31" s="139"/>
      <c r="R31" s="139"/>
      <c r="S31" s="139"/>
      <c r="T31" s="139"/>
      <c r="U31" s="139"/>
      <c r="V31" s="139"/>
      <c r="W31" s="139"/>
      <c r="X31" s="139"/>
      <c r="Y31" s="139"/>
      <c r="Z31" s="139"/>
    </row>
    <row r="32" spans="1:26" ht="120.75" customHeight="1" x14ac:dyDescent="0.15">
      <c r="A32" s="133"/>
      <c r="B32" s="134"/>
      <c r="C32" s="135"/>
      <c r="D32" s="135"/>
      <c r="E32" s="134"/>
      <c r="F32" s="136"/>
      <c r="G32" s="137"/>
      <c r="H32" s="134"/>
      <c r="I32" s="138"/>
      <c r="J32" s="135"/>
      <c r="K32" s="134"/>
      <c r="L32" s="139"/>
      <c r="M32" s="134"/>
      <c r="N32" s="136"/>
      <c r="O32" s="139"/>
      <c r="P32" s="139"/>
      <c r="Q32" s="139"/>
      <c r="R32" s="139"/>
      <c r="S32" s="139"/>
      <c r="T32" s="139"/>
      <c r="U32" s="139"/>
      <c r="V32" s="139"/>
      <c r="W32" s="139"/>
      <c r="X32" s="139"/>
      <c r="Y32" s="139"/>
      <c r="Z32" s="139"/>
    </row>
    <row r="33" spans="1:26" ht="120.75" customHeight="1" x14ac:dyDescent="0.15">
      <c r="A33" s="133"/>
      <c r="B33" s="134"/>
      <c r="C33" s="135"/>
      <c r="D33" s="135"/>
      <c r="E33" s="134"/>
      <c r="F33" s="136"/>
      <c r="G33" s="137"/>
      <c r="H33" s="134"/>
      <c r="I33" s="138"/>
      <c r="J33" s="135"/>
      <c r="K33" s="134"/>
      <c r="L33" s="139"/>
      <c r="M33" s="134"/>
      <c r="N33" s="136"/>
      <c r="O33" s="139"/>
      <c r="P33" s="139"/>
      <c r="Q33" s="139"/>
      <c r="R33" s="139"/>
      <c r="S33" s="139"/>
      <c r="T33" s="139"/>
      <c r="U33" s="139"/>
      <c r="V33" s="139"/>
      <c r="W33" s="139"/>
      <c r="X33" s="139"/>
      <c r="Y33" s="139"/>
      <c r="Z33" s="139"/>
    </row>
    <row r="34" spans="1:26" ht="120.75" customHeight="1" x14ac:dyDescent="0.15">
      <c r="A34" s="133"/>
      <c r="B34" s="134"/>
      <c r="C34" s="135"/>
      <c r="D34" s="135"/>
      <c r="E34" s="134"/>
      <c r="F34" s="136"/>
      <c r="G34" s="137"/>
      <c r="H34" s="134"/>
      <c r="I34" s="138"/>
      <c r="J34" s="135"/>
      <c r="K34" s="134"/>
      <c r="L34" s="139"/>
      <c r="M34" s="134"/>
      <c r="N34" s="136"/>
      <c r="O34" s="139"/>
      <c r="P34" s="139"/>
      <c r="Q34" s="139"/>
      <c r="R34" s="139"/>
      <c r="S34" s="139"/>
      <c r="T34" s="139"/>
      <c r="U34" s="139"/>
      <c r="V34" s="139"/>
      <c r="W34" s="139"/>
      <c r="X34" s="139"/>
      <c r="Y34" s="139"/>
      <c r="Z34" s="139"/>
    </row>
    <row r="35" spans="1:26" ht="120.75" customHeight="1" x14ac:dyDescent="0.15">
      <c r="A35" s="133"/>
      <c r="B35" s="134"/>
      <c r="C35" s="135"/>
      <c r="D35" s="135"/>
      <c r="E35" s="134"/>
      <c r="F35" s="136"/>
      <c r="G35" s="137"/>
      <c r="H35" s="134"/>
      <c r="I35" s="138"/>
      <c r="J35" s="135"/>
      <c r="K35" s="134"/>
      <c r="L35" s="139"/>
      <c r="M35" s="134"/>
      <c r="N35" s="136"/>
      <c r="O35" s="139"/>
      <c r="P35" s="139"/>
      <c r="Q35" s="139"/>
      <c r="R35" s="139"/>
      <c r="S35" s="139"/>
      <c r="T35" s="139"/>
      <c r="U35" s="139"/>
      <c r="V35" s="139"/>
      <c r="W35" s="139"/>
      <c r="X35" s="139"/>
      <c r="Y35" s="139"/>
      <c r="Z35" s="139"/>
    </row>
    <row r="36" spans="1:26" ht="120.75" customHeight="1" x14ac:dyDescent="0.15">
      <c r="A36" s="133"/>
      <c r="B36" s="134"/>
      <c r="C36" s="135"/>
      <c r="D36" s="135"/>
      <c r="E36" s="134"/>
      <c r="F36" s="136"/>
      <c r="G36" s="137"/>
      <c r="H36" s="134"/>
      <c r="I36" s="138"/>
      <c r="J36" s="135"/>
      <c r="K36" s="134"/>
      <c r="L36" s="139"/>
      <c r="M36" s="134"/>
      <c r="N36" s="136"/>
      <c r="O36" s="139"/>
      <c r="P36" s="139"/>
      <c r="Q36" s="139"/>
      <c r="R36" s="139"/>
      <c r="S36" s="139"/>
      <c r="T36" s="139"/>
      <c r="U36" s="139"/>
      <c r="V36" s="139"/>
      <c r="W36" s="139"/>
      <c r="X36" s="139"/>
      <c r="Y36" s="139"/>
      <c r="Z36" s="139"/>
    </row>
    <row r="37" spans="1:26" ht="120.75" customHeight="1" x14ac:dyDescent="0.15">
      <c r="A37" s="133"/>
      <c r="B37" s="134"/>
      <c r="C37" s="135"/>
      <c r="D37" s="135"/>
      <c r="E37" s="134"/>
      <c r="F37" s="136"/>
      <c r="G37" s="137"/>
      <c r="H37" s="134"/>
      <c r="I37" s="138"/>
      <c r="J37" s="135"/>
      <c r="K37" s="134"/>
      <c r="L37" s="139"/>
      <c r="M37" s="134"/>
      <c r="N37" s="136"/>
      <c r="O37" s="139"/>
      <c r="P37" s="139"/>
      <c r="Q37" s="139"/>
      <c r="R37" s="139"/>
      <c r="S37" s="139"/>
      <c r="T37" s="139"/>
      <c r="U37" s="139"/>
      <c r="V37" s="139"/>
      <c r="W37" s="139"/>
      <c r="X37" s="139"/>
      <c r="Y37" s="139"/>
      <c r="Z37" s="139"/>
    </row>
    <row r="38" spans="1:26" ht="120.75" customHeight="1" x14ac:dyDescent="0.15">
      <c r="A38" s="133"/>
      <c r="B38" s="134"/>
      <c r="C38" s="135"/>
      <c r="D38" s="135"/>
      <c r="E38" s="134"/>
      <c r="F38" s="136"/>
      <c r="G38" s="137"/>
      <c r="H38" s="134"/>
      <c r="I38" s="138"/>
      <c r="J38" s="135"/>
      <c r="K38" s="134"/>
      <c r="L38" s="139"/>
      <c r="M38" s="134"/>
      <c r="N38" s="136"/>
      <c r="O38" s="139"/>
      <c r="P38" s="139"/>
      <c r="Q38" s="139"/>
      <c r="R38" s="139"/>
      <c r="S38" s="139"/>
      <c r="T38" s="139"/>
      <c r="U38" s="139"/>
      <c r="V38" s="139"/>
      <c r="W38" s="139"/>
      <c r="X38" s="139"/>
      <c r="Y38" s="139"/>
      <c r="Z38" s="139"/>
    </row>
    <row r="39" spans="1:26" ht="120.75" customHeight="1" x14ac:dyDescent="0.15">
      <c r="A39" s="133"/>
      <c r="B39" s="134"/>
      <c r="C39" s="135"/>
      <c r="D39" s="135"/>
      <c r="E39" s="134"/>
      <c r="F39" s="136"/>
      <c r="G39" s="137"/>
      <c r="H39" s="134"/>
      <c r="I39" s="138"/>
      <c r="J39" s="135"/>
      <c r="K39" s="134"/>
      <c r="L39" s="139"/>
      <c r="M39" s="134"/>
      <c r="N39" s="136"/>
      <c r="O39" s="139"/>
      <c r="P39" s="139"/>
      <c r="Q39" s="139"/>
      <c r="R39" s="139"/>
      <c r="S39" s="139"/>
      <c r="T39" s="139"/>
      <c r="U39" s="139"/>
      <c r="V39" s="139"/>
      <c r="W39" s="139"/>
      <c r="X39" s="139"/>
      <c r="Y39" s="139"/>
      <c r="Z39" s="139"/>
    </row>
    <row r="40" spans="1:26" ht="120.75" customHeight="1" x14ac:dyDescent="0.15">
      <c r="A40" s="133"/>
      <c r="B40" s="134"/>
      <c r="C40" s="135"/>
      <c r="D40" s="135"/>
      <c r="E40" s="134"/>
      <c r="F40" s="136"/>
      <c r="G40" s="137"/>
      <c r="H40" s="134"/>
      <c r="I40" s="138"/>
      <c r="J40" s="135"/>
      <c r="K40" s="134"/>
      <c r="L40" s="139"/>
      <c r="M40" s="134"/>
      <c r="N40" s="136"/>
      <c r="O40" s="139"/>
      <c r="P40" s="139"/>
      <c r="Q40" s="139"/>
      <c r="R40" s="139"/>
      <c r="S40" s="139"/>
      <c r="T40" s="139"/>
      <c r="U40" s="139"/>
      <c r="V40" s="139"/>
      <c r="W40" s="139"/>
      <c r="X40" s="139"/>
      <c r="Y40" s="139"/>
      <c r="Z40" s="139"/>
    </row>
    <row r="41" spans="1:26" ht="120.75" customHeight="1" x14ac:dyDescent="0.15">
      <c r="A41" s="133"/>
      <c r="B41" s="134"/>
      <c r="C41" s="135"/>
      <c r="D41" s="135"/>
      <c r="E41" s="134"/>
      <c r="F41" s="136"/>
      <c r="G41" s="137"/>
      <c r="H41" s="134"/>
      <c r="I41" s="138"/>
      <c r="J41" s="135"/>
      <c r="K41" s="134"/>
      <c r="L41" s="139"/>
      <c r="M41" s="134"/>
      <c r="N41" s="136"/>
      <c r="O41" s="139"/>
      <c r="P41" s="139"/>
      <c r="Q41" s="139"/>
      <c r="R41" s="139"/>
      <c r="S41" s="139"/>
      <c r="T41" s="139"/>
      <c r="U41" s="139"/>
      <c r="V41" s="139"/>
      <c r="W41" s="139"/>
      <c r="X41" s="139"/>
      <c r="Y41" s="139"/>
      <c r="Z41" s="139"/>
    </row>
    <row r="42" spans="1:26" ht="120.75" customHeight="1" x14ac:dyDescent="0.15">
      <c r="A42" s="133"/>
      <c r="B42" s="134"/>
      <c r="C42" s="135"/>
      <c r="D42" s="135"/>
      <c r="E42" s="134"/>
      <c r="F42" s="136"/>
      <c r="G42" s="137"/>
      <c r="H42" s="134"/>
      <c r="I42" s="138"/>
      <c r="J42" s="135"/>
      <c r="K42" s="134"/>
      <c r="L42" s="139"/>
      <c r="M42" s="134"/>
      <c r="N42" s="136"/>
      <c r="O42" s="139"/>
      <c r="P42" s="139"/>
      <c r="Q42" s="139"/>
      <c r="R42" s="139"/>
      <c r="S42" s="139"/>
      <c r="T42" s="139"/>
      <c r="U42" s="139"/>
      <c r="V42" s="139"/>
      <c r="W42" s="139"/>
      <c r="X42" s="139"/>
      <c r="Y42" s="139"/>
      <c r="Z42" s="139"/>
    </row>
    <row r="43" spans="1:26" ht="120.75" customHeight="1" x14ac:dyDescent="0.15">
      <c r="A43" s="133"/>
      <c r="B43" s="134"/>
      <c r="C43" s="135"/>
      <c r="D43" s="135"/>
      <c r="E43" s="134"/>
      <c r="F43" s="136"/>
      <c r="G43" s="137"/>
      <c r="H43" s="134"/>
      <c r="I43" s="138"/>
      <c r="J43" s="135"/>
      <c r="K43" s="134"/>
      <c r="L43" s="139"/>
      <c r="M43" s="134"/>
      <c r="N43" s="136"/>
      <c r="O43" s="139"/>
      <c r="P43" s="139"/>
      <c r="Q43" s="139"/>
      <c r="R43" s="139"/>
      <c r="S43" s="139"/>
      <c r="T43" s="139"/>
      <c r="U43" s="139"/>
      <c r="V43" s="139"/>
      <c r="W43" s="139"/>
      <c r="X43" s="139"/>
      <c r="Y43" s="139"/>
      <c r="Z43" s="139"/>
    </row>
    <row r="44" spans="1:26" ht="120.75" customHeight="1" x14ac:dyDescent="0.15">
      <c r="A44" s="133"/>
      <c r="B44" s="134"/>
      <c r="C44" s="135"/>
      <c r="D44" s="135"/>
      <c r="E44" s="134"/>
      <c r="F44" s="136"/>
      <c r="G44" s="137"/>
      <c r="H44" s="134"/>
      <c r="I44" s="138"/>
      <c r="J44" s="135"/>
      <c r="K44" s="134"/>
      <c r="L44" s="139"/>
      <c r="M44" s="134"/>
      <c r="N44" s="136"/>
      <c r="O44" s="139"/>
      <c r="P44" s="139"/>
      <c r="Q44" s="139"/>
      <c r="R44" s="139"/>
      <c r="S44" s="139"/>
      <c r="T44" s="139"/>
      <c r="U44" s="139"/>
      <c r="V44" s="139"/>
      <c r="W44" s="139"/>
      <c r="X44" s="139"/>
      <c r="Y44" s="139"/>
      <c r="Z44" s="139"/>
    </row>
    <row r="45" spans="1:26" ht="120.75" customHeight="1" x14ac:dyDescent="0.15">
      <c r="A45" s="133"/>
      <c r="B45" s="134"/>
      <c r="C45" s="135"/>
      <c r="D45" s="135"/>
      <c r="E45" s="134"/>
      <c r="F45" s="136"/>
      <c r="G45" s="137"/>
      <c r="H45" s="134"/>
      <c r="I45" s="138"/>
      <c r="J45" s="135"/>
      <c r="K45" s="134"/>
      <c r="L45" s="139"/>
      <c r="M45" s="134"/>
      <c r="N45" s="136"/>
      <c r="O45" s="139"/>
      <c r="P45" s="139"/>
      <c r="Q45" s="139"/>
      <c r="R45" s="139"/>
      <c r="S45" s="139"/>
      <c r="T45" s="139"/>
      <c r="U45" s="139"/>
      <c r="V45" s="139"/>
      <c r="W45" s="139"/>
      <c r="X45" s="139"/>
      <c r="Y45" s="139"/>
      <c r="Z45" s="139"/>
    </row>
    <row r="46" spans="1:26" ht="120.75" customHeight="1" x14ac:dyDescent="0.15">
      <c r="A46" s="133"/>
      <c r="B46" s="134"/>
      <c r="C46" s="135"/>
      <c r="D46" s="135"/>
      <c r="E46" s="134"/>
      <c r="F46" s="136"/>
      <c r="G46" s="137"/>
      <c r="H46" s="134"/>
      <c r="I46" s="138"/>
      <c r="J46" s="135"/>
      <c r="K46" s="134"/>
      <c r="L46" s="139"/>
      <c r="M46" s="134"/>
      <c r="N46" s="136"/>
      <c r="O46" s="139"/>
      <c r="P46" s="139"/>
      <c r="Q46" s="139"/>
      <c r="R46" s="139"/>
      <c r="S46" s="139"/>
      <c r="T46" s="139"/>
      <c r="U46" s="139"/>
      <c r="V46" s="139"/>
      <c r="W46" s="139"/>
      <c r="X46" s="139"/>
      <c r="Y46" s="139"/>
      <c r="Z46" s="139"/>
    </row>
    <row r="47" spans="1:26" ht="120.75" customHeight="1" x14ac:dyDescent="0.15">
      <c r="A47" s="133"/>
      <c r="B47" s="134"/>
      <c r="C47" s="135"/>
      <c r="D47" s="135"/>
      <c r="E47" s="134"/>
      <c r="F47" s="136"/>
      <c r="G47" s="137"/>
      <c r="H47" s="134"/>
      <c r="I47" s="138"/>
      <c r="J47" s="135"/>
      <c r="K47" s="134"/>
      <c r="L47" s="139"/>
      <c r="M47" s="134"/>
      <c r="N47" s="136"/>
      <c r="O47" s="139"/>
      <c r="P47" s="139"/>
      <c r="Q47" s="139"/>
      <c r="R47" s="139"/>
      <c r="S47" s="139"/>
      <c r="T47" s="139"/>
      <c r="U47" s="139"/>
      <c r="V47" s="139"/>
      <c r="W47" s="139"/>
      <c r="X47" s="139"/>
      <c r="Y47" s="139"/>
      <c r="Z47" s="139"/>
    </row>
    <row r="48" spans="1:26" ht="120.75" customHeight="1" x14ac:dyDescent="0.15">
      <c r="A48" s="133"/>
      <c r="B48" s="134"/>
      <c r="C48" s="135"/>
      <c r="D48" s="135"/>
      <c r="E48" s="134"/>
      <c r="F48" s="136"/>
      <c r="G48" s="137"/>
      <c r="H48" s="134"/>
      <c r="I48" s="138"/>
      <c r="J48" s="135"/>
      <c r="K48" s="134"/>
      <c r="L48" s="139"/>
      <c r="M48" s="134"/>
      <c r="N48" s="136"/>
      <c r="O48" s="139"/>
      <c r="P48" s="139"/>
      <c r="Q48" s="139"/>
      <c r="R48" s="139"/>
      <c r="S48" s="139"/>
      <c r="T48" s="139"/>
      <c r="U48" s="139"/>
      <c r="V48" s="139"/>
      <c r="W48" s="139"/>
      <c r="X48" s="139"/>
      <c r="Y48" s="139"/>
      <c r="Z48" s="139"/>
    </row>
    <row r="49" spans="1:26" ht="120.75" customHeight="1" x14ac:dyDescent="0.15">
      <c r="A49" s="133"/>
      <c r="B49" s="134"/>
      <c r="C49" s="135"/>
      <c r="D49" s="135"/>
      <c r="E49" s="134"/>
      <c r="F49" s="136"/>
      <c r="G49" s="137"/>
      <c r="H49" s="134"/>
      <c r="I49" s="138"/>
      <c r="J49" s="135"/>
      <c r="K49" s="134"/>
      <c r="L49" s="139"/>
      <c r="M49" s="134"/>
      <c r="N49" s="136"/>
      <c r="O49" s="139"/>
      <c r="P49" s="139"/>
      <c r="Q49" s="139"/>
      <c r="R49" s="139"/>
      <c r="S49" s="139"/>
      <c r="T49" s="139"/>
      <c r="U49" s="139"/>
      <c r="V49" s="139"/>
      <c r="W49" s="139"/>
      <c r="X49" s="139"/>
      <c r="Y49" s="139"/>
      <c r="Z49" s="139"/>
    </row>
    <row r="50" spans="1:26" ht="120.75" customHeight="1" x14ac:dyDescent="0.15">
      <c r="A50" s="133"/>
      <c r="B50" s="134"/>
      <c r="C50" s="135"/>
      <c r="D50" s="135"/>
      <c r="E50" s="134"/>
      <c r="F50" s="136"/>
      <c r="G50" s="137"/>
      <c r="H50" s="134"/>
      <c r="I50" s="138"/>
      <c r="J50" s="135"/>
      <c r="K50" s="134"/>
      <c r="L50" s="139"/>
      <c r="M50" s="134"/>
      <c r="N50" s="136"/>
      <c r="O50" s="139"/>
      <c r="P50" s="139"/>
      <c r="Q50" s="139"/>
      <c r="R50" s="139"/>
      <c r="S50" s="139"/>
      <c r="T50" s="139"/>
      <c r="U50" s="139"/>
      <c r="V50" s="139"/>
      <c r="W50" s="139"/>
      <c r="X50" s="139"/>
      <c r="Y50" s="139"/>
      <c r="Z50" s="139"/>
    </row>
    <row r="10000" spans="16:30" x14ac:dyDescent="0.15">
      <c r="P10000" s="112"/>
      <c r="Q10000" s="112"/>
      <c r="R10000" s="112"/>
      <c r="S10000" s="112"/>
      <c r="T10000" s="112"/>
      <c r="U10000" s="112"/>
      <c r="V10000" s="112"/>
      <c r="W10000" s="112"/>
      <c r="X10000" s="98" t="s">
        <v>31</v>
      </c>
      <c r="Y10000" s="112"/>
      <c r="Z10000" s="112"/>
      <c r="AA10000" s="112"/>
      <c r="AB10000" s="112"/>
      <c r="AC10000" s="109"/>
      <c r="AD10000" s="112"/>
    </row>
    <row r="10001" spans="1:30" x14ac:dyDescent="0.15">
      <c r="P10001" s="113"/>
      <c r="Q10001" s="113"/>
      <c r="R10001" s="113"/>
      <c r="S10001" s="113"/>
      <c r="T10001" s="113"/>
      <c r="U10001" s="113"/>
      <c r="V10001" s="113"/>
      <c r="W10001" s="113"/>
      <c r="X10001" s="114" t="s">
        <v>33</v>
      </c>
      <c r="Y10001" s="113"/>
      <c r="Z10001" s="113"/>
      <c r="AA10001" s="113"/>
      <c r="AB10001" s="113"/>
      <c r="AC10001" s="109"/>
      <c r="AD10001" s="113"/>
    </row>
    <row r="10002" spans="1:30" ht="26.25" x14ac:dyDescent="0.15">
      <c r="P10002" s="115" t="s">
        <v>14</v>
      </c>
      <c r="Q10002" s="116" t="s">
        <v>6</v>
      </c>
      <c r="R10002" s="117" t="s">
        <v>15</v>
      </c>
      <c r="S10002" s="117" t="s">
        <v>2</v>
      </c>
      <c r="T10002" s="117" t="s">
        <v>19</v>
      </c>
      <c r="U10002" s="118" t="s">
        <v>3</v>
      </c>
      <c r="V10002" s="119" t="s">
        <v>30</v>
      </c>
      <c r="W10002" s="116" t="s">
        <v>20</v>
      </c>
      <c r="X10002" s="120" t="s">
        <v>31</v>
      </c>
      <c r="Y10002" s="117" t="s">
        <v>5</v>
      </c>
      <c r="Z10002" s="121" t="s">
        <v>16</v>
      </c>
      <c r="AA10002" s="121" t="s">
        <v>17</v>
      </c>
      <c r="AB10002" s="117" t="s">
        <v>11</v>
      </c>
      <c r="AC10002" s="109"/>
      <c r="AD10002" s="121"/>
    </row>
    <row r="10003" spans="1:30" ht="26.25" x14ac:dyDescent="0.15">
      <c r="P10003" s="64">
        <v>1</v>
      </c>
      <c r="Q10003" s="65">
        <v>42336</v>
      </c>
      <c r="R10003" s="66" t="s">
        <v>24</v>
      </c>
      <c r="S10003" s="67" t="s">
        <v>85</v>
      </c>
      <c r="T10003" s="66" t="s">
        <v>69</v>
      </c>
      <c r="U10003" s="68">
        <v>30</v>
      </c>
      <c r="V10003" s="69">
        <v>42366</v>
      </c>
      <c r="W10003" s="94"/>
      <c r="X10003" s="70">
        <v>0</v>
      </c>
      <c r="Y10003" s="67" t="s">
        <v>80</v>
      </c>
      <c r="Z10003" s="71" t="s">
        <v>81</v>
      </c>
      <c r="AA10003" s="67" t="s">
        <v>74</v>
      </c>
      <c r="AB10003" s="95"/>
      <c r="AC10003" s="109"/>
      <c r="AD10003" s="67"/>
    </row>
    <row r="10004" spans="1:30" ht="26.25" x14ac:dyDescent="0.15">
      <c r="P10004" s="64">
        <v>2</v>
      </c>
      <c r="Q10004" s="65">
        <v>42355</v>
      </c>
      <c r="R10004" s="66" t="s">
        <v>23</v>
      </c>
      <c r="S10004" s="67" t="s">
        <v>71</v>
      </c>
      <c r="T10004" s="66" t="s">
        <v>71</v>
      </c>
      <c r="U10004" s="68">
        <v>10</v>
      </c>
      <c r="V10004" s="69">
        <v>42365</v>
      </c>
      <c r="W10004" s="96"/>
      <c r="X10004" s="70">
        <v>-1</v>
      </c>
      <c r="Y10004" s="67" t="s">
        <v>82</v>
      </c>
      <c r="Z10004" s="71" t="s">
        <v>83</v>
      </c>
      <c r="AA10004" s="67" t="s">
        <v>72</v>
      </c>
      <c r="AB10004" s="95"/>
      <c r="AC10004" s="109"/>
      <c r="AD10004" s="67"/>
    </row>
    <row r="10005" spans="1:30" ht="13.5" x14ac:dyDescent="0.15">
      <c r="P10005" s="64"/>
      <c r="Q10005" s="65"/>
      <c r="R10005" s="66"/>
      <c r="S10005" s="67"/>
      <c r="T10005" s="66"/>
      <c r="U10005" s="68"/>
      <c r="V10005" s="69"/>
      <c r="W10005" s="94"/>
      <c r="X10005" s="70"/>
      <c r="Y10005" s="67"/>
      <c r="Z10005" s="71"/>
      <c r="AA10005" s="67"/>
      <c r="AB10005" s="95"/>
      <c r="AC10005" s="109"/>
      <c r="AD10005" s="67"/>
    </row>
    <row r="10006" spans="1:30" ht="13.5" x14ac:dyDescent="0.15">
      <c r="P10006" s="64"/>
      <c r="Q10006" s="65"/>
      <c r="R10006" s="66"/>
      <c r="S10006" s="67"/>
      <c r="T10006" s="66"/>
      <c r="U10006" s="68"/>
      <c r="V10006" s="69"/>
      <c r="W10006" s="94"/>
      <c r="X10006" s="70"/>
      <c r="Y10006" s="67"/>
      <c r="Z10006" s="71"/>
      <c r="AA10006" s="67"/>
      <c r="AB10006" s="95"/>
      <c r="AC10006" s="109"/>
      <c r="AD10006" s="67"/>
    </row>
    <row r="10007" spans="1:30" ht="13.5" x14ac:dyDescent="0.15">
      <c r="P10007" s="64"/>
      <c r="Q10007" s="65"/>
      <c r="R10007" s="66"/>
      <c r="S10007" s="67"/>
      <c r="T10007" s="66"/>
      <c r="U10007" s="68"/>
      <c r="V10007" s="69"/>
      <c r="W10007" s="94"/>
      <c r="X10007" s="70"/>
      <c r="Y10007" s="67"/>
      <c r="Z10007" s="71"/>
      <c r="AA10007" s="67"/>
      <c r="AB10007" s="95"/>
      <c r="AC10007" s="109"/>
      <c r="AD10007" s="67"/>
    </row>
    <row r="10008" spans="1:30" ht="13.5" x14ac:dyDescent="0.15">
      <c r="P10008" s="64"/>
      <c r="Q10008" s="65"/>
      <c r="R10008" s="66"/>
      <c r="S10008" s="67"/>
      <c r="T10008" s="66"/>
      <c r="U10008" s="68"/>
      <c r="V10008" s="69"/>
      <c r="W10008" s="94"/>
      <c r="X10008" s="70"/>
      <c r="Y10008" s="67"/>
      <c r="Z10008" s="71"/>
      <c r="AA10008" s="67"/>
      <c r="AB10008" s="95"/>
      <c r="AC10008" s="109"/>
      <c r="AD10008" s="67"/>
    </row>
    <row r="10009" spans="1:30" ht="13.5" x14ac:dyDescent="0.15">
      <c r="A10009" s="64"/>
      <c r="B10009" s="65"/>
      <c r="C10009" s="66"/>
      <c r="D10009" s="67"/>
      <c r="E10009" s="66"/>
      <c r="F10009" s="68"/>
      <c r="G10009" s="69"/>
      <c r="H10009" s="94"/>
      <c r="I10009" s="70"/>
      <c r="J10009" s="67"/>
      <c r="K10009" s="71"/>
      <c r="L10009" s="67"/>
      <c r="M10009" s="95"/>
      <c r="O10009" s="67"/>
      <c r="P10009" s="64"/>
      <c r="Q10009" s="65"/>
      <c r="R10009" s="66"/>
      <c r="S10009" s="67"/>
      <c r="T10009" s="66"/>
      <c r="U10009" s="68"/>
      <c r="V10009" s="69"/>
      <c r="W10009" s="94"/>
      <c r="X10009" s="70"/>
      <c r="Y10009" s="67"/>
      <c r="Z10009" s="71"/>
      <c r="AA10009" s="67"/>
      <c r="AB10009" s="95"/>
    </row>
    <row r="10010" spans="1:30" ht="13.5" x14ac:dyDescent="0.15">
      <c r="A10010" s="64"/>
      <c r="B10010" s="65"/>
      <c r="C10010" s="66"/>
      <c r="D10010" s="67"/>
      <c r="E10010" s="66"/>
      <c r="F10010" s="68"/>
      <c r="G10010" s="69"/>
      <c r="H10010" s="94"/>
      <c r="I10010" s="70"/>
      <c r="J10010" s="67"/>
      <c r="K10010" s="71"/>
      <c r="L10010" s="67"/>
      <c r="M10010" s="95"/>
      <c r="O10010" s="67"/>
    </row>
  </sheetData>
  <sheetProtection sheet="1" objects="1" scenarios="1" sort="0" autoFilter="0" pivotTables="0"/>
  <autoFilter ref="A4:O8" xr:uid="{00000000-0009-0000-0000-000001000000}"/>
  <sortState ref="A5:O15">
    <sortCondition ref="A6"/>
  </sortState>
  <conditionalFormatting sqref="R10002:R10003 C4:C9">
    <cfRule type="expression" dxfId="71" priority="15">
      <formula>OR(AND(ISERROR(VLOOKUP(C4,Liste_Supports,1,FALSE)),LEN(C4)&gt;0,C4&lt;&gt;"Support"),C4="Libellé")</formula>
    </cfRule>
  </conditionalFormatting>
  <conditionalFormatting sqref="AA10002:AA10003 L4:L9">
    <cfRule type="expression" dxfId="70" priority="14">
      <formula>OR(AND(ISERROR(VLOOKUP(L4,Liste_Services,1,FALSE)),LEN(L4)&gt;0,L4&lt;&gt;"Service"),L4="Libellé")</formula>
    </cfRule>
  </conditionalFormatting>
  <conditionalFormatting sqref="T10002:T10003 E4:E9">
    <cfRule type="expression" dxfId="69" priority="12">
      <formula>OR(AND(ISERROR(VLOOKUP(E4,Liste_Délais,1,FALSE)),LEN(E4)&gt;0,E4&lt;&gt;"Type délai"),E4="Libellé")</formula>
    </cfRule>
  </conditionalFormatting>
  <conditionalFormatting sqref="I4:I9">
    <cfRule type="cellIs" dxfId="68" priority="9" operator="between">
      <formula>1</formula>
      <formula>9999</formula>
    </cfRule>
    <cfRule type="cellIs" dxfId="67" priority="10" operator="equal">
      <formula>0</formula>
    </cfRule>
    <cfRule type="cellIs" dxfId="66" priority="11" operator="between">
      <formula>-99999</formula>
      <formula>-1</formula>
    </cfRule>
  </conditionalFormatting>
  <conditionalFormatting sqref="X10002:X10003">
    <cfRule type="cellIs" dxfId="65" priority="2" operator="between">
      <formula>1</formula>
      <formula>9999</formula>
    </cfRule>
    <cfRule type="cellIs" dxfId="64" priority="3" operator="equal">
      <formula>0</formula>
    </cfRule>
    <cfRule type="cellIs" dxfId="63" priority="4" operator="between">
      <formula>-99999</formula>
      <formula>-1</formula>
    </cfRule>
  </conditionalFormatting>
  <dataValidations count="3">
    <dataValidation type="list" allowBlank="1" showInputMessage="1" showErrorMessage="1" errorTitle="Choisir dans la liste" error="Choisir dans la liste !" sqref="T10002 E4:E9" xr:uid="{00000000-0002-0000-0100-000000000000}">
      <formula1>Liste_Délais</formula1>
    </dataValidation>
    <dataValidation type="list" allowBlank="1" showInputMessage="1" showErrorMessage="1" errorTitle="Choisir dans la liste" error="Choisir dans la liste !" sqref="R10002 C4:C9" xr:uid="{00000000-0002-0000-0100-000001000000}">
      <formula1>Liste_Supports</formula1>
    </dataValidation>
    <dataValidation type="list" allowBlank="1" showInputMessage="1" showErrorMessage="1" errorTitle="Choisir dans la liste" error="Choisir dans la liste !" sqref="AA10002 L4:L9" xr:uid="{00000000-0002-0000-0100-000002000000}">
      <formula1>Liste_Services</formula1>
    </dataValidation>
  </dataValidations>
  <printOptions horizontalCentered="1" gridLines="1"/>
  <pageMargins left="0.39370078740157483" right="0.39370078740157483" top="0.59055118110236227" bottom="0.51181102362204722" header="0.31496062992125984" footer="0.19685039370078741"/>
  <pageSetup paperSize="9" scale="54" fitToHeight="0" orientation="landscape" horizontalDpi="4294967292" r:id="rId1"/>
  <headerFooter alignWithMargins="0">
    <oddHeader>&amp;LVILLE de RIORGES&amp;RService Informatique</oddHead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pageSetUpPr fitToPage="1"/>
  </sheetPr>
  <dimension ref="A1:X42"/>
  <sheetViews>
    <sheetView zoomScale="90" zoomScaleNormal="90" workbookViewId="0" xr3:uid="{842E5F09-E766-5B8D-85AF-A39847EA96FD}">
      <pane xSplit="4" ySplit="4" topLeftCell="E5" activePane="bottomRight" state="frozen"/>
      <selection activeCell="A3" sqref="A3:XFD3"/>
      <selection pane="bottomLeft" activeCell="A3" sqref="A3:XFD3"/>
      <selection pane="topRight" activeCell="A3" sqref="A3:XFD3"/>
      <selection pane="bottomRight" activeCell="A4" sqref="A4"/>
    </sheetView>
  </sheetViews>
  <sheetFormatPr defaultColWidth="11.4609375" defaultRowHeight="12.75" x14ac:dyDescent="0.15"/>
  <cols>
    <col min="1" max="1" width="8.76171875" style="106" customWidth="1"/>
    <col min="2" max="2" width="11.73046875" style="107" bestFit="1" customWidth="1"/>
    <col min="3" max="3" width="14.29296875" style="108" customWidth="1"/>
    <col min="4" max="4" width="33.7109375" style="108" customWidth="1"/>
    <col min="5" max="5" width="26.69921875" style="108" customWidth="1"/>
    <col min="6" max="6" width="30.33984375" style="107" customWidth="1"/>
    <col min="7" max="7" width="23.328125" style="105" customWidth="1"/>
    <col min="8" max="8" width="22.7890625" style="108" customWidth="1"/>
    <col min="9" max="10" width="56.7734375" style="107" customWidth="1"/>
    <col min="11" max="16384" width="11.4609375" style="105"/>
  </cols>
  <sheetData>
    <row r="1" spans="1:24" s="4" customFormat="1" ht="29.25" customHeight="1" x14ac:dyDescent="0.15">
      <c r="A1" s="72" t="str">
        <f>Collectivité&amp;" - "&amp;Service &amp; " - Registre du courrier Départ"</f>
        <v>Ma Petite Entreprise - Secrétariat Général - Registre du courrier Départ</v>
      </c>
      <c r="B1" s="18"/>
      <c r="C1" s="73"/>
      <c r="D1" s="18"/>
      <c r="E1" s="73"/>
      <c r="F1" s="18"/>
      <c r="G1" s="77"/>
      <c r="H1" s="73"/>
      <c r="I1" s="18"/>
      <c r="J1" s="18"/>
      <c r="K1" s="140"/>
      <c r="L1" s="140"/>
      <c r="M1" s="140"/>
      <c r="N1" s="140"/>
      <c r="O1" s="140"/>
      <c r="P1" s="140"/>
      <c r="Q1" s="140"/>
      <c r="R1" s="140"/>
      <c r="S1" s="140"/>
      <c r="T1" s="140"/>
      <c r="U1" s="140"/>
      <c r="V1" s="140"/>
      <c r="W1" s="140"/>
      <c r="X1" s="140"/>
    </row>
    <row r="2" spans="1:24" s="4" customFormat="1" ht="16.5" customHeight="1" x14ac:dyDescent="0.15">
      <c r="A2" s="78"/>
      <c r="B2" s="18"/>
      <c r="C2" s="73"/>
      <c r="D2" s="79">
        <f>SUBTOTAL(3,A4:A7)-1</f>
        <v>2</v>
      </c>
      <c r="E2" s="73"/>
      <c r="F2" s="18"/>
      <c r="G2" s="81"/>
      <c r="H2" s="73"/>
      <c r="I2" s="18"/>
      <c r="J2" s="18"/>
      <c r="K2" s="140"/>
      <c r="L2" s="140"/>
      <c r="M2" s="140"/>
      <c r="N2" s="140"/>
      <c r="O2" s="140"/>
      <c r="P2" s="140"/>
      <c r="Q2" s="140"/>
      <c r="R2" s="140"/>
      <c r="S2" s="140"/>
      <c r="T2" s="140"/>
      <c r="U2" s="140"/>
      <c r="V2" s="140"/>
      <c r="W2" s="140"/>
      <c r="X2" s="140"/>
    </row>
    <row r="3" spans="1:24" s="4" customFormat="1" ht="43.5" customHeight="1" x14ac:dyDescent="0.15">
      <c r="A3" s="82"/>
      <c r="B3" s="73"/>
      <c r="C3" s="73"/>
      <c r="D3" s="73"/>
      <c r="E3" s="73"/>
      <c r="F3" s="19"/>
      <c r="G3" s="84"/>
      <c r="H3" s="73"/>
      <c r="I3" s="19"/>
      <c r="J3" s="19"/>
      <c r="K3" s="140"/>
      <c r="L3" s="140"/>
      <c r="M3" s="140"/>
      <c r="N3" s="140"/>
      <c r="O3" s="140"/>
      <c r="P3" s="140"/>
      <c r="Q3" s="140"/>
      <c r="R3" s="140"/>
      <c r="S3" s="140"/>
      <c r="T3" s="140"/>
      <c r="U3" s="140"/>
      <c r="V3" s="140"/>
      <c r="W3" s="140"/>
      <c r="X3" s="140"/>
    </row>
    <row r="4" spans="1:24" s="122" customFormat="1" ht="30.75" customHeight="1" x14ac:dyDescent="0.15">
      <c r="A4" s="85" t="s">
        <v>14</v>
      </c>
      <c r="B4" s="86" t="s">
        <v>6</v>
      </c>
      <c r="C4" s="87" t="s">
        <v>15</v>
      </c>
      <c r="D4" s="87" t="s">
        <v>2</v>
      </c>
      <c r="E4" s="87" t="s">
        <v>5</v>
      </c>
      <c r="F4" s="92" t="s">
        <v>16</v>
      </c>
      <c r="G4" s="92" t="s">
        <v>17</v>
      </c>
      <c r="H4" s="87" t="s">
        <v>18</v>
      </c>
      <c r="I4" s="87" t="s">
        <v>11</v>
      </c>
      <c r="J4" s="87" t="s">
        <v>65</v>
      </c>
      <c r="K4" s="141"/>
      <c r="L4" s="141"/>
      <c r="M4" s="141"/>
      <c r="N4" s="141"/>
      <c r="O4" s="141"/>
      <c r="P4" s="141"/>
      <c r="Q4" s="141"/>
      <c r="R4" s="141"/>
      <c r="S4" s="141"/>
      <c r="T4" s="141"/>
      <c r="U4" s="141"/>
      <c r="V4" s="141"/>
      <c r="W4" s="141"/>
      <c r="X4" s="141"/>
    </row>
    <row r="5" spans="1:24" s="67" customFormat="1" ht="30.75" customHeight="1" x14ac:dyDescent="0.15">
      <c r="A5" s="64">
        <v>1</v>
      </c>
      <c r="B5" s="65">
        <v>42361</v>
      </c>
      <c r="C5" s="66" t="s">
        <v>23</v>
      </c>
      <c r="D5" s="67" t="s">
        <v>89</v>
      </c>
      <c r="E5" s="67" t="s">
        <v>90</v>
      </c>
      <c r="F5" s="67" t="s">
        <v>91</v>
      </c>
      <c r="G5" s="67" t="s">
        <v>72</v>
      </c>
      <c r="H5" s="95" t="s">
        <v>77</v>
      </c>
      <c r="I5" s="14"/>
      <c r="J5" s="155"/>
      <c r="K5" s="142"/>
      <c r="L5" s="142"/>
      <c r="M5" s="142"/>
      <c r="N5" s="142"/>
      <c r="O5" s="142"/>
      <c r="P5" s="142"/>
      <c r="Q5" s="142"/>
      <c r="R5" s="142"/>
      <c r="S5" s="142"/>
      <c r="T5" s="142"/>
      <c r="U5" s="142"/>
      <c r="V5" s="142"/>
      <c r="W5" s="142"/>
      <c r="X5" s="142"/>
    </row>
    <row r="6" spans="1:24" s="67" customFormat="1" ht="30.75" customHeight="1" x14ac:dyDescent="0.15">
      <c r="A6" s="64">
        <v>2</v>
      </c>
      <c r="B6" s="65">
        <v>42362</v>
      </c>
      <c r="C6" s="66" t="s">
        <v>12</v>
      </c>
      <c r="D6" s="67" t="s">
        <v>92</v>
      </c>
      <c r="E6" s="67" t="s">
        <v>90</v>
      </c>
      <c r="F6" s="71" t="s">
        <v>91</v>
      </c>
      <c r="G6" s="67" t="s">
        <v>74</v>
      </c>
      <c r="H6" s="95" t="s">
        <v>79</v>
      </c>
      <c r="I6" s="14"/>
      <c r="J6" s="155"/>
      <c r="K6" s="142"/>
      <c r="L6" s="142"/>
      <c r="M6" s="142"/>
      <c r="N6" s="142"/>
      <c r="O6" s="142"/>
      <c r="P6" s="142"/>
      <c r="Q6" s="142"/>
      <c r="R6" s="142"/>
      <c r="S6" s="142"/>
      <c r="T6" s="142"/>
      <c r="U6" s="142"/>
      <c r="V6" s="142"/>
      <c r="W6" s="142"/>
      <c r="X6" s="142"/>
    </row>
    <row r="7" spans="1:24" s="125" customFormat="1" ht="30.75" customHeight="1" x14ac:dyDescent="0.15">
      <c r="A7" s="123"/>
      <c r="B7" s="114"/>
      <c r="C7" s="99"/>
      <c r="D7" s="124"/>
      <c r="E7" s="124"/>
      <c r="F7" s="114"/>
      <c r="G7" s="104"/>
      <c r="H7" s="124"/>
      <c r="I7" s="99"/>
      <c r="J7" s="99"/>
      <c r="K7" s="143"/>
      <c r="L7" s="143"/>
      <c r="M7" s="143"/>
      <c r="N7" s="143"/>
      <c r="O7" s="143"/>
      <c r="P7" s="143"/>
      <c r="Q7" s="143"/>
      <c r="R7" s="143"/>
      <c r="S7" s="143"/>
      <c r="T7" s="143"/>
      <c r="U7" s="143"/>
      <c r="V7" s="143"/>
      <c r="W7" s="143"/>
      <c r="X7" s="143"/>
    </row>
    <row r="8" spans="1:24" ht="92.25" customHeight="1" x14ac:dyDescent="0.15">
      <c r="A8" s="133"/>
      <c r="B8" s="134"/>
      <c r="C8" s="135"/>
      <c r="D8" s="135"/>
      <c r="E8" s="135"/>
      <c r="F8" s="134"/>
      <c r="G8" s="139"/>
      <c r="H8" s="135"/>
      <c r="I8" s="134"/>
      <c r="J8" s="134"/>
      <c r="K8" s="139"/>
      <c r="L8" s="139"/>
      <c r="M8" s="139"/>
      <c r="N8" s="139"/>
      <c r="O8" s="139"/>
      <c r="P8" s="139"/>
      <c r="Q8" s="139"/>
      <c r="R8" s="139"/>
      <c r="S8" s="139"/>
      <c r="T8" s="139"/>
      <c r="U8" s="139"/>
      <c r="V8" s="139"/>
      <c r="W8" s="139"/>
      <c r="X8" s="139"/>
    </row>
    <row r="9" spans="1:24" ht="92.25" customHeight="1" x14ac:dyDescent="0.15">
      <c r="A9" s="133"/>
      <c r="B9" s="134"/>
      <c r="C9" s="135"/>
      <c r="D9" s="135"/>
      <c r="E9" s="135"/>
      <c r="F9" s="134"/>
      <c r="G9" s="139"/>
      <c r="H9" s="135"/>
      <c r="I9" s="134"/>
      <c r="J9" s="134"/>
      <c r="K9" s="139"/>
      <c r="L9" s="139"/>
      <c r="M9" s="139"/>
      <c r="N9" s="139"/>
      <c r="O9" s="139"/>
      <c r="P9" s="139"/>
      <c r="Q9" s="139"/>
      <c r="R9" s="139"/>
      <c r="S9" s="139"/>
      <c r="T9" s="139"/>
      <c r="U9" s="139"/>
      <c r="V9" s="139"/>
      <c r="W9" s="139"/>
      <c r="X9" s="139"/>
    </row>
    <row r="10" spans="1:24" ht="92.25" customHeight="1" x14ac:dyDescent="0.15">
      <c r="A10" s="133"/>
      <c r="B10" s="134"/>
      <c r="C10" s="135"/>
      <c r="D10" s="135"/>
      <c r="E10" s="135"/>
      <c r="F10" s="134"/>
      <c r="G10" s="139"/>
      <c r="H10" s="135"/>
      <c r="I10" s="134"/>
      <c r="J10" s="134"/>
      <c r="K10" s="139"/>
      <c r="L10" s="139"/>
      <c r="M10" s="139"/>
      <c r="N10" s="139"/>
      <c r="O10" s="139"/>
      <c r="P10" s="139"/>
      <c r="Q10" s="139"/>
      <c r="R10" s="139"/>
      <c r="S10" s="139"/>
      <c r="T10" s="139"/>
      <c r="U10" s="139"/>
      <c r="V10" s="139"/>
      <c r="W10" s="139"/>
      <c r="X10" s="139"/>
    </row>
    <row r="11" spans="1:24" ht="92.25" customHeight="1" x14ac:dyDescent="0.15">
      <c r="A11" s="133"/>
      <c r="B11" s="134"/>
      <c r="C11" s="135"/>
      <c r="D11" s="135"/>
      <c r="E11" s="135"/>
      <c r="F11" s="134"/>
      <c r="G11" s="139"/>
      <c r="H11" s="135"/>
      <c r="I11" s="134"/>
      <c r="J11" s="134"/>
      <c r="K11" s="139"/>
      <c r="L11" s="139"/>
      <c r="M11" s="139"/>
      <c r="N11" s="139"/>
      <c r="O11" s="139"/>
      <c r="P11" s="139"/>
      <c r="Q11" s="139"/>
      <c r="R11" s="139"/>
      <c r="S11" s="139"/>
      <c r="T11" s="139"/>
      <c r="U11" s="139"/>
      <c r="V11" s="139"/>
      <c r="W11" s="139"/>
      <c r="X11" s="139"/>
    </row>
    <row r="12" spans="1:24" ht="92.25" customHeight="1" x14ac:dyDescent="0.15">
      <c r="A12" s="133"/>
      <c r="B12" s="134"/>
      <c r="C12" s="135"/>
      <c r="D12" s="135"/>
      <c r="E12" s="135"/>
      <c r="F12" s="134"/>
      <c r="G12" s="139"/>
      <c r="H12" s="135"/>
      <c r="I12" s="134"/>
      <c r="J12" s="134"/>
      <c r="K12" s="139"/>
      <c r="L12" s="139"/>
      <c r="M12" s="139"/>
      <c r="N12" s="139"/>
      <c r="O12" s="139"/>
      <c r="P12" s="139"/>
      <c r="Q12" s="139"/>
      <c r="R12" s="139"/>
      <c r="S12" s="139"/>
      <c r="T12" s="139"/>
      <c r="U12" s="139"/>
      <c r="V12" s="139"/>
      <c r="W12" s="139"/>
      <c r="X12" s="139"/>
    </row>
    <row r="13" spans="1:24" ht="92.25" customHeight="1" x14ac:dyDescent="0.15">
      <c r="A13" s="133"/>
      <c r="B13" s="134"/>
      <c r="C13" s="135"/>
      <c r="D13" s="135"/>
      <c r="E13" s="135"/>
      <c r="F13" s="134"/>
      <c r="G13" s="139"/>
      <c r="H13" s="135"/>
      <c r="I13" s="134"/>
      <c r="J13" s="134"/>
      <c r="K13" s="139"/>
      <c r="L13" s="139"/>
      <c r="M13" s="139"/>
      <c r="N13" s="139"/>
      <c r="O13" s="139"/>
      <c r="P13" s="139"/>
      <c r="Q13" s="139"/>
      <c r="R13" s="139"/>
      <c r="S13" s="139"/>
      <c r="T13" s="139"/>
      <c r="U13" s="139"/>
      <c r="V13" s="139"/>
      <c r="W13" s="139"/>
      <c r="X13" s="139"/>
    </row>
    <row r="14" spans="1:24" ht="92.25" customHeight="1" x14ac:dyDescent="0.15">
      <c r="A14" s="133"/>
      <c r="B14" s="134"/>
      <c r="C14" s="135"/>
      <c r="D14" s="135"/>
      <c r="E14" s="135"/>
      <c r="F14" s="134"/>
      <c r="G14" s="139"/>
      <c r="H14" s="135"/>
      <c r="I14" s="134"/>
      <c r="J14" s="134"/>
      <c r="K14" s="139"/>
      <c r="L14" s="139"/>
      <c r="M14" s="139"/>
      <c r="N14" s="139"/>
      <c r="O14" s="139"/>
      <c r="P14" s="139"/>
      <c r="Q14" s="139"/>
      <c r="R14" s="139"/>
      <c r="S14" s="139"/>
      <c r="T14" s="139"/>
      <c r="U14" s="139"/>
      <c r="V14" s="139"/>
      <c r="W14" s="139"/>
      <c r="X14" s="139"/>
    </row>
    <row r="15" spans="1:24" ht="92.25" customHeight="1" x14ac:dyDescent="0.15">
      <c r="A15" s="133"/>
      <c r="B15" s="134"/>
      <c r="C15" s="135"/>
      <c r="D15" s="135"/>
      <c r="E15" s="135"/>
      <c r="F15" s="134"/>
      <c r="G15" s="139"/>
      <c r="H15" s="135"/>
      <c r="I15" s="134"/>
      <c r="J15" s="134"/>
      <c r="K15" s="139"/>
      <c r="L15" s="139"/>
      <c r="M15" s="139"/>
      <c r="N15" s="139"/>
      <c r="O15" s="139"/>
      <c r="P15" s="139"/>
      <c r="Q15" s="139"/>
      <c r="R15" s="139"/>
      <c r="S15" s="139"/>
      <c r="T15" s="139"/>
      <c r="U15" s="139"/>
      <c r="V15" s="139"/>
      <c r="W15" s="139"/>
      <c r="X15" s="139"/>
    </row>
    <row r="16" spans="1:24" ht="92.25" customHeight="1" x14ac:dyDescent="0.15">
      <c r="A16" s="133"/>
      <c r="B16" s="134"/>
      <c r="C16" s="135"/>
      <c r="D16" s="135"/>
      <c r="E16" s="135"/>
      <c r="F16" s="134"/>
      <c r="G16" s="139"/>
      <c r="H16" s="135"/>
      <c r="I16" s="134"/>
      <c r="J16" s="134"/>
      <c r="K16" s="139"/>
      <c r="L16" s="139"/>
      <c r="M16" s="139"/>
      <c r="N16" s="139"/>
      <c r="O16" s="139"/>
      <c r="P16" s="139"/>
      <c r="Q16" s="139"/>
      <c r="R16" s="139"/>
      <c r="S16" s="139"/>
      <c r="T16" s="139"/>
      <c r="U16" s="139"/>
      <c r="V16" s="139"/>
      <c r="W16" s="139"/>
      <c r="X16" s="139"/>
    </row>
    <row r="17" spans="1:24" ht="92.25" customHeight="1" x14ac:dyDescent="0.15">
      <c r="A17" s="133"/>
      <c r="B17" s="134"/>
      <c r="C17" s="135"/>
      <c r="D17" s="135"/>
      <c r="E17" s="135"/>
      <c r="F17" s="134"/>
      <c r="G17" s="139"/>
      <c r="H17" s="135"/>
      <c r="I17" s="134"/>
      <c r="J17" s="134"/>
      <c r="K17" s="139"/>
      <c r="L17" s="139"/>
      <c r="M17" s="139"/>
      <c r="N17" s="139"/>
      <c r="O17" s="139"/>
      <c r="P17" s="139"/>
      <c r="Q17" s="139"/>
      <c r="R17" s="139"/>
      <c r="S17" s="139"/>
      <c r="T17" s="139"/>
      <c r="U17" s="139"/>
      <c r="V17" s="139"/>
      <c r="W17" s="139"/>
      <c r="X17" s="139"/>
    </row>
    <row r="18" spans="1:24" ht="92.25" customHeight="1" x14ac:dyDescent="0.15">
      <c r="A18" s="133"/>
      <c r="B18" s="134"/>
      <c r="C18" s="135"/>
      <c r="D18" s="135"/>
      <c r="E18" s="135"/>
      <c r="F18" s="134"/>
      <c r="G18" s="139"/>
      <c r="H18" s="135"/>
      <c r="I18" s="134"/>
      <c r="J18" s="134"/>
      <c r="K18" s="139"/>
      <c r="L18" s="139"/>
      <c r="M18" s="139"/>
      <c r="N18" s="139"/>
      <c r="O18" s="139"/>
      <c r="P18" s="139"/>
      <c r="Q18" s="139"/>
      <c r="R18" s="139"/>
      <c r="S18" s="139"/>
      <c r="T18" s="139"/>
      <c r="U18" s="139"/>
      <c r="V18" s="139"/>
      <c r="W18" s="139"/>
      <c r="X18" s="139"/>
    </row>
    <row r="19" spans="1:24" ht="92.25" customHeight="1" x14ac:dyDescent="0.15">
      <c r="A19" s="133"/>
      <c r="B19" s="134"/>
      <c r="C19" s="135"/>
      <c r="D19" s="135"/>
      <c r="E19" s="135"/>
      <c r="F19" s="134"/>
      <c r="G19" s="139"/>
      <c r="H19" s="135"/>
      <c r="I19" s="134"/>
      <c r="J19" s="134"/>
      <c r="K19" s="139"/>
      <c r="L19" s="139"/>
      <c r="M19" s="139"/>
      <c r="N19" s="139"/>
      <c r="O19" s="139"/>
      <c r="P19" s="139"/>
      <c r="Q19" s="139"/>
      <c r="R19" s="139"/>
      <c r="S19" s="139"/>
      <c r="T19" s="139"/>
      <c r="U19" s="139"/>
      <c r="V19" s="139"/>
      <c r="W19" s="139"/>
      <c r="X19" s="139"/>
    </row>
    <row r="20" spans="1:24" ht="92.25" customHeight="1" x14ac:dyDescent="0.15">
      <c r="A20" s="133"/>
      <c r="B20" s="134"/>
      <c r="C20" s="135"/>
      <c r="D20" s="135"/>
      <c r="E20" s="135"/>
      <c r="F20" s="134"/>
      <c r="G20" s="139"/>
      <c r="H20" s="135"/>
      <c r="I20" s="134"/>
      <c r="J20" s="134"/>
      <c r="K20" s="139"/>
      <c r="L20" s="139"/>
      <c r="M20" s="139"/>
      <c r="N20" s="139"/>
      <c r="O20" s="139"/>
      <c r="P20" s="139"/>
      <c r="Q20" s="139"/>
      <c r="R20" s="139"/>
      <c r="S20" s="139"/>
      <c r="T20" s="139"/>
      <c r="U20" s="139"/>
      <c r="V20" s="139"/>
      <c r="W20" s="139"/>
      <c r="X20" s="139"/>
    </row>
    <row r="21" spans="1:24" ht="92.25" customHeight="1" x14ac:dyDescent="0.15">
      <c r="A21" s="133"/>
      <c r="B21" s="134"/>
      <c r="C21" s="135"/>
      <c r="D21" s="135"/>
      <c r="E21" s="135"/>
      <c r="F21" s="134"/>
      <c r="G21" s="139"/>
      <c r="H21" s="135"/>
      <c r="I21" s="134"/>
      <c r="J21" s="134"/>
      <c r="K21" s="139"/>
      <c r="L21" s="139"/>
      <c r="M21" s="139"/>
      <c r="N21" s="139"/>
      <c r="O21" s="139"/>
      <c r="P21" s="139"/>
      <c r="Q21" s="139"/>
      <c r="R21" s="139"/>
      <c r="S21" s="139"/>
      <c r="T21" s="139"/>
      <c r="U21" s="139"/>
      <c r="V21" s="139"/>
      <c r="W21" s="139"/>
      <c r="X21" s="139"/>
    </row>
    <row r="22" spans="1:24" ht="92.25" customHeight="1" x14ac:dyDescent="0.15">
      <c r="A22" s="133"/>
      <c r="B22" s="134"/>
      <c r="C22" s="135"/>
      <c r="D22" s="135"/>
      <c r="E22" s="135"/>
      <c r="F22" s="134"/>
      <c r="G22" s="139"/>
      <c r="H22" s="135"/>
      <c r="I22" s="134"/>
      <c r="J22" s="134"/>
      <c r="K22" s="139"/>
      <c r="L22" s="139"/>
      <c r="M22" s="139"/>
      <c r="N22" s="139"/>
      <c r="O22" s="139"/>
      <c r="P22" s="139"/>
      <c r="Q22" s="139"/>
      <c r="R22" s="139"/>
      <c r="S22" s="139"/>
      <c r="T22" s="139"/>
      <c r="U22" s="139"/>
      <c r="V22" s="139"/>
      <c r="W22" s="139"/>
      <c r="X22" s="139"/>
    </row>
    <row r="23" spans="1:24" ht="92.25" customHeight="1" x14ac:dyDescent="0.15">
      <c r="A23" s="133"/>
      <c r="B23" s="134"/>
      <c r="C23" s="135"/>
      <c r="D23" s="135"/>
      <c r="E23" s="135"/>
      <c r="F23" s="134"/>
      <c r="G23" s="139"/>
      <c r="H23" s="135"/>
      <c r="I23" s="134"/>
      <c r="J23" s="134"/>
      <c r="K23" s="139"/>
      <c r="L23" s="139"/>
      <c r="M23" s="139"/>
      <c r="N23" s="139"/>
      <c r="O23" s="139"/>
      <c r="P23" s="139"/>
      <c r="Q23" s="139"/>
      <c r="R23" s="139"/>
      <c r="S23" s="139"/>
      <c r="T23" s="139"/>
      <c r="U23" s="139"/>
      <c r="V23" s="139"/>
      <c r="W23" s="139"/>
      <c r="X23" s="139"/>
    </row>
    <row r="24" spans="1:24" ht="92.25" customHeight="1" x14ac:dyDescent="0.15">
      <c r="A24" s="133"/>
      <c r="B24" s="134"/>
      <c r="C24" s="135"/>
      <c r="D24" s="135"/>
      <c r="E24" s="135"/>
      <c r="F24" s="134"/>
      <c r="G24" s="139"/>
      <c r="H24" s="135"/>
      <c r="I24" s="134"/>
      <c r="J24" s="134"/>
      <c r="K24" s="139"/>
      <c r="L24" s="139"/>
      <c r="M24" s="139"/>
      <c r="N24" s="139"/>
      <c r="O24" s="139"/>
      <c r="P24" s="139"/>
      <c r="Q24" s="139"/>
      <c r="R24" s="139"/>
      <c r="S24" s="139"/>
      <c r="T24" s="139"/>
      <c r="U24" s="139"/>
      <c r="V24" s="139"/>
      <c r="W24" s="139"/>
      <c r="X24" s="139"/>
    </row>
    <row r="25" spans="1:24" ht="92.25" customHeight="1" x14ac:dyDescent="0.15">
      <c r="A25" s="133"/>
      <c r="B25" s="134"/>
      <c r="C25" s="135"/>
      <c r="D25" s="135"/>
      <c r="E25" s="135"/>
      <c r="F25" s="134"/>
      <c r="G25" s="139"/>
      <c r="H25" s="135"/>
      <c r="I25" s="134"/>
      <c r="J25" s="134"/>
      <c r="K25" s="139"/>
      <c r="L25" s="139"/>
      <c r="M25" s="139"/>
      <c r="N25" s="139"/>
      <c r="O25" s="139"/>
      <c r="P25" s="139"/>
      <c r="Q25" s="139"/>
      <c r="R25" s="139"/>
      <c r="S25" s="139"/>
      <c r="T25" s="139"/>
      <c r="U25" s="139"/>
      <c r="V25" s="139"/>
      <c r="W25" s="139"/>
      <c r="X25" s="139"/>
    </row>
    <row r="26" spans="1:24" ht="92.25" customHeight="1" x14ac:dyDescent="0.15">
      <c r="A26" s="133"/>
      <c r="B26" s="134"/>
      <c r="C26" s="135"/>
      <c r="D26" s="135"/>
      <c r="E26" s="135"/>
      <c r="F26" s="134"/>
      <c r="G26" s="139"/>
      <c r="H26" s="135"/>
      <c r="I26" s="134"/>
      <c r="J26" s="134"/>
      <c r="K26" s="139"/>
      <c r="L26" s="139"/>
      <c r="M26" s="139"/>
      <c r="N26" s="139"/>
      <c r="O26" s="139"/>
      <c r="P26" s="139"/>
      <c r="Q26" s="139"/>
      <c r="R26" s="139"/>
      <c r="S26" s="139"/>
      <c r="T26" s="139"/>
      <c r="U26" s="139"/>
      <c r="V26" s="139"/>
      <c r="W26" s="139"/>
      <c r="X26" s="139"/>
    </row>
    <row r="27" spans="1:24" ht="92.25" customHeight="1" x14ac:dyDescent="0.15">
      <c r="A27" s="133"/>
      <c r="B27" s="134"/>
      <c r="C27" s="135"/>
      <c r="D27" s="135"/>
      <c r="E27" s="135"/>
      <c r="F27" s="134"/>
      <c r="G27" s="139"/>
      <c r="H27" s="135"/>
      <c r="I27" s="134"/>
      <c r="J27" s="134"/>
      <c r="K27" s="139"/>
      <c r="L27" s="139"/>
      <c r="M27" s="139"/>
      <c r="N27" s="139"/>
      <c r="O27" s="139"/>
      <c r="P27" s="139"/>
      <c r="Q27" s="139"/>
      <c r="R27" s="139"/>
      <c r="S27" s="139"/>
      <c r="T27" s="139"/>
      <c r="U27" s="139"/>
      <c r="V27" s="139"/>
      <c r="W27" s="139"/>
      <c r="X27" s="139"/>
    </row>
    <row r="28" spans="1:24" ht="92.25" customHeight="1" x14ac:dyDescent="0.15">
      <c r="A28" s="133"/>
      <c r="B28" s="134"/>
      <c r="C28" s="135"/>
      <c r="D28" s="135"/>
      <c r="E28" s="135"/>
      <c r="F28" s="134"/>
      <c r="G28" s="139"/>
      <c r="H28" s="135"/>
      <c r="I28" s="134"/>
      <c r="J28" s="134"/>
      <c r="K28" s="139"/>
      <c r="L28" s="139"/>
      <c r="M28" s="139"/>
      <c r="N28" s="139"/>
      <c r="O28" s="139"/>
      <c r="P28" s="139"/>
      <c r="Q28" s="139"/>
      <c r="R28" s="139"/>
      <c r="S28" s="139"/>
      <c r="T28" s="139"/>
      <c r="U28" s="139"/>
      <c r="V28" s="139"/>
      <c r="W28" s="139"/>
      <c r="X28" s="139"/>
    </row>
    <row r="29" spans="1:24" ht="92.25" customHeight="1" x14ac:dyDescent="0.15">
      <c r="A29" s="133"/>
      <c r="B29" s="134"/>
      <c r="C29" s="135"/>
      <c r="D29" s="135"/>
      <c r="E29" s="135"/>
      <c r="F29" s="134"/>
      <c r="G29" s="139"/>
      <c r="H29" s="135"/>
      <c r="I29" s="134"/>
      <c r="J29" s="134"/>
      <c r="K29" s="139"/>
      <c r="L29" s="139"/>
      <c r="M29" s="139"/>
      <c r="N29" s="139"/>
      <c r="O29" s="139"/>
      <c r="P29" s="139"/>
      <c r="Q29" s="139"/>
      <c r="R29" s="139"/>
      <c r="S29" s="139"/>
      <c r="T29" s="139"/>
      <c r="U29" s="139"/>
      <c r="V29" s="139"/>
      <c r="W29" s="139"/>
      <c r="X29" s="139"/>
    </row>
    <row r="30" spans="1:24" ht="92.25" customHeight="1" x14ac:dyDescent="0.15">
      <c r="A30" s="133"/>
      <c r="B30" s="134"/>
      <c r="C30" s="135"/>
      <c r="D30" s="135"/>
      <c r="E30" s="135"/>
      <c r="F30" s="134"/>
      <c r="G30" s="139"/>
      <c r="H30" s="135"/>
      <c r="I30" s="134"/>
      <c r="J30" s="134"/>
      <c r="K30" s="139"/>
      <c r="L30" s="139"/>
      <c r="M30" s="139"/>
      <c r="N30" s="139"/>
      <c r="O30" s="139"/>
      <c r="P30" s="139"/>
      <c r="Q30" s="139"/>
      <c r="R30" s="139"/>
      <c r="S30" s="139"/>
      <c r="T30" s="139"/>
      <c r="U30" s="139"/>
      <c r="V30" s="139"/>
      <c r="W30" s="139"/>
      <c r="X30" s="139"/>
    </row>
    <row r="31" spans="1:24" ht="92.25" customHeight="1" x14ac:dyDescent="0.15">
      <c r="A31" s="133"/>
      <c r="B31" s="134"/>
      <c r="C31" s="135"/>
      <c r="D31" s="135"/>
      <c r="E31" s="135"/>
      <c r="F31" s="134"/>
      <c r="G31" s="139"/>
      <c r="H31" s="135"/>
      <c r="I31" s="134"/>
      <c r="J31" s="134"/>
      <c r="K31" s="139"/>
      <c r="L31" s="139"/>
      <c r="M31" s="139"/>
      <c r="N31" s="139"/>
      <c r="O31" s="139"/>
      <c r="P31" s="139"/>
      <c r="Q31" s="139"/>
      <c r="R31" s="139"/>
      <c r="S31" s="139"/>
      <c r="T31" s="139"/>
      <c r="U31" s="139"/>
      <c r="V31" s="139"/>
      <c r="W31" s="139"/>
      <c r="X31" s="139"/>
    </row>
    <row r="32" spans="1:24" ht="92.25" customHeight="1" x14ac:dyDescent="0.15">
      <c r="A32" s="133"/>
      <c r="B32" s="134"/>
      <c r="C32" s="135"/>
      <c r="D32" s="135"/>
      <c r="E32" s="135"/>
      <c r="F32" s="134"/>
      <c r="G32" s="139"/>
      <c r="H32" s="135"/>
      <c r="I32" s="134"/>
      <c r="J32" s="134"/>
      <c r="K32" s="139"/>
      <c r="L32" s="139"/>
      <c r="M32" s="139"/>
      <c r="N32" s="139"/>
      <c r="O32" s="139"/>
      <c r="P32" s="139"/>
      <c r="Q32" s="139"/>
      <c r="R32" s="139"/>
      <c r="S32" s="139"/>
      <c r="T32" s="139"/>
      <c r="U32" s="139"/>
      <c r="V32" s="139"/>
      <c r="W32" s="139"/>
      <c r="X32" s="139"/>
    </row>
    <row r="33" spans="1:24" ht="92.25" customHeight="1" x14ac:dyDescent="0.15">
      <c r="A33" s="133"/>
      <c r="B33" s="134"/>
      <c r="C33" s="135"/>
      <c r="D33" s="135"/>
      <c r="E33" s="135"/>
      <c r="F33" s="134"/>
      <c r="G33" s="139"/>
      <c r="H33" s="135"/>
      <c r="I33" s="134"/>
      <c r="J33" s="134"/>
      <c r="K33" s="139"/>
      <c r="L33" s="139"/>
      <c r="M33" s="139"/>
      <c r="N33" s="139"/>
      <c r="O33" s="139"/>
      <c r="P33" s="139"/>
      <c r="Q33" s="139"/>
      <c r="R33" s="139"/>
      <c r="S33" s="139"/>
      <c r="T33" s="139"/>
      <c r="U33" s="139"/>
      <c r="V33" s="139"/>
      <c r="W33" s="139"/>
      <c r="X33" s="139"/>
    </row>
    <row r="34" spans="1:24" ht="92.25" customHeight="1" x14ac:dyDescent="0.15">
      <c r="A34" s="133"/>
      <c r="B34" s="134"/>
      <c r="C34" s="135"/>
      <c r="D34" s="135"/>
      <c r="E34" s="135"/>
      <c r="F34" s="134"/>
      <c r="G34" s="139"/>
      <c r="H34" s="135"/>
      <c r="I34" s="134"/>
      <c r="J34" s="134"/>
      <c r="K34" s="139"/>
      <c r="L34" s="139"/>
      <c r="M34" s="139"/>
      <c r="N34" s="139"/>
      <c r="O34" s="139"/>
      <c r="P34" s="139"/>
      <c r="Q34" s="139"/>
      <c r="R34" s="139"/>
      <c r="S34" s="139"/>
      <c r="T34" s="139"/>
      <c r="U34" s="139"/>
      <c r="V34" s="139"/>
      <c r="W34" s="139"/>
      <c r="X34" s="139"/>
    </row>
    <row r="35" spans="1:24" ht="92.25" customHeight="1" x14ac:dyDescent="0.15">
      <c r="A35" s="133"/>
      <c r="B35" s="134"/>
      <c r="C35" s="135"/>
      <c r="D35" s="135"/>
      <c r="E35" s="135"/>
      <c r="F35" s="134"/>
      <c r="G35" s="139"/>
      <c r="H35" s="135"/>
      <c r="I35" s="134"/>
      <c r="J35" s="134"/>
      <c r="K35" s="139"/>
      <c r="L35" s="139"/>
      <c r="M35" s="139"/>
      <c r="N35" s="139"/>
      <c r="O35" s="139"/>
      <c r="P35" s="139"/>
      <c r="Q35" s="139"/>
      <c r="R35" s="139"/>
      <c r="S35" s="139"/>
      <c r="T35" s="139"/>
      <c r="U35" s="139"/>
      <c r="V35" s="139"/>
      <c r="W35" s="139"/>
      <c r="X35" s="139"/>
    </row>
    <row r="36" spans="1:24" ht="92.25" customHeight="1" x14ac:dyDescent="0.15">
      <c r="A36" s="133"/>
      <c r="B36" s="134"/>
      <c r="C36" s="135"/>
      <c r="D36" s="135"/>
      <c r="E36" s="135"/>
      <c r="F36" s="134"/>
      <c r="G36" s="139"/>
      <c r="H36" s="135"/>
      <c r="I36" s="134"/>
      <c r="J36" s="134"/>
      <c r="K36" s="139"/>
      <c r="L36" s="139"/>
      <c r="M36" s="139"/>
      <c r="N36" s="139"/>
      <c r="O36" s="139"/>
      <c r="P36" s="139"/>
      <c r="Q36" s="139"/>
      <c r="R36" s="139"/>
      <c r="S36" s="139"/>
      <c r="T36" s="139"/>
      <c r="U36" s="139"/>
      <c r="V36" s="139"/>
      <c r="W36" s="139"/>
      <c r="X36" s="139"/>
    </row>
    <row r="37" spans="1:24" ht="92.25" customHeight="1" x14ac:dyDescent="0.15">
      <c r="A37" s="133"/>
      <c r="B37" s="134"/>
      <c r="C37" s="135"/>
      <c r="D37" s="135"/>
      <c r="E37" s="135"/>
      <c r="F37" s="134"/>
      <c r="G37" s="139"/>
      <c r="H37" s="135"/>
      <c r="I37" s="134"/>
      <c r="J37" s="134"/>
      <c r="K37" s="139"/>
      <c r="L37" s="139"/>
      <c r="M37" s="139"/>
      <c r="N37" s="139"/>
      <c r="O37" s="139"/>
      <c r="P37" s="139"/>
      <c r="Q37" s="139"/>
      <c r="R37" s="139"/>
      <c r="S37" s="139"/>
      <c r="T37" s="139"/>
      <c r="U37" s="139"/>
      <c r="V37" s="139"/>
      <c r="W37" s="139"/>
      <c r="X37" s="139"/>
    </row>
    <row r="38" spans="1:24" ht="92.25" customHeight="1" x14ac:dyDescent="0.15">
      <c r="A38" s="133"/>
      <c r="B38" s="134"/>
      <c r="C38" s="135"/>
      <c r="D38" s="135"/>
      <c r="E38" s="135"/>
      <c r="F38" s="134"/>
      <c r="G38" s="139"/>
      <c r="H38" s="135"/>
      <c r="I38" s="134"/>
      <c r="J38" s="134"/>
      <c r="K38" s="139"/>
      <c r="L38" s="139"/>
      <c r="M38" s="139"/>
      <c r="N38" s="139"/>
      <c r="O38" s="139"/>
      <c r="P38" s="139"/>
      <c r="Q38" s="139"/>
      <c r="R38" s="139"/>
      <c r="S38" s="139"/>
      <c r="T38" s="139"/>
      <c r="U38" s="139"/>
      <c r="V38" s="139"/>
      <c r="W38" s="139"/>
      <c r="X38" s="139"/>
    </row>
    <row r="39" spans="1:24" ht="92.25" customHeight="1" x14ac:dyDescent="0.15">
      <c r="A39" s="133"/>
      <c r="B39" s="134"/>
      <c r="C39" s="135"/>
      <c r="D39" s="135"/>
      <c r="E39" s="135"/>
      <c r="F39" s="134"/>
      <c r="G39" s="139"/>
      <c r="H39" s="135"/>
      <c r="I39" s="134"/>
      <c r="J39" s="134"/>
      <c r="K39" s="139"/>
      <c r="L39" s="139"/>
      <c r="M39" s="139"/>
      <c r="N39" s="139"/>
      <c r="O39" s="139"/>
      <c r="P39" s="139"/>
      <c r="Q39" s="139"/>
      <c r="R39" s="139"/>
      <c r="S39" s="139"/>
      <c r="T39" s="139"/>
      <c r="U39" s="139"/>
      <c r="V39" s="139"/>
      <c r="W39" s="139"/>
      <c r="X39" s="139"/>
    </row>
    <row r="40" spans="1:24" ht="92.25" customHeight="1" x14ac:dyDescent="0.15">
      <c r="A40" s="133"/>
      <c r="B40" s="134"/>
      <c r="C40" s="135"/>
      <c r="D40" s="135"/>
      <c r="E40" s="135"/>
      <c r="F40" s="134"/>
      <c r="G40" s="139"/>
      <c r="H40" s="135"/>
      <c r="I40" s="134"/>
      <c r="J40" s="134"/>
      <c r="K40" s="139"/>
      <c r="L40" s="139"/>
      <c r="M40" s="139"/>
      <c r="N40" s="139"/>
      <c r="O40" s="139"/>
      <c r="P40" s="139"/>
      <c r="Q40" s="139"/>
      <c r="R40" s="139"/>
      <c r="S40" s="139"/>
      <c r="T40" s="139"/>
      <c r="U40" s="139"/>
      <c r="V40" s="139"/>
      <c r="W40" s="139"/>
      <c r="X40" s="139"/>
    </row>
    <row r="41" spans="1:24" ht="92.25" customHeight="1" x14ac:dyDescent="0.15">
      <c r="A41" s="133"/>
      <c r="B41" s="134"/>
      <c r="C41" s="135"/>
      <c r="D41" s="135"/>
      <c r="E41" s="135"/>
      <c r="F41" s="134"/>
      <c r="G41" s="139"/>
      <c r="H41" s="135"/>
      <c r="I41" s="134"/>
      <c r="J41" s="134"/>
      <c r="K41" s="139"/>
      <c r="L41" s="139"/>
      <c r="M41" s="139"/>
      <c r="N41" s="139"/>
      <c r="O41" s="139"/>
      <c r="P41" s="139"/>
      <c r="Q41" s="139"/>
      <c r="R41" s="139"/>
      <c r="S41" s="139"/>
      <c r="T41" s="139"/>
      <c r="U41" s="139"/>
      <c r="V41" s="139"/>
      <c r="W41" s="139"/>
      <c r="X41" s="139"/>
    </row>
    <row r="42" spans="1:24" ht="92.25" customHeight="1" x14ac:dyDescent="0.15">
      <c r="A42" s="133"/>
      <c r="B42" s="134"/>
      <c r="C42" s="135"/>
      <c r="D42" s="135"/>
      <c r="E42" s="135"/>
      <c r="F42" s="134"/>
      <c r="G42" s="139"/>
      <c r="H42" s="135"/>
      <c r="I42" s="134"/>
      <c r="J42" s="134"/>
      <c r="K42" s="139"/>
      <c r="L42" s="139"/>
      <c r="M42" s="139"/>
      <c r="N42" s="139"/>
      <c r="O42" s="139"/>
      <c r="P42" s="139"/>
      <c r="Q42" s="139"/>
      <c r="R42" s="139"/>
      <c r="S42" s="139"/>
      <c r="T42" s="139"/>
      <c r="U42" s="139"/>
      <c r="V42" s="139"/>
      <c r="W42" s="139"/>
      <c r="X42" s="139"/>
    </row>
  </sheetData>
  <sheetProtection sort="0" autoFilter="0" pivotTables="0"/>
  <autoFilter ref="A4:J6" xr:uid="{00000000-0009-0000-0000-000002000000}"/>
  <sortState ref="A5:J12">
    <sortCondition ref="A5"/>
  </sortState>
  <phoneticPr fontId="0" type="noConversion"/>
  <conditionalFormatting sqref="C4:C7">
    <cfRule type="expression" dxfId="62" priority="3">
      <formula>OR(AND(ISERROR(VLOOKUP(C4,Liste_Supports,1,FALSE)),LEN(C4)&gt;0,C4&lt;&gt;"Support"),C4="Libellé")</formula>
    </cfRule>
  </conditionalFormatting>
  <conditionalFormatting sqref="G4:G7">
    <cfRule type="expression" dxfId="61" priority="2">
      <formula>OR(AND(ISERROR(VLOOKUP(G4,Liste_Services,1,FALSE)),LEN(G4)&gt;0,G4&lt;&gt;"Service"),G4="Libellé")</formula>
    </cfRule>
  </conditionalFormatting>
  <conditionalFormatting sqref="H4:H7">
    <cfRule type="expression" dxfId="60" priority="1">
      <formula>OR(AND(ISERROR(VLOOKUP(H4,Liste_Rédacteurs,1,FALSE)),LEN(H4)&gt;0,H4&lt;&gt;"Rédacteur"),H4="Libellé")</formula>
    </cfRule>
  </conditionalFormatting>
  <dataValidations count="3">
    <dataValidation type="list" allowBlank="1" showInputMessage="1" showErrorMessage="1" errorTitle="Choisir dans la liste" error="Choisir dans la liste !" sqref="C4:C7" xr:uid="{00000000-0002-0000-0200-000000000000}">
      <formula1>Liste_Supports</formula1>
    </dataValidation>
    <dataValidation type="list" allowBlank="1" showInputMessage="1" showErrorMessage="1" errorTitle="Choisir dans la liste" error="Choisir dans la liste !" sqref="G4:G7" xr:uid="{00000000-0002-0000-0200-000001000000}">
      <formula1>Liste_Services</formula1>
    </dataValidation>
    <dataValidation type="list" allowBlank="1" showInputMessage="1" showErrorMessage="1" errorTitle="Choisir dans la liste" error="Choisir dans la liste !" sqref="H4:H7" xr:uid="{00000000-0002-0000-0200-000002000000}">
      <formula1>Liste_Rédacteurs</formula1>
    </dataValidation>
  </dataValidations>
  <printOptions horizontalCentered="1" gridLines="1"/>
  <pageMargins left="0.39370078740157483" right="0.39370078740157483" top="0.59055118110236227" bottom="0.51181102362204722" header="0.31496062992125984" footer="0.19685039370078741"/>
  <pageSetup paperSize="9" scale="58" fitToHeight="0" orientation="landscape" horizontalDpi="4294967292" r:id="rId1"/>
  <headerFooter alignWithMargins="0">
    <oddHeader>&amp;LVILLE de RIORGES&amp;RService Informatique</oddHead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pageSetUpPr fitToPage="1"/>
  </sheetPr>
  <dimension ref="A1:J29"/>
  <sheetViews>
    <sheetView zoomScale="115" zoomScaleNormal="115" workbookViewId="0" xr3:uid="{51F8DEE0-4D01-5F28-A812-FC0BD7CAC4A5}">
      <pane xSplit="1" ySplit="4" topLeftCell="B5" activePane="bottomRight" state="frozen"/>
      <selection activeCell="A3" sqref="A3:XFD3"/>
      <selection pane="bottomLeft" activeCell="A3" sqref="A3:XFD3"/>
      <selection pane="topRight" activeCell="A3" sqref="A3:XFD3"/>
      <selection pane="bottomRight" activeCell="A7" sqref="A7"/>
    </sheetView>
  </sheetViews>
  <sheetFormatPr defaultColWidth="11.4609375" defaultRowHeight="12.75" x14ac:dyDescent="0.15"/>
  <cols>
    <col min="1" max="1" width="43.82421875" style="5" customWidth="1"/>
    <col min="2" max="3" width="14.5625" style="5" customWidth="1"/>
    <col min="4" max="4" width="15.5078125" style="46" customWidth="1"/>
    <col min="5" max="5" width="56.50390625" style="5" customWidth="1"/>
    <col min="6" max="6" width="45.4453125" style="5" customWidth="1"/>
    <col min="7" max="10" width="43.69140625" style="5" customWidth="1"/>
    <col min="11" max="16384" width="11.4609375" style="5"/>
  </cols>
  <sheetData>
    <row r="1" spans="1:10" s="4" customFormat="1" ht="29.25" customHeight="1" x14ac:dyDescent="0.15">
      <c r="A1" s="22" t="str">
        <f>Collectivité &amp; " - "&amp;Service&amp; " - Délais"</f>
        <v>Ma Petite Entreprise - Secrétariat Général - Délais</v>
      </c>
      <c r="B1" s="22"/>
      <c r="C1" s="18"/>
      <c r="D1" s="48"/>
      <c r="E1" s="18"/>
      <c r="F1" s="140"/>
      <c r="G1" s="140"/>
      <c r="H1" s="140"/>
      <c r="I1" s="140"/>
      <c r="J1" s="140"/>
    </row>
    <row r="2" spans="1:10" s="4" customFormat="1" ht="16.5" customHeight="1" x14ac:dyDescent="0.15">
      <c r="A2" s="22"/>
      <c r="B2" s="22"/>
      <c r="C2" s="79">
        <f>SUBTOTAL(9,C4:C10)</f>
        <v>4</v>
      </c>
      <c r="D2" s="48"/>
      <c r="E2" s="18"/>
      <c r="F2" s="140"/>
      <c r="G2" s="140"/>
      <c r="H2" s="140"/>
      <c r="I2" s="140"/>
      <c r="J2" s="140"/>
    </row>
    <row r="3" spans="1:10" s="3" customFormat="1" ht="43.5" customHeight="1" x14ac:dyDescent="0.15">
      <c r="A3" s="18"/>
      <c r="B3" s="18"/>
      <c r="C3" s="23"/>
      <c r="D3" s="42"/>
      <c r="E3" s="21"/>
      <c r="F3" s="146"/>
      <c r="G3" s="146"/>
      <c r="H3" s="146"/>
      <c r="I3" s="146"/>
      <c r="J3" s="146"/>
    </row>
    <row r="4" spans="1:10" s="11" customFormat="1" ht="31.5" customHeight="1" x14ac:dyDescent="0.15">
      <c r="A4" s="149" t="s">
        <v>1</v>
      </c>
      <c r="B4" s="150" t="s">
        <v>13</v>
      </c>
      <c r="C4" s="39" t="s">
        <v>9</v>
      </c>
      <c r="D4" s="43" t="s">
        <v>36</v>
      </c>
      <c r="E4" s="149" t="s">
        <v>11</v>
      </c>
      <c r="F4" s="10"/>
      <c r="G4" s="10"/>
      <c r="H4" s="10"/>
      <c r="I4" s="10"/>
      <c r="J4" s="10"/>
    </row>
    <row r="5" spans="1:10" x14ac:dyDescent="0.15">
      <c r="A5" s="105" t="s">
        <v>52</v>
      </c>
      <c r="B5" s="107">
        <v>0</v>
      </c>
      <c r="C5" s="41">
        <f>COUNTIF(Arrivée!E:E,A:A)</f>
        <v>0</v>
      </c>
      <c r="D5" s="44" t="str">
        <f>IF(SUMIF(Arrivée!E:E,A:A,Arrivée!O:O)&gt;0,COUNTIFS(Arrivée!E:E,A:A,Arrivée!I:I,"&gt;0")/SUMIF(Arrivée!E:E,A:A,Arrivée!O:O),"")</f>
        <v/>
      </c>
      <c r="E5" s="17"/>
      <c r="F5" s="6"/>
      <c r="G5" s="6"/>
      <c r="H5" s="6"/>
      <c r="I5" s="6"/>
      <c r="J5" s="6"/>
    </row>
    <row r="6" spans="1:10" x14ac:dyDescent="0.15">
      <c r="A6" s="105" t="s">
        <v>69</v>
      </c>
      <c r="B6" s="107">
        <v>30</v>
      </c>
      <c r="C6" s="41">
        <f>COUNTIF(Arrivée!E:E,A:A)</f>
        <v>2</v>
      </c>
      <c r="D6" s="44" t="str">
        <f>IF(SUMIF(Arrivée!E:E,A:A,Arrivée!N:N)&gt;0,COUNTIFS(Arrivée!E:E,A:A,Arrivée!I:I,"&gt;0")/SUMIF(Arrivée!E:E,A:A,Arrivée!N:N),"")</f>
        <v/>
      </c>
      <c r="E6" s="17"/>
      <c r="F6" s="6"/>
      <c r="G6" s="6"/>
      <c r="H6" s="6"/>
      <c r="I6" s="6"/>
      <c r="J6" s="6"/>
    </row>
    <row r="7" spans="1:10" x14ac:dyDescent="0.15">
      <c r="A7" s="105" t="s">
        <v>70</v>
      </c>
      <c r="B7" s="107">
        <v>20</v>
      </c>
      <c r="C7" s="41">
        <f>COUNTIF(Arrivée!E:E,A:A)</f>
        <v>1</v>
      </c>
      <c r="D7" s="44" t="str">
        <f>IF(SUMIF(Arrivée!E:E,A:A,Arrivée!N:N)&gt;0,COUNTIFS(Arrivée!E:E,A:A,Arrivée!I:I,"&gt;0")/SUMIF(Arrivée!E:E,A:A,Arrivée!N:N),"")</f>
        <v/>
      </c>
      <c r="E7" s="17"/>
      <c r="F7" s="6"/>
      <c r="G7" s="6"/>
      <c r="H7" s="6"/>
      <c r="I7" s="6"/>
      <c r="J7" s="6"/>
    </row>
    <row r="8" spans="1:10" x14ac:dyDescent="0.15">
      <c r="A8" s="105" t="s">
        <v>71</v>
      </c>
      <c r="B8" s="107">
        <v>10</v>
      </c>
      <c r="C8" s="41">
        <f>COUNTIF(Arrivée!E:E,A:A)</f>
        <v>1</v>
      </c>
      <c r="D8" s="44" t="str">
        <f>IF(SUMIF(Arrivée!E:E,A:A,Arrivée!N:N)&gt;0,COUNTIFS(Arrivée!E:E,A:A,Arrivée!I:I,"&gt;0")/SUMIF(Arrivée!E:E,A:A,Arrivée!N:N),"")</f>
        <v/>
      </c>
      <c r="E8" s="17"/>
      <c r="F8" s="6"/>
      <c r="G8" s="6"/>
      <c r="H8" s="6"/>
      <c r="I8" s="6"/>
      <c r="J8" s="6"/>
    </row>
    <row r="9" spans="1:10" ht="24.75" customHeight="1" x14ac:dyDescent="0.15">
      <c r="A9" s="147"/>
      <c r="B9" s="148"/>
      <c r="C9" s="40"/>
      <c r="D9" s="45"/>
      <c r="E9" s="147"/>
      <c r="F9" s="6"/>
      <c r="G9" s="6"/>
      <c r="H9" s="6"/>
      <c r="I9" s="6"/>
      <c r="J9" s="6"/>
    </row>
    <row r="10" spans="1:10" ht="72" customHeight="1" x14ac:dyDescent="0.15">
      <c r="A10" s="6"/>
      <c r="B10" s="6"/>
      <c r="C10" s="6"/>
      <c r="D10" s="145"/>
      <c r="E10" s="6"/>
      <c r="F10" s="6"/>
      <c r="G10" s="6"/>
      <c r="H10" s="6"/>
      <c r="I10" s="6"/>
      <c r="J10" s="6"/>
    </row>
    <row r="11" spans="1:10" ht="72" customHeight="1" x14ac:dyDescent="0.15">
      <c r="A11" s="6"/>
      <c r="B11" s="6"/>
      <c r="C11" s="6"/>
      <c r="D11" s="145"/>
      <c r="E11" s="6"/>
      <c r="F11" s="6"/>
      <c r="G11" s="6"/>
      <c r="H11" s="6"/>
      <c r="I11" s="6"/>
      <c r="J11" s="6"/>
    </row>
    <row r="12" spans="1:10" ht="72" customHeight="1" x14ac:dyDescent="0.15">
      <c r="A12" s="6"/>
      <c r="B12" s="6"/>
      <c r="C12" s="6"/>
      <c r="D12" s="145"/>
      <c r="E12" s="6"/>
      <c r="F12" s="6"/>
      <c r="G12" s="6"/>
      <c r="H12" s="6"/>
      <c r="I12" s="6"/>
      <c r="J12" s="6"/>
    </row>
    <row r="13" spans="1:10" ht="72" customHeight="1" x14ac:dyDescent="0.15">
      <c r="A13" s="6"/>
      <c r="B13" s="6"/>
      <c r="C13" s="6"/>
      <c r="D13" s="145"/>
      <c r="E13" s="6"/>
      <c r="F13" s="6"/>
      <c r="G13" s="6"/>
      <c r="H13" s="6"/>
      <c r="I13" s="6"/>
      <c r="J13" s="6"/>
    </row>
    <row r="14" spans="1:10" ht="72" customHeight="1" x14ac:dyDescent="0.15">
      <c r="A14" s="6"/>
      <c r="B14" s="6"/>
      <c r="C14" s="6"/>
      <c r="D14" s="145"/>
      <c r="E14" s="6"/>
      <c r="F14" s="6"/>
      <c r="G14" s="6"/>
      <c r="H14" s="6"/>
      <c r="I14" s="6"/>
      <c r="J14" s="6"/>
    </row>
    <row r="15" spans="1:10" ht="72" customHeight="1" x14ac:dyDescent="0.15">
      <c r="A15" s="6"/>
      <c r="B15" s="6"/>
      <c r="C15" s="6"/>
      <c r="D15" s="145"/>
      <c r="E15" s="6"/>
      <c r="F15" s="6"/>
      <c r="G15" s="6"/>
      <c r="H15" s="6"/>
      <c r="I15" s="6"/>
      <c r="J15" s="6"/>
    </row>
    <row r="16" spans="1:10" ht="72" customHeight="1" x14ac:dyDescent="0.15">
      <c r="A16" s="6"/>
      <c r="B16" s="6"/>
      <c r="C16" s="6"/>
      <c r="D16" s="145"/>
      <c r="E16" s="6"/>
      <c r="F16" s="6"/>
      <c r="G16" s="6"/>
      <c r="H16" s="6"/>
      <c r="I16" s="6"/>
      <c r="J16" s="6"/>
    </row>
    <row r="17" spans="1:10" ht="72" customHeight="1" x14ac:dyDescent="0.15">
      <c r="A17" s="6"/>
      <c r="B17" s="6"/>
      <c r="C17" s="6"/>
      <c r="D17" s="145"/>
      <c r="E17" s="6"/>
      <c r="F17" s="6"/>
      <c r="G17" s="6"/>
      <c r="H17" s="6"/>
      <c r="I17" s="6"/>
      <c r="J17" s="6"/>
    </row>
    <row r="18" spans="1:10" ht="72" customHeight="1" x14ac:dyDescent="0.15">
      <c r="A18" s="6"/>
      <c r="B18" s="6"/>
      <c r="C18" s="6"/>
      <c r="D18" s="145"/>
      <c r="E18" s="6"/>
      <c r="F18" s="6"/>
      <c r="G18" s="6"/>
      <c r="H18" s="6"/>
      <c r="I18" s="6"/>
      <c r="J18" s="6"/>
    </row>
    <row r="19" spans="1:10" ht="72" customHeight="1" x14ac:dyDescent="0.15">
      <c r="A19" s="6"/>
      <c r="B19" s="6"/>
      <c r="C19" s="6"/>
      <c r="D19" s="145"/>
      <c r="E19" s="6"/>
      <c r="F19" s="6"/>
      <c r="G19" s="6"/>
      <c r="H19" s="6"/>
      <c r="I19" s="6"/>
      <c r="J19" s="6"/>
    </row>
    <row r="20" spans="1:10" ht="72" customHeight="1" x14ac:dyDescent="0.15">
      <c r="A20" s="6"/>
      <c r="B20" s="6"/>
      <c r="C20" s="6"/>
      <c r="D20" s="145"/>
      <c r="E20" s="6"/>
      <c r="F20" s="6"/>
      <c r="G20" s="6"/>
      <c r="H20" s="6"/>
      <c r="I20" s="6"/>
      <c r="J20" s="6"/>
    </row>
    <row r="21" spans="1:10" ht="72" customHeight="1" x14ac:dyDescent="0.15">
      <c r="A21" s="6"/>
      <c r="B21" s="6"/>
      <c r="C21" s="6"/>
      <c r="D21" s="145"/>
      <c r="E21" s="6"/>
      <c r="F21" s="6"/>
      <c r="G21" s="6"/>
      <c r="H21" s="6"/>
      <c r="I21" s="6"/>
      <c r="J21" s="6"/>
    </row>
    <row r="22" spans="1:10" ht="72" customHeight="1" x14ac:dyDescent="0.15">
      <c r="A22" s="6"/>
      <c r="B22" s="6"/>
      <c r="C22" s="6"/>
      <c r="D22" s="145"/>
      <c r="E22" s="6"/>
      <c r="F22" s="6"/>
      <c r="G22" s="6"/>
      <c r="H22" s="6"/>
      <c r="I22" s="6"/>
      <c r="J22" s="6"/>
    </row>
    <row r="23" spans="1:10" ht="72" customHeight="1" x14ac:dyDescent="0.15">
      <c r="A23" s="6"/>
      <c r="B23" s="6"/>
      <c r="C23" s="6"/>
      <c r="D23" s="145"/>
      <c r="E23" s="6"/>
      <c r="F23" s="6"/>
      <c r="G23" s="6"/>
      <c r="H23" s="6"/>
      <c r="I23" s="6"/>
      <c r="J23" s="6"/>
    </row>
    <row r="24" spans="1:10" ht="72" customHeight="1" x14ac:dyDescent="0.15">
      <c r="A24" s="6"/>
      <c r="B24" s="6"/>
      <c r="C24" s="6"/>
      <c r="D24" s="145"/>
      <c r="E24" s="6"/>
      <c r="F24" s="6"/>
      <c r="G24" s="6"/>
      <c r="H24" s="6"/>
      <c r="I24" s="6"/>
      <c r="J24" s="6"/>
    </row>
    <row r="25" spans="1:10" ht="72" customHeight="1" x14ac:dyDescent="0.15">
      <c r="A25" s="6"/>
      <c r="B25" s="6"/>
      <c r="C25" s="6"/>
      <c r="D25" s="145"/>
      <c r="E25" s="6"/>
      <c r="F25" s="6"/>
      <c r="G25" s="6"/>
      <c r="H25" s="6"/>
      <c r="I25" s="6"/>
      <c r="J25" s="6"/>
    </row>
    <row r="26" spans="1:10" ht="72" customHeight="1" x14ac:dyDescent="0.15">
      <c r="A26" s="6"/>
      <c r="B26" s="6"/>
      <c r="C26" s="6"/>
      <c r="D26" s="145"/>
      <c r="E26" s="6"/>
      <c r="F26" s="6"/>
      <c r="G26" s="6"/>
      <c r="H26" s="6"/>
      <c r="I26" s="6"/>
      <c r="J26" s="6"/>
    </row>
    <row r="27" spans="1:10" ht="72" customHeight="1" x14ac:dyDescent="0.15">
      <c r="A27" s="6"/>
      <c r="B27" s="6"/>
      <c r="C27" s="6"/>
      <c r="D27" s="145"/>
      <c r="E27" s="6"/>
      <c r="F27" s="6"/>
      <c r="G27" s="6"/>
      <c r="H27" s="6"/>
      <c r="I27" s="6"/>
      <c r="J27" s="6"/>
    </row>
    <row r="28" spans="1:10" ht="72" customHeight="1" x14ac:dyDescent="0.15">
      <c r="A28" s="6"/>
      <c r="B28" s="6"/>
      <c r="C28" s="6"/>
      <c r="D28" s="145"/>
      <c r="E28" s="6"/>
      <c r="F28" s="6"/>
      <c r="G28" s="6"/>
      <c r="H28" s="6"/>
      <c r="I28" s="6"/>
      <c r="J28" s="6"/>
    </row>
    <row r="29" spans="1:10" ht="72" customHeight="1" x14ac:dyDescent="0.15">
      <c r="A29" s="6"/>
      <c r="B29" s="6"/>
      <c r="C29" s="6"/>
      <c r="D29" s="145"/>
      <c r="E29" s="6"/>
      <c r="F29" s="6"/>
      <c r="G29" s="6"/>
      <c r="H29" s="6"/>
      <c r="I29" s="6"/>
      <c r="J29" s="6"/>
    </row>
  </sheetData>
  <sheetProtection sheet="1" objects="1" scenarios="1" sort="0" autoFilter="0" pivotTables="0"/>
  <autoFilter ref="A4:E8" xr:uid="{00000000-0009-0000-0000-000003000000}"/>
  <sortState ref="A5:E9">
    <sortCondition ref="A6"/>
  </sortState>
  <printOptions horizontalCentered="1" verticalCentered="1"/>
  <pageMargins left="0.78740157480314965" right="0.78740157480314965" top="0.98425196850393704" bottom="0.98425196850393704" header="0.51181102362204722" footer="0.51181102362204722"/>
  <pageSetup paperSize="9" scale="83" orientation="landscape" blackAndWhite="1" horizontalDpi="4294967292" verticalDpi="0" r:id="rId1"/>
  <headerFooter alignWithMargins="0">
    <oddHeader>&amp;LVILLE de RIORGES&amp;R&amp;D</oddHeader>
    <oddFooter>&amp;CPage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pageSetUpPr fitToPage="1"/>
  </sheetPr>
  <dimension ref="A1:N30"/>
  <sheetViews>
    <sheetView zoomScale="115" zoomScaleNormal="115" workbookViewId="0" xr3:uid="{F9CF3CF3-643B-5BE6-8B46-32C596A47465}">
      <pane xSplit="1" ySplit="4" topLeftCell="B5" activePane="bottomRight" state="frozen"/>
      <selection activeCell="B3" sqref="B3"/>
      <selection pane="bottomLeft" activeCell="B3" sqref="B3"/>
      <selection pane="topRight" activeCell="B3" sqref="B3"/>
      <selection pane="bottomRight" activeCell="A4" sqref="A4"/>
    </sheetView>
  </sheetViews>
  <sheetFormatPr defaultColWidth="11.4609375" defaultRowHeight="12.75" x14ac:dyDescent="0.15"/>
  <cols>
    <col min="1" max="1" width="28.453125" style="5" customWidth="1"/>
    <col min="2" max="3" width="15.5078125" style="12" customWidth="1"/>
    <col min="4" max="4" width="15.5078125" style="46" customWidth="1"/>
    <col min="5" max="5" width="56.50390625" style="5" customWidth="1"/>
    <col min="6" max="11" width="42.74609375" style="5" customWidth="1"/>
    <col min="12" max="16384" width="11.4609375" style="5"/>
  </cols>
  <sheetData>
    <row r="1" spans="1:14" s="4" customFormat="1" ht="29.25" customHeight="1" x14ac:dyDescent="0.15">
      <c r="A1" s="22" t="str">
        <f>Collectivité &amp; " - "&amp;Service&amp; " - Supports"</f>
        <v>Ma Petite Entreprise - Secrétariat Général - Supports</v>
      </c>
      <c r="B1" s="19"/>
      <c r="C1" s="19"/>
      <c r="D1" s="48"/>
      <c r="E1" s="18"/>
      <c r="F1" s="140"/>
      <c r="G1" s="140"/>
      <c r="H1" s="140"/>
      <c r="I1" s="140"/>
      <c r="J1" s="140"/>
      <c r="K1" s="18"/>
      <c r="L1" s="18"/>
      <c r="M1" s="18"/>
      <c r="N1" s="18"/>
    </row>
    <row r="2" spans="1:14" s="4" customFormat="1" ht="16.5" customHeight="1" x14ac:dyDescent="0.15">
      <c r="A2" s="22"/>
      <c r="B2" s="79">
        <f>SUBTOTAL(9,B4:B10)</f>
        <v>4</v>
      </c>
      <c r="C2" s="79">
        <f>SUBTOTAL(9,C4:C10)</f>
        <v>2</v>
      </c>
      <c r="D2" s="48"/>
      <c r="E2" s="18"/>
      <c r="F2" s="140"/>
      <c r="G2" s="140"/>
      <c r="H2" s="140"/>
      <c r="I2" s="140"/>
      <c r="J2" s="140"/>
      <c r="K2" s="18"/>
      <c r="L2" s="18"/>
      <c r="M2" s="18"/>
      <c r="N2" s="18"/>
    </row>
    <row r="3" spans="1:14" s="3" customFormat="1" ht="43.5" customHeight="1" x14ac:dyDescent="0.15">
      <c r="A3" s="18"/>
      <c r="B3" s="19"/>
      <c r="C3" s="20"/>
      <c r="D3" s="42"/>
      <c r="E3" s="21"/>
      <c r="F3" s="146"/>
      <c r="G3" s="146"/>
      <c r="H3" s="146"/>
      <c r="I3" s="146"/>
      <c r="J3" s="146"/>
      <c r="K3" s="23"/>
      <c r="L3" s="23"/>
      <c r="M3" s="23"/>
      <c r="N3" s="23"/>
    </row>
    <row r="4" spans="1:14" s="2" customFormat="1" ht="31.5" customHeight="1" x14ac:dyDescent="0.15">
      <c r="A4" s="151" t="s">
        <v>1</v>
      </c>
      <c r="B4" s="47" t="s">
        <v>9</v>
      </c>
      <c r="C4" s="47" t="s">
        <v>10</v>
      </c>
      <c r="D4" s="43" t="s">
        <v>36</v>
      </c>
      <c r="E4" s="151" t="s">
        <v>11</v>
      </c>
      <c r="F4" s="7"/>
      <c r="G4" s="7"/>
      <c r="H4" s="7"/>
      <c r="I4" s="7"/>
      <c r="J4" s="7"/>
      <c r="K4" s="63"/>
      <c r="L4" s="63"/>
      <c r="M4" s="63"/>
      <c r="N4" s="63"/>
    </row>
    <row r="5" spans="1:14" x14ac:dyDescent="0.15">
      <c r="A5" s="105" t="s">
        <v>52</v>
      </c>
      <c r="B5" s="41">
        <f>COUNTIF(Arrivée!C:C,A:A)</f>
        <v>0</v>
      </c>
      <c r="C5" s="41">
        <f>COUNTIF(Départ!C:C,A:A)</f>
        <v>0</v>
      </c>
      <c r="D5" s="44" t="str">
        <f>IF(SUMIF(Arrivée!C:C,A:A,Arrivée!O:O)&gt;0,COUNTIFS(Arrivée!C:C,A:A,Arrivée!H:H,"&gt;0")/SUMIF(Arrivée!C:C,A:A,Arrivée!O:O),"")</f>
        <v/>
      </c>
      <c r="E5" s="17"/>
      <c r="F5" s="6"/>
      <c r="G5" s="6"/>
      <c r="H5" s="6"/>
      <c r="I5" s="6"/>
      <c r="J5" s="6"/>
      <c r="K5" s="62"/>
      <c r="L5" s="62"/>
      <c r="M5" s="62"/>
      <c r="N5" s="62"/>
    </row>
    <row r="6" spans="1:14" x14ac:dyDescent="0.15">
      <c r="A6" s="105" t="s">
        <v>23</v>
      </c>
      <c r="B6" s="41">
        <f>COUNTIF(Arrivée!C:C,A:A)</f>
        <v>2</v>
      </c>
      <c r="C6" s="41">
        <f>COUNTIF(Départ!C:C,A:A)</f>
        <v>1</v>
      </c>
      <c r="D6" s="44" t="str">
        <f>IF(SUMIF(Arrivée!C:C,A:A,Arrivée!O:O)&gt;0,COUNTIFS(Arrivée!C:C,A:A,Arrivée!H:H,"&gt;0")/SUMIF(Arrivée!C:C,A:A,Arrivée!O:O),"")</f>
        <v/>
      </c>
      <c r="E6" s="17"/>
      <c r="F6" s="6"/>
      <c r="G6" s="6"/>
      <c r="H6" s="6"/>
      <c r="I6" s="6"/>
      <c r="J6" s="6"/>
      <c r="K6" s="62"/>
      <c r="L6" s="62"/>
      <c r="M6" s="62"/>
      <c r="N6" s="62"/>
    </row>
    <row r="7" spans="1:14" x14ac:dyDescent="0.15">
      <c r="A7" s="105" t="s">
        <v>24</v>
      </c>
      <c r="B7" s="41">
        <f>COUNTIF(Arrivée!C:C,A:A)</f>
        <v>1</v>
      </c>
      <c r="C7" s="41">
        <f>COUNTIF(Départ!C:C,A:A)</f>
        <v>0</v>
      </c>
      <c r="D7" s="44" t="str">
        <f>IF(SUMIF(Arrivée!C:C,A:A,Arrivée!O:O)&gt;0,COUNTIFS(Arrivée!C:C,A:A,Arrivée!H:H,"&gt;0")/SUMIF(Arrivée!C:C,A:A,Arrivée!O:O),"")</f>
        <v/>
      </c>
      <c r="E7" s="17"/>
      <c r="F7" s="6"/>
      <c r="G7" s="6"/>
      <c r="H7" s="6"/>
      <c r="I7" s="6"/>
      <c r="J7" s="6"/>
      <c r="K7" s="62"/>
      <c r="L7" s="62"/>
      <c r="M7" s="62"/>
      <c r="N7" s="62"/>
    </row>
    <row r="8" spans="1:14" x14ac:dyDescent="0.15">
      <c r="A8" s="105" t="s">
        <v>12</v>
      </c>
      <c r="B8" s="41">
        <f>COUNTIF(Arrivée!C:C,A:A)</f>
        <v>1</v>
      </c>
      <c r="C8" s="41">
        <f>COUNTIF(Départ!C:C,A:A)</f>
        <v>1</v>
      </c>
      <c r="D8" s="44" t="str">
        <f>IF(SUMIF(Arrivée!C:C,A:A,Arrivée!O:O)&gt;0,COUNTIFS(Arrivée!C:C,A:A,Arrivée!H:H,"&gt;0")/SUMIF(Arrivée!C:C,A:A,Arrivée!O:O),"")</f>
        <v/>
      </c>
      <c r="E8" s="17"/>
      <c r="F8" s="6"/>
      <c r="G8" s="6"/>
      <c r="H8" s="6"/>
      <c r="I8" s="6"/>
      <c r="J8" s="6"/>
      <c r="K8" s="62"/>
      <c r="L8" s="62"/>
      <c r="M8" s="62"/>
      <c r="N8" s="62"/>
    </row>
    <row r="9" spans="1:14" x14ac:dyDescent="0.15">
      <c r="A9" s="105" t="s">
        <v>8</v>
      </c>
      <c r="B9" s="41">
        <f>COUNTIF(Arrivée!C:C,A:A)</f>
        <v>0</v>
      </c>
      <c r="C9" s="41">
        <f>COUNTIF(Départ!C:C,A:A)</f>
        <v>0</v>
      </c>
      <c r="D9" s="44" t="str">
        <f>IF(SUMIF(Arrivée!C:C,A:A,Arrivée!O:O)&gt;0,COUNTIFS(Arrivée!C:C,A:A,Arrivée!H:H,"&gt;0")/SUMIF(Arrivée!C:C,A:A,Arrivée!O:O),"")</f>
        <v/>
      </c>
      <c r="E9" s="17"/>
      <c r="F9" s="6"/>
      <c r="G9" s="6"/>
      <c r="H9" s="6"/>
      <c r="I9" s="6"/>
      <c r="J9" s="6"/>
      <c r="K9" s="62"/>
      <c r="L9" s="62"/>
      <c r="M9" s="62"/>
      <c r="N9" s="62"/>
    </row>
    <row r="10" spans="1:14" ht="26.25" customHeight="1" x14ac:dyDescent="0.15">
      <c r="A10" s="147"/>
      <c r="B10" s="40"/>
      <c r="C10" s="40"/>
      <c r="D10" s="45"/>
      <c r="E10" s="147"/>
      <c r="F10" s="6"/>
      <c r="G10" s="6"/>
      <c r="H10" s="6"/>
      <c r="I10" s="6"/>
      <c r="J10" s="6"/>
      <c r="K10" s="62"/>
      <c r="L10" s="62"/>
      <c r="M10" s="62"/>
      <c r="N10" s="62"/>
    </row>
    <row r="11" spans="1:14" ht="129" customHeight="1" x14ac:dyDescent="0.15">
      <c r="A11" s="6"/>
      <c r="B11" s="13"/>
      <c r="C11" s="13"/>
      <c r="D11" s="145"/>
      <c r="E11" s="6"/>
      <c r="F11" s="6"/>
      <c r="G11" s="6"/>
      <c r="H11" s="6"/>
      <c r="I11" s="6"/>
      <c r="J11" s="6"/>
      <c r="K11" s="62"/>
      <c r="L11" s="62"/>
      <c r="M11" s="62"/>
      <c r="N11" s="62"/>
    </row>
    <row r="12" spans="1:14" ht="129" customHeight="1" x14ac:dyDescent="0.15">
      <c r="A12" s="6"/>
      <c r="B12" s="13"/>
      <c r="C12" s="13"/>
      <c r="D12" s="145"/>
      <c r="E12" s="6"/>
      <c r="F12" s="6"/>
      <c r="G12" s="6"/>
      <c r="H12" s="6"/>
      <c r="I12" s="6"/>
      <c r="J12" s="6"/>
      <c r="K12" s="62"/>
      <c r="L12" s="62"/>
      <c r="M12" s="62"/>
      <c r="N12" s="62"/>
    </row>
    <row r="13" spans="1:14" ht="129" customHeight="1" x14ac:dyDescent="0.15">
      <c r="A13" s="6"/>
      <c r="B13" s="13"/>
      <c r="C13" s="13"/>
      <c r="D13" s="145"/>
      <c r="E13" s="6"/>
      <c r="F13" s="6"/>
      <c r="G13" s="6"/>
      <c r="H13" s="6"/>
      <c r="I13" s="6"/>
      <c r="J13" s="6"/>
      <c r="K13" s="62"/>
      <c r="L13" s="62"/>
      <c r="M13" s="62"/>
      <c r="N13" s="62"/>
    </row>
    <row r="14" spans="1:14" ht="129" customHeight="1" x14ac:dyDescent="0.15">
      <c r="A14" s="6"/>
      <c r="B14" s="13"/>
      <c r="C14" s="13"/>
      <c r="D14" s="145"/>
      <c r="E14" s="6"/>
      <c r="F14" s="6"/>
      <c r="G14" s="6"/>
      <c r="H14" s="6"/>
      <c r="I14" s="6"/>
      <c r="J14" s="6"/>
      <c r="K14" s="62"/>
      <c r="L14" s="62"/>
      <c r="M14" s="62"/>
      <c r="N14" s="62"/>
    </row>
    <row r="15" spans="1:14" ht="129" customHeight="1" x14ac:dyDescent="0.15">
      <c r="A15" s="6"/>
      <c r="B15" s="13"/>
      <c r="C15" s="13"/>
      <c r="D15" s="145"/>
      <c r="E15" s="6"/>
      <c r="F15" s="6"/>
      <c r="G15" s="6"/>
      <c r="H15" s="6"/>
      <c r="I15" s="6"/>
      <c r="J15" s="6"/>
      <c r="K15" s="62"/>
      <c r="L15" s="62"/>
      <c r="M15" s="62"/>
      <c r="N15" s="62"/>
    </row>
    <row r="16" spans="1:14" ht="129" customHeight="1" x14ac:dyDescent="0.15">
      <c r="A16" s="6"/>
      <c r="B16" s="13"/>
      <c r="C16" s="13"/>
      <c r="D16" s="145"/>
      <c r="E16" s="6"/>
      <c r="F16" s="6"/>
      <c r="G16" s="6"/>
      <c r="H16" s="6"/>
      <c r="I16" s="6"/>
      <c r="J16" s="6"/>
      <c r="K16" s="62"/>
      <c r="L16" s="62"/>
      <c r="M16" s="62"/>
      <c r="N16" s="62"/>
    </row>
    <row r="17" spans="1:14" ht="129" customHeight="1" x14ac:dyDescent="0.15">
      <c r="A17" s="6"/>
      <c r="B17" s="13"/>
      <c r="C17" s="13"/>
      <c r="D17" s="145"/>
      <c r="E17" s="6"/>
      <c r="F17" s="6"/>
      <c r="G17" s="6"/>
      <c r="H17" s="6"/>
      <c r="I17" s="6"/>
      <c r="J17" s="6"/>
      <c r="K17" s="62"/>
      <c r="L17" s="62"/>
      <c r="M17" s="62"/>
      <c r="N17" s="62"/>
    </row>
    <row r="18" spans="1:14" ht="129" customHeight="1" x14ac:dyDescent="0.15">
      <c r="A18" s="6"/>
      <c r="B18" s="13"/>
      <c r="C18" s="13"/>
      <c r="D18" s="145"/>
      <c r="E18" s="6"/>
      <c r="F18" s="6"/>
      <c r="G18" s="6"/>
      <c r="H18" s="6"/>
      <c r="I18" s="6"/>
      <c r="J18" s="6"/>
      <c r="K18" s="62"/>
      <c r="L18" s="62"/>
      <c r="M18" s="62"/>
      <c r="N18" s="62"/>
    </row>
    <row r="19" spans="1:14" ht="129" customHeight="1" x14ac:dyDescent="0.15">
      <c r="A19" s="6"/>
      <c r="B19" s="13"/>
      <c r="C19" s="13"/>
      <c r="D19" s="145"/>
      <c r="E19" s="6"/>
      <c r="F19" s="6"/>
      <c r="G19" s="6"/>
      <c r="H19" s="6"/>
      <c r="I19" s="6"/>
      <c r="J19" s="6"/>
      <c r="K19" s="62"/>
      <c r="L19" s="62"/>
      <c r="M19" s="62"/>
      <c r="N19" s="62"/>
    </row>
    <row r="20" spans="1:14" ht="129" customHeight="1" x14ac:dyDescent="0.15">
      <c r="A20" s="6"/>
      <c r="B20" s="13"/>
      <c r="C20" s="13"/>
      <c r="D20" s="145"/>
      <c r="E20" s="6"/>
      <c r="F20" s="6"/>
      <c r="G20" s="6"/>
      <c r="H20" s="6"/>
      <c r="I20" s="6"/>
      <c r="J20" s="6"/>
      <c r="K20" s="62"/>
      <c r="L20" s="62"/>
      <c r="M20" s="62"/>
      <c r="N20" s="62"/>
    </row>
    <row r="21" spans="1:14" ht="129" customHeight="1" x14ac:dyDescent="0.15">
      <c r="A21" s="6"/>
      <c r="B21" s="13"/>
      <c r="C21" s="13"/>
      <c r="D21" s="145"/>
      <c r="E21" s="6"/>
      <c r="F21" s="6"/>
      <c r="G21" s="6"/>
      <c r="H21" s="6"/>
      <c r="I21" s="6"/>
      <c r="J21" s="6"/>
      <c r="K21" s="62"/>
      <c r="L21" s="62"/>
      <c r="M21" s="62"/>
      <c r="N21" s="62"/>
    </row>
    <row r="22" spans="1:14" ht="129" customHeight="1" x14ac:dyDescent="0.15">
      <c r="A22" s="6"/>
      <c r="B22" s="13"/>
      <c r="C22" s="13"/>
      <c r="D22" s="145"/>
      <c r="E22" s="6"/>
      <c r="F22" s="6"/>
      <c r="G22" s="6"/>
      <c r="H22" s="6"/>
      <c r="I22" s="6"/>
      <c r="J22" s="6"/>
      <c r="K22" s="62"/>
      <c r="L22" s="62"/>
      <c r="M22" s="62"/>
      <c r="N22" s="62"/>
    </row>
    <row r="23" spans="1:14" ht="129" customHeight="1" x14ac:dyDescent="0.15">
      <c r="A23" s="6"/>
      <c r="B23" s="13"/>
      <c r="C23" s="13"/>
      <c r="D23" s="145"/>
      <c r="E23" s="6"/>
      <c r="F23" s="6"/>
      <c r="G23" s="6"/>
      <c r="H23" s="6"/>
      <c r="I23" s="6"/>
      <c r="J23" s="6"/>
      <c r="K23" s="62"/>
      <c r="L23" s="62"/>
      <c r="M23" s="62"/>
      <c r="N23" s="62"/>
    </row>
    <row r="24" spans="1:14" ht="129" customHeight="1" x14ac:dyDescent="0.15">
      <c r="A24" s="6"/>
      <c r="B24" s="13"/>
      <c r="C24" s="13"/>
      <c r="D24" s="145"/>
      <c r="E24" s="6"/>
      <c r="F24" s="6"/>
      <c r="G24" s="6"/>
      <c r="H24" s="6"/>
      <c r="I24" s="6"/>
      <c r="J24" s="6"/>
      <c r="K24" s="62"/>
      <c r="L24" s="62"/>
      <c r="M24" s="62"/>
      <c r="N24" s="62"/>
    </row>
    <row r="25" spans="1:14" ht="129" customHeight="1" x14ac:dyDescent="0.15">
      <c r="A25" s="6"/>
      <c r="B25" s="13"/>
      <c r="C25" s="13"/>
      <c r="D25" s="145"/>
      <c r="E25" s="6"/>
      <c r="F25" s="6"/>
      <c r="G25" s="6"/>
      <c r="H25" s="6"/>
      <c r="I25" s="6"/>
      <c r="J25" s="6"/>
      <c r="K25" s="62"/>
      <c r="L25" s="62"/>
      <c r="M25" s="62"/>
      <c r="N25" s="62"/>
    </row>
    <row r="26" spans="1:14" ht="129" customHeight="1" x14ac:dyDescent="0.15">
      <c r="A26" s="6"/>
      <c r="B26" s="13"/>
      <c r="C26" s="13"/>
      <c r="D26" s="145"/>
      <c r="E26" s="6"/>
      <c r="F26" s="6"/>
      <c r="G26" s="6"/>
      <c r="H26" s="6"/>
      <c r="I26" s="6"/>
      <c r="J26" s="6"/>
      <c r="K26" s="62"/>
      <c r="L26" s="62"/>
      <c r="M26" s="62"/>
      <c r="N26" s="62"/>
    </row>
    <row r="27" spans="1:14" ht="129" customHeight="1" x14ac:dyDescent="0.15">
      <c r="A27" s="6"/>
      <c r="B27" s="13"/>
      <c r="C27" s="13"/>
      <c r="D27" s="145"/>
      <c r="E27" s="6"/>
      <c r="F27" s="6"/>
      <c r="G27" s="6"/>
      <c r="H27" s="6"/>
      <c r="I27" s="6"/>
      <c r="J27" s="6"/>
      <c r="K27" s="62"/>
      <c r="L27" s="62"/>
      <c r="M27" s="62"/>
      <c r="N27" s="62"/>
    </row>
    <row r="28" spans="1:14" ht="129" customHeight="1" x14ac:dyDescent="0.15">
      <c r="A28" s="6"/>
      <c r="B28" s="13"/>
      <c r="C28" s="13"/>
      <c r="D28" s="145"/>
      <c r="E28" s="6"/>
      <c r="F28" s="6"/>
      <c r="G28" s="6"/>
      <c r="H28" s="6"/>
      <c r="I28" s="6"/>
      <c r="J28" s="6"/>
      <c r="K28" s="62"/>
      <c r="L28" s="62"/>
      <c r="M28" s="62"/>
      <c r="N28" s="62"/>
    </row>
    <row r="29" spans="1:14" ht="129" customHeight="1" x14ac:dyDescent="0.15">
      <c r="A29" s="6"/>
      <c r="B29" s="13"/>
      <c r="C29" s="13"/>
      <c r="D29" s="145"/>
      <c r="E29" s="6"/>
      <c r="F29" s="6"/>
      <c r="G29" s="6"/>
      <c r="H29" s="6"/>
      <c r="I29" s="6"/>
      <c r="J29" s="6"/>
      <c r="K29" s="62"/>
      <c r="L29" s="62"/>
      <c r="M29" s="62"/>
      <c r="N29" s="62"/>
    </row>
    <row r="30" spans="1:14" ht="129" customHeight="1" x14ac:dyDescent="0.15">
      <c r="A30" s="6"/>
      <c r="B30" s="13"/>
      <c r="C30" s="13"/>
      <c r="D30" s="145"/>
      <c r="E30" s="6"/>
      <c r="F30" s="6"/>
      <c r="G30" s="6"/>
      <c r="H30" s="6"/>
      <c r="I30" s="6"/>
      <c r="J30" s="6"/>
      <c r="K30" s="62"/>
      <c r="L30" s="62"/>
      <c r="M30" s="62"/>
      <c r="N30" s="62"/>
    </row>
  </sheetData>
  <sheetProtection sheet="1" objects="1" scenarios="1" sort="0" autoFilter="0" pivotTables="0"/>
  <autoFilter ref="A4:E9" xr:uid="{00000000-0009-0000-0000-000004000000}"/>
  <sortState ref="A5:E10">
    <sortCondition ref="A6"/>
  </sortState>
  <phoneticPr fontId="0" type="noConversion"/>
  <printOptions horizontalCentered="1" verticalCentered="1"/>
  <pageMargins left="0.78740157480314965" right="0.78740157480314965" top="0.98425196850393704" bottom="0.98425196850393704" header="0.51181102362204722" footer="0.51181102362204722"/>
  <pageSetup paperSize="9" orientation="landscape" blackAndWhite="1" horizontalDpi="4294967292" verticalDpi="0" r:id="rId1"/>
  <headerFooter alignWithMargins="0">
    <oddHeader>&amp;LVILLE de RIORGES&amp;R&amp;D</oddHeader>
    <oddFooter>&amp;CPage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K28"/>
  <sheetViews>
    <sheetView zoomScale="115" zoomScaleNormal="115" workbookViewId="0" xr3:uid="{78B4E459-6924-5F8B-B7BA-2DD04133E49E}">
      <pane xSplit="1" ySplit="4" topLeftCell="B5" activePane="bottomRight" state="frozen"/>
      <selection activeCell="B3" sqref="B3"/>
      <selection pane="bottomLeft" activeCell="B3" sqref="B3"/>
      <selection pane="topRight" activeCell="B3" sqref="B3"/>
      <selection pane="bottomRight" activeCell="A8" sqref="A8"/>
    </sheetView>
  </sheetViews>
  <sheetFormatPr defaultColWidth="11.4609375" defaultRowHeight="12.75" x14ac:dyDescent="0.15"/>
  <cols>
    <col min="1" max="1" width="43.82421875" style="5" customWidth="1"/>
    <col min="2" max="3" width="14.5625" style="5" customWidth="1"/>
    <col min="4" max="4" width="15.5078125" style="46" customWidth="1"/>
    <col min="5" max="5" width="56.50390625" style="5" customWidth="1"/>
    <col min="6" max="11" width="44.09375" style="5" customWidth="1"/>
    <col min="12" max="16384" width="11.4609375" style="5"/>
  </cols>
  <sheetData>
    <row r="1" spans="1:11" s="4" customFormat="1" ht="29.25" customHeight="1" x14ac:dyDescent="0.15">
      <c r="A1" s="22" t="str">
        <f>Collectivité &amp; " - "&amp;Service&amp; " - Services"</f>
        <v>Ma Petite Entreprise - Secrétariat Général - Services</v>
      </c>
      <c r="B1" s="18"/>
      <c r="C1" s="18"/>
      <c r="D1" s="48"/>
      <c r="E1" s="18"/>
      <c r="F1" s="140"/>
      <c r="G1" s="140"/>
      <c r="H1" s="140"/>
      <c r="I1" s="140"/>
      <c r="J1" s="140"/>
      <c r="K1" s="140"/>
    </row>
    <row r="2" spans="1:11" s="4" customFormat="1" ht="16.5" customHeight="1" x14ac:dyDescent="0.15">
      <c r="A2" s="22"/>
      <c r="B2" s="79">
        <f>SUBTOTAL(9,B4:B8)</f>
        <v>4</v>
      </c>
      <c r="C2" s="79">
        <f>SUBTOTAL(9,C4:C8)</f>
        <v>2</v>
      </c>
      <c r="D2" s="48"/>
      <c r="E2" s="18"/>
      <c r="F2" s="140"/>
      <c r="G2" s="140"/>
      <c r="H2" s="140"/>
      <c r="I2" s="140"/>
      <c r="J2" s="140"/>
      <c r="K2" s="140"/>
    </row>
    <row r="3" spans="1:11" s="3" customFormat="1" ht="43.5" customHeight="1" x14ac:dyDescent="0.15">
      <c r="A3" s="18"/>
      <c r="B3" s="23"/>
      <c r="C3" s="23"/>
      <c r="D3" s="42"/>
      <c r="E3" s="21"/>
      <c r="F3" s="146"/>
      <c r="G3" s="146"/>
      <c r="H3" s="146"/>
      <c r="I3" s="146"/>
      <c r="J3" s="146"/>
      <c r="K3" s="146"/>
    </row>
    <row r="4" spans="1:11" s="11" customFormat="1" ht="31.5" customHeight="1" x14ac:dyDescent="0.15">
      <c r="A4" s="149" t="s">
        <v>1</v>
      </c>
      <c r="B4" s="47" t="s">
        <v>9</v>
      </c>
      <c r="C4" s="47" t="s">
        <v>10</v>
      </c>
      <c r="D4" s="43" t="s">
        <v>36</v>
      </c>
      <c r="E4" s="149" t="s">
        <v>11</v>
      </c>
      <c r="F4" s="10"/>
      <c r="G4" s="10"/>
      <c r="H4" s="10"/>
      <c r="I4" s="10"/>
      <c r="J4" s="10"/>
      <c r="K4" s="10"/>
    </row>
    <row r="5" spans="1:11" x14ac:dyDescent="0.15">
      <c r="A5" s="105" t="s">
        <v>52</v>
      </c>
      <c r="B5" s="41">
        <f>COUNTIF(Arrivée!L:L,A:A)</f>
        <v>0</v>
      </c>
      <c r="C5" s="41">
        <f>COUNTIF(Départ!G:G,A:A)</f>
        <v>0</v>
      </c>
      <c r="D5" s="44" t="str">
        <f>IF(SUMIF(Arrivée!L:L,A:A,Arrivée!O:O)&gt;0,COUNTIFS(Arrivée!L:L,A:A,Arrivée!H:H,"&gt;0")/SUMIF(Arrivée!L:L,A:A,Arrivée!O:O),"")</f>
        <v/>
      </c>
      <c r="E5" s="17"/>
      <c r="F5" s="6"/>
      <c r="G5" s="6"/>
      <c r="H5" s="6"/>
      <c r="I5" s="6"/>
      <c r="J5" s="6"/>
      <c r="K5" s="6"/>
    </row>
    <row r="6" spans="1:11" x14ac:dyDescent="0.15">
      <c r="A6" s="105" t="s">
        <v>72</v>
      </c>
      <c r="B6" s="41">
        <f>COUNTIF(Arrivée!L:L,A:A)</f>
        <v>2</v>
      </c>
      <c r="C6" s="41">
        <f>COUNTIF(Départ!G:G,A:A)</f>
        <v>1</v>
      </c>
      <c r="D6" s="44" t="str">
        <f>IF(SUMIF(Arrivée!L:L,A:A,Arrivée!N:N)&gt;0,COUNTIFS(Arrivée!L:L,A:A,Arrivée!H:H,"&gt;0")/SUMIF(Arrivée!L:L,A:A,Arrivée!N:N),"")</f>
        <v/>
      </c>
      <c r="E6" s="17"/>
      <c r="F6" s="6"/>
      <c r="G6" s="6"/>
      <c r="H6" s="6"/>
      <c r="I6" s="6"/>
      <c r="J6" s="6"/>
      <c r="K6" s="6"/>
    </row>
    <row r="7" spans="1:11" x14ac:dyDescent="0.15">
      <c r="A7" s="105" t="s">
        <v>73</v>
      </c>
      <c r="B7" s="41">
        <f>COUNTIF(Arrivée!L:L,A:A)</f>
        <v>0</v>
      </c>
      <c r="C7" s="41">
        <f>COUNTIF(Départ!G:G,A:A)</f>
        <v>0</v>
      </c>
      <c r="D7" s="44" t="str">
        <f>IF(SUMIF(Arrivée!L:L,A:A,Arrivée!N:N)&gt;0,COUNTIFS(Arrivée!L:L,A:A,Arrivée!H:H,"&gt;0")/SUMIF(Arrivée!L:L,A:A,Arrivée!N:N),"")</f>
        <v/>
      </c>
      <c r="E7" s="17"/>
      <c r="F7" s="6"/>
      <c r="G7" s="6"/>
      <c r="H7" s="6"/>
      <c r="I7" s="6"/>
      <c r="J7" s="6"/>
      <c r="K7" s="6"/>
    </row>
    <row r="8" spans="1:11" x14ac:dyDescent="0.15">
      <c r="A8" s="105" t="s">
        <v>74</v>
      </c>
      <c r="B8" s="41">
        <f>COUNTIF(Arrivée!L:L,A:A)</f>
        <v>2</v>
      </c>
      <c r="C8" s="41">
        <f>COUNTIF(Départ!G:G,A:A)</f>
        <v>1</v>
      </c>
      <c r="D8" s="44" t="str">
        <f>IF(SUMIF(Arrivée!L:L,A:A,Arrivée!N:N)&gt;0,COUNTIFS(Arrivée!L:L,A:A,Arrivée!H:H,"&gt;0")/SUMIF(Arrivée!L:L,A:A,Arrivée!N:N),"")</f>
        <v/>
      </c>
      <c r="E8" s="17"/>
      <c r="F8" s="6"/>
      <c r="G8" s="6"/>
      <c r="H8" s="6"/>
      <c r="I8" s="6"/>
      <c r="J8" s="6"/>
      <c r="K8" s="6"/>
    </row>
    <row r="9" spans="1:11" ht="24" customHeight="1" x14ac:dyDescent="0.15">
      <c r="A9" s="147"/>
      <c r="B9" s="47"/>
      <c r="C9" s="47"/>
      <c r="D9" s="45"/>
      <c r="E9" s="147"/>
      <c r="F9" s="6"/>
      <c r="G9" s="6"/>
      <c r="H9" s="6"/>
      <c r="I9" s="6"/>
      <c r="J9" s="6"/>
      <c r="K9" s="6"/>
    </row>
    <row r="10" spans="1:11" ht="96.75" customHeight="1" x14ac:dyDescent="0.15">
      <c r="A10" s="6"/>
      <c r="B10" s="6"/>
      <c r="C10" s="6"/>
      <c r="D10" s="145"/>
      <c r="E10" s="6"/>
      <c r="F10" s="6"/>
      <c r="G10" s="6"/>
      <c r="H10" s="6"/>
      <c r="I10" s="6"/>
      <c r="J10" s="6"/>
      <c r="K10" s="6"/>
    </row>
    <row r="11" spans="1:11" ht="96.75" customHeight="1" x14ac:dyDescent="0.15">
      <c r="A11" s="6"/>
      <c r="B11" s="6"/>
      <c r="C11" s="6"/>
      <c r="D11" s="145"/>
      <c r="E11" s="6"/>
      <c r="F11" s="6"/>
      <c r="G11" s="6"/>
      <c r="H11" s="6"/>
      <c r="I11" s="6"/>
      <c r="J11" s="6"/>
      <c r="K11" s="6"/>
    </row>
    <row r="12" spans="1:11" ht="96.75" customHeight="1" x14ac:dyDescent="0.15">
      <c r="A12" s="6"/>
      <c r="B12" s="6"/>
      <c r="C12" s="6"/>
      <c r="D12" s="145"/>
      <c r="E12" s="6"/>
      <c r="F12" s="6"/>
      <c r="G12" s="6"/>
      <c r="H12" s="6"/>
      <c r="I12" s="6"/>
      <c r="J12" s="6"/>
      <c r="K12" s="6"/>
    </row>
    <row r="13" spans="1:11" ht="96.75" customHeight="1" x14ac:dyDescent="0.15">
      <c r="A13" s="6"/>
      <c r="B13" s="6"/>
      <c r="C13" s="6"/>
      <c r="D13" s="145"/>
      <c r="E13" s="6"/>
      <c r="F13" s="6"/>
      <c r="G13" s="6"/>
      <c r="H13" s="6"/>
      <c r="I13" s="6"/>
      <c r="J13" s="6"/>
      <c r="K13" s="6"/>
    </row>
    <row r="14" spans="1:11" ht="96.75" customHeight="1" x14ac:dyDescent="0.15">
      <c r="A14" s="6"/>
      <c r="B14" s="6"/>
      <c r="C14" s="6"/>
      <c r="D14" s="145"/>
      <c r="E14" s="6"/>
      <c r="F14" s="6"/>
      <c r="G14" s="6"/>
      <c r="H14" s="6"/>
      <c r="I14" s="6"/>
      <c r="J14" s="6"/>
      <c r="K14" s="6"/>
    </row>
    <row r="15" spans="1:11" ht="96.75" customHeight="1" x14ac:dyDescent="0.15">
      <c r="A15" s="6"/>
      <c r="B15" s="6"/>
      <c r="C15" s="6"/>
      <c r="D15" s="145"/>
      <c r="E15" s="6"/>
      <c r="F15" s="6"/>
      <c r="G15" s="6"/>
      <c r="H15" s="6"/>
      <c r="I15" s="6"/>
      <c r="J15" s="6"/>
      <c r="K15" s="6"/>
    </row>
    <row r="16" spans="1:11" ht="96.75" customHeight="1" x14ac:dyDescent="0.15">
      <c r="A16" s="6"/>
      <c r="B16" s="6"/>
      <c r="C16" s="6"/>
      <c r="D16" s="145"/>
      <c r="E16" s="6"/>
      <c r="F16" s="6"/>
      <c r="G16" s="6"/>
      <c r="H16" s="6"/>
      <c r="I16" s="6"/>
      <c r="J16" s="6"/>
      <c r="K16" s="6"/>
    </row>
    <row r="17" spans="1:11" ht="96.75" customHeight="1" x14ac:dyDescent="0.15">
      <c r="A17" s="6"/>
      <c r="B17" s="6"/>
      <c r="C17" s="6"/>
      <c r="D17" s="145"/>
      <c r="E17" s="6"/>
      <c r="F17" s="6"/>
      <c r="G17" s="6"/>
      <c r="H17" s="6"/>
      <c r="I17" s="6"/>
      <c r="J17" s="6"/>
      <c r="K17" s="6"/>
    </row>
    <row r="18" spans="1:11" ht="96.75" customHeight="1" x14ac:dyDescent="0.15">
      <c r="A18" s="6"/>
      <c r="B18" s="6"/>
      <c r="C18" s="6"/>
      <c r="D18" s="145"/>
      <c r="E18" s="6"/>
      <c r="F18" s="6"/>
      <c r="G18" s="6"/>
      <c r="H18" s="6"/>
      <c r="I18" s="6"/>
      <c r="J18" s="6"/>
      <c r="K18" s="6"/>
    </row>
    <row r="19" spans="1:11" ht="96.75" customHeight="1" x14ac:dyDescent="0.15">
      <c r="A19" s="6"/>
      <c r="B19" s="6"/>
      <c r="C19" s="6"/>
      <c r="D19" s="145"/>
      <c r="E19" s="6"/>
      <c r="F19" s="6"/>
      <c r="G19" s="6"/>
      <c r="H19" s="6"/>
      <c r="I19" s="6"/>
      <c r="J19" s="6"/>
      <c r="K19" s="6"/>
    </row>
    <row r="20" spans="1:11" ht="96.75" customHeight="1" x14ac:dyDescent="0.15">
      <c r="A20" s="6"/>
      <c r="B20" s="6"/>
      <c r="C20" s="6"/>
      <c r="D20" s="145"/>
      <c r="E20" s="6"/>
      <c r="F20" s="6"/>
      <c r="G20" s="6"/>
      <c r="H20" s="6"/>
      <c r="I20" s="6"/>
      <c r="J20" s="6"/>
      <c r="K20" s="6"/>
    </row>
    <row r="21" spans="1:11" ht="96.75" customHeight="1" x14ac:dyDescent="0.15">
      <c r="A21" s="6"/>
      <c r="B21" s="6"/>
      <c r="C21" s="6"/>
      <c r="D21" s="145"/>
      <c r="E21" s="6"/>
      <c r="F21" s="6"/>
      <c r="G21" s="6"/>
      <c r="H21" s="6"/>
      <c r="I21" s="6"/>
      <c r="J21" s="6"/>
      <c r="K21" s="6"/>
    </row>
    <row r="22" spans="1:11" ht="96.75" customHeight="1" x14ac:dyDescent="0.15">
      <c r="A22" s="6"/>
      <c r="B22" s="6"/>
      <c r="C22" s="6"/>
      <c r="D22" s="145"/>
      <c r="E22" s="6"/>
      <c r="F22" s="6"/>
      <c r="G22" s="6"/>
      <c r="H22" s="6"/>
      <c r="I22" s="6"/>
      <c r="J22" s="6"/>
      <c r="K22" s="6"/>
    </row>
    <row r="23" spans="1:11" ht="96.75" customHeight="1" x14ac:dyDescent="0.15">
      <c r="A23" s="6"/>
      <c r="B23" s="6"/>
      <c r="C23" s="6"/>
      <c r="D23" s="145"/>
      <c r="E23" s="6"/>
      <c r="F23" s="6"/>
      <c r="G23" s="6"/>
      <c r="H23" s="6"/>
      <c r="I23" s="6"/>
      <c r="J23" s="6"/>
      <c r="K23" s="6"/>
    </row>
    <row r="24" spans="1:11" ht="96.75" customHeight="1" x14ac:dyDescent="0.15">
      <c r="A24" s="6"/>
      <c r="B24" s="6"/>
      <c r="C24" s="6"/>
      <c r="D24" s="145"/>
      <c r="E24" s="6"/>
      <c r="F24" s="6"/>
      <c r="G24" s="6"/>
      <c r="H24" s="6"/>
      <c r="I24" s="6"/>
      <c r="J24" s="6"/>
      <c r="K24" s="6"/>
    </row>
    <row r="25" spans="1:11" ht="96.75" customHeight="1" x14ac:dyDescent="0.15">
      <c r="A25" s="6"/>
      <c r="B25" s="6"/>
      <c r="C25" s="6"/>
      <c r="D25" s="145"/>
      <c r="E25" s="6"/>
      <c r="F25" s="6"/>
      <c r="G25" s="6"/>
      <c r="H25" s="6"/>
      <c r="I25" s="6"/>
      <c r="J25" s="6"/>
      <c r="K25" s="6"/>
    </row>
    <row r="26" spans="1:11" ht="96.75" customHeight="1" x14ac:dyDescent="0.15">
      <c r="A26" s="6"/>
      <c r="B26" s="6"/>
      <c r="C26" s="6"/>
      <c r="D26" s="145"/>
      <c r="E26" s="6"/>
      <c r="F26" s="6"/>
      <c r="G26" s="6"/>
      <c r="H26" s="6"/>
      <c r="I26" s="6"/>
      <c r="J26" s="6"/>
      <c r="K26" s="6"/>
    </row>
    <row r="27" spans="1:11" ht="96.75" customHeight="1" x14ac:dyDescent="0.15">
      <c r="A27" s="6"/>
      <c r="B27" s="6"/>
      <c r="C27" s="6"/>
      <c r="D27" s="145"/>
      <c r="E27" s="6"/>
      <c r="F27" s="6"/>
      <c r="G27" s="6"/>
      <c r="H27" s="6"/>
      <c r="I27" s="6"/>
      <c r="J27" s="6"/>
      <c r="K27" s="6"/>
    </row>
    <row r="28" spans="1:11" ht="96.75" customHeight="1" x14ac:dyDescent="0.15">
      <c r="A28" s="6"/>
      <c r="B28" s="6"/>
      <c r="C28" s="6"/>
      <c r="D28" s="145"/>
      <c r="E28" s="6"/>
      <c r="F28" s="6"/>
      <c r="G28" s="6"/>
      <c r="H28" s="6"/>
      <c r="I28" s="6"/>
      <c r="J28" s="6"/>
      <c r="K28" s="6"/>
    </row>
  </sheetData>
  <sheetProtection sheet="1" objects="1" scenarios="1" sort="0" autoFilter="0" pivotTables="0"/>
  <autoFilter ref="A4:E8" xr:uid="{00000000-0009-0000-0000-000005000000}"/>
  <sortState ref="A5:E11">
    <sortCondition ref="A8"/>
  </sortState>
  <printOptions horizontalCentered="1" verticalCentered="1"/>
  <pageMargins left="0.78740157480314965" right="0.78740157480314965" top="0.98425196850393704" bottom="0.98425196850393704" header="0.51181102362204722" footer="0.51181102362204722"/>
  <pageSetup paperSize="9" scale="91" orientation="landscape" blackAndWhite="1" horizontalDpi="4294967292" verticalDpi="0" r:id="rId1"/>
  <headerFooter alignWithMargins="0">
    <oddHeader>&amp;LVILLE de RIORGES&amp;R&amp;D</oddHeader>
    <oddFooter>&amp;CPage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J26"/>
  <sheetViews>
    <sheetView zoomScale="115" zoomScaleNormal="115" workbookViewId="0" xr3:uid="{9B253EF2-77E0-53E3-AE26-4D66ECD923F3}">
      <pane xSplit="1" ySplit="4" topLeftCell="B5" activePane="bottomRight" state="frozen"/>
      <selection activeCell="B3" sqref="B3"/>
      <selection pane="bottomLeft" activeCell="B3" sqref="B3"/>
      <selection pane="topRight" activeCell="B3" sqref="B3"/>
      <selection pane="bottomRight" activeCell="A10" sqref="A10"/>
    </sheetView>
  </sheetViews>
  <sheetFormatPr defaultColWidth="11.4609375" defaultRowHeight="12.75" x14ac:dyDescent="0.15"/>
  <cols>
    <col min="1" max="1" width="43.82421875" style="5" customWidth="1"/>
    <col min="2" max="2" width="14.5625" style="5" customWidth="1"/>
    <col min="3" max="3" width="56.50390625" style="5" customWidth="1"/>
    <col min="4" max="11" width="28.453125" style="5" customWidth="1"/>
    <col min="12" max="16384" width="11.4609375" style="5"/>
  </cols>
  <sheetData>
    <row r="1" spans="1:10" s="4" customFormat="1" ht="29.25" customHeight="1" x14ac:dyDescent="0.15">
      <c r="A1" s="22" t="str">
        <f>Collectivité &amp; " - "&amp;Service&amp; " - Rédacteurs"</f>
        <v>Ma Petite Entreprise - Secrétariat Général - Rédacteurs</v>
      </c>
      <c r="B1" s="18"/>
      <c r="C1" s="18"/>
      <c r="D1" s="140"/>
      <c r="E1" s="140"/>
      <c r="F1" s="140"/>
      <c r="G1" s="140"/>
      <c r="H1" s="140"/>
      <c r="I1" s="140"/>
      <c r="J1" s="140"/>
    </row>
    <row r="2" spans="1:10" s="4" customFormat="1" ht="16.5" customHeight="1" x14ac:dyDescent="0.15">
      <c r="A2" s="22"/>
      <c r="B2" s="79">
        <f>SUBTOTAL(9,B4:B10)</f>
        <v>2</v>
      </c>
      <c r="C2" s="18"/>
      <c r="D2" s="140"/>
      <c r="E2" s="140"/>
      <c r="F2" s="140"/>
      <c r="G2" s="140"/>
      <c r="H2" s="140"/>
      <c r="I2" s="140"/>
      <c r="J2" s="140"/>
    </row>
    <row r="3" spans="1:10" s="3" customFormat="1" ht="43.5" customHeight="1" x14ac:dyDescent="0.15">
      <c r="A3" s="18"/>
      <c r="B3" s="23"/>
      <c r="C3" s="21"/>
      <c r="D3" s="146"/>
      <c r="E3" s="146"/>
      <c r="F3" s="146"/>
      <c r="G3" s="146"/>
      <c r="H3" s="146"/>
      <c r="I3" s="146"/>
      <c r="J3" s="146"/>
    </row>
    <row r="4" spans="1:10" s="11" customFormat="1" ht="31.5" customHeight="1" x14ac:dyDescent="0.15">
      <c r="A4" s="149" t="s">
        <v>1</v>
      </c>
      <c r="B4" s="39" t="s">
        <v>10</v>
      </c>
      <c r="C4" s="149" t="s">
        <v>11</v>
      </c>
      <c r="D4" s="10"/>
      <c r="E4" s="10"/>
      <c r="F4" s="10"/>
      <c r="G4" s="10"/>
      <c r="H4" s="10"/>
      <c r="I4" s="10"/>
      <c r="J4" s="10"/>
    </row>
    <row r="5" spans="1:10" x14ac:dyDescent="0.15">
      <c r="A5" s="105" t="s">
        <v>52</v>
      </c>
      <c r="B5" s="41">
        <f>COUNTIF(Départ!H:H,A:A)</f>
        <v>0</v>
      </c>
      <c r="C5" s="17"/>
      <c r="D5" s="6"/>
      <c r="E5" s="6"/>
      <c r="F5" s="6"/>
      <c r="G5" s="6"/>
      <c r="H5" s="6"/>
      <c r="I5" s="6"/>
      <c r="J5" s="6"/>
    </row>
    <row r="6" spans="1:10" x14ac:dyDescent="0.15">
      <c r="A6" s="105" t="s">
        <v>75</v>
      </c>
      <c r="B6" s="41">
        <f>COUNTIF(Départ!H:H,A:A)</f>
        <v>0</v>
      </c>
      <c r="C6" s="17"/>
      <c r="D6" s="6"/>
      <c r="E6" s="6"/>
      <c r="F6" s="6"/>
      <c r="G6" s="6"/>
      <c r="H6" s="6"/>
      <c r="I6" s="6"/>
      <c r="J6" s="6"/>
    </row>
    <row r="7" spans="1:10" x14ac:dyDescent="0.15">
      <c r="A7" s="105" t="s">
        <v>76</v>
      </c>
      <c r="B7" s="41">
        <f>COUNTIF(Départ!H:H,A:A)</f>
        <v>0</v>
      </c>
      <c r="C7" s="17"/>
      <c r="D7" s="6"/>
      <c r="E7" s="6"/>
      <c r="F7" s="6"/>
      <c r="G7" s="6"/>
      <c r="H7" s="6"/>
      <c r="I7" s="6"/>
      <c r="J7" s="6"/>
    </row>
    <row r="8" spans="1:10" x14ac:dyDescent="0.15">
      <c r="A8" s="105" t="s">
        <v>77</v>
      </c>
      <c r="B8" s="41">
        <f>COUNTIF(Départ!H:H,A:A)</f>
        <v>1</v>
      </c>
      <c r="C8" s="17"/>
      <c r="D8" s="6"/>
      <c r="E8" s="6"/>
      <c r="F8" s="6"/>
      <c r="G8" s="6"/>
      <c r="H8" s="6"/>
      <c r="I8" s="6"/>
      <c r="J8" s="6"/>
    </row>
    <row r="9" spans="1:10" x14ac:dyDescent="0.15">
      <c r="A9" s="105" t="s">
        <v>78</v>
      </c>
      <c r="B9" s="41">
        <f>COUNTIF(Départ!H:H,A:A)</f>
        <v>0</v>
      </c>
      <c r="C9" s="17"/>
      <c r="D9" s="6"/>
      <c r="E9" s="6"/>
      <c r="F9" s="6"/>
      <c r="G9" s="6"/>
      <c r="H9" s="6"/>
      <c r="I9" s="6"/>
      <c r="J9" s="6"/>
    </row>
    <row r="10" spans="1:10" x14ac:dyDescent="0.15">
      <c r="A10" s="105" t="s">
        <v>79</v>
      </c>
      <c r="B10" s="41">
        <f>COUNTIF(Départ!H:H,A:A)</f>
        <v>1</v>
      </c>
      <c r="C10" s="17"/>
      <c r="D10" s="6"/>
      <c r="E10" s="6"/>
      <c r="F10" s="6"/>
      <c r="G10" s="6"/>
      <c r="H10" s="6"/>
      <c r="I10" s="6"/>
      <c r="J10" s="6"/>
    </row>
    <row r="11" spans="1:10" ht="22.5" customHeight="1" x14ac:dyDescent="0.15">
      <c r="A11" s="147"/>
      <c r="B11" s="40"/>
      <c r="C11" s="147"/>
      <c r="D11" s="6"/>
      <c r="E11" s="6"/>
      <c r="F11" s="6"/>
      <c r="G11" s="6"/>
      <c r="H11" s="6"/>
      <c r="I11" s="6"/>
      <c r="J11" s="6"/>
    </row>
    <row r="12" spans="1:10" ht="74.25" customHeight="1" x14ac:dyDescent="0.15">
      <c r="A12" s="6"/>
      <c r="B12" s="6"/>
      <c r="C12" s="6"/>
      <c r="D12" s="6"/>
      <c r="E12" s="6"/>
      <c r="F12" s="6"/>
      <c r="G12" s="6"/>
      <c r="H12" s="6"/>
      <c r="I12" s="6"/>
      <c r="J12" s="6"/>
    </row>
    <row r="13" spans="1:10" ht="74.25" customHeight="1" x14ac:dyDescent="0.15">
      <c r="A13" s="6"/>
      <c r="B13" s="6"/>
      <c r="C13" s="6"/>
      <c r="D13" s="6"/>
      <c r="E13" s="6"/>
      <c r="F13" s="6"/>
      <c r="G13" s="6"/>
      <c r="H13" s="6"/>
      <c r="I13" s="6"/>
      <c r="J13" s="6"/>
    </row>
    <row r="14" spans="1:10" ht="74.25" customHeight="1" x14ac:dyDescent="0.15">
      <c r="A14" s="6"/>
      <c r="B14" s="6"/>
      <c r="C14" s="6"/>
      <c r="D14" s="6"/>
      <c r="E14" s="6"/>
      <c r="F14" s="6"/>
      <c r="G14" s="6"/>
      <c r="H14" s="6"/>
      <c r="I14" s="6"/>
      <c r="J14" s="6"/>
    </row>
    <row r="15" spans="1:10" ht="74.25" customHeight="1" x14ac:dyDescent="0.15">
      <c r="A15" s="6"/>
      <c r="B15" s="6"/>
      <c r="C15" s="6"/>
      <c r="D15" s="6"/>
      <c r="E15" s="6"/>
      <c r="F15" s="6"/>
      <c r="G15" s="6"/>
      <c r="H15" s="6"/>
      <c r="I15" s="6"/>
      <c r="J15" s="6"/>
    </row>
    <row r="16" spans="1:10" ht="74.25" customHeight="1" x14ac:dyDescent="0.15">
      <c r="A16" s="6"/>
      <c r="B16" s="6"/>
      <c r="C16" s="6"/>
      <c r="D16" s="6"/>
      <c r="E16" s="6"/>
      <c r="F16" s="6"/>
      <c r="G16" s="6"/>
      <c r="H16" s="6"/>
      <c r="I16" s="6"/>
      <c r="J16" s="6"/>
    </row>
    <row r="17" spans="1:10" ht="74.25" customHeight="1" x14ac:dyDescent="0.15">
      <c r="A17" s="6"/>
      <c r="B17" s="6"/>
      <c r="C17" s="6"/>
      <c r="D17" s="6"/>
      <c r="E17" s="6"/>
      <c r="F17" s="6"/>
      <c r="G17" s="6"/>
      <c r="H17" s="6"/>
      <c r="I17" s="6"/>
      <c r="J17" s="6"/>
    </row>
    <row r="18" spans="1:10" ht="74.25" customHeight="1" x14ac:dyDescent="0.15">
      <c r="A18" s="6"/>
      <c r="B18" s="6"/>
      <c r="C18" s="6"/>
      <c r="D18" s="6"/>
      <c r="E18" s="6"/>
      <c r="F18" s="6"/>
      <c r="G18" s="6"/>
      <c r="H18" s="6"/>
      <c r="I18" s="6"/>
      <c r="J18" s="6"/>
    </row>
    <row r="19" spans="1:10" ht="74.25" customHeight="1" x14ac:dyDescent="0.15">
      <c r="A19" s="6"/>
      <c r="B19" s="6"/>
      <c r="C19" s="6"/>
      <c r="D19" s="6"/>
      <c r="E19" s="6"/>
      <c r="F19" s="6"/>
      <c r="G19" s="6"/>
      <c r="H19" s="6"/>
      <c r="I19" s="6"/>
      <c r="J19" s="6"/>
    </row>
    <row r="20" spans="1:10" ht="74.25" customHeight="1" x14ac:dyDescent="0.15">
      <c r="A20" s="6"/>
      <c r="B20" s="6"/>
      <c r="C20" s="6"/>
      <c r="D20" s="6"/>
      <c r="E20" s="6"/>
      <c r="F20" s="6"/>
      <c r="G20" s="6"/>
      <c r="H20" s="6"/>
      <c r="I20" s="6"/>
      <c r="J20" s="6"/>
    </row>
    <row r="21" spans="1:10" ht="74.25" customHeight="1" x14ac:dyDescent="0.15">
      <c r="A21" s="6"/>
      <c r="B21" s="6"/>
      <c r="C21" s="6"/>
      <c r="D21" s="6"/>
      <c r="E21" s="6"/>
      <c r="F21" s="6"/>
      <c r="G21" s="6"/>
      <c r="H21" s="6"/>
      <c r="I21" s="6"/>
      <c r="J21" s="6"/>
    </row>
    <row r="22" spans="1:10" ht="74.25" customHeight="1" x14ac:dyDescent="0.15">
      <c r="A22" s="6"/>
      <c r="B22" s="6"/>
      <c r="C22" s="6"/>
      <c r="D22" s="6"/>
      <c r="E22" s="6"/>
      <c r="F22" s="6"/>
      <c r="G22" s="6"/>
      <c r="H22" s="6"/>
      <c r="I22" s="6"/>
      <c r="J22" s="6"/>
    </row>
    <row r="23" spans="1:10" ht="74.25" customHeight="1" x14ac:dyDescent="0.15">
      <c r="A23" s="6"/>
      <c r="B23" s="6"/>
      <c r="C23" s="6"/>
      <c r="D23" s="6"/>
      <c r="E23" s="6"/>
      <c r="F23" s="6"/>
      <c r="G23" s="6"/>
      <c r="H23" s="6"/>
      <c r="I23" s="6"/>
      <c r="J23" s="6"/>
    </row>
    <row r="24" spans="1:10" ht="74.25" customHeight="1" x14ac:dyDescent="0.15">
      <c r="A24" s="6"/>
      <c r="B24" s="6"/>
      <c r="C24" s="6"/>
      <c r="D24" s="6"/>
      <c r="E24" s="6"/>
      <c r="F24" s="6"/>
      <c r="G24" s="6"/>
      <c r="H24" s="6"/>
      <c r="I24" s="6"/>
      <c r="J24" s="6"/>
    </row>
    <row r="25" spans="1:10" ht="74.25" customHeight="1" x14ac:dyDescent="0.15">
      <c r="A25" s="6"/>
      <c r="B25" s="6"/>
      <c r="C25" s="6"/>
      <c r="D25" s="6"/>
      <c r="E25" s="6"/>
      <c r="F25" s="6"/>
      <c r="G25" s="6"/>
      <c r="H25" s="6"/>
      <c r="I25" s="6"/>
      <c r="J25" s="6"/>
    </row>
    <row r="26" spans="1:10" ht="74.25" customHeight="1" x14ac:dyDescent="0.15">
      <c r="A26" s="6"/>
      <c r="B26" s="6"/>
      <c r="C26" s="6"/>
      <c r="D26" s="6"/>
      <c r="E26" s="6"/>
      <c r="F26" s="6"/>
      <c r="G26" s="6"/>
      <c r="H26" s="6"/>
      <c r="I26" s="6"/>
      <c r="J26" s="6"/>
    </row>
  </sheetData>
  <sheetProtection sheet="1" objects="1" scenarios="1" sort="0" autoFilter="0" pivotTables="0"/>
  <autoFilter ref="A4:C10" xr:uid="{00000000-0009-0000-0000-000006000000}"/>
  <sortState ref="A5:C16">
    <sortCondition ref="A8"/>
  </sortState>
  <printOptions horizontalCentered="1" verticalCentered="1"/>
  <pageMargins left="0.78740157480314965" right="0.78740157480314965" top="0.98425196850393704" bottom="0.98425196850393704" header="0.51181102362204722" footer="0.51181102362204722"/>
  <pageSetup paperSize="9" scale="91" orientation="landscape" blackAndWhite="1" horizontalDpi="4294967292" verticalDpi="0" r:id="rId1"/>
  <headerFooter alignWithMargins="0">
    <oddHeader>&amp;LVILLE de RIORGES&amp;R&amp;D</oddHeader>
    <oddFooter>&amp;CPage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H30"/>
  <sheetViews>
    <sheetView workbookViewId="0" xr3:uid="{85D5C41F-068E-5C55-9968-509E7C2A5619}"/>
  </sheetViews>
  <sheetFormatPr defaultColWidth="11.4609375" defaultRowHeight="12.75" x14ac:dyDescent="0.15"/>
  <cols>
    <col min="1" max="1" width="21.171875" style="127" customWidth="1"/>
    <col min="2" max="6" width="14.0234375" style="126" customWidth="1"/>
    <col min="7" max="16384" width="11.4609375" style="127"/>
  </cols>
  <sheetData>
    <row r="1" spans="1:8" ht="14.25" x14ac:dyDescent="0.15">
      <c r="A1" s="132" t="str">
        <f>Collectivité&amp;" - "&amp;Service&amp; " - Statistiques Arrivées"</f>
        <v>Ma Petite Entreprise - Secrétariat Général - Statistiques Arrivées</v>
      </c>
    </row>
    <row r="5" spans="1:8" x14ac:dyDescent="0.15">
      <c r="A5" s="128" t="s">
        <v>28</v>
      </c>
      <c r="B5" s="127"/>
      <c r="C5" s="129" t="s">
        <v>15</v>
      </c>
      <c r="G5"/>
      <c r="H5"/>
    </row>
    <row r="6" spans="1:8" s="130" customFormat="1" ht="24" x14ac:dyDescent="0.15">
      <c r="A6" s="128" t="s">
        <v>61</v>
      </c>
      <c r="B6" s="153" t="s">
        <v>6</v>
      </c>
      <c r="C6" s="154" t="s">
        <v>24</v>
      </c>
      <c r="D6" s="154" t="s">
        <v>12</v>
      </c>
      <c r="E6" s="154" t="s">
        <v>23</v>
      </c>
      <c r="F6" s="154" t="s">
        <v>27</v>
      </c>
      <c r="G6"/>
      <c r="H6"/>
    </row>
    <row r="7" spans="1:8" x14ac:dyDescent="0.15">
      <c r="A7" s="127" t="s">
        <v>62</v>
      </c>
      <c r="B7" s="127" t="s">
        <v>45</v>
      </c>
      <c r="C7" s="131">
        <v>1</v>
      </c>
      <c r="D7" s="131">
        <v>1</v>
      </c>
      <c r="E7" s="131"/>
      <c r="F7" s="131">
        <v>2</v>
      </c>
      <c r="G7"/>
      <c r="H7"/>
    </row>
    <row r="8" spans="1:8" x14ac:dyDescent="0.15">
      <c r="B8" s="127" t="s">
        <v>29</v>
      </c>
      <c r="C8" s="131"/>
      <c r="D8" s="131"/>
      <c r="E8" s="131">
        <v>2</v>
      </c>
      <c r="F8" s="131">
        <v>2</v>
      </c>
      <c r="G8"/>
      <c r="H8"/>
    </row>
    <row r="9" spans="1:8" x14ac:dyDescent="0.15">
      <c r="A9" s="127" t="s">
        <v>27</v>
      </c>
      <c r="B9" s="127"/>
      <c r="C9" s="131">
        <v>1</v>
      </c>
      <c r="D9" s="131">
        <v>1</v>
      </c>
      <c r="E9" s="131">
        <v>2</v>
      </c>
      <c r="F9" s="131">
        <v>4</v>
      </c>
      <c r="G9"/>
      <c r="H9"/>
    </row>
    <row r="10" spans="1:8" x14ac:dyDescent="0.15">
      <c r="A10"/>
      <c r="B10"/>
      <c r="C10"/>
      <c r="D10"/>
      <c r="E10"/>
      <c r="F10"/>
      <c r="G10"/>
      <c r="H10"/>
    </row>
    <row r="11" spans="1:8" x14ac:dyDescent="0.15">
      <c r="A11"/>
      <c r="B11"/>
      <c r="C11"/>
      <c r="D11"/>
      <c r="E11"/>
      <c r="F11"/>
    </row>
    <row r="12" spans="1:8" x14ac:dyDescent="0.15">
      <c r="A12"/>
      <c r="B12"/>
      <c r="C12"/>
      <c r="D12"/>
      <c r="E12"/>
      <c r="F12"/>
    </row>
    <row r="13" spans="1:8" x14ac:dyDescent="0.15">
      <c r="B13" s="127"/>
      <c r="C13" s="127"/>
      <c r="D13" s="127"/>
      <c r="E13" s="127"/>
    </row>
    <row r="25" spans="1:8" x14ac:dyDescent="0.15">
      <c r="A25" s="128" t="s">
        <v>28</v>
      </c>
      <c r="B25" s="127"/>
      <c r="C25" s="129" t="s">
        <v>15</v>
      </c>
      <c r="G25"/>
      <c r="H25"/>
    </row>
    <row r="26" spans="1:8" s="130" customFormat="1" ht="24" x14ac:dyDescent="0.15">
      <c r="A26" s="128" t="s">
        <v>61</v>
      </c>
      <c r="B26" s="153" t="s">
        <v>6</v>
      </c>
      <c r="C26" s="154" t="s">
        <v>24</v>
      </c>
      <c r="D26" s="154" t="s">
        <v>12</v>
      </c>
      <c r="E26" s="154" t="s">
        <v>23</v>
      </c>
      <c r="F26" s="154" t="s">
        <v>27</v>
      </c>
      <c r="G26"/>
      <c r="H26"/>
    </row>
    <row r="27" spans="1:8" x14ac:dyDescent="0.15">
      <c r="A27" s="127" t="s">
        <v>62</v>
      </c>
      <c r="B27" s="127" t="s">
        <v>45</v>
      </c>
      <c r="C27" s="131">
        <v>1</v>
      </c>
      <c r="D27" s="131">
        <v>1</v>
      </c>
      <c r="E27" s="131"/>
      <c r="F27" s="131">
        <v>2</v>
      </c>
      <c r="G27"/>
      <c r="H27"/>
    </row>
    <row r="28" spans="1:8" x14ac:dyDescent="0.15">
      <c r="B28" s="127" t="s">
        <v>29</v>
      </c>
      <c r="C28" s="131"/>
      <c r="D28" s="131"/>
      <c r="E28" s="131">
        <v>2</v>
      </c>
      <c r="F28" s="131">
        <v>2</v>
      </c>
      <c r="G28"/>
      <c r="H28"/>
    </row>
    <row r="29" spans="1:8" x14ac:dyDescent="0.15">
      <c r="A29" s="127" t="s">
        <v>27</v>
      </c>
      <c r="B29" s="127"/>
      <c r="C29" s="131">
        <v>1</v>
      </c>
      <c r="D29" s="131">
        <v>1</v>
      </c>
      <c r="E29" s="131">
        <v>2</v>
      </c>
      <c r="F29" s="131">
        <v>4</v>
      </c>
      <c r="G29"/>
      <c r="H29"/>
    </row>
    <row r="30" spans="1:8" x14ac:dyDescent="0.15">
      <c r="A30"/>
      <c r="B30"/>
      <c r="C30"/>
      <c r="D30"/>
      <c r="E30"/>
      <c r="F30"/>
      <c r="G30"/>
      <c r="H30"/>
    </row>
  </sheetData>
  <sheetProtection sort="0" autoFilter="0" pivotTables="0"/>
  <pageMargins left="0.7" right="0.7" top="0.75" bottom="0.75" header="0.3" footer="0.3"/>
  <pageSetup paperSize="9" orientation="portrait"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1"/>
  <dimension ref="A1:H29"/>
  <sheetViews>
    <sheetView workbookViewId="0" xr3:uid="{44B22561-5205-5C8A-B808-2C70100D228F}"/>
  </sheetViews>
  <sheetFormatPr defaultColWidth="11.4609375" defaultRowHeight="12.75" x14ac:dyDescent="0.15"/>
  <cols>
    <col min="1" max="1" width="21.171875" style="127" customWidth="1"/>
    <col min="2" max="6" width="14.0234375" style="126" customWidth="1"/>
    <col min="7" max="16384" width="11.4609375" style="127"/>
  </cols>
  <sheetData>
    <row r="1" spans="1:8" ht="14.25" x14ac:dyDescent="0.15">
      <c r="A1" s="132" t="str">
        <f>Collectivité&amp;" - "&amp;Service&amp; " - Statistiques Départs"</f>
        <v>Ma Petite Entreprise - Secrétariat Général - Statistiques Départs</v>
      </c>
    </row>
    <row r="5" spans="1:8" x14ac:dyDescent="0.15">
      <c r="A5" s="128" t="s">
        <v>28</v>
      </c>
      <c r="B5" s="127"/>
      <c r="C5" s="129" t="s">
        <v>15</v>
      </c>
      <c r="F5"/>
      <c r="G5"/>
      <c r="H5"/>
    </row>
    <row r="6" spans="1:8" s="130" customFormat="1" ht="24" x14ac:dyDescent="0.15">
      <c r="A6" s="128" t="s">
        <v>61</v>
      </c>
      <c r="B6" s="153" t="s">
        <v>6</v>
      </c>
      <c r="C6" s="154" t="s">
        <v>12</v>
      </c>
      <c r="D6" s="154" t="s">
        <v>23</v>
      </c>
      <c r="E6" s="154" t="s">
        <v>27</v>
      </c>
      <c r="F6"/>
      <c r="G6"/>
      <c r="H6"/>
    </row>
    <row r="7" spans="1:8" x14ac:dyDescent="0.15">
      <c r="A7" s="127" t="s">
        <v>62</v>
      </c>
      <c r="B7" s="127" t="s">
        <v>29</v>
      </c>
      <c r="C7" s="131">
        <v>1</v>
      </c>
      <c r="D7" s="131">
        <v>1</v>
      </c>
      <c r="E7" s="131">
        <v>2</v>
      </c>
      <c r="F7"/>
      <c r="G7"/>
      <c r="H7"/>
    </row>
    <row r="8" spans="1:8" x14ac:dyDescent="0.15">
      <c r="A8" s="127" t="s">
        <v>27</v>
      </c>
      <c r="B8" s="127"/>
      <c r="C8" s="131">
        <v>1</v>
      </c>
      <c r="D8" s="131">
        <v>1</v>
      </c>
      <c r="E8" s="131">
        <v>2</v>
      </c>
      <c r="F8"/>
      <c r="G8"/>
      <c r="H8"/>
    </row>
    <row r="9" spans="1:8" x14ac:dyDescent="0.15">
      <c r="A9"/>
      <c r="B9"/>
      <c r="C9"/>
      <c r="D9"/>
      <c r="E9"/>
      <c r="F9"/>
      <c r="G9"/>
      <c r="H9"/>
    </row>
    <row r="10" spans="1:8" x14ac:dyDescent="0.15">
      <c r="A10"/>
      <c r="B10"/>
      <c r="C10"/>
      <c r="D10"/>
      <c r="E10"/>
      <c r="F10"/>
      <c r="G10"/>
    </row>
    <row r="11" spans="1:8" x14ac:dyDescent="0.15">
      <c r="A11"/>
      <c r="B11"/>
      <c r="C11"/>
      <c r="D11"/>
      <c r="E11"/>
      <c r="F11"/>
    </row>
    <row r="12" spans="1:8" x14ac:dyDescent="0.15">
      <c r="A12"/>
      <c r="B12"/>
      <c r="C12"/>
      <c r="D12"/>
      <c r="E12"/>
      <c r="F12"/>
    </row>
    <row r="13" spans="1:8" x14ac:dyDescent="0.15">
      <c r="B13" s="127"/>
      <c r="C13" s="127"/>
      <c r="D13" s="127"/>
      <c r="E13" s="127"/>
    </row>
    <row r="25" spans="1:8" x14ac:dyDescent="0.15">
      <c r="A25" s="128" t="s">
        <v>28</v>
      </c>
      <c r="B25" s="127"/>
      <c r="C25" s="129" t="s">
        <v>15</v>
      </c>
      <c r="F25"/>
      <c r="G25"/>
      <c r="H25"/>
    </row>
    <row r="26" spans="1:8" s="130" customFormat="1" ht="24" x14ac:dyDescent="0.15">
      <c r="A26" s="128" t="s">
        <v>61</v>
      </c>
      <c r="B26" s="153" t="s">
        <v>6</v>
      </c>
      <c r="C26" s="154" t="s">
        <v>12</v>
      </c>
      <c r="D26" s="154" t="s">
        <v>23</v>
      </c>
      <c r="E26" s="154" t="s">
        <v>27</v>
      </c>
      <c r="F26"/>
      <c r="G26"/>
      <c r="H26"/>
    </row>
    <row r="27" spans="1:8" x14ac:dyDescent="0.15">
      <c r="A27" s="127" t="s">
        <v>62</v>
      </c>
      <c r="B27" s="127" t="s">
        <v>29</v>
      </c>
      <c r="C27" s="131">
        <v>1</v>
      </c>
      <c r="D27" s="131">
        <v>1</v>
      </c>
      <c r="E27" s="131">
        <v>2</v>
      </c>
      <c r="F27"/>
      <c r="G27"/>
      <c r="H27"/>
    </row>
    <row r="28" spans="1:8" x14ac:dyDescent="0.15">
      <c r="A28" s="127" t="s">
        <v>27</v>
      </c>
      <c r="B28" s="127"/>
      <c r="C28" s="131">
        <v>1</v>
      </c>
      <c r="D28" s="131">
        <v>1</v>
      </c>
      <c r="E28" s="131">
        <v>2</v>
      </c>
      <c r="F28"/>
      <c r="G28"/>
      <c r="H28"/>
    </row>
    <row r="29" spans="1:8" x14ac:dyDescent="0.15">
      <c r="A29"/>
      <c r="B29"/>
      <c r="C29"/>
      <c r="D29"/>
      <c r="E29"/>
      <c r="F29"/>
      <c r="G29"/>
      <c r="H29"/>
    </row>
  </sheetData>
  <sheetProtection sort="0" autoFilter="0" pivotTables="0"/>
  <pageMargins left="0.7" right="0.7" top="0.75" bottom="0.75" header="0.3" footer="0.3"/>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Feuilles de calcul</vt:lpstr>
      </vt:variant>
      <vt:variant>
        <vt:i4>11</vt:i4>
      </vt:variant>
      <vt:variant>
        <vt:lpstr>Plages nommées</vt:lpstr>
      </vt:variant>
      <vt:variant>
        <vt:i4>39</vt:i4>
      </vt:variant>
    </vt:vector>
  </HeadingPairs>
  <TitlesOfParts>
    <vt:vector size="50" baseType="lpstr">
      <vt:lpstr>Accueil</vt:lpstr>
      <vt:lpstr>Arrivée</vt:lpstr>
      <vt:lpstr>Départ</vt:lpstr>
      <vt:lpstr>Délais</vt:lpstr>
      <vt:lpstr>Supports</vt:lpstr>
      <vt:lpstr>Services</vt:lpstr>
      <vt:lpstr>Rédacteurs</vt:lpstr>
      <vt:lpstr>Statistiques Arrivée</vt:lpstr>
      <vt:lpstr>Statistiques Départ</vt:lpstr>
      <vt:lpstr>Paramètres</vt:lpstr>
      <vt:lpstr>Listes Saisie Auto</vt:lpstr>
      <vt:lpstr>Afficher_entêtes</vt:lpstr>
      <vt:lpstr>Afficher_feuilles</vt:lpstr>
      <vt:lpstr>Afficher_formules</vt:lpstr>
      <vt:lpstr>Année</vt:lpstr>
      <vt:lpstr>Appliquer_plein_écran</vt:lpstr>
      <vt:lpstr>Arrivées</vt:lpstr>
      <vt:lpstr>Collectivité</vt:lpstr>
      <vt:lpstr>Coordonnées_Arrivées</vt:lpstr>
      <vt:lpstr>Coordonnées_Départs</vt:lpstr>
      <vt:lpstr>Correspondants_Départ</vt:lpstr>
      <vt:lpstr>Arrivée!Criteres</vt:lpstr>
      <vt:lpstr>Critères</vt:lpstr>
      <vt:lpstr>Criticité</vt:lpstr>
      <vt:lpstr>CT</vt:lpstr>
      <vt:lpstr>Délai</vt:lpstr>
      <vt:lpstr>Délais</vt:lpstr>
      <vt:lpstr>Départs</vt:lpstr>
      <vt:lpstr>Extraction</vt:lpstr>
      <vt:lpstr>Arrivée!Extraire</vt:lpstr>
      <vt:lpstr>Liste_Délais</vt:lpstr>
      <vt:lpstr>Liste_Rédacteurs</vt:lpstr>
      <vt:lpstr>Liste_Services</vt:lpstr>
      <vt:lpstr>Liste_Supports</vt:lpstr>
      <vt:lpstr>Objets_Départs</vt:lpstr>
      <vt:lpstr>Rédacteurs</vt:lpstr>
      <vt:lpstr>Service</vt:lpstr>
      <vt:lpstr>Services</vt:lpstr>
      <vt:lpstr>Supports</vt:lpstr>
      <vt:lpstr>Supports_Arrivées</vt:lpstr>
      <vt:lpstr>Supports_Départs</vt:lpstr>
      <vt:lpstr>Types_courriers</vt:lpstr>
      <vt:lpstr>VD_Délai</vt:lpstr>
      <vt:lpstr>VD_Délai_Index</vt:lpstr>
      <vt:lpstr>VD_Rédacteur</vt:lpstr>
      <vt:lpstr>VD_Rédacteur_Index</vt:lpstr>
      <vt:lpstr>VD_Service</vt:lpstr>
      <vt:lpstr>VD_Service_Index</vt:lpstr>
      <vt:lpstr>VD_Support</vt:lpstr>
      <vt:lpstr>VD_Support_Index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Informatique</dc:creator>
  <cp:lastModifiedBy>toto</cp:lastModifiedBy>
  <cp:lastPrinted>2009-07-15T12:38:48Z</cp:lastPrinted>
  <dcterms:created xsi:type="dcterms:W3CDTF">1998-08-31T14:26:45Z</dcterms:created>
  <dcterms:modified xsi:type="dcterms:W3CDTF">2015-12-28T09:41:43Z</dcterms:modified>
</cp:coreProperties>
</file>