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8800" windowHeight="12210"/>
  </bookViews>
  <sheets>
    <sheet name="DEVIS" sheetId="1" r:id="rId1"/>
    <sheet name="final" sheetId="2" r:id="rId2"/>
  </sheets>
  <calcPr calcId="152511"/>
</workbook>
</file>

<file path=xl/calcChain.xml><?xml version="1.0" encoding="utf-8"?>
<calcChain xmlns="http://schemas.openxmlformats.org/spreadsheetml/2006/main">
  <c r="F2" i="2" l="1"/>
  <c r="F3" i="2"/>
  <c r="F4" i="2"/>
  <c r="F5" i="2"/>
  <c r="D2" i="2"/>
  <c r="D3" i="2"/>
  <c r="D4" i="2"/>
  <c r="D5" i="2"/>
  <c r="B2" i="2"/>
  <c r="B3" i="2"/>
  <c r="B4" i="2"/>
  <c r="B5" i="2"/>
  <c r="C5" i="2"/>
  <c r="E5" i="2"/>
  <c r="G5" i="2"/>
  <c r="G2" i="2"/>
  <c r="G3" i="2"/>
  <c r="G4" i="2"/>
  <c r="E2" i="2"/>
  <c r="E3" i="2"/>
  <c r="E4" i="2"/>
  <c r="C2" i="2"/>
  <c r="C3" i="2"/>
  <c r="C4" i="2"/>
</calcChain>
</file>

<file path=xl/sharedStrings.xml><?xml version="1.0" encoding="utf-8"?>
<sst xmlns="http://schemas.openxmlformats.org/spreadsheetml/2006/main" count="136" uniqueCount="19">
  <si>
    <t>Nom client</t>
  </si>
  <si>
    <t>No devis</t>
  </si>
  <si>
    <t>Date devis</t>
  </si>
  <si>
    <t>Valorisation HT</t>
  </si>
  <si>
    <t>Etat devis</t>
  </si>
  <si>
    <t>Totalement cdé</t>
  </si>
  <si>
    <t>Non commandé</t>
  </si>
  <si>
    <t>Partiellem.cdé</t>
  </si>
  <si>
    <t>Bla</t>
  </si>
  <si>
    <t>ABC</t>
  </si>
  <si>
    <t>Client A</t>
  </si>
  <si>
    <t>Client B</t>
  </si>
  <si>
    <t>Client</t>
  </si>
  <si>
    <t>Nombre de devis non commandé</t>
  </si>
  <si>
    <t>Montant des devis non commandé</t>
  </si>
  <si>
    <t>Nombre de devis partiellement commandé</t>
  </si>
  <si>
    <t>Montant des devis partiellement commandé</t>
  </si>
  <si>
    <t>Nombre de devis commande</t>
  </si>
  <si>
    <t>Montant des devis commandé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</si>
</sst>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44" fontId="0" fillId="0" borderId="0" xfId="42" applyFont="1"/>
    <xf numFmtId="44" fontId="0" fillId="0" borderId="0" xfId="0" applyNumberFormat="1"/>
    <xf numFmtId="0" fontId="0" fillId="0" borderId="0" xfId="0" applyNumberFormat="1"/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Monétaire" xfId="42" builtinId="4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34" formatCode="_-* #,##0.00\ &quot;€&quot;_-;\-* #,##0.00\ &quot;€&quot;_-;_-* &quot;-&quot;??\ &quot;€&quot;_-;_-@_-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E61" totalsRowShown="0">
  <autoFilter ref="A1:E61"/>
  <sortState ref="A2:E61">
    <sortCondition ref="A1:A61"/>
  </sortState>
  <tableColumns count="5">
    <tableColumn id="2" name="Nom client"/>
    <tableColumn id="3" name="No devis"/>
    <tableColumn id="4" name="Date devis" dataDxfId="4"/>
    <tableColumn id="5" name="Valorisation HT"/>
    <tableColumn id="6" name="Etat devi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:G5" totalsRowShown="0">
  <autoFilter ref="A1:G5"/>
  <tableColumns count="7">
    <tableColumn id="1" name="Client"/>
    <tableColumn id="2" name="Nombre de devis non commandé" dataDxfId="2">
      <calculatedColumnFormula>COUNTIFS(Tableau1[Nom client],Tableau2[[#This Row],[Client]],Tableau1[Etat devis],"Non commandé")</calculatedColumnFormula>
    </tableColumn>
    <tableColumn id="3" name="Montant des devis non commandé" dataCellStyle="Monétaire">
      <calculatedColumnFormula>SUMIFS(Tableau1[Valorisation HT],Tableau1[Nom client],Tableau2[[#This Row],[Client]],Tableau1[Etat devis],"Non commandé")</calculatedColumnFormula>
    </tableColumn>
    <tableColumn id="4" name="Nombre de devis partiellement commandé" dataDxfId="1">
      <calculatedColumnFormula>COUNTIFS(Tableau1[Nom client],Tableau2[[#This Row],[Client]],Tableau1[Etat devis],"Partiellem.cdé")</calculatedColumnFormula>
    </tableColumn>
    <tableColumn id="5" name="Montant des devis partiellement commandé" dataCellStyle="Monétaire">
      <calculatedColumnFormula>SUMIFS(Tableau1[Valorisation HT],Tableau1[Nom client],Tableau2[[#This Row],[Client]],Tableau1[Etat devis],"Partiellem.cdé")</calculatedColumnFormula>
    </tableColumn>
    <tableColumn id="6" name="Nombre de devis commande" dataDxfId="0">
      <calculatedColumnFormula>COUNTIFS(Tableau1[Nom client],Tableau2[[#This Row],[Client]],Tableau1[Etat devis],"Totalement cdé")</calculatedColumnFormula>
    </tableColumn>
    <tableColumn id="7" name="Montant des devis commandé" dataDxfId="3">
      <calculatedColumnFormula>SUMIFS(Tableau1[Valorisation HT],Tableau1[Nom client],Tableau2[[#This Row],[Client]],Tableau1[Etat devis],"Totalement cdé")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/>
  </sheetViews>
  <sheetFormatPr baseColWidth="10" defaultRowHeight="15"/>
  <cols>
    <col min="1" max="1" width="12.85546875" customWidth="1"/>
    <col min="2" max="2" width="22.7109375" bestFit="1" customWidth="1"/>
    <col min="3" max="3" width="12.42578125" customWidth="1"/>
    <col min="4" max="4" width="16.5703125" customWidth="1"/>
    <col min="5" max="5" width="1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8</v>
      </c>
      <c r="B2">
        <v>1</v>
      </c>
      <c r="C2" s="1">
        <v>42338</v>
      </c>
      <c r="D2">
        <v>117</v>
      </c>
      <c r="E2" t="s">
        <v>5</v>
      </c>
    </row>
    <row r="3" spans="1:5">
      <c r="A3" t="s">
        <v>8</v>
      </c>
      <c r="B3">
        <v>2</v>
      </c>
      <c r="C3" s="1">
        <v>42338</v>
      </c>
      <c r="D3">
        <v>391</v>
      </c>
      <c r="E3" t="s">
        <v>5</v>
      </c>
    </row>
    <row r="4" spans="1:5">
      <c r="A4" t="s">
        <v>8</v>
      </c>
      <c r="B4">
        <v>3</v>
      </c>
      <c r="C4" s="1">
        <v>42761</v>
      </c>
      <c r="D4">
        <v>1049</v>
      </c>
      <c r="E4" t="s">
        <v>6</v>
      </c>
    </row>
    <row r="5" spans="1:5">
      <c r="A5" t="s">
        <v>8</v>
      </c>
      <c r="B5">
        <v>4</v>
      </c>
      <c r="C5" s="1">
        <v>42761</v>
      </c>
      <c r="D5">
        <v>1579</v>
      </c>
      <c r="E5" t="s">
        <v>6</v>
      </c>
    </row>
    <row r="6" spans="1:5">
      <c r="A6" t="s">
        <v>8</v>
      </c>
      <c r="B6">
        <v>5</v>
      </c>
      <c r="C6" s="1">
        <v>43024</v>
      </c>
      <c r="D6">
        <v>100</v>
      </c>
      <c r="E6" t="s">
        <v>5</v>
      </c>
    </row>
    <row r="7" spans="1:5">
      <c r="A7" t="s">
        <v>8</v>
      </c>
      <c r="B7">
        <v>6</v>
      </c>
      <c r="C7" s="1">
        <v>43035</v>
      </c>
      <c r="D7">
        <v>1670</v>
      </c>
      <c r="E7" t="s">
        <v>6</v>
      </c>
    </row>
    <row r="8" spans="1:5">
      <c r="A8" t="s">
        <v>9</v>
      </c>
      <c r="B8">
        <v>1</v>
      </c>
      <c r="C8" s="1">
        <v>42075</v>
      </c>
      <c r="D8">
        <v>14000</v>
      </c>
      <c r="E8" t="s">
        <v>6</v>
      </c>
    </row>
    <row r="9" spans="1:5">
      <c r="A9" t="s">
        <v>9</v>
      </c>
      <c r="B9">
        <v>2</v>
      </c>
      <c r="C9" s="1">
        <v>42075</v>
      </c>
      <c r="D9">
        <v>8000</v>
      </c>
      <c r="E9" t="s">
        <v>6</v>
      </c>
    </row>
    <row r="10" spans="1:5">
      <c r="A10" t="s">
        <v>9</v>
      </c>
      <c r="B10">
        <v>3</v>
      </c>
      <c r="C10" s="1">
        <v>42102</v>
      </c>
      <c r="D10">
        <v>5823.9</v>
      </c>
      <c r="E10" t="s">
        <v>6</v>
      </c>
    </row>
    <row r="11" spans="1:5">
      <c r="A11" t="s">
        <v>9</v>
      </c>
      <c r="B11">
        <v>4</v>
      </c>
      <c r="C11" s="1">
        <v>42124</v>
      </c>
      <c r="D11">
        <v>9672</v>
      </c>
      <c r="E11" t="s">
        <v>5</v>
      </c>
    </row>
    <row r="12" spans="1:5">
      <c r="A12" t="s">
        <v>9</v>
      </c>
      <c r="B12">
        <v>5</v>
      </c>
      <c r="C12" s="1">
        <v>42167</v>
      </c>
      <c r="D12">
        <v>7700</v>
      </c>
      <c r="E12" t="s">
        <v>6</v>
      </c>
    </row>
    <row r="13" spans="1:5">
      <c r="A13" t="s">
        <v>9</v>
      </c>
      <c r="B13">
        <v>6</v>
      </c>
      <c r="C13" s="1">
        <v>42187</v>
      </c>
      <c r="D13">
        <v>7700</v>
      </c>
      <c r="E13" t="s">
        <v>6</v>
      </c>
    </row>
    <row r="14" spans="1:5">
      <c r="A14" t="s">
        <v>9</v>
      </c>
      <c r="B14">
        <v>7</v>
      </c>
      <c r="C14" s="1">
        <v>42187</v>
      </c>
      <c r="D14">
        <v>8100</v>
      </c>
      <c r="E14" t="s">
        <v>6</v>
      </c>
    </row>
    <row r="15" spans="1:5">
      <c r="A15" t="s">
        <v>9</v>
      </c>
      <c r="B15">
        <v>8</v>
      </c>
      <c r="C15" s="1">
        <v>42187</v>
      </c>
      <c r="D15">
        <v>5600</v>
      </c>
      <c r="E15" t="s">
        <v>6</v>
      </c>
    </row>
    <row r="16" spans="1:5">
      <c r="A16" t="s">
        <v>9</v>
      </c>
      <c r="B16">
        <v>9</v>
      </c>
      <c r="C16" s="1">
        <v>42192</v>
      </c>
      <c r="D16">
        <v>5600</v>
      </c>
      <c r="E16" t="s">
        <v>6</v>
      </c>
    </row>
    <row r="17" spans="1:5">
      <c r="A17" t="s">
        <v>9</v>
      </c>
      <c r="B17">
        <v>10</v>
      </c>
      <c r="C17" s="1">
        <v>42192</v>
      </c>
      <c r="D17">
        <v>8300</v>
      </c>
      <c r="E17" t="s">
        <v>7</v>
      </c>
    </row>
    <row r="18" spans="1:5">
      <c r="A18" t="s">
        <v>9</v>
      </c>
      <c r="B18">
        <v>11</v>
      </c>
      <c r="C18" s="1">
        <v>42248</v>
      </c>
      <c r="D18">
        <v>2900</v>
      </c>
      <c r="E18" t="s">
        <v>6</v>
      </c>
    </row>
    <row r="19" spans="1:5">
      <c r="A19" t="s">
        <v>9</v>
      </c>
      <c r="B19">
        <v>12</v>
      </c>
      <c r="C19" s="1">
        <v>42248</v>
      </c>
      <c r="D19">
        <v>44151</v>
      </c>
      <c r="E19" t="s">
        <v>6</v>
      </c>
    </row>
    <row r="20" spans="1:5">
      <c r="A20" t="s">
        <v>9</v>
      </c>
      <c r="B20">
        <v>13</v>
      </c>
      <c r="C20" s="1">
        <v>42332</v>
      </c>
      <c r="D20">
        <v>4722.75</v>
      </c>
      <c r="E20" t="s">
        <v>6</v>
      </c>
    </row>
    <row r="21" spans="1:5">
      <c r="A21" t="s">
        <v>9</v>
      </c>
      <c r="B21">
        <v>14</v>
      </c>
      <c r="C21" s="1">
        <v>42333</v>
      </c>
      <c r="D21">
        <v>6615.25</v>
      </c>
      <c r="E21" t="s">
        <v>6</v>
      </c>
    </row>
    <row r="22" spans="1:5">
      <c r="A22" t="s">
        <v>9</v>
      </c>
      <c r="B22">
        <v>15</v>
      </c>
      <c r="C22" s="1">
        <v>42355</v>
      </c>
      <c r="D22">
        <v>900</v>
      </c>
      <c r="E22" t="s">
        <v>5</v>
      </c>
    </row>
    <row r="23" spans="1:5">
      <c r="A23" t="s">
        <v>9</v>
      </c>
      <c r="B23">
        <v>16</v>
      </c>
      <c r="C23" s="1">
        <v>42374</v>
      </c>
      <c r="D23">
        <v>1800</v>
      </c>
      <c r="E23" t="s">
        <v>6</v>
      </c>
    </row>
    <row r="24" spans="1:5">
      <c r="A24" t="s">
        <v>9</v>
      </c>
      <c r="B24">
        <v>17</v>
      </c>
      <c r="C24" s="1">
        <v>42390</v>
      </c>
      <c r="D24">
        <v>330</v>
      </c>
      <c r="E24" t="s">
        <v>5</v>
      </c>
    </row>
    <row r="25" spans="1:5">
      <c r="A25" t="s">
        <v>9</v>
      </c>
      <c r="B25">
        <v>18</v>
      </c>
      <c r="C25" s="1">
        <v>42395</v>
      </c>
      <c r="D25">
        <v>6600</v>
      </c>
      <c r="E25" t="s">
        <v>5</v>
      </c>
    </row>
    <row r="26" spans="1:5">
      <c r="A26" t="s">
        <v>9</v>
      </c>
      <c r="B26">
        <v>19</v>
      </c>
      <c r="C26" s="1">
        <v>42396</v>
      </c>
      <c r="D26">
        <v>1255</v>
      </c>
      <c r="E26" t="s">
        <v>6</v>
      </c>
    </row>
    <row r="27" spans="1:5">
      <c r="A27" t="s">
        <v>9</v>
      </c>
      <c r="B27">
        <v>20</v>
      </c>
      <c r="C27" s="1">
        <v>42417</v>
      </c>
      <c r="D27">
        <v>950</v>
      </c>
      <c r="E27" t="s">
        <v>6</v>
      </c>
    </row>
    <row r="28" spans="1:5">
      <c r="A28" t="s">
        <v>9</v>
      </c>
      <c r="B28">
        <v>21</v>
      </c>
      <c r="C28" s="1">
        <v>42438</v>
      </c>
      <c r="D28">
        <v>200</v>
      </c>
      <c r="E28" t="s">
        <v>6</v>
      </c>
    </row>
    <row r="29" spans="1:5">
      <c r="A29" t="s">
        <v>9</v>
      </c>
      <c r="B29">
        <v>22</v>
      </c>
      <c r="C29" s="1">
        <v>42450</v>
      </c>
      <c r="D29">
        <v>1359.65</v>
      </c>
      <c r="E29" t="s">
        <v>5</v>
      </c>
    </row>
    <row r="30" spans="1:5">
      <c r="A30" t="s">
        <v>9</v>
      </c>
      <c r="B30">
        <v>23</v>
      </c>
      <c r="C30" s="1">
        <v>42453</v>
      </c>
      <c r="D30">
        <v>5336</v>
      </c>
      <c r="E30" t="s">
        <v>6</v>
      </c>
    </row>
    <row r="31" spans="1:5">
      <c r="A31" t="s">
        <v>9</v>
      </c>
      <c r="B31">
        <v>24</v>
      </c>
      <c r="C31" s="1">
        <v>42453</v>
      </c>
      <c r="D31">
        <v>3252</v>
      </c>
      <c r="E31" t="s">
        <v>6</v>
      </c>
    </row>
    <row r="32" spans="1:5">
      <c r="A32" t="s">
        <v>9</v>
      </c>
      <c r="B32">
        <v>25</v>
      </c>
      <c r="C32" s="1">
        <v>42453</v>
      </c>
      <c r="D32">
        <v>3488</v>
      </c>
      <c r="E32" t="s">
        <v>6</v>
      </c>
    </row>
    <row r="33" spans="1:5">
      <c r="A33" t="s">
        <v>9</v>
      </c>
      <c r="B33">
        <v>26</v>
      </c>
      <c r="C33" s="1">
        <v>42453</v>
      </c>
      <c r="D33">
        <v>12076</v>
      </c>
      <c r="E33" t="s">
        <v>6</v>
      </c>
    </row>
    <row r="34" spans="1:5">
      <c r="A34" t="s">
        <v>9</v>
      </c>
      <c r="B34">
        <v>27</v>
      </c>
      <c r="C34" s="1">
        <v>42468</v>
      </c>
      <c r="D34">
        <v>24500</v>
      </c>
      <c r="E34" t="s">
        <v>6</v>
      </c>
    </row>
    <row r="35" spans="1:5">
      <c r="A35" t="s">
        <v>9</v>
      </c>
      <c r="B35">
        <v>28</v>
      </c>
      <c r="C35" s="1">
        <v>42485</v>
      </c>
      <c r="D35">
        <v>1310</v>
      </c>
      <c r="E35" t="s">
        <v>6</v>
      </c>
    </row>
    <row r="36" spans="1:5">
      <c r="A36" t="s">
        <v>9</v>
      </c>
      <c r="B36">
        <v>29</v>
      </c>
      <c r="C36" s="1">
        <v>42488</v>
      </c>
      <c r="D36">
        <v>679</v>
      </c>
      <c r="E36" t="s">
        <v>5</v>
      </c>
    </row>
    <row r="37" spans="1:5">
      <c r="A37" t="s">
        <v>9</v>
      </c>
      <c r="B37">
        <v>30</v>
      </c>
      <c r="C37" s="1">
        <v>42612</v>
      </c>
      <c r="D37">
        <v>220</v>
      </c>
      <c r="E37" t="s">
        <v>5</v>
      </c>
    </row>
    <row r="38" spans="1:5">
      <c r="A38" t="s">
        <v>9</v>
      </c>
      <c r="B38">
        <v>31</v>
      </c>
      <c r="C38" s="1">
        <v>42705</v>
      </c>
      <c r="D38">
        <v>1050.3</v>
      </c>
      <c r="E38" t="s">
        <v>7</v>
      </c>
    </row>
    <row r="39" spans="1:5">
      <c r="A39" t="s">
        <v>9</v>
      </c>
      <c r="B39">
        <v>32</v>
      </c>
      <c r="C39" s="1">
        <v>42718</v>
      </c>
      <c r="D39">
        <v>900</v>
      </c>
      <c r="E39" t="s">
        <v>5</v>
      </c>
    </row>
    <row r="40" spans="1:5">
      <c r="A40" t="s">
        <v>9</v>
      </c>
      <c r="B40">
        <v>33</v>
      </c>
      <c r="C40" s="1">
        <v>42728</v>
      </c>
      <c r="D40">
        <v>7000</v>
      </c>
      <c r="E40" t="s">
        <v>6</v>
      </c>
    </row>
    <row r="41" spans="1:5">
      <c r="A41" t="s">
        <v>9</v>
      </c>
      <c r="B41">
        <v>34</v>
      </c>
      <c r="C41" s="1">
        <v>42746</v>
      </c>
      <c r="D41">
        <v>1188</v>
      </c>
      <c r="E41" t="s">
        <v>6</v>
      </c>
    </row>
    <row r="42" spans="1:5">
      <c r="A42" t="s">
        <v>9</v>
      </c>
      <c r="B42">
        <v>35</v>
      </c>
      <c r="C42" s="1">
        <v>42758</v>
      </c>
      <c r="D42">
        <v>10200</v>
      </c>
      <c r="E42" t="s">
        <v>7</v>
      </c>
    </row>
    <row r="43" spans="1:5">
      <c r="A43" t="s">
        <v>9</v>
      </c>
      <c r="B43">
        <v>36</v>
      </c>
      <c r="C43" s="1">
        <v>42769</v>
      </c>
      <c r="D43">
        <v>4700</v>
      </c>
      <c r="E43" t="s">
        <v>5</v>
      </c>
    </row>
    <row r="44" spans="1:5">
      <c r="A44" t="s">
        <v>9</v>
      </c>
      <c r="B44">
        <v>37</v>
      </c>
      <c r="C44" s="1">
        <v>42781</v>
      </c>
      <c r="D44">
        <v>18500</v>
      </c>
      <c r="E44" t="s">
        <v>5</v>
      </c>
    </row>
    <row r="45" spans="1:5">
      <c r="A45" t="s">
        <v>9</v>
      </c>
      <c r="B45">
        <v>38</v>
      </c>
      <c r="C45" s="1">
        <v>42800</v>
      </c>
      <c r="D45">
        <v>1350</v>
      </c>
      <c r="E45" t="s">
        <v>5</v>
      </c>
    </row>
    <row r="46" spans="1:5">
      <c r="A46" t="s">
        <v>9</v>
      </c>
      <c r="B46">
        <v>39</v>
      </c>
      <c r="C46" s="1">
        <v>42809</v>
      </c>
      <c r="D46">
        <v>235</v>
      </c>
      <c r="E46" t="s">
        <v>5</v>
      </c>
    </row>
    <row r="47" spans="1:5">
      <c r="A47" t="s">
        <v>9</v>
      </c>
      <c r="B47">
        <v>40</v>
      </c>
      <c r="C47" s="1">
        <v>42823</v>
      </c>
      <c r="D47">
        <v>20000</v>
      </c>
      <c r="E47" t="s">
        <v>6</v>
      </c>
    </row>
    <row r="48" spans="1:5">
      <c r="A48" t="s">
        <v>9</v>
      </c>
      <c r="B48">
        <v>41</v>
      </c>
      <c r="C48" s="1">
        <v>42884</v>
      </c>
      <c r="D48">
        <v>1600</v>
      </c>
      <c r="E48" t="s">
        <v>5</v>
      </c>
    </row>
    <row r="49" spans="1:5">
      <c r="A49" t="s">
        <v>9</v>
      </c>
      <c r="B49">
        <v>42</v>
      </c>
      <c r="C49" s="1">
        <v>42884</v>
      </c>
      <c r="D49">
        <v>1000</v>
      </c>
      <c r="E49" t="s">
        <v>5</v>
      </c>
    </row>
    <row r="50" spans="1:5">
      <c r="A50" t="s">
        <v>9</v>
      </c>
      <c r="B50">
        <v>43</v>
      </c>
      <c r="C50" s="1">
        <v>42892</v>
      </c>
      <c r="D50">
        <v>1264.5</v>
      </c>
      <c r="E50" t="s">
        <v>6</v>
      </c>
    </row>
    <row r="51" spans="1:5">
      <c r="A51" t="s">
        <v>9</v>
      </c>
      <c r="B51">
        <v>44</v>
      </c>
      <c r="C51" s="1">
        <v>42943</v>
      </c>
      <c r="D51">
        <v>268.60000000000002</v>
      </c>
      <c r="E51" t="s">
        <v>6</v>
      </c>
    </row>
    <row r="52" spans="1:5">
      <c r="A52" t="s">
        <v>9</v>
      </c>
      <c r="B52">
        <v>45</v>
      </c>
      <c r="C52" s="1">
        <v>42944</v>
      </c>
      <c r="D52">
        <v>34</v>
      </c>
      <c r="E52" t="s">
        <v>5</v>
      </c>
    </row>
    <row r="53" spans="1:5">
      <c r="A53" t="s">
        <v>9</v>
      </c>
      <c r="B53">
        <v>46</v>
      </c>
      <c r="C53" s="1">
        <v>43006</v>
      </c>
      <c r="D53">
        <v>18364</v>
      </c>
      <c r="E53" t="s">
        <v>6</v>
      </c>
    </row>
    <row r="54" spans="1:5">
      <c r="A54" t="s">
        <v>9</v>
      </c>
      <c r="B54">
        <v>47</v>
      </c>
      <c r="C54" s="1">
        <v>43026</v>
      </c>
      <c r="D54">
        <v>1900</v>
      </c>
      <c r="E54" t="s">
        <v>6</v>
      </c>
    </row>
    <row r="55" spans="1:5">
      <c r="A55" t="s">
        <v>10</v>
      </c>
      <c r="B55">
        <v>1</v>
      </c>
      <c r="C55" s="1">
        <v>42550</v>
      </c>
      <c r="D55">
        <v>10341</v>
      </c>
      <c r="E55" t="s">
        <v>6</v>
      </c>
    </row>
    <row r="56" spans="1:5">
      <c r="A56" t="s">
        <v>10</v>
      </c>
      <c r="B56">
        <v>2</v>
      </c>
      <c r="C56" s="1">
        <v>42551</v>
      </c>
      <c r="D56">
        <v>9300</v>
      </c>
      <c r="E56" t="s">
        <v>6</v>
      </c>
    </row>
    <row r="57" spans="1:5">
      <c r="A57" t="s">
        <v>11</v>
      </c>
      <c r="B57">
        <v>1</v>
      </c>
      <c r="C57" s="1">
        <v>42031</v>
      </c>
      <c r="D57">
        <v>5160</v>
      </c>
      <c r="E57" t="s">
        <v>5</v>
      </c>
    </row>
    <row r="58" spans="1:5">
      <c r="A58" t="s">
        <v>11</v>
      </c>
      <c r="B58">
        <v>2</v>
      </c>
      <c r="C58" s="1">
        <v>42179</v>
      </c>
      <c r="D58">
        <v>42</v>
      </c>
      <c r="E58" t="s">
        <v>6</v>
      </c>
    </row>
    <row r="59" spans="1:5">
      <c r="A59" t="s">
        <v>11</v>
      </c>
      <c r="B59">
        <v>3</v>
      </c>
      <c r="C59" s="1">
        <v>42303</v>
      </c>
      <c r="D59">
        <v>60</v>
      </c>
      <c r="E59" t="s">
        <v>6</v>
      </c>
    </row>
    <row r="60" spans="1:5">
      <c r="A60" t="s">
        <v>11</v>
      </c>
      <c r="B60">
        <v>4</v>
      </c>
      <c r="C60" s="1">
        <v>42327</v>
      </c>
      <c r="D60">
        <v>212</v>
      </c>
      <c r="E60" t="s">
        <v>6</v>
      </c>
    </row>
    <row r="61" spans="1:5">
      <c r="A61" t="s">
        <v>11</v>
      </c>
      <c r="B61">
        <v>5</v>
      </c>
      <c r="C61" s="1">
        <v>42332</v>
      </c>
      <c r="D61">
        <v>50</v>
      </c>
      <c r="E61" t="s">
        <v>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5" sqref="A5"/>
    </sheetView>
  </sheetViews>
  <sheetFormatPr baseColWidth="10" defaultRowHeight="15"/>
  <cols>
    <col min="2" max="2" width="32.42578125" customWidth="1"/>
    <col min="3" max="3" width="33.7109375" customWidth="1"/>
    <col min="4" max="4" width="41.28515625" customWidth="1"/>
    <col min="5" max="5" width="42.5703125" customWidth="1"/>
    <col min="6" max="6" width="28.5703125" customWidth="1"/>
    <col min="7" max="7" width="29.85546875" customWidth="1"/>
  </cols>
  <sheetData>
    <row r="1" spans="1:7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</row>
    <row r="2" spans="1:7">
      <c r="A2" t="s">
        <v>9</v>
      </c>
      <c r="B2">
        <f>COUNTIFS(Tableau1[Nom client],Tableau2[[#This Row],[Client]],Tableau1[Etat devis],"Non commandé")</f>
        <v>29</v>
      </c>
      <c r="C2" s="2">
        <f>SUMIFS(Tableau1[Valorisation HT],Tableau1[Nom client],Tableau2[[#This Row],[Client]],Tableau1[Etat devis],"Non commandé")</f>
        <v>225065</v>
      </c>
      <c r="D2">
        <f>COUNTIFS(Tableau1[Nom client],Tableau2[[#This Row],[Client]],Tableau1[Etat devis],"Partiellem.cdé")</f>
        <v>3</v>
      </c>
      <c r="E2" s="2">
        <f>SUMIFS(Tableau1[Valorisation HT],Tableau1[Nom client],Tableau2[[#This Row],[Client]],Tableau1[Etat devis],"Partiellem.cdé")</f>
        <v>19550.3</v>
      </c>
      <c r="F2">
        <f>COUNTIFS(Tableau1[Nom client],Tableau2[[#This Row],[Client]],Tableau1[Etat devis],"Totalement cdé")</f>
        <v>15</v>
      </c>
      <c r="G2" s="2">
        <f>SUMIFS(Tableau1[Valorisation HT],Tableau1[Nom client],Tableau2[[#This Row],[Client]],Tableau1[Etat devis],"Totalement cdé")</f>
        <v>48079.65</v>
      </c>
    </row>
    <row r="3" spans="1:7">
      <c r="A3" t="s">
        <v>10</v>
      </c>
      <c r="B3">
        <f>COUNTIFS(Tableau1[Nom client],Tableau2[[#This Row],[Client]],Tableau1[Etat devis],"Non commandé")</f>
        <v>2</v>
      </c>
      <c r="C3" s="2">
        <f>SUMIFS(Tableau1[Valorisation HT],Tableau1[Nom client],Tableau2[[#This Row],[Client]],Tableau1[Etat devis],"Non commandé")</f>
        <v>19641</v>
      </c>
      <c r="D3">
        <f>COUNTIFS(Tableau1[Nom client],Tableau2[[#This Row],[Client]],Tableau1[Etat devis],"Partiellem.cdé")</f>
        <v>0</v>
      </c>
      <c r="E3" s="2">
        <f>SUMIFS(Tableau1[Valorisation HT],Tableau1[Nom client],Tableau2[[#This Row],[Client]],Tableau1[Etat devis],"Partiellem.cdé")</f>
        <v>0</v>
      </c>
      <c r="F3">
        <f>COUNTIFS(Tableau1[Nom client],Tableau2[[#This Row],[Client]],Tableau1[Etat devis],"Totalement cdé")</f>
        <v>0</v>
      </c>
      <c r="G3" s="3">
        <f>SUMIFS(Tableau1[Valorisation HT],Tableau1[Nom client],Tableau2[[#This Row],[Client]],Tableau1[Etat devis],"Totalement cdé")</f>
        <v>0</v>
      </c>
    </row>
    <row r="4" spans="1:7">
      <c r="A4" t="s">
        <v>11</v>
      </c>
      <c r="B4">
        <f>COUNTIFS(Tableau1[Nom client],Tableau2[[#This Row],[Client]],Tableau1[Etat devis],"Non commandé")</f>
        <v>4</v>
      </c>
      <c r="C4" s="2">
        <f>SUMIFS(Tableau1[Valorisation HT],Tableau1[Nom client],Tableau2[[#This Row],[Client]],Tableau1[Etat devis],"Non commandé")</f>
        <v>364</v>
      </c>
      <c r="D4">
        <f>COUNTIFS(Tableau1[Nom client],Tableau2[[#This Row],[Client]],Tableau1[Etat devis],"Partiellem.cdé")</f>
        <v>0</v>
      </c>
      <c r="E4" s="2">
        <f>SUMIFS(Tableau1[Valorisation HT],Tableau1[Nom client],Tableau2[[#This Row],[Client]],Tableau1[Etat devis],"Partiellem.cdé")</f>
        <v>0</v>
      </c>
      <c r="F4">
        <f>COUNTIFS(Tableau1[Nom client],Tableau2[[#This Row],[Client]],Tableau1[Etat devis],"Totalement cdé")</f>
        <v>1</v>
      </c>
      <c r="G4" s="3">
        <f>SUMIFS(Tableau1[Valorisation HT],Tableau1[Nom client],Tableau2[[#This Row],[Client]],Tableau1[Etat devis],"Totalement cdé")</f>
        <v>5160</v>
      </c>
    </row>
    <row r="5" spans="1:7">
      <c r="A5" t="s">
        <v>8</v>
      </c>
      <c r="B5" s="4">
        <f>COUNTIFS(Tableau1[Nom client],Tableau2[[#This Row],[Client]],Tableau1[Etat devis],"Non commandé")</f>
        <v>3</v>
      </c>
      <c r="C5" s="2">
        <f>SUMIFS(Tableau1[Valorisation HT],Tableau1[Nom client],Tableau2[[#This Row],[Client]],Tableau1[Etat devis],"Non commandé")</f>
        <v>4298</v>
      </c>
      <c r="D5" s="4">
        <f>COUNTIFS(Tableau1[Nom client],Tableau2[[#This Row],[Client]],Tableau1[Etat devis],"Partiellem.cdé")</f>
        <v>0</v>
      </c>
      <c r="E5" s="2">
        <f>SUMIFS(Tableau1[Valorisation HT],Tableau1[Nom client],Tableau2[[#This Row],[Client]],Tableau1[Etat devis],"Partiellem.cdé")</f>
        <v>0</v>
      </c>
      <c r="F5" s="4">
        <f>COUNTIFS(Tableau1[Nom client],Tableau2[[#This Row],[Client]],Tableau1[Etat devis],"Totalement cdé")</f>
        <v>3</v>
      </c>
      <c r="G5" s="3">
        <f>SUMIFS(Tableau1[Valorisation HT],Tableau1[Nom client],Tableau2[[#This Row],[Client]],Tableau1[Etat devis],"Totalement cdé")</f>
        <v>608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DEVIS</vt:lpstr>
      <vt:lpstr>final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Renaud Fachinetti</dc:creator>
  <cp:lastModifiedBy>Michel</cp:lastModifiedBy>
  <dcterms:created xsi:type="dcterms:W3CDTF">2017-11-07T14:04:42Z</dcterms:created>
  <dcterms:modified xsi:type="dcterms:W3CDTF">2017-11-07T15:26:45Z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