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7875"/>
  </bookViews>
  <sheets>
    <sheet name="Feuille1" sheetId="1" r:id="rId1"/>
    <sheet name="Feuille2" sheetId="2" r:id="rId2"/>
    <sheet name="Feuille3" sheetId="3" r:id="rId3"/>
  </sheets>
  <definedNames>
    <definedName name="_xlnm.Print_Area" localSheetId="0">Feuille1!$A$1:$S$27</definedName>
    <definedName name="_xlnm.Print_Area" localSheetId="1">Feuille2!$A$1:$F$33</definedName>
  </definedNames>
  <calcPr calcId="145621" iterate="1"/>
</workbook>
</file>

<file path=xl/calcChain.xml><?xml version="1.0" encoding="utf-8"?>
<calcChain xmlns="http://schemas.openxmlformats.org/spreadsheetml/2006/main">
  <c r="G18" i="1" l="1"/>
  <c r="O17" i="1" l="1"/>
  <c r="G14" i="1"/>
  <c r="L17" i="1"/>
  <c r="K8" i="1"/>
  <c r="L8" i="1"/>
  <c r="J8" i="1"/>
  <c r="L7" i="1"/>
  <c r="K7" i="1"/>
  <c r="J7" i="1"/>
  <c r="L6" i="1"/>
  <c r="K6" i="1"/>
  <c r="J6" i="1"/>
  <c r="H18" i="1"/>
  <c r="R12" i="1" l="1"/>
  <c r="O12" i="1"/>
  <c r="P12" i="1" s="1"/>
  <c r="Q12" i="1" s="1"/>
  <c r="G13" i="1" s="1"/>
  <c r="P3" i="1"/>
  <c r="Q3" i="1" s="1"/>
  <c r="O3" i="1"/>
  <c r="R3" i="1" s="1"/>
  <c r="G17" i="1"/>
  <c r="M6" i="1"/>
  <c r="G15" i="1" s="1"/>
  <c r="M3" i="1"/>
  <c r="L3" i="1"/>
  <c r="J3" i="1" s="1"/>
  <c r="K3" i="1" s="1"/>
  <c r="G3" i="1"/>
  <c r="G16" i="1"/>
  <c r="G19" i="1" l="1"/>
  <c r="P17" i="1" l="1"/>
</calcChain>
</file>

<file path=xl/comments1.xml><?xml version="1.0" encoding="utf-8"?>
<comments xmlns="http://schemas.openxmlformats.org/spreadsheetml/2006/main">
  <authors>
    <author>a</author>
  </authors>
  <commentList>
    <comment ref="F14" authorId="0">
      <text>
        <r>
          <rPr>
            <sz val="10"/>
            <color rgb="FF000000"/>
            <rFont val="Verdana"/>
            <family val="2"/>
          </rPr>
          <t>la consommation d’énergie réactive mesurée au secondaire du transformateur
est majorée, forfaitairement, des pertes dans le transformateur, soit</t>
        </r>
        <r>
          <rPr>
            <sz val="10"/>
            <color rgb="FFC5000B"/>
            <rFont val="Verdana"/>
            <family val="2"/>
          </rPr>
          <t xml:space="preserve"> 0,09.</t>
        </r>
      </text>
    </comment>
    <comment ref="G14" authorId="0">
      <text>
        <r>
          <rPr>
            <sz val="9"/>
            <color theme="1"/>
            <rFont val="Verdana"/>
            <family val="2"/>
          </rPr>
          <t>=</t>
        </r>
        <r>
          <rPr>
            <sz val="9"/>
            <color rgb="FF0000FF"/>
            <rFont val="Verdana"/>
            <family val="2"/>
          </rPr>
          <t>G13</t>
        </r>
        <r>
          <rPr>
            <sz val="9"/>
            <color theme="1"/>
            <rFont val="Verdana"/>
            <family val="2"/>
          </rPr>
          <t>+</t>
        </r>
        <r>
          <rPr>
            <sz val="9"/>
            <color rgb="FFFF0000"/>
            <rFont val="Verdana"/>
            <family val="2"/>
          </rPr>
          <t>F14</t>
        </r>
      </text>
    </comment>
    <comment ref="B18" authorId="0">
      <text>
        <r>
          <rPr>
            <b/>
            <sz val="10"/>
            <color rgb="FF000000"/>
            <rFont val="Verdana1"/>
          </rPr>
          <t xml:space="preserve"> </t>
        </r>
        <r>
          <rPr>
            <sz val="10"/>
            <color rgb="FF000000"/>
            <rFont val="Verdana1"/>
          </rPr>
          <t>puissance de l'équipement de compensation</t>
        </r>
      </text>
    </comment>
    <comment ref="G18" authorId="0">
      <text>
        <r>
          <rPr>
            <sz val="9"/>
            <color rgb="FFC5000B"/>
            <rFont val="Comic Sans MS"/>
            <family val="4"/>
          </rPr>
          <t>=SI(G12&lt;=0,93;SI(L3&lt;1250;G16*(G14-0,31);G16*(G14-0,4)))</t>
        </r>
      </text>
    </comment>
    <comment ref="H18" authorId="0">
      <text>
        <r>
          <rPr>
            <sz val="9"/>
            <color theme="1"/>
            <rFont val="Arial"/>
            <family val="2"/>
          </rPr>
          <t>=SI(</t>
        </r>
        <r>
          <rPr>
            <sz val="9"/>
            <color rgb="FF0000FF"/>
            <rFont val="Arial"/>
            <family val="2"/>
          </rPr>
          <t>G14</t>
        </r>
        <r>
          <rPr>
            <sz val="9"/>
            <color theme="1"/>
            <rFont val="Arial"/>
            <family val="2"/>
          </rPr>
          <t>&lt;0,4;"pas de compensation";"")</t>
        </r>
      </text>
    </comment>
  </commentList>
</comments>
</file>

<file path=xl/sharedStrings.xml><?xml version="1.0" encoding="utf-8"?>
<sst xmlns="http://schemas.openxmlformats.org/spreadsheetml/2006/main" count="51" uniqueCount="45">
  <si>
    <t>désignation</t>
  </si>
  <si>
    <t>repère</t>
  </si>
  <si>
    <t>U
(kV)</t>
  </si>
  <si>
    <t>Pu
(kW)</t>
  </si>
  <si>
    <t>η</t>
  </si>
  <si>
    <t>cos ϕ</t>
  </si>
  <si>
    <t>S
(kVA)</t>
  </si>
  <si>
    <t>tg ϕ</t>
  </si>
  <si>
    <t>ku</t>
  </si>
  <si>
    <r>
      <t xml:space="preserve"> P</t>
    </r>
    <r>
      <rPr>
        <vertAlign val="subscript"/>
        <sz val="11"/>
        <color theme="1"/>
        <rFont val="Arial"/>
        <family val="2"/>
      </rPr>
      <t>abs</t>
    </r>
    <r>
      <rPr>
        <sz val="8"/>
        <color theme="1"/>
        <rFont val="Verdana"/>
        <family val="2"/>
      </rPr>
      <t xml:space="preserve">
(kW)</t>
    </r>
  </si>
  <si>
    <r>
      <t>S</t>
    </r>
    <r>
      <rPr>
        <vertAlign val="subscript"/>
        <sz val="11"/>
        <color theme="1"/>
        <rFont val="Arial"/>
        <family val="2"/>
      </rPr>
      <t>abs</t>
    </r>
    <r>
      <rPr>
        <sz val="8"/>
        <color theme="1"/>
        <rFont val="Verdana"/>
        <family val="2"/>
      </rPr>
      <t xml:space="preserve">
(kVA)</t>
    </r>
  </si>
  <si>
    <t>cos</t>
  </si>
  <si>
    <t>degré</t>
  </si>
  <si>
    <t>sin</t>
  </si>
  <si>
    <t>tg</t>
  </si>
  <si>
    <t>radians</t>
  </si>
  <si>
    <t>Atelier A</t>
  </si>
  <si>
    <t>T1</t>
  </si>
  <si>
    <t xml:space="preserve">totaux  </t>
  </si>
  <si>
    <r>
      <rPr>
        <sz val="10"/>
        <color rgb="FF0000FF"/>
        <rFont val="Comic Sans MS"/>
        <family val="4"/>
      </rPr>
      <t xml:space="preserve"> </t>
    </r>
    <r>
      <rPr>
        <sz val="10"/>
        <color rgb="FF0000FF"/>
        <rFont val="Comic Sans MS"/>
        <family val="4"/>
      </rPr>
      <t xml:space="preserve">Tangente </t>
    </r>
    <r>
      <rPr>
        <sz val="10"/>
        <color rgb="FF0000FF"/>
        <rFont val="Comic Sans MS"/>
        <family val="4"/>
      </rPr>
      <t xml:space="preserve">ϕ </t>
    </r>
    <r>
      <rPr>
        <sz val="10"/>
        <color rgb="FF000000"/>
        <rFont val="Comic Sans MS"/>
        <family val="4"/>
      </rPr>
      <t>calculée au secondaire du transformateur</t>
    </r>
  </si>
  <si>
    <r>
      <rPr>
        <sz val="10"/>
        <color rgb="FF0000FF"/>
        <rFont val="Comic Sans MS"/>
        <family val="4"/>
      </rPr>
      <t xml:space="preserve"> </t>
    </r>
    <r>
      <rPr>
        <sz val="10"/>
        <color rgb="FF0000FF"/>
        <rFont val="Comic Sans MS"/>
        <family val="4"/>
      </rPr>
      <t xml:space="preserve">Tangente </t>
    </r>
    <r>
      <rPr>
        <sz val="10"/>
        <color rgb="FF0000FF"/>
        <rFont val="Comic Sans MS"/>
        <family val="4"/>
      </rPr>
      <t>ϕ</t>
    </r>
    <r>
      <rPr>
        <sz val="10"/>
        <color rgb="FF000000"/>
        <rFont val="Comic Sans MS"/>
        <family val="4"/>
      </rPr>
      <t xml:space="preserve"> </t>
    </r>
    <r>
      <rPr>
        <sz val="10"/>
        <color rgb="FF000000"/>
        <rFont val="Comic Sans MS"/>
        <family val="4"/>
      </rPr>
      <t>calculée</t>
    </r>
    <r>
      <rPr>
        <sz val="10"/>
        <color rgb="FF000000"/>
        <rFont val="Comic Sans MS"/>
        <family val="4"/>
      </rPr>
      <t xml:space="preserve">
au primaire du transformateur</t>
    </r>
  </si>
  <si>
    <t xml:space="preserve">Courant d'emploi Ib (A)  </t>
  </si>
  <si>
    <r>
      <rPr>
        <sz val="10"/>
        <color theme="1"/>
        <rFont val="Comic Sans MS"/>
        <family val="4"/>
      </rPr>
      <t xml:space="preserve"> </t>
    </r>
    <r>
      <rPr>
        <sz val="10"/>
        <color rgb="FF000000"/>
        <rFont val="Comic Sans MS"/>
        <family val="4"/>
      </rPr>
      <t xml:space="preserve">Puissance wattée totale  </t>
    </r>
    <r>
      <rPr>
        <sz val="10"/>
        <color rgb="FF0000FF"/>
        <rFont val="Comic Sans MS"/>
        <family val="4"/>
      </rPr>
      <t>P</t>
    </r>
  </si>
  <si>
    <t>type de refroidissement
du transformateur</t>
  </si>
  <si>
    <t>Puissance nominale
du transformateur</t>
  </si>
  <si>
    <t>valeur du
condensateur
à installer
en Etoile</t>
  </si>
  <si>
    <t>valeur du
condensateur
à installer
en triangle</t>
  </si>
  <si>
    <r>
      <rPr>
        <sz val="10"/>
        <color theme="1"/>
        <rFont val="Comic Sans MS"/>
        <family val="4"/>
      </rPr>
      <t xml:space="preserve"> </t>
    </r>
    <r>
      <rPr>
        <sz val="10"/>
        <color rgb="FF000000"/>
        <rFont val="Comic Sans MS"/>
        <family val="4"/>
      </rPr>
      <t xml:space="preserve">Puissance apparente totale retenue  </t>
    </r>
    <r>
      <rPr>
        <sz val="10"/>
        <color rgb="FF0000FF"/>
        <rFont val="Comic Sans MS"/>
        <family val="4"/>
      </rPr>
      <t>Sn</t>
    </r>
  </si>
  <si>
    <t xml:space="preserve"> étapes 1 et 2
de la
 compensation</t>
  </si>
  <si>
    <r>
      <t xml:space="preserve">Compensation énergie réactive   </t>
    </r>
    <r>
      <rPr>
        <sz val="11"/>
        <color rgb="FF0000FF"/>
        <rFont val="Arial"/>
        <family val="2"/>
      </rPr>
      <t>Qc</t>
    </r>
  </si>
  <si>
    <t>Qc/Sn &lt; 15 % : compensation fixe
Qc/Sn &gt; 15 % : compensation automatique</t>
  </si>
  <si>
    <r>
      <rPr>
        <b/>
        <sz val="10.5"/>
        <color rgb="FF000000"/>
        <rFont val="Trebuchet MS"/>
        <family val="2"/>
      </rPr>
      <t>1ére étape</t>
    </r>
    <r>
      <rPr>
        <b/>
        <sz val="10.5"/>
        <color rgb="FF000000"/>
        <rFont val="Trebuchet MS"/>
        <family val="2"/>
      </rPr>
      <t xml:space="preserve">
</t>
    </r>
    <r>
      <rPr>
        <sz val="10"/>
        <color rgb="FF000000"/>
        <rFont val="Verdana"/>
        <family val="2"/>
      </rPr>
      <t xml:space="preserve">Pour une puissance active donnée P (kW), la valeur de </t>
    </r>
    <r>
      <rPr>
        <sz val="10"/>
        <color rgb="FF000000"/>
        <rFont val="Verdana"/>
        <family val="2"/>
      </rPr>
      <t>la puissance réactive Qc (kvar) à installer est :</t>
    </r>
    <r>
      <rPr>
        <sz val="10"/>
        <color rgb="FF000000"/>
        <rFont val="Verdana"/>
        <family val="2"/>
      </rPr>
      <t>Qc = P(tg</t>
    </r>
    <r>
      <rPr>
        <sz val="10"/>
        <color rgb="FF000000"/>
        <rFont val="Verdana"/>
        <family val="2"/>
      </rPr>
      <t xml:space="preserve">ϕ </t>
    </r>
    <r>
      <rPr>
        <sz val="10"/>
        <color rgb="FF000000"/>
        <rFont val="Verdana"/>
        <family val="2"/>
      </rPr>
      <t>- tg</t>
    </r>
    <r>
      <rPr>
        <sz val="10"/>
        <color rgb="FF000000"/>
        <rFont val="Verdana"/>
        <family val="2"/>
      </rPr>
      <t>ϕ</t>
    </r>
    <r>
      <rPr>
        <sz val="10"/>
        <color rgb="FF000000"/>
        <rFont val="Verdana"/>
        <family val="2"/>
      </rPr>
      <t>') = kP</t>
    </r>
    <r>
      <rPr>
        <sz val="10"/>
        <color rgb="FF000000"/>
        <rFont val="Verdana"/>
        <family val="2"/>
      </rPr>
      <t xml:space="preserve">
tg </t>
    </r>
    <r>
      <rPr>
        <sz val="10"/>
        <color rgb="FF000000"/>
        <rFont val="Verdana"/>
        <family val="2"/>
      </rPr>
      <t xml:space="preserve">ϕ </t>
    </r>
    <r>
      <rPr>
        <sz val="10"/>
        <color rgb="FF000000"/>
        <rFont val="Verdana"/>
        <family val="2"/>
      </rPr>
      <t xml:space="preserve">correspond au cos </t>
    </r>
    <r>
      <rPr>
        <sz val="10"/>
        <color rgb="FF000000"/>
        <rFont val="Verdana"/>
        <family val="2"/>
      </rPr>
      <t xml:space="preserve">ϕ </t>
    </r>
    <r>
      <rPr>
        <sz val="10"/>
        <color rgb="FF000000"/>
        <rFont val="Verdana"/>
        <family val="2"/>
      </rPr>
      <t xml:space="preserve">de l'installation sans condensateur, soit </t>
    </r>
    <r>
      <rPr>
        <sz val="10"/>
        <color rgb="FF000000"/>
        <rFont val="Verdana"/>
        <family val="2"/>
      </rPr>
      <t>mesuré, soit estimé.</t>
    </r>
    <r>
      <rPr>
        <sz val="10"/>
        <color rgb="FF000000"/>
        <rFont val="Verdana"/>
        <family val="2"/>
      </rPr>
      <t xml:space="preserve">
tg </t>
    </r>
    <r>
      <rPr>
        <sz val="10"/>
        <color rgb="FF000000"/>
        <rFont val="Verdana"/>
        <family val="2"/>
      </rPr>
      <t>ϕ</t>
    </r>
    <r>
      <rPr>
        <sz val="10"/>
        <color rgb="FF000000"/>
        <rFont val="Verdana"/>
        <family val="2"/>
      </rPr>
      <t>' =</t>
    </r>
    <r>
      <rPr>
        <sz val="10"/>
        <color rgb="FF0000FF"/>
        <rFont val="Comic Sans MS"/>
        <family val="4"/>
      </rPr>
      <t xml:space="preserve"> 0,4 correspond à cos </t>
    </r>
    <r>
      <rPr>
        <sz val="10"/>
        <color rgb="FF0000FF"/>
        <rFont val="Comic Sans MS"/>
        <family val="4"/>
      </rPr>
      <t>ϕ</t>
    </r>
    <r>
      <rPr>
        <sz val="10"/>
        <color rgb="FF0000FF"/>
        <rFont val="Comic Sans MS"/>
        <family val="4"/>
      </rPr>
      <t xml:space="preserve">' = 0,93, valeur qui permet de ne pas </t>
    </r>
    <r>
      <rPr>
        <sz val="10"/>
        <color rgb="FF0000FF"/>
        <rFont val="Comic Sans MS"/>
        <family val="4"/>
      </rPr>
      <t>payer les consommations excessives d’énergie réactive.</t>
    </r>
  </si>
  <si>
    <r>
      <rPr>
        <b/>
        <sz val="10.5"/>
        <color rgb="FF000000"/>
        <rFont val="Trebuchet MS"/>
        <family val="2"/>
      </rPr>
      <t>Exemple</t>
    </r>
    <r>
      <rPr>
        <b/>
        <sz val="10.5"/>
        <color rgb="FF000000"/>
        <rFont val="Trebuchet MS"/>
        <family val="2"/>
      </rPr>
      <t xml:space="preserve">
</t>
    </r>
    <r>
      <rPr>
        <sz val="10"/>
        <color rgb="FF000000"/>
        <rFont val="Verdana"/>
        <family val="2"/>
      </rPr>
      <t>Puissance de l’installation : 438 kW</t>
    </r>
    <r>
      <rPr>
        <sz val="10"/>
        <color rgb="FF000000"/>
        <rFont val="Verdana"/>
        <family val="2"/>
      </rPr>
      <t xml:space="preserve">
Cos </t>
    </r>
    <r>
      <rPr>
        <sz val="10"/>
        <color rgb="FF000000"/>
        <rFont val="Verdana"/>
        <family val="2"/>
      </rPr>
      <t xml:space="preserve">ϕ </t>
    </r>
    <r>
      <rPr>
        <sz val="10"/>
        <color rgb="FF000000"/>
        <rFont val="Verdana"/>
        <family val="2"/>
      </rPr>
      <t xml:space="preserve">(secondaire transformateur) = 0,75 soit tg </t>
    </r>
    <r>
      <rPr>
        <sz val="10"/>
        <color rgb="FF000000"/>
        <rFont val="Verdana"/>
        <family val="2"/>
      </rPr>
      <t xml:space="preserve">ϕ </t>
    </r>
    <r>
      <rPr>
        <sz val="10"/>
        <color rgb="FF000000"/>
        <rFont val="Verdana"/>
        <family val="2"/>
      </rPr>
      <t xml:space="preserve">(secondaire transformateur) = 0,88 tg </t>
    </r>
    <r>
      <rPr>
        <sz val="10"/>
        <color rgb="FF000000"/>
        <rFont val="Verdana"/>
        <family val="2"/>
      </rPr>
      <t xml:space="preserve">ϕ </t>
    </r>
    <r>
      <rPr>
        <sz val="10"/>
        <color rgb="FF000000"/>
        <rFont val="Verdana"/>
        <family val="2"/>
      </rPr>
      <t xml:space="preserve">(ramenée au </t>
    </r>
    <r>
      <rPr>
        <sz val="10"/>
        <color rgb="FF000000"/>
        <rFont val="Verdana"/>
        <family val="2"/>
      </rPr>
      <t xml:space="preserve">primaire) = 0,88 + </t>
    </r>
    <r>
      <rPr>
        <sz val="10"/>
        <color rgb="FFC5000B"/>
        <rFont val="Verdana"/>
        <family val="2"/>
      </rPr>
      <t>0,09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FF"/>
        <rFont val="Verdana"/>
        <family val="2"/>
      </rPr>
      <t>*</t>
    </r>
    <r>
      <rPr>
        <sz val="10"/>
        <color rgb="FF000000"/>
        <rFont val="Verdana"/>
        <family val="2"/>
      </rPr>
      <t xml:space="preserve"> = 0,97.</t>
    </r>
    <r>
      <rPr>
        <sz val="10"/>
        <color rgb="FF000000"/>
        <rFont val="Verdana"/>
        <family val="2"/>
      </rPr>
      <t xml:space="preserve">
Qc = 438 kW x (0,97 - 0,4) = 250 kvar.</t>
    </r>
    <r>
      <rPr>
        <sz val="10"/>
        <color rgb="FF000000"/>
        <rFont val="Verdana"/>
        <family val="2"/>
      </rPr>
      <t xml:space="preserve">
</t>
    </r>
    <r>
      <rPr>
        <b/>
        <sz val="10"/>
        <color rgb="FF0000FF"/>
        <rFont val="Verdana"/>
        <family val="2"/>
      </rPr>
      <t xml:space="preserve">* </t>
    </r>
    <r>
      <rPr>
        <sz val="10"/>
        <color rgb="FF000000"/>
        <rFont val="Verdana"/>
        <family val="2"/>
      </rPr>
      <t>la consommation d’énergie réactive mesurée au secondaire du trans</t>
    </r>
    <r>
      <rPr>
        <sz val="10"/>
        <color rgb="FF000000"/>
        <rFont val="Verdana"/>
        <family val="2"/>
      </rPr>
      <t xml:space="preserve">formateur est majorée, forfaitairement, des pertes dans le transformateur, soit </t>
    </r>
    <r>
      <rPr>
        <sz val="10"/>
        <color rgb="FFC5000B"/>
        <rFont val="Verdana"/>
        <family val="2"/>
      </rPr>
      <t>0,09</t>
    </r>
    <r>
      <rPr>
        <sz val="10"/>
        <color rgb="FF000000"/>
        <rFont val="Verdana"/>
        <family val="2"/>
      </rPr>
      <t>.</t>
    </r>
  </si>
  <si>
    <r>
      <rPr>
        <b/>
        <sz val="10.5"/>
        <color rgb="FF000000"/>
        <rFont val="Trebuchet MS"/>
        <family val="2"/>
      </rPr>
      <t>2éme étape</t>
    </r>
    <r>
      <rPr>
        <b/>
        <sz val="10.5"/>
        <color rgb="FF000000"/>
        <rFont val="Trebuchet MS"/>
        <family val="2"/>
      </rPr>
      <t xml:space="preserve">
</t>
    </r>
    <r>
      <rPr>
        <sz val="10"/>
        <color rgb="FF000000"/>
        <rFont val="Verdana1"/>
      </rPr>
      <t>Choix du type de compensation : fixe ou automatique</t>
    </r>
    <r>
      <rPr>
        <sz val="10"/>
        <color rgb="FF000000"/>
        <rFont val="Verdana1"/>
      </rPr>
      <t xml:space="preserve">
Qc/Sn </t>
    </r>
    <r>
      <rPr>
        <sz val="10"/>
        <color rgb="FF000000"/>
        <rFont val="Verdana1"/>
      </rPr>
      <t xml:space="preserve">&lt; </t>
    </r>
    <r>
      <rPr>
        <sz val="10"/>
        <color rgb="FF000000"/>
        <rFont val="Verdana1"/>
      </rPr>
      <t>15 % : compensation fixe</t>
    </r>
    <r>
      <rPr>
        <sz val="10"/>
        <color rgb="FF000000"/>
        <rFont val="Verdana1"/>
      </rPr>
      <t xml:space="preserve">
Qc/Sn &gt; 15 % : compensation automatique.</t>
    </r>
    <r>
      <rPr>
        <sz val="10"/>
        <color rgb="FF000000"/>
        <rFont val="Verdana1"/>
      </rPr>
      <t xml:space="preserve">
</t>
    </r>
    <r>
      <rPr>
        <sz val="10"/>
        <color rgb="FF000000"/>
        <rFont val="Verdana1"/>
      </rPr>
      <t xml:space="preserve">
(1)</t>
    </r>
    <r>
      <rPr>
        <b/>
        <sz val="10"/>
        <color rgb="FF000000"/>
        <rFont val="Verdana1"/>
      </rPr>
      <t xml:space="preserve">
</t>
    </r>
    <r>
      <rPr>
        <b/>
        <sz val="10"/>
        <color rgb="FF000000"/>
        <rFont val="Comic Sans MS"/>
        <family val="4"/>
      </rPr>
      <t>Qc</t>
    </r>
    <r>
      <rPr>
        <sz val="10"/>
        <color rgb="FF000000"/>
        <rFont val="Verdana1"/>
      </rPr>
      <t xml:space="preserve"> = puissance (kvar) de la batterie à installer</t>
    </r>
    <r>
      <rPr>
        <sz val="10"/>
        <color rgb="FF000000"/>
        <rFont val="Verdana1"/>
      </rPr>
      <t xml:space="preserve">
</t>
    </r>
    <r>
      <rPr>
        <b/>
        <sz val="10"/>
        <color rgb="FF000000"/>
        <rFont val="Comic Sans MS"/>
        <family val="4"/>
      </rPr>
      <t>Sn</t>
    </r>
    <r>
      <rPr>
        <sz val="10"/>
        <color rgb="FF000000"/>
        <rFont val="Verdana1"/>
      </rPr>
      <t xml:space="preserve"> = puissance apparente (kVA) du transformateur de l’installation</t>
    </r>
    <r>
      <rPr>
        <sz val="10"/>
        <color rgb="FF000000"/>
        <rFont val="Verdana1"/>
      </rPr>
      <t xml:space="preserve">
</t>
    </r>
  </si>
  <si>
    <r>
      <rPr>
        <b/>
        <sz val="10.5"/>
        <color rgb="FF000000"/>
        <rFont val="Trebuchet MS"/>
        <family val="2"/>
      </rPr>
      <t>3ème étape</t>
    </r>
    <r>
      <rPr>
        <b/>
        <sz val="10.5"/>
        <color rgb="FF000000"/>
        <rFont val="Trebuchet MS"/>
        <family val="2"/>
      </rPr>
      <t xml:space="preserve">
Détermination du type de batterie</t>
    </r>
    <r>
      <rPr>
        <b/>
        <sz val="10.5"/>
        <color rgb="FF000000"/>
        <rFont val="Trebuchet MS"/>
        <family val="2"/>
      </rPr>
      <t xml:space="preserve">
</t>
    </r>
    <r>
      <rPr>
        <sz val="10"/>
        <color rgb="FF000000"/>
        <rFont val="Verdana1"/>
      </rPr>
      <t>Les équipements de compensation peuvent être de trois types, adaptés au niveau de pollution harmonique du réseau.</t>
    </r>
    <r>
      <rPr>
        <sz val="10"/>
        <color rgb="FF000000"/>
        <rFont val="Verdana1"/>
      </rPr>
      <t xml:space="preserve">
Le rapport Gh/Sn permet de déterminer le type d'équipement approprié.</t>
    </r>
    <r>
      <rPr>
        <sz val="10"/>
        <color rgb="FF000000"/>
        <rFont val="Verdana1"/>
      </rPr>
      <t xml:space="preserve">
</t>
    </r>
    <r>
      <rPr>
        <sz val="10"/>
        <color rgb="FF000000"/>
        <rFont val="Comic Sans MS"/>
        <family val="4"/>
      </rPr>
      <t xml:space="preserve">
</t>
    </r>
    <r>
      <rPr>
        <b/>
        <sz val="10.5"/>
        <color rgb="FF000000"/>
        <rFont val="Comic Sans MS"/>
        <family val="4"/>
      </rPr>
      <t>Sn</t>
    </r>
    <r>
      <rPr>
        <b/>
        <sz val="10"/>
        <color rgb="FF000000"/>
        <rFont val="Verdana1"/>
      </rPr>
      <t xml:space="preserve"> : </t>
    </r>
    <r>
      <rPr>
        <sz val="10"/>
        <color rgb="FF000000"/>
        <rFont val="Verdana1"/>
      </rPr>
      <t>puissance apparente du transformateur.</t>
    </r>
    <r>
      <rPr>
        <sz val="10"/>
        <color rgb="FF000000"/>
        <rFont val="Verdana1"/>
      </rPr>
      <t xml:space="preserve">
</t>
    </r>
    <r>
      <rPr>
        <b/>
        <sz val="10.5"/>
        <color rgb="FF000000"/>
        <rFont val="Comic Sans MS"/>
        <family val="4"/>
      </rPr>
      <t>Gh</t>
    </r>
    <r>
      <rPr>
        <b/>
        <sz val="10"/>
        <color rgb="FF000000"/>
        <rFont val="Verdana1"/>
      </rPr>
      <t xml:space="preserve"> : </t>
    </r>
    <r>
      <rPr>
        <sz val="10"/>
        <color rgb="FF000000"/>
        <rFont val="Verdana1"/>
      </rPr>
      <t xml:space="preserve">puissance apparente des récepteurs produisant des harmoniques (moteurs à vitesse variable, </t>
    </r>
    <r>
      <rPr>
        <sz val="10"/>
        <color rgb="FF000000"/>
        <rFont val="Verdana1"/>
      </rPr>
      <t>convertisseurs statiques, électronique de puissance...).</t>
    </r>
    <r>
      <rPr>
        <sz val="10"/>
        <color rgb="FF000000"/>
        <rFont val="Verdana1"/>
      </rPr>
      <t xml:space="preserve">
</t>
    </r>
    <r>
      <rPr>
        <b/>
        <sz val="10.5"/>
        <color rgb="FF000000"/>
        <rFont val="Comic Sans MS"/>
        <family val="4"/>
      </rPr>
      <t>Qc</t>
    </r>
    <r>
      <rPr>
        <b/>
        <sz val="10"/>
        <color rgb="FF000000"/>
        <rFont val="Verdana1"/>
      </rPr>
      <t xml:space="preserve"> : </t>
    </r>
    <r>
      <rPr>
        <sz val="10"/>
        <color rgb="FF000000"/>
        <rFont val="Verdana1"/>
      </rPr>
      <t>puissance de l'équipement de compensation.</t>
    </r>
  </si>
  <si>
    <t xml:space="preserve"> Q
(kvar)</t>
  </si>
  <si>
    <t>sec</t>
  </si>
  <si>
    <t>immergé</t>
  </si>
  <si>
    <t>http://www.e-catalogue.schneider-electric.fr/navdoc/catalog/GB/big/index.htm?type=catalogue&amp;page=A281</t>
  </si>
  <si>
    <r>
      <t>Coefficient de simultanéité</t>
    </r>
    <r>
      <rPr>
        <sz val="10"/>
        <color rgb="FF0000FF"/>
        <rFont val="Verdana"/>
        <family val="2"/>
      </rPr>
      <t xml:space="preserve"> (</t>
    </r>
    <r>
      <rPr>
        <sz val="10"/>
        <color theme="1"/>
        <rFont val="Verdana"/>
        <family val="2"/>
      </rPr>
      <t>ks)</t>
    </r>
    <r>
      <rPr>
        <b/>
        <sz val="10"/>
        <color rgb="FF0000FF"/>
        <rFont val="Verdana"/>
        <family val="2"/>
      </rPr>
      <t xml:space="preserve"> c</t>
    </r>
  </si>
  <si>
    <r>
      <t>Coefficient d'extension</t>
    </r>
    <r>
      <rPr>
        <sz val="10"/>
        <color rgb="FF0000FF"/>
        <rFont val="Verdana"/>
        <family val="2"/>
      </rPr>
      <t xml:space="preserve"> d</t>
    </r>
  </si>
  <si>
    <r>
      <t xml:space="preserve">Facteur de puissance global </t>
    </r>
    <r>
      <rPr>
        <sz val="10"/>
        <color rgb="FF0000FF"/>
        <rFont val="Verdana"/>
        <family val="2"/>
      </rPr>
      <t>cos φ</t>
    </r>
  </si>
  <si>
    <t>Ib 
(A)</t>
  </si>
  <si>
    <t>puissance transformateur immergé</t>
  </si>
  <si>
    <t>puissance transformateur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</si>
</sst>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#.##&quot;kW&quot;"/>
    <numFmt numFmtId="166" formatCode="#,##0&quot; A&quot;"/>
    <numFmt numFmtId="167" formatCode="#.##&quot;KW&quot;"/>
    <numFmt numFmtId="168" formatCode="#,##0&quot; kVA&quot;"/>
    <numFmt numFmtId="169" formatCode="#,##0.00&quot; kvar&quot;"/>
    <numFmt numFmtId="170" formatCode="#,##0.00&quot; kVA&quot;"/>
    <numFmt numFmtId="171" formatCode="0&quot; A&quot;"/>
    <numFmt numFmtId="172" formatCode="0.000&quot; μF&quot;"/>
    <numFmt numFmtId="173" formatCode="#,##0.00&quot; &quot;[$€-40C];[Red]&quot;-&quot;#,##0.00&quot; &quot;[$€-40C]"/>
  </numFmts>
  <fonts count="38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Verdana"/>
      <family val="2"/>
    </font>
    <font>
      <vertAlign val="subscript"/>
      <sz val="11"/>
      <color theme="1"/>
      <name val="Arial"/>
      <family val="2"/>
    </font>
    <font>
      <sz val="8"/>
      <color rgb="FF000000"/>
      <name val="Verdana"/>
      <family val="2"/>
    </font>
    <font>
      <sz val="9"/>
      <color theme="1"/>
      <name val="Comic Sans MS"/>
      <family val="4"/>
    </font>
    <font>
      <sz val="9"/>
      <color rgb="FFC5000B"/>
      <name val="Comic Sans MS"/>
      <family val="4"/>
    </font>
    <font>
      <sz val="9"/>
      <color theme="1"/>
      <name val="Verdana"/>
      <family val="2"/>
    </font>
    <font>
      <sz val="8"/>
      <color theme="1"/>
      <name val="Arial"/>
      <family val="2"/>
    </font>
    <font>
      <sz val="7"/>
      <color theme="1"/>
      <name val="Verdana"/>
      <family val="2"/>
    </font>
    <font>
      <sz val="10"/>
      <color rgb="FF0000FF"/>
      <name val="Comic Sans MS"/>
      <family val="4"/>
    </font>
    <font>
      <sz val="9"/>
      <color rgb="FFC5000B"/>
      <name val="Verdana"/>
      <family val="2"/>
    </font>
    <font>
      <sz val="11"/>
      <color theme="1"/>
      <name val="Comic Sans MS"/>
      <family val="4"/>
    </font>
    <font>
      <sz val="10"/>
      <color rgb="FF000000"/>
      <name val="Comic Sans MS"/>
      <family val="4"/>
    </font>
    <font>
      <sz val="10"/>
      <color rgb="FF000000"/>
      <name val="Verdana"/>
      <family val="2"/>
    </font>
    <font>
      <sz val="10"/>
      <color rgb="FFC5000B"/>
      <name val="Verdana"/>
      <family val="2"/>
    </font>
    <font>
      <sz val="9"/>
      <color rgb="FF0000FF"/>
      <name val="Verdana"/>
      <family val="2"/>
    </font>
    <font>
      <sz val="9"/>
      <color rgb="FFFF0000"/>
      <name val="Verdana"/>
      <family val="2"/>
    </font>
    <font>
      <sz val="10"/>
      <color theme="1"/>
      <name val="Comic Sans MS"/>
      <family val="4"/>
    </font>
    <font>
      <b/>
      <sz val="9"/>
      <color rgb="FFC5000B"/>
      <name val="Comic Sans MS"/>
      <family val="4"/>
    </font>
    <font>
      <sz val="9"/>
      <color theme="1"/>
      <name val="Arial"/>
      <family val="2"/>
    </font>
    <font>
      <b/>
      <sz val="9"/>
      <color theme="1"/>
      <name val="Comic Sans MS"/>
      <family val="4"/>
    </font>
    <font>
      <b/>
      <sz val="10.5"/>
      <color rgb="FF000000"/>
      <name val="Comic Sans MS"/>
      <family val="4"/>
    </font>
    <font>
      <sz val="11"/>
      <color rgb="FF000000"/>
      <name val="Comic Sans MS"/>
      <family val="4"/>
    </font>
    <font>
      <b/>
      <sz val="10"/>
      <color rgb="FF000000"/>
      <name val="Verdana1"/>
    </font>
    <font>
      <sz val="10"/>
      <color rgb="FF000000"/>
      <name val="Verdana1"/>
    </font>
    <font>
      <sz val="11"/>
      <color rgb="FF0000FF"/>
      <name val="Arial"/>
      <family val="2"/>
    </font>
    <font>
      <sz val="9"/>
      <color rgb="FF0000FF"/>
      <name val="Arial"/>
      <family val="2"/>
    </font>
    <font>
      <sz val="11"/>
      <color rgb="FF000000"/>
      <name val="Verdana"/>
      <family val="2"/>
    </font>
    <font>
      <b/>
      <sz val="10.5"/>
      <color rgb="FF000000"/>
      <name val="Trebuchet MS"/>
      <family val="2"/>
    </font>
    <font>
      <b/>
      <sz val="10"/>
      <color rgb="FF0000FF"/>
      <name val="Verdana"/>
      <family val="2"/>
    </font>
    <font>
      <sz val="11"/>
      <color rgb="FF000000"/>
      <name val="Arial"/>
      <family val="2"/>
    </font>
    <font>
      <b/>
      <sz val="10"/>
      <color rgb="FF000000"/>
      <name val="Comic Sans MS"/>
      <family val="4"/>
    </font>
    <font>
      <sz val="8"/>
      <color rgb="FF000000"/>
      <name val="Arial"/>
      <family val="2"/>
    </font>
    <font>
      <u/>
      <sz val="11"/>
      <color theme="10"/>
      <name val="Arial"/>
      <family val="2"/>
    </font>
    <font>
      <sz val="10"/>
      <color theme="1"/>
      <name val="Verdana"/>
      <family val="2"/>
    </font>
    <font>
      <sz val="10"/>
      <color rgb="FF0000FF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E6E6FF"/>
        <bgColor rgb="FFE6E6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D320"/>
        <bgColor rgb="FFFFD320"/>
      </patternFill>
    </fill>
    <fill>
      <patternFill patternType="solid">
        <fgColor rgb="FF00B0F0"/>
        <bgColor rgb="FFE6E6E6"/>
      </patternFill>
    </fill>
    <fill>
      <patternFill patternType="solid">
        <fgColor rgb="FF00B0F0"/>
        <bgColor rgb="FFCCFFFF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73" fontId="2" fillId="0" borderId="0"/>
    <xf numFmtId="0" fontId="35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71" fontId="3" fillId="4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6" fontId="20" fillId="7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8" fontId="22" fillId="7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168" fontId="22" fillId="2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172" fontId="0" fillId="0" borderId="0" xfId="0" applyNumberFormat="1"/>
    <xf numFmtId="10" fontId="7" fillId="0" borderId="1" xfId="0" applyNumberFormat="1" applyFont="1" applyBorder="1" applyAlignment="1">
      <alignment horizontal="center" vertical="center"/>
    </xf>
    <xf numFmtId="0" fontId="21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4" fillId="3" borderId="2" xfId="0" applyFont="1" applyFill="1" applyBorder="1" applyAlignment="1" applyProtection="1">
      <alignment horizontal="center"/>
      <protection hidden="1"/>
    </xf>
    <xf numFmtId="0" fontId="9" fillId="0" borderId="0" xfId="0" applyFont="1"/>
    <xf numFmtId="0" fontId="21" fillId="0" borderId="2" xfId="0" applyFont="1" applyBorder="1" applyAlignment="1">
      <alignment horizontal="center" wrapText="1"/>
    </xf>
    <xf numFmtId="2" fontId="3" fillId="9" borderId="1" xfId="0" applyNumberFormat="1" applyFont="1" applyFill="1" applyBorder="1" applyAlignment="1">
      <alignment horizontal="center" vertical="center"/>
    </xf>
    <xf numFmtId="2" fontId="8" fillId="10" borderId="1" xfId="0" applyNumberFormat="1" applyFont="1" applyFill="1" applyBorder="1" applyAlignment="1">
      <alignment horizontal="center" vertical="center"/>
    </xf>
    <xf numFmtId="0" fontId="35" fillId="0" borderId="0" xfId="5"/>
    <xf numFmtId="0" fontId="34" fillId="3" borderId="5" xfId="0" applyFont="1" applyFill="1" applyBorder="1" applyAlignment="1" applyProtection="1">
      <alignment horizontal="center"/>
      <protection hidden="1"/>
    </xf>
    <xf numFmtId="0" fontId="34" fillId="8" borderId="4" xfId="0" applyFont="1" applyFill="1" applyBorder="1" applyAlignment="1" applyProtection="1">
      <alignment horizontal="center"/>
      <protection hidden="1"/>
    </xf>
    <xf numFmtId="0" fontId="9" fillId="8" borderId="4" xfId="0" applyFont="1" applyFill="1" applyBorder="1" applyAlignment="1">
      <alignment horizontal="center"/>
    </xf>
    <xf numFmtId="0" fontId="34" fillId="5" borderId="4" xfId="0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Alignment="1">
      <alignment horizontal="center"/>
    </xf>
    <xf numFmtId="0" fontId="9" fillId="0" borderId="0" xfId="0" applyFont="1" applyFill="1" applyBorder="1"/>
    <xf numFmtId="172" fontId="20" fillId="7" borderId="2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169" fontId="22" fillId="0" borderId="1" xfId="0" applyNumberFormat="1" applyFont="1" applyFill="1" applyBorder="1" applyAlignment="1">
      <alignment horizontal="center" vertical="center"/>
    </xf>
    <xf numFmtId="170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/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24" fillId="0" borderId="1" xfId="0" applyFont="1" applyFill="1" applyBorder="1" applyAlignment="1">
      <alignment horizontal="right" vertical="center"/>
    </xf>
    <xf numFmtId="0" fontId="0" fillId="6" borderId="0" xfId="0" applyFill="1"/>
    <xf numFmtId="0" fontId="13" fillId="0" borderId="1" xfId="0" applyFont="1" applyFill="1" applyBorder="1" applyAlignment="1">
      <alignment horizontal="right" vertical="center" wrapText="1"/>
    </xf>
    <xf numFmtId="0" fontId="35" fillId="0" borderId="0" xfId="5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6">
    <cellStyle name="Heading" xfId="1"/>
    <cellStyle name="Heading1" xfId="2"/>
    <cellStyle name="Lien hypertexte" xfId="5" builtinId="8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54720</xdr:colOff>
      <xdr:row>6</xdr:row>
      <xdr:rowOff>82440</xdr:rowOff>
    </xdr:from>
    <xdr:ext cx="553320" cy="0"/>
    <xdr:sp macro="" textlink="">
      <xdr:nvSpPr>
        <xdr:cNvPr id="2" name="Connecteur droit 1"/>
        <xdr:cNvSpPr/>
      </xdr:nvSpPr>
      <xdr:spPr>
        <a:xfrm>
          <a:off x="5102970" y="1282590"/>
          <a:ext cx="553320" cy="0"/>
        </a:xfrm>
        <a:prstGeom prst="line">
          <a:avLst/>
        </a:prstGeom>
        <a:ln w="25400">
          <a:solidFill>
            <a:srgbClr val="C5000B"/>
          </a:solidFill>
          <a:prstDash val="solid"/>
          <a:tailEnd type="arrow"/>
        </a:ln>
      </xdr:spPr>
      <xdr:txBody>
        <a:bodyPr vert="horz" wrap="none" lIns="0" tIns="0" rIns="0" bIns="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8</xdr:col>
      <xdr:colOff>19800</xdr:colOff>
      <xdr:row>7</xdr:row>
      <xdr:rowOff>100800</xdr:rowOff>
    </xdr:from>
    <xdr:ext cx="552959" cy="0"/>
    <xdr:sp macro="" textlink="">
      <xdr:nvSpPr>
        <xdr:cNvPr id="3" name="Connecteur droit 2"/>
        <xdr:cNvSpPr/>
      </xdr:nvSpPr>
      <xdr:spPr>
        <a:xfrm>
          <a:off x="5068050" y="1500975"/>
          <a:ext cx="552959" cy="0"/>
        </a:xfrm>
        <a:prstGeom prst="line">
          <a:avLst/>
        </a:prstGeom>
        <a:ln w="25400">
          <a:solidFill>
            <a:srgbClr val="C5000B"/>
          </a:solidFill>
          <a:prstDash val="solid"/>
          <a:tailEnd type="arrow"/>
        </a:ln>
      </xdr:spPr>
      <xdr:txBody>
        <a:bodyPr vert="horz" wrap="none" lIns="0" tIns="0" rIns="0" bIns="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10</xdr:col>
      <xdr:colOff>126060</xdr:colOff>
      <xdr:row>16</xdr:row>
      <xdr:rowOff>138675</xdr:rowOff>
    </xdr:from>
    <xdr:ext cx="512640" cy="0"/>
    <xdr:sp macro="" textlink="">
      <xdr:nvSpPr>
        <xdr:cNvPr id="7" name="Connecteur droit 6"/>
        <xdr:cNvSpPr/>
      </xdr:nvSpPr>
      <xdr:spPr>
        <a:xfrm>
          <a:off x="7145985" y="4320150"/>
          <a:ext cx="512640" cy="0"/>
        </a:xfrm>
        <a:prstGeom prst="line">
          <a:avLst/>
        </a:prstGeom>
        <a:ln w="25400">
          <a:solidFill>
            <a:srgbClr val="C5000B"/>
          </a:solidFill>
          <a:prstDash val="solid"/>
          <a:tailEnd type="arrow"/>
        </a:ln>
      </xdr:spPr>
      <xdr:txBody>
        <a:bodyPr vert="horz" wrap="none" lIns="0" tIns="0" rIns="0" bIns="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15</xdr:col>
      <xdr:colOff>72825</xdr:colOff>
      <xdr:row>13</xdr:row>
      <xdr:rowOff>14475</xdr:rowOff>
    </xdr:from>
    <xdr:ext cx="915840" cy="3819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/>
            <xdr:cNvSpPr txBox="1">
              <a:spLocks noResize="1"/>
            </xdr:cNvSpPr>
          </xdr:nvSpPr>
          <xdr:spPr>
            <a:xfrm>
              <a:off x="10855125" y="2871975"/>
              <a:ext cx="915840" cy="381959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i="1">
                            <a:latin typeface="Cambria Math"/>
                          </a:rPr>
                        </m:ctrlPr>
                      </m:sSubPr>
                      <m:e>
                        <m:r>
                          <a:rPr lang="fr-FR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fr-FR" i="1">
                            <a:latin typeface="Cambria Math"/>
                          </a:rPr>
                          <m:t>𝐹</m:t>
                        </m:r>
                      </m:sub>
                    </m:sSub>
                    <m:r>
                      <a:rPr lang="fr-FR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fr-FR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𝑐</m:t>
                            </m:r>
                          </m:sub>
                        </m:sSub>
                        <m:d>
                          <m:dPr>
                            <m:ctrlPr>
                              <a:rPr lang="fr-FR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fr-FR" i="1">
                                <a:latin typeface="Cambria Math"/>
                              </a:rPr>
                              <m:t>𝑣𝑎𝑟</m:t>
                            </m:r>
                          </m:e>
                        </m:d>
                      </m:num>
                      <m:den>
                        <m:sSup>
                          <m:sSupPr>
                            <m:ctrlPr>
                              <a:rPr lang="fr-FR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fr-FR" i="0">
                                <a:latin typeface="Cambria Math"/>
                              </a:rPr>
                              <m:t>3</m:t>
                            </m:r>
                            <m:r>
                              <m:rPr>
                                <m:sty m:val="p"/>
                              </m:rPr>
                              <a:rPr lang="fr-FR" i="0">
                                <a:latin typeface="Cambria Math"/>
                              </a:rPr>
                              <m:t>U</m:t>
                            </m:r>
                          </m:e>
                          <m:sup>
                            <m:r>
                              <a:rPr lang="fr-FR" i="0">
                                <a:latin typeface="Cambria Math"/>
                              </a:rPr>
                              <m:t>2</m:t>
                            </m:r>
                          </m:sup>
                        </m:sSup>
                        <m:r>
                          <a:rPr lang="fr-FR" i="0">
                            <a:latin typeface="Cambria Math"/>
                          </a:rPr>
                          <m:t>⋅</m:t>
                        </m:r>
                        <m:r>
                          <m:rPr>
                            <m:sty m:val="p"/>
                          </m:rPr>
                          <a:rPr lang="fr-FR" i="0">
                            <a:latin typeface="Cambria Math"/>
                          </a:rPr>
                          <m:t>ω</m:t>
                        </m:r>
                      </m:den>
                    </m:f>
                  </m:oMath>
                </m:oMathPara>
              </a14:m>
              <a:endParaRPr lang="fr-FR">
                <a:latin typeface="Times New Roman" pitchFamily="18"/>
              </a:endParaRPr>
            </a:p>
          </xdr:txBody>
        </xdr:sp>
      </mc:Choice>
      <mc:Fallback xmlns="">
        <xdr:sp macro="" textlink="">
          <xdr:nvSpPr>
            <xdr:cNvPr id="5" name="ZoneTexte 4"/>
            <xdr:cNvSpPr txBox="1">
              <a:spLocks noResize="1"/>
            </xdr:cNvSpPr>
          </xdr:nvSpPr>
          <xdr:spPr>
            <a:xfrm>
              <a:off x="10855125" y="2871975"/>
              <a:ext cx="915840" cy="381959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𝐶_𝐹=(𝑄_𝑐 (𝑣𝑎𝑟))/(〖3U〗^2⋅ω)</a:t>
              </a:r>
              <a:endParaRPr lang="fr-FR">
                <a:latin typeface="Times New Roman" pitchFamily="18"/>
              </a:endParaRPr>
            </a:p>
          </xdr:txBody>
        </xdr:sp>
      </mc:Fallback>
    </mc:AlternateContent>
    <xdr:clientData/>
  </xdr:oneCellAnchor>
  <xdr:oneCellAnchor>
    <xdr:from>
      <xdr:col>7</xdr:col>
      <xdr:colOff>94485</xdr:colOff>
      <xdr:row>16</xdr:row>
      <xdr:rowOff>175860</xdr:rowOff>
    </xdr:from>
    <xdr:ext cx="307440" cy="0"/>
    <xdr:sp macro="" textlink="">
      <xdr:nvSpPr>
        <xdr:cNvPr id="6" name="Connecteur droit 5"/>
        <xdr:cNvSpPr/>
      </xdr:nvSpPr>
      <xdr:spPr>
        <a:xfrm>
          <a:off x="5285610" y="4357335"/>
          <a:ext cx="307440" cy="0"/>
        </a:xfrm>
        <a:prstGeom prst="line">
          <a:avLst/>
        </a:prstGeom>
        <a:ln w="25400">
          <a:solidFill>
            <a:srgbClr val="C5000B"/>
          </a:solidFill>
          <a:prstDash val="solid"/>
          <a:tailEnd type="arrow"/>
        </a:ln>
      </xdr:spPr>
      <xdr:txBody>
        <a:bodyPr vert="horz" wrap="none" lIns="0" tIns="0" rIns="0" bIns="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14</xdr:col>
      <xdr:colOff>157455</xdr:colOff>
      <xdr:row>13</xdr:row>
      <xdr:rowOff>38430</xdr:rowOff>
    </xdr:from>
    <xdr:ext cx="915840" cy="3819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ZoneTexte 3"/>
            <xdr:cNvSpPr txBox="1">
              <a:spLocks noResize="1"/>
            </xdr:cNvSpPr>
          </xdr:nvSpPr>
          <xdr:spPr>
            <a:xfrm>
              <a:off x="9310980" y="2791155"/>
              <a:ext cx="915840" cy="381959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i="1">
                            <a:latin typeface="Cambria Math"/>
                          </a:rPr>
                        </m:ctrlPr>
                      </m:sSubPr>
                      <m:e>
                        <m:r>
                          <a:rPr lang="fr-FR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fr-FR" i="1">
                            <a:latin typeface="Cambria Math"/>
                          </a:rPr>
                          <m:t>𝐹</m:t>
                        </m:r>
                      </m:sub>
                    </m:sSub>
                    <m:r>
                      <a:rPr lang="fr-FR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fr-FR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𝑐</m:t>
                            </m:r>
                          </m:sub>
                        </m:sSub>
                        <m:d>
                          <m:dPr>
                            <m:ctrlPr>
                              <a:rPr lang="fr-FR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fr-FR" i="1">
                                <a:latin typeface="Cambria Math"/>
                              </a:rPr>
                              <m:t>𝑣𝑎𝑟</m:t>
                            </m:r>
                          </m:e>
                        </m:d>
                      </m:num>
                      <m:den>
                        <m:sSup>
                          <m:sSupPr>
                            <m:ctrlPr>
                              <a:rPr lang="fr-FR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fr-FR" i="1">
                                <a:latin typeface="Cambria Math"/>
                              </a:rPr>
                              <m:t>𝑈</m:t>
                            </m:r>
                          </m:e>
                          <m:sup>
                            <m:r>
                              <a:rPr lang="fr-FR" i="0">
                                <a:latin typeface="Cambria Math"/>
                              </a:rPr>
                              <m:t>2</m:t>
                            </m:r>
                          </m:sup>
                        </m:sSup>
                        <m:r>
                          <a:rPr lang="fr-FR" i="0">
                            <a:latin typeface="Cambria Math"/>
                          </a:rPr>
                          <m:t>⋅</m:t>
                        </m:r>
                        <m:r>
                          <m:rPr>
                            <m:sty m:val="p"/>
                          </m:rPr>
                          <a:rPr lang="fr-FR" i="0">
                            <a:latin typeface="Cambria Math"/>
                          </a:rPr>
                          <m:t>ω</m:t>
                        </m:r>
                      </m:den>
                    </m:f>
                  </m:oMath>
                </m:oMathPara>
              </a14:m>
              <a:endParaRPr lang="fr-FR">
                <a:latin typeface="Times New Roman" pitchFamily="18"/>
              </a:endParaRPr>
            </a:p>
          </xdr:txBody>
        </xdr:sp>
      </mc:Choice>
      <mc:Fallback xmlns="">
        <xdr:sp macro="" textlink="">
          <xdr:nvSpPr>
            <xdr:cNvPr id="4" name="ZoneTexte 3"/>
            <xdr:cNvSpPr txBox="1">
              <a:spLocks noResize="1"/>
            </xdr:cNvSpPr>
          </xdr:nvSpPr>
          <xdr:spPr>
            <a:xfrm>
              <a:off x="9310980" y="2791155"/>
              <a:ext cx="915840" cy="381959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𝐶_𝐹=(𝑄_𝑐 (𝑣𝑎𝑟))/(𝑈^2⋅ω)</a:t>
              </a:r>
              <a:endParaRPr lang="fr-FR">
                <a:latin typeface="Times New Roman" pitchFamily="18"/>
              </a:endParaRPr>
            </a:p>
          </xdr:txBody>
        </xdr:sp>
      </mc:Fallback>
    </mc:AlternateContent>
    <xdr:clientData/>
  </xdr:oneCellAnchor>
  <xdr:oneCellAnchor>
    <xdr:from>
      <xdr:col>11</xdr:col>
      <xdr:colOff>542925</xdr:colOff>
      <xdr:row>19</xdr:row>
      <xdr:rowOff>85725</xdr:rowOff>
    </xdr:from>
    <xdr:ext cx="184731" cy="264560"/>
    <xdr:sp macro="" textlink="">
      <xdr:nvSpPr>
        <xdr:cNvPr id="9" name="ZoneTexte 8"/>
        <xdr:cNvSpPr txBox="1"/>
      </xdr:nvSpPr>
      <xdr:spPr>
        <a:xfrm>
          <a:off x="7639050" y="56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catalogue.schneider-electric.fr/navdoc/catalog/GB/big/index.htm?type=catalogue&amp;page=A28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25"/>
  <sheetViews>
    <sheetView tabSelected="1" workbookViewId="0">
      <selection activeCell="G18" sqref="G18"/>
    </sheetView>
  </sheetViews>
  <sheetFormatPr baseColWidth="10" defaultRowHeight="14.25"/>
  <cols>
    <col min="1" max="1" width="13" customWidth="1"/>
    <col min="2" max="2" width="6.375" customWidth="1"/>
    <col min="3" max="3" width="6.75" customWidth="1"/>
    <col min="4" max="4" width="8.5" customWidth="1"/>
    <col min="5" max="5" width="4.125" customWidth="1"/>
    <col min="6" max="6" width="11.375" customWidth="1"/>
    <col min="7" max="7" width="8" bestFit="1" customWidth="1"/>
    <col min="8" max="8" width="6.25" customWidth="1"/>
    <col min="9" max="9" width="9.625" customWidth="1"/>
    <col min="10" max="10" width="8.375" bestFit="1" customWidth="1"/>
    <col min="11" max="12" width="10.75" customWidth="1"/>
    <col min="13" max="13" width="6.75" customWidth="1"/>
    <col min="14" max="14" width="6.25" customWidth="1"/>
    <col min="15" max="15" width="15.625" customWidth="1"/>
    <col min="16" max="16" width="13.5" customWidth="1"/>
    <col min="17" max="17" width="5.125" customWidth="1"/>
    <col min="18" max="18" width="7.125" customWidth="1"/>
    <col min="19" max="19" width="6.25" customWidth="1"/>
  </cols>
  <sheetData>
    <row r="2" spans="1:18" ht="29.25">
      <c r="A2" s="1" t="s">
        <v>0</v>
      </c>
      <c r="B2" s="2" t="s">
        <v>1</v>
      </c>
      <c r="C2" s="2" t="s">
        <v>2</v>
      </c>
      <c r="D2" s="25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25" t="s">
        <v>9</v>
      </c>
      <c r="K2" s="25" t="s">
        <v>35</v>
      </c>
      <c r="L2" s="25" t="s">
        <v>10</v>
      </c>
      <c r="M2" s="25" t="s">
        <v>42</v>
      </c>
      <c r="N2" s="4" t="s">
        <v>11</v>
      </c>
      <c r="O2" s="4" t="s">
        <v>12</v>
      </c>
      <c r="P2" s="4" t="s">
        <v>13</v>
      </c>
      <c r="Q2" s="4" t="s">
        <v>14</v>
      </c>
      <c r="R2" s="5" t="s">
        <v>15</v>
      </c>
    </row>
    <row r="3" spans="1:18" ht="18.95" customHeight="1">
      <c r="A3" s="6" t="s">
        <v>16</v>
      </c>
      <c r="B3" s="2" t="s">
        <v>17</v>
      </c>
      <c r="C3" s="7">
        <v>0.4</v>
      </c>
      <c r="D3" s="8">
        <v>39.89</v>
      </c>
      <c r="E3" s="3">
        <v>1</v>
      </c>
      <c r="F3" s="9">
        <v>0.79600000000000004</v>
      </c>
      <c r="G3" s="10">
        <f>D3/(E3*F3)</f>
        <v>50.113065326633162</v>
      </c>
      <c r="H3" s="9">
        <v>0.76042289133236995</v>
      </c>
      <c r="I3" s="3">
        <v>1</v>
      </c>
      <c r="J3" s="11">
        <f>L3*F3</f>
        <v>39.89</v>
      </c>
      <c r="K3" s="12">
        <f>J3*H3</f>
        <v>30.333269135248237</v>
      </c>
      <c r="L3" s="12">
        <f>G3*I3</f>
        <v>50.113065326633162</v>
      </c>
      <c r="M3" s="13">
        <f>L3/(C3*3^0.5)</f>
        <v>72.331979390622394</v>
      </c>
      <c r="N3" s="14">
        <v>0.79600000000000004</v>
      </c>
      <c r="O3" s="15">
        <f>DEGREES(ACOS(N3))</f>
        <v>37.250189555050675</v>
      </c>
      <c r="P3" s="15">
        <f>SIN(RADIANS(O3))</f>
        <v>0.60529662150056629</v>
      </c>
      <c r="Q3" s="15">
        <f>P3/N3</f>
        <v>0.76042289133236962</v>
      </c>
      <c r="R3" s="16">
        <f>RADIANS(O3)</f>
        <v>0.65013845472763576</v>
      </c>
    </row>
    <row r="6" spans="1:18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17">
        <f>J3</f>
        <v>39.89</v>
      </c>
      <c r="K6" s="17">
        <f>K3</f>
        <v>30.333269135248237</v>
      </c>
      <c r="L6" s="17">
        <f>L3</f>
        <v>50.113065326633162</v>
      </c>
      <c r="M6" s="18">
        <f>L6/(C3*3^0.5)</f>
        <v>72.331979390622394</v>
      </c>
      <c r="N6" s="19"/>
      <c r="O6" s="19"/>
      <c r="P6" s="19"/>
      <c r="Q6" s="19"/>
      <c r="R6" s="19"/>
    </row>
    <row r="7" spans="1:18" ht="16.149999999999999" customHeight="1">
      <c r="A7" s="71"/>
      <c r="B7" s="71"/>
      <c r="C7" s="72" t="s">
        <v>39</v>
      </c>
      <c r="D7" s="72"/>
      <c r="E7" s="72"/>
      <c r="F7" s="72"/>
      <c r="G7" s="20">
        <v>1</v>
      </c>
      <c r="H7" s="21"/>
      <c r="I7" s="21"/>
      <c r="J7" s="61">
        <f>J6*$G$7</f>
        <v>39.89</v>
      </c>
      <c r="K7" s="62">
        <f>K6*$G$7</f>
        <v>30.333269135248237</v>
      </c>
      <c r="L7" s="63">
        <f>L6*$G$7</f>
        <v>50.113065326633162</v>
      </c>
      <c r="M7" s="19"/>
      <c r="N7" s="19"/>
      <c r="O7" s="19"/>
      <c r="P7" s="19"/>
      <c r="Q7" s="19"/>
      <c r="R7" s="19"/>
    </row>
    <row r="8" spans="1:18" ht="19.7" customHeight="1">
      <c r="A8" s="71"/>
      <c r="B8" s="71"/>
      <c r="C8" s="72" t="s">
        <v>40</v>
      </c>
      <c r="D8" s="72"/>
      <c r="E8" s="72"/>
      <c r="F8" s="72"/>
      <c r="G8" s="22">
        <v>1</v>
      </c>
      <c r="H8" s="21"/>
      <c r="I8" s="21"/>
      <c r="J8" s="61">
        <f>J7*$G$8</f>
        <v>39.89</v>
      </c>
      <c r="K8" s="62">
        <f t="shared" ref="K8:L8" si="0">K7*$G$8</f>
        <v>30.333269135248237</v>
      </c>
      <c r="L8" s="63">
        <f t="shared" si="0"/>
        <v>50.113065326633162</v>
      </c>
    </row>
    <row r="11" spans="1:18">
      <c r="N11" s="23" t="s">
        <v>11</v>
      </c>
      <c r="O11" s="23" t="s">
        <v>12</v>
      </c>
      <c r="P11" s="23" t="s">
        <v>13</v>
      </c>
      <c r="Q11" s="23" t="s">
        <v>14</v>
      </c>
      <c r="R11" s="24" t="s">
        <v>15</v>
      </c>
    </row>
    <row r="12" spans="1:18">
      <c r="A12" s="71"/>
      <c r="B12" s="71"/>
      <c r="C12" s="73" t="s">
        <v>41</v>
      </c>
      <c r="D12" s="74"/>
      <c r="E12" s="74"/>
      <c r="F12" s="74"/>
      <c r="G12" s="26">
        <v>0.79600000000000004</v>
      </c>
      <c r="H12" s="27"/>
      <c r="N12" s="14">
        <v>0.79600000000000004</v>
      </c>
      <c r="O12" s="15">
        <f>DEGREES(ACOS(N12))</f>
        <v>37.250189555050675</v>
      </c>
      <c r="P12" s="15">
        <f>SIN(RADIANS(O12))</f>
        <v>0.60529662150056629</v>
      </c>
      <c r="Q12" s="51">
        <f>P12/N12</f>
        <v>0.76042289133236962</v>
      </c>
      <c r="R12" s="16">
        <f>RADIANS(O12)</f>
        <v>0.65013845472763576</v>
      </c>
    </row>
    <row r="13" spans="1:18" ht="16.5">
      <c r="A13" s="75" t="s">
        <v>19</v>
      </c>
      <c r="B13" s="75"/>
      <c r="C13" s="75"/>
      <c r="D13" s="75"/>
      <c r="E13" s="75"/>
      <c r="F13" s="75"/>
      <c r="G13" s="52">
        <f>Q12</f>
        <v>0.76042289133236962</v>
      </c>
      <c r="H13" s="28"/>
      <c r="I13" s="29"/>
      <c r="J13" s="30"/>
      <c r="K13" s="29"/>
      <c r="L13" s="29"/>
      <c r="M13" s="29"/>
      <c r="N13" s="29"/>
    </row>
    <row r="14" spans="1:18" ht="30.75" customHeight="1">
      <c r="A14" s="76" t="s">
        <v>20</v>
      </c>
      <c r="B14" s="75"/>
      <c r="C14" s="75"/>
      <c r="D14" s="75"/>
      <c r="E14" s="75"/>
      <c r="F14" s="31">
        <v>0.09</v>
      </c>
      <c r="G14" s="32">
        <f>F14+G13</f>
        <v>0.85042289133236959</v>
      </c>
      <c r="H14" s="28"/>
      <c r="I14" s="29"/>
      <c r="J14" s="30"/>
      <c r="K14" s="29"/>
      <c r="L14" s="29"/>
      <c r="M14" s="29"/>
      <c r="N14" s="29"/>
    </row>
    <row r="15" spans="1:18" ht="24" customHeight="1">
      <c r="A15" s="64" t="s">
        <v>21</v>
      </c>
      <c r="B15" s="64"/>
      <c r="C15" s="64"/>
      <c r="D15" s="64"/>
      <c r="E15" s="64"/>
      <c r="F15" s="64"/>
      <c r="G15" s="33">
        <f>M6</f>
        <v>72.331979390622394</v>
      </c>
      <c r="H15" s="28"/>
      <c r="I15" s="29"/>
      <c r="J15" s="30"/>
      <c r="K15" s="29"/>
      <c r="L15" s="29"/>
      <c r="M15" s="29"/>
      <c r="N15" s="29"/>
    </row>
    <row r="16" spans="1:18" ht="49.5" customHeight="1" thickBot="1">
      <c r="A16" s="65" t="s">
        <v>22</v>
      </c>
      <c r="B16" s="65"/>
      <c r="C16" s="65"/>
      <c r="D16" s="65"/>
      <c r="E16" s="65"/>
      <c r="F16" s="65"/>
      <c r="G16" s="34">
        <f>J8</f>
        <v>39.89</v>
      </c>
      <c r="H16" s="28"/>
      <c r="I16" s="68" t="s">
        <v>23</v>
      </c>
      <c r="J16" s="69"/>
      <c r="K16" s="68" t="s">
        <v>24</v>
      </c>
      <c r="L16" s="69"/>
      <c r="M16" s="29"/>
      <c r="N16" s="29"/>
      <c r="O16" s="50" t="s">
        <v>25</v>
      </c>
      <c r="P16" s="50" t="s">
        <v>26</v>
      </c>
    </row>
    <row r="17" spans="1:19" ht="26.25" customHeight="1" thickTop="1" thickBot="1">
      <c r="A17" s="64" t="s">
        <v>27</v>
      </c>
      <c r="B17" s="65"/>
      <c r="C17" s="65"/>
      <c r="D17" s="65"/>
      <c r="E17" s="65"/>
      <c r="F17" s="65"/>
      <c r="G17" s="35">
        <f>L8</f>
        <v>50.113065326633162</v>
      </c>
      <c r="H17" s="36"/>
      <c r="I17" s="37" t="s">
        <v>37</v>
      </c>
      <c r="K17" s="38"/>
      <c r="L17" s="39">
        <f>IF(I17="sec",VLOOKUP(G17,Feuille2!C18:D31,2),VLOOKUP(G17,Feuille2!C2:D16,2))</f>
        <v>50</v>
      </c>
      <c r="M17" s="40"/>
      <c r="O17" s="60">
        <f>G18*1000/(400^2*314)*10^6</f>
        <v>357.63075508057773</v>
      </c>
      <c r="P17" s="60">
        <f>G18*1000/(3*400^2*314)*10^6</f>
        <v>119.2102516935259</v>
      </c>
      <c r="Q17" s="41"/>
      <c r="R17" s="41"/>
    </row>
    <row r="18" spans="1:19" ht="33.75" customHeight="1" thickTop="1">
      <c r="A18" s="66" t="s">
        <v>28</v>
      </c>
      <c r="B18" s="81" t="s">
        <v>29</v>
      </c>
      <c r="C18" s="81"/>
      <c r="D18" s="81"/>
      <c r="E18" s="81"/>
      <c r="F18" s="81"/>
      <c r="G18" s="42">
        <f>IF(G12&lt;=0.956,G16*(G14-0.4))</f>
        <v>17.967369135248223</v>
      </c>
      <c r="H18" s="82" t="str">
        <f>IF(G14&lt;0.4,"pas de compensation","")</f>
        <v/>
      </c>
      <c r="I18" s="82"/>
      <c r="J18" s="82"/>
      <c r="O18" s="43"/>
    </row>
    <row r="19" spans="1:19" ht="60.75" customHeight="1">
      <c r="A19" s="67"/>
      <c r="B19" s="83" t="s">
        <v>30</v>
      </c>
      <c r="C19" s="65"/>
      <c r="D19" s="65"/>
      <c r="E19" s="65"/>
      <c r="F19" s="65"/>
      <c r="G19" s="44">
        <f>G18/G17</f>
        <v>0.3585366215005662</v>
      </c>
      <c r="H19" s="45"/>
      <c r="J19" s="46"/>
    </row>
    <row r="20" spans="1:19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53"/>
    </row>
    <row r="21" spans="1:19" ht="27" customHeight="1">
      <c r="A21" s="84" t="s">
        <v>38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9" ht="60.95" customHeight="1">
      <c r="A22" s="77" t="s">
        <v>31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9" ht="81" customHeight="1">
      <c r="A23" s="77" t="s">
        <v>32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126" customHeight="1">
      <c r="A24" s="79" t="s">
        <v>33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47"/>
      <c r="M24" s="47"/>
      <c r="N24" s="47"/>
      <c r="O24" s="47"/>
      <c r="P24" s="47"/>
      <c r="Q24" s="47"/>
    </row>
    <row r="25" spans="1:19" ht="121.9" customHeight="1">
      <c r="A25" s="79" t="s">
        <v>34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</sheetData>
  <mergeCells count="24">
    <mergeCell ref="A23:S23"/>
    <mergeCell ref="A24:K24"/>
    <mergeCell ref="A25:Q25"/>
    <mergeCell ref="B18:F18"/>
    <mergeCell ref="H18:J18"/>
    <mergeCell ref="B19:F19"/>
    <mergeCell ref="A21:K21"/>
    <mergeCell ref="A22:R22"/>
    <mergeCell ref="A20:K20"/>
    <mergeCell ref="A17:F17"/>
    <mergeCell ref="A18:A19"/>
    <mergeCell ref="K16:L16"/>
    <mergeCell ref="A6:I6"/>
    <mergeCell ref="A7:B7"/>
    <mergeCell ref="C7:F7"/>
    <mergeCell ref="A8:B8"/>
    <mergeCell ref="C8:F8"/>
    <mergeCell ref="A12:B12"/>
    <mergeCell ref="C12:F12"/>
    <mergeCell ref="A13:F13"/>
    <mergeCell ref="A14:E14"/>
    <mergeCell ref="A15:F15"/>
    <mergeCell ref="A16:F16"/>
    <mergeCell ref="I16:J16"/>
  </mergeCells>
  <hyperlinks>
    <hyperlink ref="A21" r:id="rId1"/>
  </hyperlinks>
  <printOptions headings="1"/>
  <pageMargins left="0.70866141732283472" right="0.70866141732283472" top="0.74803149606299213" bottom="0.74803149606299213" header="0.31496062992125984" footer="0.31496062992125984"/>
  <pageSetup paperSize="9" scale="70" fitToWidth="0" fitToHeight="0" pageOrder="overThenDown" orientation="landscape" cellComments="atEnd" useFirstPageNumber="1" r:id="rId2"/>
  <headerFooter>
    <oddHeader>&amp;C&amp;F</oddHeader>
    <oddFooter>&amp;R&amp;P/&amp;N</oddFooter>
  </headerFooter>
  <rowBreaks count="1" manualBreakCount="1">
    <brk id="19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Feuille2!$E$1:$E$2</xm:f>
          </x14:formula1>
          <xm:sqref>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1"/>
  <sheetViews>
    <sheetView topLeftCell="A4" workbookViewId="0">
      <selection activeCell="F20" sqref="F20"/>
    </sheetView>
  </sheetViews>
  <sheetFormatPr baseColWidth="10" defaultRowHeight="14.25"/>
  <cols>
    <col min="1" max="5" width="10.75" customWidth="1"/>
  </cols>
  <sheetData>
    <row r="1" spans="3:5">
      <c r="C1" s="86" t="s">
        <v>43</v>
      </c>
      <c r="D1" s="86"/>
      <c r="E1" s="48" t="s">
        <v>37</v>
      </c>
    </row>
    <row r="2" spans="3:5">
      <c r="C2" s="49">
        <v>0</v>
      </c>
      <c r="D2" s="55">
        <v>50</v>
      </c>
      <c r="E2" s="54" t="s">
        <v>36</v>
      </c>
    </row>
    <row r="3" spans="3:5">
      <c r="C3" s="49">
        <v>51</v>
      </c>
      <c r="D3" s="55">
        <v>100</v>
      </c>
    </row>
    <row r="4" spans="3:5">
      <c r="C4" s="49">
        <v>101</v>
      </c>
      <c r="D4" s="55">
        <v>160</v>
      </c>
    </row>
    <row r="5" spans="3:5">
      <c r="C5" s="49">
        <v>161</v>
      </c>
      <c r="D5" s="55">
        <v>250</v>
      </c>
    </row>
    <row r="6" spans="3:5">
      <c r="C6" s="49">
        <v>251</v>
      </c>
      <c r="D6" s="56">
        <v>315</v>
      </c>
    </row>
    <row r="7" spans="3:5">
      <c r="C7" s="49">
        <v>316</v>
      </c>
      <c r="D7" s="55">
        <v>400</v>
      </c>
    </row>
    <row r="8" spans="3:5">
      <c r="C8" s="49">
        <v>401</v>
      </c>
      <c r="D8" s="56">
        <v>500</v>
      </c>
    </row>
    <row r="9" spans="3:5">
      <c r="C9" s="49">
        <v>401</v>
      </c>
      <c r="D9" s="55">
        <v>630</v>
      </c>
    </row>
    <row r="10" spans="3:5">
      <c r="C10" s="49">
        <v>631</v>
      </c>
      <c r="D10" s="55">
        <v>800</v>
      </c>
    </row>
    <row r="11" spans="3:5">
      <c r="C11" s="49">
        <v>801</v>
      </c>
      <c r="D11" s="55">
        <v>1000</v>
      </c>
    </row>
    <row r="12" spans="3:5">
      <c r="C12" s="49">
        <v>1001</v>
      </c>
      <c r="D12" s="55">
        <v>1250</v>
      </c>
    </row>
    <row r="13" spans="3:5">
      <c r="C13" s="49">
        <v>1251</v>
      </c>
      <c r="D13" s="55">
        <v>1600</v>
      </c>
    </row>
    <row r="14" spans="3:5">
      <c r="C14" s="49">
        <v>1601</v>
      </c>
      <c r="D14" s="55">
        <v>2000</v>
      </c>
    </row>
    <row r="15" spans="3:5">
      <c r="C15" s="59">
        <v>2001</v>
      </c>
      <c r="D15" s="55">
        <v>2500</v>
      </c>
    </row>
    <row r="16" spans="3:5">
      <c r="C16" s="59">
        <v>2501</v>
      </c>
      <c r="D16" s="55">
        <v>3150</v>
      </c>
    </row>
    <row r="17" spans="3:4">
      <c r="C17" s="86" t="s">
        <v>44</v>
      </c>
      <c r="D17" s="86"/>
    </row>
    <row r="18" spans="3:4">
      <c r="C18" s="49">
        <v>0</v>
      </c>
      <c r="D18" s="57">
        <v>100</v>
      </c>
    </row>
    <row r="19" spans="3:4">
      <c r="C19" s="49">
        <v>101</v>
      </c>
      <c r="D19" s="57">
        <v>160</v>
      </c>
    </row>
    <row r="20" spans="3:4">
      <c r="C20" s="49">
        <v>161</v>
      </c>
      <c r="D20" s="57">
        <v>250</v>
      </c>
    </row>
    <row r="21" spans="3:4">
      <c r="C21" s="49">
        <v>251</v>
      </c>
      <c r="D21" s="58">
        <v>315</v>
      </c>
    </row>
    <row r="22" spans="3:4">
      <c r="C22" s="49">
        <v>316</v>
      </c>
      <c r="D22" s="57">
        <v>400</v>
      </c>
    </row>
    <row r="23" spans="3:4">
      <c r="C23" s="49">
        <v>401</v>
      </c>
      <c r="D23" s="57">
        <v>500</v>
      </c>
    </row>
    <row r="24" spans="3:4">
      <c r="C24" s="49">
        <v>501</v>
      </c>
      <c r="D24" s="57">
        <v>630</v>
      </c>
    </row>
    <row r="25" spans="3:4">
      <c r="C25" s="49">
        <v>631</v>
      </c>
      <c r="D25" s="57">
        <v>800</v>
      </c>
    </row>
    <row r="26" spans="3:4">
      <c r="C26" s="49">
        <v>801</v>
      </c>
      <c r="D26" s="58">
        <v>1000</v>
      </c>
    </row>
    <row r="27" spans="3:4">
      <c r="C27" s="49">
        <v>1001</v>
      </c>
      <c r="D27" s="57">
        <v>1250</v>
      </c>
    </row>
    <row r="28" spans="3:4">
      <c r="C28" s="49">
        <v>1251</v>
      </c>
      <c r="D28" s="57">
        <v>1600</v>
      </c>
    </row>
    <row r="29" spans="3:4">
      <c r="C29" s="49">
        <v>1601</v>
      </c>
      <c r="D29" s="57">
        <v>2000</v>
      </c>
    </row>
    <row r="30" spans="3:4">
      <c r="C30" s="49">
        <v>2001</v>
      </c>
      <c r="D30" s="57">
        <v>2500</v>
      </c>
    </row>
    <row r="31" spans="3:4">
      <c r="C31" s="49">
        <v>2501</v>
      </c>
      <c r="D31" s="57">
        <v>3150</v>
      </c>
    </row>
  </sheetData>
  <mergeCells count="2">
    <mergeCell ref="C1:D1"/>
    <mergeCell ref="C17:D17"/>
  </mergeCells>
  <pageMargins left="0" right="0" top="0.39409448818897641" bottom="0.39409448818897641" header="0" footer="0"/>
  <pageSetup paperSize="9" scale="70" fitToWidth="0" fitToHeight="0" pageOrder="overThenDown" orientation="landscape" useFirstPageNumber="1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cols>
    <col min="1" max="1" width="10.75" customWidth="1"/>
  </cols>
  <sheetData/>
  <pageMargins left="0" right="0" top="0.39409448818897641" bottom="0.39409448818897641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Feuille1</vt:lpstr>
      <vt:lpstr>Feuille2</vt:lpstr>
      <vt:lpstr>Feuille3</vt:lpstr>
      <vt:lpstr>Feuille1!Zone_d_impression</vt:lpstr>
      <vt:lpstr>Feuille2!Zone_d_impression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adminjf</cp:lastModifiedBy>
  <cp:revision>3</cp:revision>
  <cp:lastPrinted>2017-11-26T14:53:59Z</cp:lastPrinted>
  <dcterms:created xsi:type="dcterms:W3CDTF">2017-11-25T13:50:38Z</dcterms:created>
  <dcterms:modified xsi:type="dcterms:W3CDTF">2017-11-27T19:43:39Z</dcterms:modified>
</cp:coreProperties>
</file>