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Feuil3" sheetId="3" r:id="rId1"/>
  </sheets>
  <definedNames>
    <definedName name="equipes">Feuil3!$I$3:$J$18</definedName>
  </definedNames>
  <calcPr calcId="124519"/>
</workbook>
</file>

<file path=xl/calcChain.xml><?xml version="1.0" encoding="utf-8"?>
<calcChain xmlns="http://schemas.openxmlformats.org/spreadsheetml/2006/main">
  <c r="AA136" i="3"/>
  <c r="AA135"/>
  <c r="AA134"/>
  <c r="AA133"/>
  <c r="AA132"/>
  <c r="AA131"/>
  <c r="AA130"/>
  <c r="AA129"/>
  <c r="AA127"/>
  <c r="AA126"/>
  <c r="AA125"/>
  <c r="AA124"/>
  <c r="AA123"/>
  <c r="AA122"/>
  <c r="AA121"/>
  <c r="AA120"/>
  <c r="AA118"/>
  <c r="AA117"/>
  <c r="AA116"/>
  <c r="AA115"/>
  <c r="AA114"/>
  <c r="AA113"/>
  <c r="AA112"/>
  <c r="AA111"/>
  <c r="AA109"/>
  <c r="AA108"/>
  <c r="AA107"/>
  <c r="AA106"/>
  <c r="AA105"/>
  <c r="AA104"/>
  <c r="AA103"/>
  <c r="AA102"/>
  <c r="AA100"/>
  <c r="AA99"/>
  <c r="AA98"/>
  <c r="AA97"/>
  <c r="AA96"/>
  <c r="AA95"/>
  <c r="AA94"/>
  <c r="AA93"/>
  <c r="AA91"/>
  <c r="AA90"/>
  <c r="AA89"/>
  <c r="AA88"/>
  <c r="AA87"/>
  <c r="AA86"/>
  <c r="AA85"/>
  <c r="AA84"/>
  <c r="AA82"/>
  <c r="AA81"/>
  <c r="AA80"/>
  <c r="AA79"/>
  <c r="AA78"/>
  <c r="AA77"/>
  <c r="AA76"/>
  <c r="AA75"/>
  <c r="AA73"/>
  <c r="AA72"/>
  <c r="AA71"/>
  <c r="AA70"/>
  <c r="AA69"/>
  <c r="AA68"/>
  <c r="AA67"/>
  <c r="AA66"/>
  <c r="AA64"/>
  <c r="AA63"/>
  <c r="AA62"/>
  <c r="AA61"/>
  <c r="AA60"/>
  <c r="AA59"/>
  <c r="AA58"/>
  <c r="AA57"/>
  <c r="AA55"/>
  <c r="AA54"/>
  <c r="AA53"/>
  <c r="AA52"/>
  <c r="AA51"/>
  <c r="AA50"/>
  <c r="AA49"/>
  <c r="AA48"/>
  <c r="AA46"/>
  <c r="AA45"/>
  <c r="AA44"/>
  <c r="AA43"/>
  <c r="AA42"/>
  <c r="AA41"/>
  <c r="AA40"/>
  <c r="AA39"/>
  <c r="AA37"/>
  <c r="AA36"/>
  <c r="AA35"/>
  <c r="AA34"/>
  <c r="AA33"/>
  <c r="AA32"/>
  <c r="AA31"/>
  <c r="AA30"/>
  <c r="AA28"/>
  <c r="AA27"/>
  <c r="AA26"/>
  <c r="AA25"/>
  <c r="AA24"/>
  <c r="AA23"/>
  <c r="AA22"/>
  <c r="AA21"/>
  <c r="AA19"/>
  <c r="AA18"/>
  <c r="AA17"/>
  <c r="AA16"/>
  <c r="AA15"/>
  <c r="AA14"/>
  <c r="AA13"/>
  <c r="AA12"/>
  <c r="AA10"/>
  <c r="AA9"/>
  <c r="AA8"/>
  <c r="AA7"/>
  <c r="AA6"/>
  <c r="AA5"/>
  <c r="AA4"/>
  <c r="AA3"/>
  <c r="V136"/>
  <c r="V135"/>
  <c r="V134"/>
  <c r="V133"/>
  <c r="V132"/>
  <c r="V131"/>
  <c r="V130"/>
  <c r="V129"/>
  <c r="V127"/>
  <c r="V126"/>
  <c r="V125"/>
  <c r="V124"/>
  <c r="V123"/>
  <c r="V122"/>
  <c r="V121"/>
  <c r="V120"/>
  <c r="V118"/>
  <c r="V117"/>
  <c r="V116"/>
  <c r="V115"/>
  <c r="V114"/>
  <c r="V113"/>
  <c r="V112"/>
  <c r="V111"/>
  <c r="V109"/>
  <c r="V108"/>
  <c r="V107"/>
  <c r="V106"/>
  <c r="V105"/>
  <c r="V104"/>
  <c r="V103"/>
  <c r="V102"/>
  <c r="V100"/>
  <c r="V99"/>
  <c r="V98"/>
  <c r="V97"/>
  <c r="V96"/>
  <c r="V95"/>
  <c r="V94"/>
  <c r="V93"/>
  <c r="V91"/>
  <c r="V90"/>
  <c r="V89"/>
  <c r="V88"/>
  <c r="V87"/>
  <c r="V86"/>
  <c r="V85"/>
  <c r="V84"/>
  <c r="V82"/>
  <c r="V81"/>
  <c r="V80"/>
  <c r="V79"/>
  <c r="V78"/>
  <c r="V77"/>
  <c r="V76"/>
  <c r="V75"/>
  <c r="V73"/>
  <c r="V72"/>
  <c r="V71"/>
  <c r="V70"/>
  <c r="V69"/>
  <c r="V68"/>
  <c r="V67"/>
  <c r="V66"/>
  <c r="V64"/>
  <c r="V63"/>
  <c r="V62"/>
  <c r="V61"/>
  <c r="V60"/>
  <c r="V59"/>
  <c r="V58"/>
  <c r="V57"/>
  <c r="V55"/>
  <c r="V54"/>
  <c r="V53"/>
  <c r="V52"/>
  <c r="V51"/>
  <c r="V50"/>
  <c r="V49"/>
  <c r="V48"/>
  <c r="V46"/>
  <c r="V45"/>
  <c r="V44"/>
  <c r="V43"/>
  <c r="V42"/>
  <c r="V41"/>
  <c r="V40"/>
  <c r="V39"/>
  <c r="V37"/>
  <c r="V36"/>
  <c r="V35"/>
  <c r="V34"/>
  <c r="V33"/>
  <c r="V32"/>
  <c r="V31"/>
  <c r="V30"/>
  <c r="V28"/>
  <c r="V27"/>
  <c r="V26"/>
  <c r="V25"/>
  <c r="V24"/>
  <c r="V23"/>
  <c r="V22"/>
  <c r="V21"/>
  <c r="V19"/>
  <c r="V18"/>
  <c r="V17"/>
  <c r="V16"/>
  <c r="V15"/>
  <c r="V14"/>
  <c r="V13"/>
  <c r="V12"/>
  <c r="V10"/>
  <c r="V9"/>
  <c r="V8"/>
  <c r="V7"/>
  <c r="V6"/>
  <c r="V5"/>
  <c r="V4"/>
  <c r="V3"/>
  <c r="Z136"/>
  <c r="Z135"/>
  <c r="Z134"/>
  <c r="Z133"/>
  <c r="Z132"/>
  <c r="Z131"/>
  <c r="Z130"/>
  <c r="Z129"/>
  <c r="Z127"/>
  <c r="Z126"/>
  <c r="Z125"/>
  <c r="Z124"/>
  <c r="Z123"/>
  <c r="Z122"/>
  <c r="Z121"/>
  <c r="Z120"/>
  <c r="Z118"/>
  <c r="Z117"/>
  <c r="Z116"/>
  <c r="Z115"/>
  <c r="Z114"/>
  <c r="Z113"/>
  <c r="Z112"/>
  <c r="Z111"/>
  <c r="Z109"/>
  <c r="Z108"/>
  <c r="Z107"/>
  <c r="Z106"/>
  <c r="Z105"/>
  <c r="Z104"/>
  <c r="Z103"/>
  <c r="Z102"/>
  <c r="Z100"/>
  <c r="Z99"/>
  <c r="Z98"/>
  <c r="Z97"/>
  <c r="Z96"/>
  <c r="Z95"/>
  <c r="Z94"/>
  <c r="Z93"/>
  <c r="Z91"/>
  <c r="Z90"/>
  <c r="Z89"/>
  <c r="Z88"/>
  <c r="Z87"/>
  <c r="Z86"/>
  <c r="Z85"/>
  <c r="Z84"/>
  <c r="Z82"/>
  <c r="Z81"/>
  <c r="Z80"/>
  <c r="Z79"/>
  <c r="Z78"/>
  <c r="Z77"/>
  <c r="Z76"/>
  <c r="Z75"/>
  <c r="Z73"/>
  <c r="Z72"/>
  <c r="Z71"/>
  <c r="Z70"/>
  <c r="Z69"/>
  <c r="Z68"/>
  <c r="Z67"/>
  <c r="Z66"/>
  <c r="Z64"/>
  <c r="Z63"/>
  <c r="Z62"/>
  <c r="Z61"/>
  <c r="Z60"/>
  <c r="Z59"/>
  <c r="Z58"/>
  <c r="Z57"/>
  <c r="Z55"/>
  <c r="Z54"/>
  <c r="Z53"/>
  <c r="Z52"/>
  <c r="Z51"/>
  <c r="Z50"/>
  <c r="Z49"/>
  <c r="Z48"/>
  <c r="Z46"/>
  <c r="Z45"/>
  <c r="Z44"/>
  <c r="Z43"/>
  <c r="Z42"/>
  <c r="Z41"/>
  <c r="Z40"/>
  <c r="Z39"/>
  <c r="Z37"/>
  <c r="Z36"/>
  <c r="Z35"/>
  <c r="Z34"/>
  <c r="Z33"/>
  <c r="Z32"/>
  <c r="Z31"/>
  <c r="Z30"/>
  <c r="Z28"/>
  <c r="Z27"/>
  <c r="Z26"/>
  <c r="Z25"/>
  <c r="Z24"/>
  <c r="Z23"/>
  <c r="Z22"/>
  <c r="Z21"/>
  <c r="Z19"/>
  <c r="Z18"/>
  <c r="Z17"/>
  <c r="Z16"/>
  <c r="Z15"/>
  <c r="Z14"/>
  <c r="Z13"/>
  <c r="Z12"/>
  <c r="Z10"/>
  <c r="Z9"/>
  <c r="Z8"/>
  <c r="Z7"/>
  <c r="Z6"/>
  <c r="Z5"/>
  <c r="Z4"/>
  <c r="Z3"/>
  <c r="W136"/>
  <c r="W135"/>
  <c r="W134"/>
  <c r="W133"/>
  <c r="W132"/>
  <c r="W131"/>
  <c r="W130"/>
  <c r="W129"/>
  <c r="W127"/>
  <c r="W126"/>
  <c r="W125"/>
  <c r="W124"/>
  <c r="W123"/>
  <c r="W122"/>
  <c r="W121"/>
  <c r="W120"/>
  <c r="W118"/>
  <c r="W117"/>
  <c r="W116"/>
  <c r="W115"/>
  <c r="W114"/>
  <c r="W113"/>
  <c r="W112"/>
  <c r="W111"/>
  <c r="W109"/>
  <c r="W108"/>
  <c r="W107"/>
  <c r="W106"/>
  <c r="W105"/>
  <c r="W104"/>
  <c r="W103"/>
  <c r="W102"/>
  <c r="W100"/>
  <c r="W99"/>
  <c r="W98"/>
  <c r="W97"/>
  <c r="W96"/>
  <c r="W95"/>
  <c r="W94"/>
  <c r="W93"/>
  <c r="W91"/>
  <c r="W90"/>
  <c r="W89"/>
  <c r="W88"/>
  <c r="W87"/>
  <c r="W86"/>
  <c r="W85"/>
  <c r="W84"/>
  <c r="W82"/>
  <c r="W81"/>
  <c r="W80"/>
  <c r="W79"/>
  <c r="W78"/>
  <c r="W77"/>
  <c r="W76"/>
  <c r="W75"/>
  <c r="W73"/>
  <c r="W72"/>
  <c r="W71"/>
  <c r="W70"/>
  <c r="W69"/>
  <c r="W68"/>
  <c r="W67"/>
  <c r="W66"/>
  <c r="W64"/>
  <c r="W63"/>
  <c r="W62"/>
  <c r="W61"/>
  <c r="W60"/>
  <c r="W59"/>
  <c r="W58"/>
  <c r="W57"/>
  <c r="W55"/>
  <c r="W54"/>
  <c r="W53"/>
  <c r="W52"/>
  <c r="W51"/>
  <c r="W50"/>
  <c r="W49"/>
  <c r="W48"/>
  <c r="W46"/>
  <c r="W45"/>
  <c r="W44"/>
  <c r="W43"/>
  <c r="W42"/>
  <c r="W41"/>
  <c r="W40"/>
  <c r="W39"/>
  <c r="W37"/>
  <c r="W36"/>
  <c r="W35"/>
  <c r="W34"/>
  <c r="W33"/>
  <c r="W32"/>
  <c r="W31"/>
  <c r="W30"/>
  <c r="W28"/>
  <c r="W27"/>
  <c r="W26"/>
  <c r="W25"/>
  <c r="W24"/>
  <c r="W23"/>
  <c r="W22"/>
  <c r="W21"/>
  <c r="W19"/>
  <c r="W18"/>
  <c r="W17"/>
  <c r="W16"/>
  <c r="W15"/>
  <c r="W14"/>
  <c r="W13"/>
  <c r="W12"/>
  <c r="W10"/>
  <c r="W9"/>
  <c r="W8"/>
  <c r="W7"/>
  <c r="W6"/>
  <c r="W5"/>
  <c r="W4"/>
  <c r="W3"/>
  <c r="F36" l="1"/>
  <c r="F50"/>
  <c r="C13"/>
  <c r="F86"/>
  <c r="F127"/>
  <c r="C136"/>
  <c r="C126"/>
  <c r="C116"/>
  <c r="C106"/>
  <c r="C96"/>
  <c r="C86"/>
  <c r="C76"/>
  <c r="F66"/>
  <c r="F58"/>
  <c r="F42"/>
  <c r="F34"/>
  <c r="F26"/>
  <c r="F18"/>
  <c r="F136"/>
  <c r="C127"/>
  <c r="C117"/>
  <c r="C107"/>
  <c r="C97"/>
  <c r="C87"/>
  <c r="C77"/>
  <c r="C67"/>
  <c r="F57"/>
  <c r="F49"/>
  <c r="F41"/>
  <c r="F33"/>
  <c r="F25"/>
  <c r="F17"/>
  <c r="F135"/>
  <c r="C118"/>
  <c r="C108"/>
  <c r="C98"/>
  <c r="C88"/>
  <c r="C78"/>
  <c r="C68"/>
  <c r="C58"/>
  <c r="F48"/>
  <c r="F40"/>
  <c r="F32"/>
  <c r="F24"/>
  <c r="F16"/>
  <c r="F134"/>
  <c r="F126"/>
  <c r="F118"/>
  <c r="C109"/>
  <c r="C99"/>
  <c r="C89"/>
  <c r="C79"/>
  <c r="C69"/>
  <c r="C59"/>
  <c r="C49"/>
  <c r="F39"/>
  <c r="F31"/>
  <c r="F23"/>
  <c r="F15"/>
  <c r="F133"/>
  <c r="F125"/>
  <c r="F117"/>
  <c r="F109"/>
  <c r="C100"/>
  <c r="C90"/>
  <c r="C80"/>
  <c r="C70"/>
  <c r="C60"/>
  <c r="C50"/>
  <c r="C40"/>
  <c r="F30"/>
  <c r="F22"/>
  <c r="F14"/>
  <c r="F108"/>
  <c r="F116"/>
  <c r="F124"/>
  <c r="F132"/>
  <c r="F100"/>
  <c r="C91"/>
  <c r="C81"/>
  <c r="C71"/>
  <c r="C61"/>
  <c r="C51"/>
  <c r="C41"/>
  <c r="C31"/>
  <c r="F21"/>
  <c r="F13"/>
  <c r="F131"/>
  <c r="F123"/>
  <c r="F115"/>
  <c r="F107"/>
  <c r="F99"/>
  <c r="F91"/>
  <c r="C82"/>
  <c r="C72"/>
  <c r="C62"/>
  <c r="C52"/>
  <c r="C42"/>
  <c r="C32"/>
  <c r="C22"/>
  <c r="F12"/>
  <c r="F130"/>
  <c r="F122"/>
  <c r="F114"/>
  <c r="F106"/>
  <c r="F98"/>
  <c r="F90"/>
  <c r="F82"/>
  <c r="C73"/>
  <c r="C63"/>
  <c r="C53"/>
  <c r="C43"/>
  <c r="C33"/>
  <c r="C23"/>
  <c r="C18"/>
  <c r="C17"/>
  <c r="C135"/>
  <c r="C125"/>
  <c r="C115"/>
  <c r="C105"/>
  <c r="C95"/>
  <c r="C85"/>
  <c r="F75"/>
  <c r="F67"/>
  <c r="F59"/>
  <c r="F51"/>
  <c r="F43"/>
  <c r="F35"/>
  <c r="F27"/>
  <c r="F19"/>
  <c r="C134"/>
  <c r="C124"/>
  <c r="C114"/>
  <c r="C104"/>
  <c r="C94"/>
  <c r="F84"/>
  <c r="F76"/>
  <c r="F68"/>
  <c r="F60"/>
  <c r="F52"/>
  <c r="F44"/>
  <c r="F28"/>
  <c r="C19"/>
  <c r="C133"/>
  <c r="C123"/>
  <c r="C113"/>
  <c r="C103"/>
  <c r="F93"/>
  <c r="F85"/>
  <c r="F77"/>
  <c r="F69"/>
  <c r="F61"/>
  <c r="F53"/>
  <c r="F45"/>
  <c r="F37"/>
  <c r="C28"/>
  <c r="C132"/>
  <c r="C122"/>
  <c r="C112"/>
  <c r="F102"/>
  <c r="F94"/>
  <c r="F78"/>
  <c r="F70"/>
  <c r="F62"/>
  <c r="F54"/>
  <c r="F46"/>
  <c r="C37"/>
  <c r="C27"/>
  <c r="F104"/>
  <c r="C131"/>
  <c r="C121"/>
  <c r="F111"/>
  <c r="F103"/>
  <c r="F95"/>
  <c r="F87"/>
  <c r="F79"/>
  <c r="F71"/>
  <c r="F63"/>
  <c r="F55"/>
  <c r="C46"/>
  <c r="C36"/>
  <c r="C26"/>
  <c r="C16"/>
  <c r="F64"/>
  <c r="F72"/>
  <c r="F80"/>
  <c r="F88"/>
  <c r="F96"/>
  <c r="F112"/>
  <c r="F120"/>
  <c r="C130"/>
  <c r="C55"/>
  <c r="C45"/>
  <c r="C35"/>
  <c r="C25"/>
  <c r="C15"/>
  <c r="F129"/>
  <c r="F121"/>
  <c r="F113"/>
  <c r="F105"/>
  <c r="F97"/>
  <c r="F89"/>
  <c r="F81"/>
  <c r="F73"/>
  <c r="C64"/>
  <c r="C54"/>
  <c r="C44"/>
  <c r="C34"/>
  <c r="C24"/>
  <c r="C14"/>
  <c r="C129"/>
  <c r="C120"/>
  <c r="C111"/>
  <c r="C102"/>
  <c r="C93"/>
  <c r="C84"/>
  <c r="C75"/>
  <c r="C66"/>
  <c r="C57"/>
  <c r="C48"/>
  <c r="C39"/>
  <c r="C30"/>
  <c r="C21"/>
  <c r="C12"/>
  <c r="F9"/>
  <c r="F8"/>
  <c r="F7"/>
  <c r="F6"/>
  <c r="F5"/>
  <c r="F4"/>
  <c r="F3"/>
  <c r="F10"/>
  <c r="C10"/>
  <c r="C9"/>
  <c r="C8"/>
  <c r="C7"/>
  <c r="C6"/>
  <c r="C5"/>
  <c r="C4"/>
  <c r="C3"/>
  <c r="B12"/>
  <c r="B13"/>
  <c r="B14"/>
  <c r="B15"/>
  <c r="B16"/>
  <c r="B17"/>
  <c r="B18"/>
  <c r="B19"/>
  <c r="B21"/>
  <c r="B22"/>
  <c r="B23"/>
  <c r="B24"/>
  <c r="B25"/>
  <c r="B26"/>
  <c r="B27"/>
  <c r="B28"/>
  <c r="B30"/>
  <c r="B31"/>
  <c r="B32"/>
  <c r="B33"/>
  <c r="B34"/>
  <c r="B35"/>
  <c r="B36"/>
  <c r="B37"/>
  <c r="B39"/>
  <c r="B40"/>
  <c r="B41"/>
  <c r="B42"/>
  <c r="B43"/>
  <c r="B44"/>
  <c r="B45"/>
  <c r="B46"/>
  <c r="B48"/>
  <c r="B49"/>
  <c r="B50"/>
  <c r="B51"/>
  <c r="B52"/>
  <c r="B53"/>
  <c r="B54"/>
  <c r="B55"/>
  <c r="B57"/>
  <c r="B58"/>
  <c r="B59"/>
  <c r="B60"/>
  <c r="B61"/>
  <c r="B62"/>
  <c r="B63"/>
  <c r="B64"/>
  <c r="B66"/>
  <c r="B67"/>
  <c r="B68"/>
  <c r="B69"/>
  <c r="B70"/>
  <c r="B71"/>
  <c r="B72"/>
  <c r="B73"/>
  <c r="B75"/>
  <c r="B76"/>
  <c r="B77"/>
  <c r="B78"/>
  <c r="B79"/>
  <c r="B80"/>
  <c r="B81"/>
  <c r="B82"/>
  <c r="B84"/>
  <c r="B85"/>
  <c r="B86"/>
  <c r="B87"/>
  <c r="B88"/>
  <c r="B89"/>
  <c r="B90"/>
  <c r="B91"/>
  <c r="B93"/>
  <c r="B94"/>
  <c r="B95"/>
  <c r="B96"/>
  <c r="B97"/>
  <c r="B98"/>
  <c r="B99"/>
  <c r="B100"/>
  <c r="B102"/>
  <c r="B103"/>
  <c r="B104"/>
  <c r="B105"/>
  <c r="B106"/>
  <c r="B107"/>
  <c r="B108"/>
  <c r="B109"/>
  <c r="B111"/>
  <c r="B112"/>
  <c r="B113"/>
  <c r="B114"/>
  <c r="B115"/>
  <c r="B116"/>
  <c r="B117"/>
  <c r="B118"/>
  <c r="B120"/>
  <c r="B121"/>
  <c r="B122"/>
  <c r="B123"/>
  <c r="B124"/>
  <c r="B125"/>
  <c r="B126"/>
  <c r="B127"/>
  <c r="B129"/>
  <c r="B130"/>
  <c r="B131"/>
  <c r="B132"/>
  <c r="B133"/>
  <c r="B134"/>
  <c r="B135"/>
  <c r="B136"/>
  <c r="G4"/>
  <c r="G5"/>
  <c r="G6"/>
  <c r="G7"/>
  <c r="G8"/>
  <c r="G9"/>
  <c r="G10"/>
  <c r="G12"/>
  <c r="G13"/>
  <c r="G14"/>
  <c r="G15"/>
  <c r="G16"/>
  <c r="G17"/>
  <c r="G18"/>
  <c r="G19"/>
  <c r="G21"/>
  <c r="G22"/>
  <c r="G23"/>
  <c r="G24"/>
  <c r="G25"/>
  <c r="G26"/>
  <c r="G27"/>
  <c r="G28"/>
  <c r="G30"/>
  <c r="G31"/>
  <c r="G32"/>
  <c r="G33"/>
  <c r="G34"/>
  <c r="G35"/>
  <c r="G36"/>
  <c r="G37"/>
  <c r="G39"/>
  <c r="G40"/>
  <c r="G41"/>
  <c r="G42"/>
  <c r="G43"/>
  <c r="G44"/>
  <c r="G45"/>
  <c r="G46"/>
  <c r="G48"/>
  <c r="G49"/>
  <c r="G50"/>
  <c r="G51"/>
  <c r="G52"/>
  <c r="G53"/>
  <c r="G54"/>
  <c r="G55"/>
  <c r="G57"/>
  <c r="G58"/>
  <c r="G59"/>
  <c r="G60"/>
  <c r="G61"/>
  <c r="G62"/>
  <c r="G63"/>
  <c r="G64"/>
  <c r="G66"/>
  <c r="G67"/>
  <c r="G68"/>
  <c r="G69"/>
  <c r="G70"/>
  <c r="G71"/>
  <c r="G72"/>
  <c r="G73"/>
  <c r="G75"/>
  <c r="G76"/>
  <c r="G77"/>
  <c r="G78"/>
  <c r="G79"/>
  <c r="G80"/>
  <c r="G81"/>
  <c r="G82"/>
  <c r="G84"/>
  <c r="G85"/>
  <c r="G86"/>
  <c r="G87"/>
  <c r="G88"/>
  <c r="G89"/>
  <c r="G90"/>
  <c r="G91"/>
  <c r="G93"/>
  <c r="G94"/>
  <c r="G95"/>
  <c r="G96"/>
  <c r="G97"/>
  <c r="G98"/>
  <c r="G99"/>
  <c r="G100"/>
  <c r="G102"/>
  <c r="G103"/>
  <c r="G104"/>
  <c r="G105"/>
  <c r="G106"/>
  <c r="G107"/>
  <c r="G108"/>
  <c r="G109"/>
  <c r="G111"/>
  <c r="G112"/>
  <c r="G113"/>
  <c r="G114"/>
  <c r="G115"/>
  <c r="G116"/>
  <c r="G117"/>
  <c r="G118"/>
  <c r="G120"/>
  <c r="G121"/>
  <c r="G122"/>
  <c r="G123"/>
  <c r="G124"/>
  <c r="G125"/>
  <c r="G126"/>
  <c r="G127"/>
  <c r="G129"/>
  <c r="G130"/>
  <c r="G131"/>
  <c r="G132"/>
  <c r="G133"/>
  <c r="G134"/>
  <c r="G135"/>
  <c r="G136"/>
  <c r="B4"/>
  <c r="B5"/>
  <c r="B6"/>
  <c r="B7"/>
  <c r="B8"/>
  <c r="B9"/>
  <c r="B10"/>
  <c r="G3"/>
  <c r="B3"/>
  <c r="L4" l="1"/>
  <c r="L6"/>
  <c r="L10"/>
  <c r="L5"/>
  <c r="L9"/>
  <c r="L13"/>
  <c r="L8"/>
  <c r="L15"/>
  <c r="L18"/>
  <c r="L17"/>
  <c r="L12"/>
  <c r="P7"/>
  <c r="P11"/>
  <c r="P15"/>
  <c r="P3"/>
  <c r="O7"/>
  <c r="O11"/>
  <c r="O15"/>
  <c r="O3"/>
  <c r="N7"/>
  <c r="N11"/>
  <c r="N15"/>
  <c r="N3"/>
  <c r="L3"/>
  <c r="K7"/>
  <c r="K11"/>
  <c r="K15"/>
  <c r="M15" s="1"/>
  <c r="K3"/>
  <c r="M3" s="1"/>
  <c r="P6"/>
  <c r="P10"/>
  <c r="P14"/>
  <c r="P18"/>
  <c r="O6"/>
  <c r="O10"/>
  <c r="O14"/>
  <c r="O18"/>
  <c r="N6"/>
  <c r="N10"/>
  <c r="N14"/>
  <c r="N18"/>
  <c r="K6"/>
  <c r="M6" s="1"/>
  <c r="K10"/>
  <c r="M10" s="1"/>
  <c r="K14"/>
  <c r="K18"/>
  <c r="M18" s="1"/>
  <c r="P5"/>
  <c r="P9"/>
  <c r="P13"/>
  <c r="P17"/>
  <c r="O5"/>
  <c r="O9"/>
  <c r="O13"/>
  <c r="O17"/>
  <c r="N5"/>
  <c r="N9"/>
  <c r="N13"/>
  <c r="N17"/>
  <c r="K5"/>
  <c r="M5" s="1"/>
  <c r="K9"/>
  <c r="M9" s="1"/>
  <c r="K13"/>
  <c r="M13" s="1"/>
  <c r="K17"/>
  <c r="M17" s="1"/>
  <c r="P4"/>
  <c r="P8"/>
  <c r="P12"/>
  <c r="P16"/>
  <c r="O4"/>
  <c r="O8"/>
  <c r="O12"/>
  <c r="O16"/>
  <c r="N4"/>
  <c r="N8"/>
  <c r="N12"/>
  <c r="N16"/>
  <c r="K4"/>
  <c r="M4" s="1"/>
  <c r="K8"/>
  <c r="M8" s="1"/>
  <c r="K12"/>
  <c r="M12" s="1"/>
  <c r="K16"/>
  <c r="L7"/>
  <c r="L11"/>
  <c r="L14"/>
  <c r="L16"/>
  <c r="M14" l="1"/>
  <c r="M16"/>
  <c r="M7"/>
  <c r="M11"/>
  <c r="R7"/>
  <c r="Q7"/>
  <c r="R18"/>
  <c r="S18" s="1"/>
  <c r="Q18"/>
  <c r="R17"/>
  <c r="S17" s="1"/>
  <c r="Q17"/>
  <c r="R16"/>
  <c r="Q16"/>
  <c r="R3"/>
  <c r="S3" s="1"/>
  <c r="Q3"/>
  <c r="R14"/>
  <c r="Q14"/>
  <c r="R13"/>
  <c r="S13" s="1"/>
  <c r="Q13"/>
  <c r="R12"/>
  <c r="S12" s="1"/>
  <c r="Q12"/>
  <c r="R15"/>
  <c r="S15" s="1"/>
  <c r="Q15"/>
  <c r="R10"/>
  <c r="S10" s="1"/>
  <c r="Q10"/>
  <c r="R9"/>
  <c r="S9" s="1"/>
  <c r="Q9"/>
  <c r="R8"/>
  <c r="S8" s="1"/>
  <c r="Q8"/>
  <c r="R11"/>
  <c r="S11" s="1"/>
  <c r="Q11"/>
  <c r="R6"/>
  <c r="S6" s="1"/>
  <c r="Q6"/>
  <c r="R5"/>
  <c r="S5" s="1"/>
  <c r="Q5"/>
  <c r="R4"/>
  <c r="S4" s="1"/>
  <c r="Q4"/>
  <c r="S7" l="1"/>
  <c r="S14"/>
  <c r="J26" s="1"/>
  <c r="K26" s="1"/>
  <c r="S16"/>
  <c r="J29" l="1"/>
  <c r="K29" s="1"/>
  <c r="J27"/>
  <c r="K27" s="1"/>
  <c r="J30"/>
  <c r="K30" s="1"/>
  <c r="J36"/>
  <c r="K36" s="1"/>
  <c r="J24"/>
  <c r="K24" s="1"/>
  <c r="J34"/>
  <c r="K34" s="1"/>
  <c r="J35"/>
  <c r="K35" s="1"/>
  <c r="J28"/>
  <c r="K28" s="1"/>
  <c r="J23"/>
  <c r="K23" s="1"/>
  <c r="J22"/>
  <c r="K22" s="1"/>
  <c r="J32"/>
  <c r="K32" s="1"/>
  <c r="J33"/>
  <c r="K33" s="1"/>
  <c r="J25"/>
  <c r="K25" s="1"/>
  <c r="J31"/>
  <c r="K31" s="1"/>
  <c r="J21"/>
  <c r="K21" s="1"/>
</calcChain>
</file>

<file path=xl/sharedStrings.xml><?xml version="1.0" encoding="utf-8"?>
<sst xmlns="http://schemas.openxmlformats.org/spreadsheetml/2006/main" count="42" uniqueCount="32">
  <si>
    <t>Equipe</t>
  </si>
  <si>
    <t>Buts</t>
  </si>
  <si>
    <t>Journées Aller</t>
  </si>
  <si>
    <t>Pts</t>
  </si>
  <si>
    <t>N° Equipes</t>
  </si>
  <si>
    <t>Noms Equipes</t>
  </si>
  <si>
    <t>Buts marqués</t>
  </si>
  <si>
    <t>Buts encaissés</t>
  </si>
  <si>
    <t>Nbre victoires</t>
  </si>
  <si>
    <t>Nbre défaites</t>
  </si>
  <si>
    <t>Nbre nuls</t>
  </si>
  <si>
    <t>Points</t>
  </si>
  <si>
    <t>Nbre matchs joués</t>
  </si>
  <si>
    <t>Journées Retour</t>
  </si>
  <si>
    <t>Diff</t>
  </si>
  <si>
    <t>Autruche</t>
  </si>
  <si>
    <t>Babouin</t>
  </si>
  <si>
    <t>Cheval</t>
  </si>
  <si>
    <t>Dindon</t>
  </si>
  <si>
    <t>Eléphant</t>
  </si>
  <si>
    <t>Faucon</t>
  </si>
  <si>
    <t>Girafe</t>
  </si>
  <si>
    <t>Hérisson</t>
  </si>
  <si>
    <t>Iguane</t>
  </si>
  <si>
    <t>Jument</t>
  </si>
  <si>
    <t>Koala</t>
  </si>
  <si>
    <t>Lion</t>
  </si>
  <si>
    <t>Mangouste</t>
  </si>
  <si>
    <t>Narval</t>
  </si>
  <si>
    <t>Otarie</t>
  </si>
  <si>
    <t>Pingouin</t>
  </si>
  <si>
    <t>CLASSEMENT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</si>
</sst>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&quot;°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164" fontId="0" fillId="0" borderId="0" xfId="0" applyNumberFormat="1"/>
    <xf numFmtId="0" fontId="3" fillId="0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Fill="1" applyBorder="1" applyAlignment="1" applyProtection="1">
      <alignment horizontal="center" wrapText="1"/>
      <protection locked="0"/>
    </xf>
    <xf numFmtId="0" fontId="2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wrapText="1"/>
    </xf>
    <xf numFmtId="0" fontId="0" fillId="6" borderId="0" xfId="0" applyFill="1" applyBorder="1" applyAlignment="1">
      <alignment horizont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ECFF"/>
      <color rgb="FFCC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137"/>
  <sheetViews>
    <sheetView showGridLines="0" tabSelected="1" workbookViewId="0">
      <selection activeCell="X14" sqref="X14"/>
    </sheetView>
  </sheetViews>
  <sheetFormatPr baseColWidth="10" defaultRowHeight="15"/>
  <cols>
    <col min="1" max="1" width="9.140625" style="7" customWidth="1"/>
    <col min="2" max="2" width="5.140625" style="18" customWidth="1"/>
    <col min="3" max="3" width="11" style="5" bestFit="1" customWidth="1"/>
    <col min="4" max="5" width="7.85546875" style="2" customWidth="1"/>
    <col min="6" max="6" width="11" style="5" bestFit="1" customWidth="1"/>
    <col min="7" max="7" width="5.140625" style="18" customWidth="1"/>
    <col min="10" max="10" width="13.7109375" customWidth="1"/>
    <col min="11" max="11" width="8.7109375" style="2" bestFit="1" customWidth="1"/>
    <col min="12" max="12" width="9.42578125" bestFit="1" customWidth="1"/>
    <col min="13" max="13" width="8" customWidth="1"/>
    <col min="14" max="14" width="8.5703125" bestFit="1" customWidth="1"/>
    <col min="15" max="15" width="8.28515625" bestFit="1" customWidth="1"/>
    <col min="16" max="17" width="8.42578125" customWidth="1"/>
    <col min="18" max="18" width="6.5703125" bestFit="1" customWidth="1"/>
    <col min="19" max="19" width="7.5703125" style="14" hidden="1" customWidth="1"/>
    <col min="21" max="21" width="9.140625" style="7" customWidth="1"/>
    <col min="22" max="22" width="5.140625" style="18" customWidth="1"/>
    <col min="23" max="23" width="11" style="5" bestFit="1" customWidth="1"/>
    <col min="24" max="25" width="7.5703125" style="2" customWidth="1"/>
    <col min="26" max="26" width="11" style="5" bestFit="1" customWidth="1"/>
    <col min="27" max="27" width="5.140625" style="18" customWidth="1"/>
  </cols>
  <sheetData>
    <row r="2" spans="1:27" s="4" customFormat="1" ht="45">
      <c r="A2" s="8" t="s">
        <v>2</v>
      </c>
      <c r="B2" s="15" t="s">
        <v>3</v>
      </c>
      <c r="C2" s="6" t="s">
        <v>0</v>
      </c>
      <c r="D2" s="6" t="s">
        <v>1</v>
      </c>
      <c r="E2" s="6" t="s">
        <v>1</v>
      </c>
      <c r="F2" s="6" t="s">
        <v>0</v>
      </c>
      <c r="G2" s="15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14</v>
      </c>
      <c r="N2" s="6" t="s">
        <v>8</v>
      </c>
      <c r="O2" s="6" t="s">
        <v>9</v>
      </c>
      <c r="P2" s="6" t="s">
        <v>10</v>
      </c>
      <c r="Q2" s="6" t="s">
        <v>12</v>
      </c>
      <c r="R2" s="6" t="s">
        <v>11</v>
      </c>
      <c r="S2" s="12"/>
      <c r="U2" s="8" t="s">
        <v>13</v>
      </c>
      <c r="V2" s="15" t="s">
        <v>3</v>
      </c>
      <c r="W2" s="6" t="s">
        <v>0</v>
      </c>
      <c r="X2" s="6" t="s">
        <v>1</v>
      </c>
      <c r="Y2" s="6" t="s">
        <v>1</v>
      </c>
      <c r="Z2" s="6" t="s">
        <v>0</v>
      </c>
      <c r="AA2" s="15" t="s">
        <v>3</v>
      </c>
    </row>
    <row r="3" spans="1:27">
      <c r="A3" s="23">
        <v>1</v>
      </c>
      <c r="B3" s="16">
        <f>IF(D3&gt;E3,4,IF(D3&lt;E3,1,IF(AND(D3&lt;&gt;"",E3&lt;&gt;"",D3=E3),2,"")))</f>
        <v>4</v>
      </c>
      <c r="C3" s="9" t="str">
        <f>VLOOKUP(1,equipes,2,0)</f>
        <v>Autruche</v>
      </c>
      <c r="D3" s="25">
        <v>3</v>
      </c>
      <c r="E3" s="25">
        <v>2</v>
      </c>
      <c r="F3" s="9" t="str">
        <f>VLOOKUP(9,equipes,2,0)</f>
        <v>Iguane</v>
      </c>
      <c r="G3" s="16">
        <f>IF(E3&gt;D3,4,IF(E3&lt;D3,1,IF(AND(D3=E3,D3&lt;&gt;"",E3&lt;&gt;""),2,"")))</f>
        <v>1</v>
      </c>
      <c r="I3" s="31">
        <v>1</v>
      </c>
      <c r="J3" s="30" t="s">
        <v>15</v>
      </c>
      <c r="K3" s="32">
        <f>SUMIF(C:C,J3,D:D)+SUMIF(F:F,J3,E:E)+SUMIF(W:W,J3,X:X)+SUMIF(Z:Z,J3,Y:Y)</f>
        <v>6</v>
      </c>
      <c r="L3" s="32">
        <f>SUMIF(C:C,C3,E:E)+SUMIF(F:F,J3,D:D)+SUMIF(W:W,C3,Y:Y)+SUMIF(Z:Z,J3,X:X)</f>
        <v>7</v>
      </c>
      <c r="M3" s="32">
        <f>K3-L3</f>
        <v>-1</v>
      </c>
      <c r="N3" s="32">
        <f>COUNTIFS(C:C,J3,B:B,4)+COUNTIFS(F:F,J3,G:G,4)+COUNTIFS(W:W,J3,V:V,4)+COUNTIFS(Z:Z,J3,AA:AA,4)</f>
        <v>1</v>
      </c>
      <c r="O3" s="32">
        <f>COUNTIFS(C:C,J3,B:B,1)+COUNTIFS(F:F,J3,G:G,1)+COUNTIFS(W:W,J3,V:V,1)+COUNTIFS(Z:Z,J3,AA:AA,1)</f>
        <v>2</v>
      </c>
      <c r="P3" s="32">
        <f>COUNTIFS(C:C,J3,B:B,2)+COUNTIFS(F:F,J3,G:G,2)+COUNTIFS(W:W,J3,V:V,2)+COUNTIFS(Z:Z,J3,AA:AA,2)</f>
        <v>1</v>
      </c>
      <c r="Q3" s="32">
        <f>SUM(N3:P3)</f>
        <v>4</v>
      </c>
      <c r="R3" s="33">
        <f>N3*4+O3+P3*2</f>
        <v>8</v>
      </c>
      <c r="S3" s="13">
        <f>R3+K3/100+M3/1000</f>
        <v>8.0590000000000011</v>
      </c>
      <c r="U3" s="23">
        <v>16</v>
      </c>
      <c r="V3" s="16">
        <f>IF(X3&gt;Y3,4,IF(X3&lt;Y3,1,IF(AND(X3&lt;&gt;"",Y3&lt;&gt;"",X3=Y3),2,"")))</f>
        <v>4</v>
      </c>
      <c r="W3" s="9" t="str">
        <f>VLOOKUP(9,equipes,2,0)</f>
        <v>Iguane</v>
      </c>
      <c r="X3" s="25">
        <v>3</v>
      </c>
      <c r="Y3" s="25">
        <v>2</v>
      </c>
      <c r="Z3" s="9" t="str">
        <f>VLOOKUP(1,equipes,2,0)</f>
        <v>Autruche</v>
      </c>
      <c r="AA3" s="16">
        <f>IF(Y3&gt;X3,4,IF(Y3&lt;X3,1,IF(AND(X3=Y3,X3&lt;&gt;"",Y3&lt;&gt;""),2,"")))</f>
        <v>1</v>
      </c>
    </row>
    <row r="4" spans="1:27">
      <c r="A4" s="23"/>
      <c r="B4" s="16">
        <f t="shared" ref="B4:B75" si="0">IF(D4&gt;E4,4,IF(D4&lt;E4,1,IF(AND(D4&lt;&gt;"",E4&lt;&gt;"",D4=E4),2,"")))</f>
        <v>1</v>
      </c>
      <c r="C4" s="9" t="str">
        <f>VLOOKUP(10,equipes,2,0)</f>
        <v>Jument</v>
      </c>
      <c r="D4" s="25">
        <v>0</v>
      </c>
      <c r="E4" s="25">
        <v>3</v>
      </c>
      <c r="F4" s="9" t="str">
        <f>VLOOKUP(8,equipes,2,0)</f>
        <v>Hérisson</v>
      </c>
      <c r="G4" s="16">
        <f t="shared" ref="G4:G75" si="1">IF(E4&gt;D4,4,IF(E4&lt;D4,1,IF(AND(D4=E4,D4&lt;&gt;"",E4&lt;&gt;""),2,"")))</f>
        <v>4</v>
      </c>
      <c r="I4" s="31">
        <v>2</v>
      </c>
      <c r="J4" s="30" t="s">
        <v>16</v>
      </c>
      <c r="K4" s="32">
        <f>SUMIF(C:C,J4,D:D)+SUMIF(F:F,J4,E:E)+SUMIF(W:W,J4,X:X)+SUMIF(Z:Z,J4,Y:Y)</f>
        <v>10</v>
      </c>
      <c r="L4" s="32">
        <f>SUMIF(C:C,C4,E:E)+SUMIF(F:F,J4,D:D)+SUMIF(W:W,C4,Y:Y)+SUMIF(Z:Z,J4,X:X)</f>
        <v>7</v>
      </c>
      <c r="M4" s="32">
        <f t="shared" ref="M4:M19" si="2">K4-L4</f>
        <v>3</v>
      </c>
      <c r="N4" s="32">
        <f>COUNTIFS(C:C,J4,B:B,4)+COUNTIFS(F:F,J4,G:G,4)+COUNTIFS(W:W,J4,V:V,4)+COUNTIFS(Z:Z,J4,AA:AA,4)</f>
        <v>1</v>
      </c>
      <c r="O4" s="32">
        <f>COUNTIFS(C:C,J4,B:B,1)+COUNTIFS(F:F,J4,G:G,1)+COUNTIFS(W:W,J4,V:V,1)+COUNTIFS(Z:Z,J4,AA:AA,1)</f>
        <v>1</v>
      </c>
      <c r="P4" s="32">
        <f>COUNTIFS(C:C,J4,B:B,2)+COUNTIFS(F:F,J4,G:G,2)+COUNTIFS(W:W,J4,V:V,2)+COUNTIFS(Z:Z,J4,AA:AA,2)</f>
        <v>2</v>
      </c>
      <c r="Q4" s="32">
        <f t="shared" ref="Q4:Q19" si="3">SUM(N4:P4)</f>
        <v>4</v>
      </c>
      <c r="R4" s="33">
        <f t="shared" ref="R4:R19" si="4">N4*4+O4+P4*2</f>
        <v>9</v>
      </c>
      <c r="S4" s="13">
        <f t="shared" ref="S4:S18" si="5">R4+K4/100+M4/1000</f>
        <v>9.1029999999999998</v>
      </c>
      <c r="U4" s="23"/>
      <c r="V4" s="16">
        <f t="shared" ref="V4:V75" si="6">IF(X4&gt;Y4,4,IF(X4&lt;Y4,1,IF(AND(X4&lt;&gt;"",Y4&lt;&gt;"",X4=Y4),2,"")))</f>
        <v>2</v>
      </c>
      <c r="W4" s="9" t="str">
        <f>VLOOKUP(8,equipes,2,0)</f>
        <v>Hérisson</v>
      </c>
      <c r="X4" s="25">
        <v>0</v>
      </c>
      <c r="Y4" s="25">
        <v>0</v>
      </c>
      <c r="Z4" s="9" t="str">
        <f>VLOOKUP(10,equipes,2,0)</f>
        <v>Jument</v>
      </c>
      <c r="AA4" s="16">
        <f t="shared" ref="AA4:AA75" si="7">IF(Y4&gt;X4,4,IF(Y4&lt;X4,1,IF(AND(X4=Y4,X4&lt;&gt;"",Y4&lt;&gt;""),2,"")))</f>
        <v>2</v>
      </c>
    </row>
    <row r="5" spans="1:27">
      <c r="A5" s="23"/>
      <c r="B5" s="16">
        <f t="shared" si="0"/>
        <v>4</v>
      </c>
      <c r="C5" s="9" t="str">
        <f>VLOOKUP(11,equipes,2,0)</f>
        <v>Koala</v>
      </c>
      <c r="D5" s="25">
        <v>5</v>
      </c>
      <c r="E5" s="25">
        <v>1</v>
      </c>
      <c r="F5" s="9" t="str">
        <f>VLOOKUP(7,equipes,2,0)</f>
        <v>Girafe</v>
      </c>
      <c r="G5" s="16">
        <f t="shared" si="1"/>
        <v>1</v>
      </c>
      <c r="I5" s="31">
        <v>3</v>
      </c>
      <c r="J5" s="30" t="s">
        <v>17</v>
      </c>
      <c r="K5" s="32">
        <f>SUMIF(C:C,J5,D:D)+SUMIF(F:F,J5,E:E)+SUMIF(W:W,J5,X:X)+SUMIF(Z:Z,J5,Y:Y)</f>
        <v>2</v>
      </c>
      <c r="L5" s="32">
        <f>SUMIF(C:C,C5,E:E)+SUMIF(F:F,J5,D:D)+SUMIF(W:W,C5,Y:Y)+SUMIF(Z:Z,J5,X:X)</f>
        <v>3</v>
      </c>
      <c r="M5" s="32">
        <f t="shared" si="2"/>
        <v>-1</v>
      </c>
      <c r="N5" s="32">
        <f>COUNTIFS(C:C,J5,B:B,4)+COUNTIFS(F:F,J5,G:G,4)+COUNTIFS(W:W,J5,V:V,4)+COUNTIFS(Z:Z,J5,AA:AA,4)</f>
        <v>1</v>
      </c>
      <c r="O5" s="32">
        <f>COUNTIFS(C:C,J5,B:B,1)+COUNTIFS(F:F,J5,G:G,1)+COUNTIFS(W:W,J5,V:V,1)+COUNTIFS(Z:Z,J5,AA:AA,1)</f>
        <v>1</v>
      </c>
      <c r="P5" s="32">
        <f>COUNTIFS(C:C,J5,B:B,2)+COUNTIFS(F:F,J5,G:G,2)+COUNTIFS(W:W,J5,V:V,2)+COUNTIFS(Z:Z,J5,AA:AA,2)</f>
        <v>0</v>
      </c>
      <c r="Q5" s="32">
        <f t="shared" si="3"/>
        <v>2</v>
      </c>
      <c r="R5" s="33">
        <f t="shared" si="4"/>
        <v>5</v>
      </c>
      <c r="S5" s="13">
        <f t="shared" si="5"/>
        <v>5.0189999999999992</v>
      </c>
      <c r="U5" s="23"/>
      <c r="V5" s="16">
        <f t="shared" si="6"/>
        <v>4</v>
      </c>
      <c r="W5" s="9" t="str">
        <f>VLOOKUP(7,equipes,2,0)</f>
        <v>Girafe</v>
      </c>
      <c r="X5" s="25">
        <v>5</v>
      </c>
      <c r="Y5" s="25">
        <v>1</v>
      </c>
      <c r="Z5" s="9" t="str">
        <f>VLOOKUP(11,equipes,2,0)</f>
        <v>Koala</v>
      </c>
      <c r="AA5" s="16">
        <f t="shared" si="7"/>
        <v>1</v>
      </c>
    </row>
    <row r="6" spans="1:27">
      <c r="A6" s="23"/>
      <c r="B6" s="16">
        <f t="shared" si="0"/>
        <v>1</v>
      </c>
      <c r="C6" s="9" t="str">
        <f>VLOOKUP(12,equipes,2,0)</f>
        <v>Lion</v>
      </c>
      <c r="D6" s="25">
        <v>1</v>
      </c>
      <c r="E6" s="25">
        <v>2</v>
      </c>
      <c r="F6" s="9" t="str">
        <f>VLOOKUP(6,equipes,2,0)</f>
        <v>Faucon</v>
      </c>
      <c r="G6" s="16">
        <f t="shared" si="1"/>
        <v>4</v>
      </c>
      <c r="I6" s="31">
        <v>4</v>
      </c>
      <c r="J6" s="30" t="s">
        <v>18</v>
      </c>
      <c r="K6" s="32">
        <f>SUMIF(C:C,J6,D:D)+SUMIF(F:F,J6,E:E)+SUMIF(W:W,J6,X:X)+SUMIF(Z:Z,J6,Y:Y)</f>
        <v>4</v>
      </c>
      <c r="L6" s="32">
        <f>SUMIF(C:C,C6,E:E)+SUMIF(F:F,J6,D:D)+SUMIF(W:W,C6,Y:Y)+SUMIF(Z:Z,J6,X:X)</f>
        <v>3</v>
      </c>
      <c r="M6" s="32">
        <f t="shared" si="2"/>
        <v>1</v>
      </c>
      <c r="N6" s="32">
        <f>COUNTIFS(C:C,J6,B:B,4)+COUNTIFS(F:F,J6,G:G,4)+COUNTIFS(W:W,J6,V:V,4)+COUNTIFS(Z:Z,J6,AA:AA,4)</f>
        <v>1</v>
      </c>
      <c r="O6" s="32">
        <f>COUNTIFS(C:C,J6,B:B,1)+COUNTIFS(F:F,J6,G:G,1)+COUNTIFS(W:W,J6,V:V,1)+COUNTIFS(Z:Z,J6,AA:AA,1)</f>
        <v>1</v>
      </c>
      <c r="P6" s="32">
        <f>COUNTIFS(C:C,J6,B:B,2)+COUNTIFS(F:F,J6,G:G,2)+COUNTIFS(W:W,J6,V:V,2)+COUNTIFS(Z:Z,J6,AA:AA,2)</f>
        <v>0</v>
      </c>
      <c r="Q6" s="32">
        <f t="shared" si="3"/>
        <v>2</v>
      </c>
      <c r="R6" s="33">
        <f t="shared" si="4"/>
        <v>5</v>
      </c>
      <c r="S6" s="13">
        <f t="shared" si="5"/>
        <v>5.0410000000000004</v>
      </c>
      <c r="U6" s="23"/>
      <c r="V6" s="16">
        <f t="shared" si="6"/>
        <v>1</v>
      </c>
      <c r="W6" s="9" t="str">
        <f>VLOOKUP(6,equipes,2,0)</f>
        <v>Faucon</v>
      </c>
      <c r="X6" s="25">
        <v>1</v>
      </c>
      <c r="Y6" s="25">
        <v>2</v>
      </c>
      <c r="Z6" s="9" t="str">
        <f>VLOOKUP(12,equipes,2,0)</f>
        <v>Lion</v>
      </c>
      <c r="AA6" s="16">
        <f t="shared" si="7"/>
        <v>4</v>
      </c>
    </row>
    <row r="7" spans="1:27">
      <c r="A7" s="23"/>
      <c r="B7" s="16">
        <f t="shared" si="0"/>
        <v>2</v>
      </c>
      <c r="C7" s="9" t="str">
        <f>VLOOKUP(13,equipes,2,0)</f>
        <v>Mangouste</v>
      </c>
      <c r="D7" s="25">
        <v>4</v>
      </c>
      <c r="E7" s="25">
        <v>4</v>
      </c>
      <c r="F7" s="9" t="str">
        <f>VLOOKUP(5,equipes,2,0)</f>
        <v>Eléphant</v>
      </c>
      <c r="G7" s="16">
        <f t="shared" si="1"/>
        <v>2</v>
      </c>
      <c r="I7" s="31">
        <v>5</v>
      </c>
      <c r="J7" s="30" t="s">
        <v>19</v>
      </c>
      <c r="K7" s="32">
        <f>SUMIF(C:C,J7,D:D)+SUMIF(F:F,J7,E:E)+SUMIF(W:W,J7,X:X)+SUMIF(Z:Z,J7,Y:Y)</f>
        <v>8</v>
      </c>
      <c r="L7" s="32">
        <f>SUMIF(C:C,C7,E:E)+SUMIF(F:F,J7,D:D)+SUMIF(W:W,C7,Y:Y)+SUMIF(Z:Z,J7,X:X)</f>
        <v>8</v>
      </c>
      <c r="M7" s="32">
        <f t="shared" si="2"/>
        <v>0</v>
      </c>
      <c r="N7" s="32">
        <f>COUNTIFS(C:C,J7,B:B,4)+COUNTIFS(F:F,J7,G:G,4)+COUNTIFS(W:W,J7,V:V,4)+COUNTIFS(Z:Z,J7,AA:AA,4)</f>
        <v>0</v>
      </c>
      <c r="O7" s="32">
        <f>COUNTIFS(C:C,J7,B:B,1)+COUNTIFS(F:F,J7,G:G,1)+COUNTIFS(W:W,J7,V:V,1)+COUNTIFS(Z:Z,J7,AA:AA,1)</f>
        <v>0</v>
      </c>
      <c r="P7" s="32">
        <f>COUNTIFS(C:C,J7,B:B,2)+COUNTIFS(F:F,J7,G:G,2)+COUNTIFS(W:W,J7,V:V,2)+COUNTIFS(Z:Z,J7,AA:AA,2)</f>
        <v>2</v>
      </c>
      <c r="Q7" s="32">
        <f t="shared" si="3"/>
        <v>2</v>
      </c>
      <c r="R7" s="33">
        <f t="shared" si="4"/>
        <v>4</v>
      </c>
      <c r="S7" s="13">
        <f t="shared" si="5"/>
        <v>4.08</v>
      </c>
      <c r="U7" s="23"/>
      <c r="V7" s="16">
        <f t="shared" si="6"/>
        <v>2</v>
      </c>
      <c r="W7" s="9" t="str">
        <f>VLOOKUP(5,equipes,2,0)</f>
        <v>Eléphant</v>
      </c>
      <c r="X7" s="25">
        <v>4</v>
      </c>
      <c r="Y7" s="25">
        <v>4</v>
      </c>
      <c r="Z7" s="9" t="str">
        <f>VLOOKUP(13,equipes,2,0)</f>
        <v>Mangouste</v>
      </c>
      <c r="AA7" s="16">
        <f t="shared" si="7"/>
        <v>2</v>
      </c>
    </row>
    <row r="8" spans="1:27">
      <c r="A8" s="23"/>
      <c r="B8" s="16">
        <f t="shared" si="0"/>
        <v>1</v>
      </c>
      <c r="C8" s="9" t="str">
        <f>VLOOKUP(14,equipes,2,0)</f>
        <v>Narval</v>
      </c>
      <c r="D8" s="25">
        <v>1</v>
      </c>
      <c r="E8" s="25">
        <v>3</v>
      </c>
      <c r="F8" s="9" t="str">
        <f>VLOOKUP(4,equipes,2,0)</f>
        <v>Dindon</v>
      </c>
      <c r="G8" s="16">
        <f t="shared" si="1"/>
        <v>4</v>
      </c>
      <c r="I8" s="31">
        <v>6</v>
      </c>
      <c r="J8" s="30" t="s">
        <v>20</v>
      </c>
      <c r="K8" s="32">
        <f>SUMIF(C:C,J8,D:D)+SUMIF(F:F,J8,E:E)+SUMIF(W:W,J8,X:X)+SUMIF(Z:Z,J8,Y:Y)</f>
        <v>3</v>
      </c>
      <c r="L8" s="32">
        <f>SUMIF(C:C,C8,E:E)+SUMIF(F:F,J8,D:D)+SUMIF(W:W,C8,Y:Y)+SUMIF(Z:Z,J8,X:X)</f>
        <v>5</v>
      </c>
      <c r="M8" s="32">
        <f t="shared" si="2"/>
        <v>-2</v>
      </c>
      <c r="N8" s="32">
        <f>COUNTIFS(C:C,J8,B:B,4)+COUNTIFS(F:F,J8,G:G,4)+COUNTIFS(W:W,J8,V:V,4)+COUNTIFS(Z:Z,J8,AA:AA,4)</f>
        <v>1</v>
      </c>
      <c r="O8" s="32">
        <f>COUNTIFS(C:C,J8,B:B,1)+COUNTIFS(F:F,J8,G:G,1)+COUNTIFS(W:W,J8,V:V,1)+COUNTIFS(Z:Z,J8,AA:AA,1)</f>
        <v>1</v>
      </c>
      <c r="P8" s="32">
        <f>COUNTIFS(C:C,J8,B:B,2)+COUNTIFS(F:F,J8,G:G,2)+COUNTIFS(W:W,J8,V:V,2)+COUNTIFS(Z:Z,J8,AA:AA,2)</f>
        <v>0</v>
      </c>
      <c r="Q8" s="32">
        <f t="shared" si="3"/>
        <v>2</v>
      </c>
      <c r="R8" s="33">
        <f t="shared" si="4"/>
        <v>5</v>
      </c>
      <c r="S8" s="13">
        <f t="shared" si="5"/>
        <v>5.0280000000000005</v>
      </c>
      <c r="U8" s="23"/>
      <c r="V8" s="16">
        <f t="shared" si="6"/>
        <v>1</v>
      </c>
      <c r="W8" s="9" t="str">
        <f>VLOOKUP(4,equipes,2,0)</f>
        <v>Dindon</v>
      </c>
      <c r="X8" s="25">
        <v>1</v>
      </c>
      <c r="Y8" s="25">
        <v>3</v>
      </c>
      <c r="Z8" s="9" t="str">
        <f>VLOOKUP(14,equipes,2,0)</f>
        <v>Narval</v>
      </c>
      <c r="AA8" s="16">
        <f t="shared" si="7"/>
        <v>4</v>
      </c>
    </row>
    <row r="9" spans="1:27">
      <c r="A9" s="23"/>
      <c r="B9" s="16">
        <f t="shared" si="0"/>
        <v>4</v>
      </c>
      <c r="C9" s="9" t="str">
        <f>VLOOKUP(15,equipes,2,0)</f>
        <v>Otarie</v>
      </c>
      <c r="D9" s="25">
        <v>2</v>
      </c>
      <c r="E9" s="25">
        <v>0</v>
      </c>
      <c r="F9" s="9" t="str">
        <f>VLOOKUP(3,equipes,2,0)</f>
        <v>Cheval</v>
      </c>
      <c r="G9" s="16">
        <f t="shared" si="1"/>
        <v>1</v>
      </c>
      <c r="I9" s="31">
        <v>7</v>
      </c>
      <c r="J9" s="30" t="s">
        <v>21</v>
      </c>
      <c r="K9" s="32">
        <f>SUMIF(C:C,J9,D:D)+SUMIF(F:F,J9,E:E)+SUMIF(W:W,J9,X:X)+SUMIF(Z:Z,J9,Y:Y)</f>
        <v>6</v>
      </c>
      <c r="L9" s="32">
        <f>SUMIF(C:C,C9,E:E)+SUMIF(F:F,J9,D:D)+SUMIF(W:W,C9,Y:Y)+SUMIF(Z:Z,J9,X:X)</f>
        <v>5</v>
      </c>
      <c r="M9" s="32">
        <f t="shared" si="2"/>
        <v>1</v>
      </c>
      <c r="N9" s="32">
        <f>COUNTIFS(C:C,J9,B:B,4)+COUNTIFS(F:F,J9,G:G,4)+COUNTIFS(W:W,J9,V:V,4)+COUNTIFS(Z:Z,J9,AA:AA,4)</f>
        <v>1</v>
      </c>
      <c r="O9" s="32">
        <f>COUNTIFS(C:C,J9,B:B,1)+COUNTIFS(F:F,J9,G:G,1)+COUNTIFS(W:W,J9,V:V,1)+COUNTIFS(Z:Z,J9,AA:AA,1)</f>
        <v>1</v>
      </c>
      <c r="P9" s="32">
        <f>COUNTIFS(C:C,J9,B:B,2)+COUNTIFS(F:F,J9,G:G,2)+COUNTIFS(W:W,J9,V:V,2)+COUNTIFS(Z:Z,J9,AA:AA,2)</f>
        <v>0</v>
      </c>
      <c r="Q9" s="32">
        <f t="shared" si="3"/>
        <v>2</v>
      </c>
      <c r="R9" s="33">
        <f t="shared" si="4"/>
        <v>5</v>
      </c>
      <c r="S9" s="13">
        <f t="shared" si="5"/>
        <v>5.0609999999999999</v>
      </c>
      <c r="U9" s="23"/>
      <c r="V9" s="16">
        <f t="shared" si="6"/>
        <v>4</v>
      </c>
      <c r="W9" s="9" t="str">
        <f>VLOOKUP(3,equipes,2,0)</f>
        <v>Cheval</v>
      </c>
      <c r="X9" s="25">
        <v>2</v>
      </c>
      <c r="Y9" s="25">
        <v>0</v>
      </c>
      <c r="Z9" s="9" t="str">
        <f>VLOOKUP(15,equipes,2,0)</f>
        <v>Otarie</v>
      </c>
      <c r="AA9" s="16">
        <f t="shared" si="7"/>
        <v>1</v>
      </c>
    </row>
    <row r="10" spans="1:27">
      <c r="A10" s="23"/>
      <c r="B10" s="16">
        <f t="shared" si="0"/>
        <v>1</v>
      </c>
      <c r="C10" s="9" t="str">
        <f>VLOOKUP(16,equipes,2,0)</f>
        <v>Pingouin</v>
      </c>
      <c r="D10" s="25">
        <v>3</v>
      </c>
      <c r="E10" s="25">
        <v>5</v>
      </c>
      <c r="F10" s="9" t="str">
        <f>VLOOKUP(2,equipes,2,0)</f>
        <v>Babouin</v>
      </c>
      <c r="G10" s="16">
        <f t="shared" si="1"/>
        <v>4</v>
      </c>
      <c r="I10" s="31">
        <v>8</v>
      </c>
      <c r="J10" s="30" t="s">
        <v>22</v>
      </c>
      <c r="K10" s="32">
        <f>SUMIF(C:C,J10,D:D)+SUMIF(F:F,J10,E:E)+SUMIF(W:W,J10,X:X)+SUMIF(Z:Z,J10,Y:Y)</f>
        <v>5</v>
      </c>
      <c r="L10" s="32">
        <f>SUMIF(C:C,C10,E:E)+SUMIF(F:F,J10,D:D)+SUMIF(W:W,C10,Y:Y)+SUMIF(Z:Z,J10,X:X)</f>
        <v>6</v>
      </c>
      <c r="M10" s="32">
        <f t="shared" si="2"/>
        <v>-1</v>
      </c>
      <c r="N10" s="32">
        <f>COUNTIFS(C:C,J10,B:B,4)+COUNTIFS(F:F,J10,G:G,4)+COUNTIFS(W:W,J10,V:V,4)+COUNTIFS(Z:Z,J10,AA:AA,4)</f>
        <v>2</v>
      </c>
      <c r="O10" s="32">
        <f>COUNTIFS(C:C,J10,B:B,1)+COUNTIFS(F:F,J10,G:G,1)+COUNTIFS(W:W,J10,V:V,1)+COUNTIFS(Z:Z,J10,AA:AA,1)</f>
        <v>0</v>
      </c>
      <c r="P10" s="32">
        <f>COUNTIFS(C:C,J10,B:B,2)+COUNTIFS(F:F,J10,G:G,2)+COUNTIFS(W:W,J10,V:V,2)+COUNTIFS(Z:Z,J10,AA:AA,2)</f>
        <v>2</v>
      </c>
      <c r="Q10" s="32">
        <f t="shared" si="3"/>
        <v>4</v>
      </c>
      <c r="R10" s="33">
        <f t="shared" si="4"/>
        <v>12</v>
      </c>
      <c r="S10" s="13">
        <f t="shared" si="5"/>
        <v>12.049000000000001</v>
      </c>
      <c r="U10" s="23"/>
      <c r="V10" s="16">
        <f t="shared" si="6"/>
        <v>1</v>
      </c>
      <c r="W10" s="9" t="str">
        <f>VLOOKUP(2,equipes,2,0)</f>
        <v>Babouin</v>
      </c>
      <c r="X10" s="25">
        <v>3</v>
      </c>
      <c r="Y10" s="25">
        <v>5</v>
      </c>
      <c r="Z10" s="9" t="str">
        <f>VLOOKUP(16,equipes,2,0)</f>
        <v>Pingouin</v>
      </c>
      <c r="AA10" s="16">
        <f t="shared" si="7"/>
        <v>4</v>
      </c>
    </row>
    <row r="11" spans="1:27">
      <c r="A11" s="26"/>
      <c r="B11" s="27"/>
      <c r="C11" s="28"/>
      <c r="D11" s="29"/>
      <c r="E11" s="29"/>
      <c r="F11" s="28"/>
      <c r="G11" s="27"/>
      <c r="I11" s="31">
        <v>9</v>
      </c>
      <c r="J11" s="30" t="s">
        <v>23</v>
      </c>
      <c r="K11" s="32">
        <f>SUMIF(C:C,J11,D:D)+SUMIF(F:F,J11,E:E)+SUMIF(W:W,J11,X:X)+SUMIF(Z:Z,J11,Y:Y)</f>
        <v>5</v>
      </c>
      <c r="L11" s="32">
        <f>SUMIF(C:C,C12,E:E)+SUMIF(F:F,J11,D:D)+SUMIF(W:W,C12,Y:Y)+SUMIF(Z:Z,J11,X:X)</f>
        <v>6</v>
      </c>
      <c r="M11" s="32">
        <f>K11-L11</f>
        <v>-1</v>
      </c>
      <c r="N11" s="32">
        <f>COUNTIFS(C:C,J11,B:B,4)+COUNTIFS(F:F,J11,G:G,4)+COUNTIFS(W:W,J11,V:V,4)+COUNTIFS(Z:Z,J11,AA:AA,4)</f>
        <v>1</v>
      </c>
      <c r="O11" s="32">
        <f>COUNTIFS(C:C,J11,B:B,1)+COUNTIFS(F:F,J11,G:G,1)+COUNTIFS(W:W,J11,V:V,1)+COUNTIFS(Z:Z,J11,AA:AA,1)</f>
        <v>1</v>
      </c>
      <c r="P11" s="32">
        <f>COUNTIFS(C:C,J11,B:B,2)+COUNTIFS(F:F,J11,G:G,2)+COUNTIFS(W:W,J11,V:V,2)+COUNTIFS(Z:Z,J11,AA:AA,2)</f>
        <v>0</v>
      </c>
      <c r="Q11" s="32">
        <f>SUM(N11:P11)</f>
        <v>2</v>
      </c>
      <c r="R11" s="33">
        <f>N11*4+O11+P11*2</f>
        <v>5</v>
      </c>
      <c r="S11" s="13">
        <f t="shared" si="5"/>
        <v>5.0489999999999995</v>
      </c>
      <c r="U11" s="26"/>
      <c r="V11" s="27"/>
      <c r="W11" s="28"/>
      <c r="X11" s="29"/>
      <c r="Y11" s="29"/>
      <c r="Z11" s="28"/>
      <c r="AA11" s="27"/>
    </row>
    <row r="12" spans="1:27">
      <c r="A12" s="24">
        <v>2</v>
      </c>
      <c r="B12" s="17">
        <f t="shared" si="0"/>
        <v>2</v>
      </c>
      <c r="C12" s="10" t="str">
        <f>VLOOKUP(1,equipes,2,0)</f>
        <v>Autruche</v>
      </c>
      <c r="D12" s="25">
        <v>1</v>
      </c>
      <c r="E12" s="25">
        <v>1</v>
      </c>
      <c r="F12" s="10" t="str">
        <f>VLOOKUP(8,equipes,2,0)</f>
        <v>Hérisson</v>
      </c>
      <c r="G12" s="17">
        <f t="shared" si="1"/>
        <v>2</v>
      </c>
      <c r="I12" s="31">
        <v>10</v>
      </c>
      <c r="J12" s="30" t="s">
        <v>24</v>
      </c>
      <c r="K12" s="32">
        <f>SUMIF(C:C,J12,D:D)+SUMIF(F:F,J12,E:E)+SUMIF(W:W,J12,X:X)+SUMIF(Z:Z,J12,Y:Y)</f>
        <v>0</v>
      </c>
      <c r="L12" s="32">
        <f>SUMIF(C:C,C13,E:E)+SUMIF(F:F,J12,D:D)+SUMIF(W:W,C13,Y:Y)+SUMIF(Z:Z,J12,X:X)</f>
        <v>2</v>
      </c>
      <c r="M12" s="32">
        <f>K12-L12</f>
        <v>-2</v>
      </c>
      <c r="N12" s="32">
        <f>COUNTIFS(C:C,J12,B:B,4)+COUNTIFS(F:F,J12,G:G,4)+COUNTIFS(W:W,J12,V:V,4)+COUNTIFS(Z:Z,J12,AA:AA,4)</f>
        <v>0</v>
      </c>
      <c r="O12" s="32">
        <f>COUNTIFS(C:C,J12,B:B,1)+COUNTIFS(F:F,J12,G:G,1)+COUNTIFS(W:W,J12,V:V,1)+COUNTIFS(Z:Z,J12,AA:AA,1)</f>
        <v>1</v>
      </c>
      <c r="P12" s="32">
        <f>COUNTIFS(C:C,J12,B:B,2)+COUNTIFS(F:F,J12,G:G,2)+COUNTIFS(W:W,J12,V:V,2)+COUNTIFS(Z:Z,J12,AA:AA,2)</f>
        <v>1</v>
      </c>
      <c r="Q12" s="32">
        <f>SUM(N12:P12)</f>
        <v>2</v>
      </c>
      <c r="R12" s="33">
        <f>N12*4+O12+P12*2</f>
        <v>3</v>
      </c>
      <c r="S12" s="13">
        <f t="shared" si="5"/>
        <v>2.9980000000000002</v>
      </c>
      <c r="U12" s="24">
        <v>17</v>
      </c>
      <c r="V12" s="17">
        <f t="shared" si="6"/>
        <v>4</v>
      </c>
      <c r="W12" s="10" t="str">
        <f>VLOOKUP(8,equipes,2,0)</f>
        <v>Hérisson</v>
      </c>
      <c r="X12" s="25">
        <v>1</v>
      </c>
      <c r="Y12" s="25">
        <v>0</v>
      </c>
      <c r="Z12" s="10" t="str">
        <f>VLOOKUP(1,equipes,2,0)</f>
        <v>Autruche</v>
      </c>
      <c r="AA12" s="17">
        <f t="shared" si="7"/>
        <v>1</v>
      </c>
    </row>
    <row r="13" spans="1:27">
      <c r="A13" s="24"/>
      <c r="B13" s="17" t="str">
        <f t="shared" si="0"/>
        <v/>
      </c>
      <c r="C13" s="10" t="str">
        <f>VLOOKUP(9,equipes,2,0)</f>
        <v>Iguane</v>
      </c>
      <c r="D13" s="25"/>
      <c r="E13" s="25"/>
      <c r="F13" s="10" t="str">
        <f>VLOOKUP(7,equipes,2,0)</f>
        <v>Girafe</v>
      </c>
      <c r="G13" s="17" t="str">
        <f t="shared" si="1"/>
        <v/>
      </c>
      <c r="I13" s="31">
        <v>11</v>
      </c>
      <c r="J13" s="30" t="s">
        <v>25</v>
      </c>
      <c r="K13" s="32">
        <f>SUMIF(C:C,J13,D:D)+SUMIF(F:F,J13,E:E)+SUMIF(W:W,J13,X:X)+SUMIF(Z:Z,J13,Y:Y)</f>
        <v>6</v>
      </c>
      <c r="L13" s="32">
        <f>SUMIF(C:C,C14,E:E)+SUMIF(F:F,J13,D:D)+SUMIF(W:W,C14,Y:Y)+SUMIF(Z:Z,J13,X:X)</f>
        <v>8</v>
      </c>
      <c r="M13" s="32">
        <f>K13-L13</f>
        <v>-2</v>
      </c>
      <c r="N13" s="32">
        <f>COUNTIFS(C:C,J13,B:B,4)+COUNTIFS(F:F,J13,G:G,4)+COUNTIFS(W:W,J13,V:V,4)+COUNTIFS(Z:Z,J13,AA:AA,4)</f>
        <v>1</v>
      </c>
      <c r="O13" s="32">
        <f>COUNTIFS(C:C,J13,B:B,1)+COUNTIFS(F:F,J13,G:G,1)+COUNTIFS(W:W,J13,V:V,1)+COUNTIFS(Z:Z,J13,AA:AA,1)</f>
        <v>1</v>
      </c>
      <c r="P13" s="32">
        <f>COUNTIFS(C:C,J13,B:B,2)+COUNTIFS(F:F,J13,G:G,2)+COUNTIFS(W:W,J13,V:V,2)+COUNTIFS(Z:Z,J13,AA:AA,2)</f>
        <v>0</v>
      </c>
      <c r="Q13" s="32">
        <f>SUM(N13:P13)</f>
        <v>2</v>
      </c>
      <c r="R13" s="33">
        <f>N13*4+O13+P13*2</f>
        <v>5</v>
      </c>
      <c r="S13" s="13">
        <f t="shared" si="5"/>
        <v>5.0579999999999998</v>
      </c>
      <c r="U13" s="24"/>
      <c r="V13" s="17" t="str">
        <f t="shared" si="6"/>
        <v/>
      </c>
      <c r="W13" s="10" t="str">
        <f>VLOOKUP(7,equipes,2,0)</f>
        <v>Girafe</v>
      </c>
      <c r="X13" s="25"/>
      <c r="Y13" s="25"/>
      <c r="Z13" s="10" t="str">
        <f>VLOOKUP(9,equipes,2,0)</f>
        <v>Iguane</v>
      </c>
      <c r="AA13" s="17" t="str">
        <f t="shared" si="7"/>
        <v/>
      </c>
    </row>
    <row r="14" spans="1:27">
      <c r="A14" s="24"/>
      <c r="B14" s="17" t="str">
        <f t="shared" si="0"/>
        <v/>
      </c>
      <c r="C14" s="10" t="str">
        <f>VLOOKUP(10,equipes,2,0)</f>
        <v>Jument</v>
      </c>
      <c r="D14" s="25"/>
      <c r="E14" s="25"/>
      <c r="F14" s="10" t="str">
        <f>VLOOKUP(6,equipes,2,0)</f>
        <v>Faucon</v>
      </c>
      <c r="G14" s="17" t="str">
        <f t="shared" si="1"/>
        <v/>
      </c>
      <c r="I14" s="31">
        <v>12</v>
      </c>
      <c r="J14" s="30" t="s">
        <v>26</v>
      </c>
      <c r="K14" s="32">
        <f>SUMIF(C:C,J14,D:D)+SUMIF(F:F,J14,E:E)+SUMIF(W:W,J14,X:X)+SUMIF(Z:Z,J14,Y:Y)</f>
        <v>3</v>
      </c>
      <c r="L14" s="32">
        <f>SUMIF(C:C,C15,E:E)+SUMIF(F:F,J14,D:D)+SUMIF(W:W,C15,Y:Y)+SUMIF(Z:Z,J14,X:X)</f>
        <v>2</v>
      </c>
      <c r="M14" s="32">
        <f>K14-L14</f>
        <v>1</v>
      </c>
      <c r="N14" s="32">
        <f>COUNTIFS(C:C,J14,B:B,4)+COUNTIFS(F:F,J14,G:G,4)+COUNTIFS(W:W,J14,V:V,4)+COUNTIFS(Z:Z,J14,AA:AA,4)</f>
        <v>1</v>
      </c>
      <c r="O14" s="32">
        <f>COUNTIFS(C:C,J14,B:B,1)+COUNTIFS(F:F,J14,G:G,1)+COUNTIFS(W:W,J14,V:V,1)+COUNTIFS(Z:Z,J14,AA:AA,1)</f>
        <v>1</v>
      </c>
      <c r="P14" s="32">
        <f>COUNTIFS(C:C,J14,B:B,2)+COUNTIFS(F:F,J14,G:G,2)+COUNTIFS(W:W,J14,V:V,2)+COUNTIFS(Z:Z,J14,AA:AA,2)</f>
        <v>0</v>
      </c>
      <c r="Q14" s="32">
        <f>SUM(N14:P14)</f>
        <v>2</v>
      </c>
      <c r="R14" s="33">
        <f>N14*4+O14+P14*2</f>
        <v>5</v>
      </c>
      <c r="S14" s="13">
        <f t="shared" si="5"/>
        <v>5.0310000000000006</v>
      </c>
      <c r="U14" s="24"/>
      <c r="V14" s="17" t="str">
        <f t="shared" si="6"/>
        <v/>
      </c>
      <c r="W14" s="10" t="str">
        <f>VLOOKUP(6,equipes,2,0)</f>
        <v>Faucon</v>
      </c>
      <c r="X14" s="25"/>
      <c r="Y14" s="25"/>
      <c r="Z14" s="10" t="str">
        <f>VLOOKUP(10,equipes,2,0)</f>
        <v>Jument</v>
      </c>
      <c r="AA14" s="17" t="str">
        <f t="shared" si="7"/>
        <v/>
      </c>
    </row>
    <row r="15" spans="1:27">
      <c r="A15" s="24"/>
      <c r="B15" s="17" t="str">
        <f t="shared" si="0"/>
        <v/>
      </c>
      <c r="C15" s="10" t="str">
        <f>VLOOKUP(11,equipes,2,0)</f>
        <v>Koala</v>
      </c>
      <c r="D15" s="25"/>
      <c r="E15" s="25"/>
      <c r="F15" s="10" t="str">
        <f>VLOOKUP(5,equipes,2,0)</f>
        <v>Eléphant</v>
      </c>
      <c r="G15" s="17" t="str">
        <f t="shared" si="1"/>
        <v/>
      </c>
      <c r="I15" s="31">
        <v>13</v>
      </c>
      <c r="J15" s="30" t="s">
        <v>27</v>
      </c>
      <c r="K15" s="32">
        <f>SUMIF(C:C,J15,D:D)+SUMIF(F:F,J15,E:E)+SUMIF(W:W,J15,X:X)+SUMIF(Z:Z,J15,Y:Y)</f>
        <v>8</v>
      </c>
      <c r="L15" s="32">
        <f>SUMIF(C:C,C16,E:E)+SUMIF(F:F,J15,D:D)+SUMIF(W:W,C16,Y:Y)+SUMIF(Z:Z,J15,X:X)</f>
        <v>6</v>
      </c>
      <c r="M15" s="32">
        <f>K15-L15</f>
        <v>2</v>
      </c>
      <c r="N15" s="32">
        <f>COUNTIFS(C:C,J15,B:B,4)+COUNTIFS(F:F,J15,G:G,4)+COUNTIFS(W:W,J15,V:V,4)+COUNTIFS(Z:Z,J15,AA:AA,4)</f>
        <v>0</v>
      </c>
      <c r="O15" s="32">
        <f>COUNTIFS(C:C,J15,B:B,1)+COUNTIFS(F:F,J15,G:G,1)+COUNTIFS(W:W,J15,V:V,1)+COUNTIFS(Z:Z,J15,AA:AA,1)</f>
        <v>0</v>
      </c>
      <c r="P15" s="32">
        <f>COUNTIFS(C:C,J15,B:B,2)+COUNTIFS(F:F,J15,G:G,2)+COUNTIFS(W:W,J15,V:V,2)+COUNTIFS(Z:Z,J15,AA:AA,2)</f>
        <v>2</v>
      </c>
      <c r="Q15" s="32">
        <f>SUM(N15:P15)</f>
        <v>2</v>
      </c>
      <c r="R15" s="33">
        <f>N15*4+O15+P15*2</f>
        <v>4</v>
      </c>
      <c r="S15" s="13">
        <f t="shared" si="5"/>
        <v>4.0819999999999999</v>
      </c>
      <c r="U15" s="24"/>
      <c r="V15" s="17" t="str">
        <f t="shared" si="6"/>
        <v/>
      </c>
      <c r="W15" s="10" t="str">
        <f>VLOOKUP(5,equipes,2,0)</f>
        <v>Eléphant</v>
      </c>
      <c r="X15" s="25"/>
      <c r="Y15" s="25"/>
      <c r="Z15" s="10" t="str">
        <f>VLOOKUP(11,equipes,2,0)</f>
        <v>Koala</v>
      </c>
      <c r="AA15" s="17" t="str">
        <f t="shared" si="7"/>
        <v/>
      </c>
    </row>
    <row r="16" spans="1:27">
      <c r="A16" s="24"/>
      <c r="B16" s="17" t="str">
        <f t="shared" si="0"/>
        <v/>
      </c>
      <c r="C16" s="10" t="str">
        <f>VLOOKUP(12,equipes,2,0)</f>
        <v>Lion</v>
      </c>
      <c r="D16" s="25"/>
      <c r="E16" s="25"/>
      <c r="F16" s="10" t="str">
        <f>VLOOKUP(4,equipes,2,0)</f>
        <v>Dindon</v>
      </c>
      <c r="G16" s="17" t="str">
        <f t="shared" si="1"/>
        <v/>
      </c>
      <c r="I16" s="31">
        <v>14</v>
      </c>
      <c r="J16" s="30" t="s">
        <v>28</v>
      </c>
      <c r="K16" s="32">
        <f>SUMIF(C:C,J16,D:D)+SUMIF(F:F,J16,E:E)+SUMIF(W:W,J16,X:X)+SUMIF(Z:Z,J16,Y:Y)</f>
        <v>6</v>
      </c>
      <c r="L16" s="32">
        <f>SUMIF(C:C,C17,E:E)+SUMIF(F:F,J16,D:D)+SUMIF(W:W,C17,Y:Y)+SUMIF(Z:Z,J16,X:X)</f>
        <v>6</v>
      </c>
      <c r="M16" s="32">
        <f>K16-L16</f>
        <v>0</v>
      </c>
      <c r="N16" s="32">
        <f>COUNTIFS(C:C,J16,B:B,4)+COUNTIFS(F:F,J16,G:G,4)+COUNTIFS(W:W,J16,V:V,4)+COUNTIFS(Z:Z,J16,AA:AA,4)</f>
        <v>1</v>
      </c>
      <c r="O16" s="32">
        <f>COUNTIFS(C:C,J16,B:B,1)+COUNTIFS(F:F,J16,G:G,1)+COUNTIFS(W:W,J16,V:V,1)+COUNTIFS(Z:Z,J16,AA:AA,1)</f>
        <v>1</v>
      </c>
      <c r="P16" s="32">
        <f>COUNTIFS(C:C,J16,B:B,2)+COUNTIFS(F:F,J16,G:G,2)+COUNTIFS(W:W,J16,V:V,2)+COUNTIFS(Z:Z,J16,AA:AA,2)</f>
        <v>2</v>
      </c>
      <c r="Q16" s="32">
        <f>SUM(N16:P16)</f>
        <v>4</v>
      </c>
      <c r="R16" s="33">
        <f>N16*4+O16+P16*2</f>
        <v>9</v>
      </c>
      <c r="S16" s="13">
        <f t="shared" si="5"/>
        <v>9.06</v>
      </c>
      <c r="U16" s="24"/>
      <c r="V16" s="17" t="str">
        <f t="shared" si="6"/>
        <v/>
      </c>
      <c r="W16" s="10" t="str">
        <f>VLOOKUP(4,equipes,2,0)</f>
        <v>Dindon</v>
      </c>
      <c r="X16" s="25"/>
      <c r="Y16" s="25"/>
      <c r="Z16" s="10" t="str">
        <f>VLOOKUP(12,equipes,2,0)</f>
        <v>Lion</v>
      </c>
      <c r="AA16" s="17" t="str">
        <f t="shared" si="7"/>
        <v/>
      </c>
    </row>
    <row r="17" spans="1:27">
      <c r="A17" s="24"/>
      <c r="B17" s="17" t="str">
        <f t="shared" si="0"/>
        <v/>
      </c>
      <c r="C17" s="10" t="str">
        <f>VLOOKUP(13,equipes,2,0)</f>
        <v>Mangouste</v>
      </c>
      <c r="D17" s="25"/>
      <c r="E17" s="25"/>
      <c r="F17" s="10" t="str">
        <f>VLOOKUP(3,equipes,2,0)</f>
        <v>Cheval</v>
      </c>
      <c r="G17" s="17" t="str">
        <f t="shared" si="1"/>
        <v/>
      </c>
      <c r="I17" s="31">
        <v>15</v>
      </c>
      <c r="J17" s="30" t="s">
        <v>29</v>
      </c>
      <c r="K17" s="32">
        <f>SUMIF(C:C,J17,D:D)+SUMIF(F:F,J17,E:E)+SUMIF(W:W,J17,X:X)+SUMIF(Z:Z,J17,Y:Y)</f>
        <v>2</v>
      </c>
      <c r="L17" s="32">
        <f>SUMIF(C:C,C18,E:E)+SUMIF(F:F,J17,D:D)+SUMIF(W:W,C18,Y:Y)+SUMIF(Z:Z,J17,X:X)</f>
        <v>6</v>
      </c>
      <c r="M17" s="32">
        <f>K17-L17</f>
        <v>-4</v>
      </c>
      <c r="N17" s="32">
        <f>COUNTIFS(C:C,J17,B:B,4)+COUNTIFS(F:F,J17,G:G,4)+COUNTIFS(W:W,J17,V:V,4)+COUNTIFS(Z:Z,J17,AA:AA,4)</f>
        <v>1</v>
      </c>
      <c r="O17" s="32">
        <f>COUNTIFS(C:C,J17,B:B,1)+COUNTIFS(F:F,J17,G:G,1)+COUNTIFS(W:W,J17,V:V,1)+COUNTIFS(Z:Z,J17,AA:AA,1)</f>
        <v>1</v>
      </c>
      <c r="P17" s="32">
        <f>COUNTIFS(C:C,J17,B:B,2)+COUNTIFS(F:F,J17,G:G,2)+COUNTIFS(W:W,J17,V:V,2)+COUNTIFS(Z:Z,J17,AA:AA,2)</f>
        <v>0</v>
      </c>
      <c r="Q17" s="32">
        <f>SUM(N17:P17)</f>
        <v>2</v>
      </c>
      <c r="R17" s="33">
        <f>N17*4+O17+P17*2</f>
        <v>5</v>
      </c>
      <c r="S17" s="13">
        <f t="shared" si="5"/>
        <v>5.016</v>
      </c>
      <c r="U17" s="24"/>
      <c r="V17" s="17" t="str">
        <f t="shared" si="6"/>
        <v/>
      </c>
      <c r="W17" s="10" t="str">
        <f>VLOOKUP(3,equipes,2,0)</f>
        <v>Cheval</v>
      </c>
      <c r="X17" s="25"/>
      <c r="Y17" s="25"/>
      <c r="Z17" s="10" t="str">
        <f>VLOOKUP(13,equipes,2,0)</f>
        <v>Mangouste</v>
      </c>
      <c r="AA17" s="17" t="str">
        <f t="shared" si="7"/>
        <v/>
      </c>
    </row>
    <row r="18" spans="1:27">
      <c r="A18" s="24"/>
      <c r="B18" s="17">
        <f t="shared" si="0"/>
        <v>2</v>
      </c>
      <c r="C18" s="10" t="str">
        <f>VLOOKUP(14,equipes,2,0)</f>
        <v>Narval</v>
      </c>
      <c r="D18" s="25">
        <v>1</v>
      </c>
      <c r="E18" s="25">
        <v>1</v>
      </c>
      <c r="F18" s="10" t="str">
        <f>VLOOKUP(2,equipes,2,0)</f>
        <v>Babouin</v>
      </c>
      <c r="G18" s="17">
        <f t="shared" si="1"/>
        <v>2</v>
      </c>
      <c r="I18" s="31">
        <v>16</v>
      </c>
      <c r="J18" s="30" t="s">
        <v>30</v>
      </c>
      <c r="K18" s="32">
        <f>SUMIF(C:C,J18,D:D)+SUMIF(F:F,J18,E:E)+SUMIF(W:W,J18,X:X)+SUMIF(Z:Z,J18,Y:Y)</f>
        <v>8</v>
      </c>
      <c r="L18" s="32">
        <f>SUMIF(C:C,C19,E:E)+SUMIF(F:F,J18,D:D)+SUMIF(W:W,C19,Y:Y)+SUMIF(Z:Z,J18,X:X)</f>
        <v>3</v>
      </c>
      <c r="M18" s="32">
        <f>K18-L18</f>
        <v>5</v>
      </c>
      <c r="N18" s="32">
        <f>COUNTIFS(C:C,J18,B:B,4)+COUNTIFS(F:F,J18,G:G,4)+COUNTIFS(W:W,J18,V:V,4)+COUNTIFS(Z:Z,J18,AA:AA,4)</f>
        <v>1</v>
      </c>
      <c r="O18" s="32">
        <f>COUNTIFS(C:C,J18,B:B,1)+COUNTIFS(F:F,J18,G:G,1)+COUNTIFS(W:W,J18,V:V,1)+COUNTIFS(Z:Z,J18,AA:AA,1)</f>
        <v>1</v>
      </c>
      <c r="P18" s="32">
        <f>COUNTIFS(C:C,J18,B:B,2)+COUNTIFS(F:F,J18,G:G,2)+COUNTIFS(W:W,J18,V:V,2)+COUNTIFS(Z:Z,J18,AA:AA,2)</f>
        <v>0</v>
      </c>
      <c r="Q18" s="32">
        <f>SUM(N18:P18)</f>
        <v>2</v>
      </c>
      <c r="R18" s="33">
        <f>N18*4+O18+P18*2</f>
        <v>5</v>
      </c>
      <c r="S18" s="13">
        <f t="shared" si="5"/>
        <v>5.085</v>
      </c>
      <c r="U18" s="24"/>
      <c r="V18" s="17">
        <f t="shared" si="6"/>
        <v>2</v>
      </c>
      <c r="W18" s="10" t="str">
        <f>VLOOKUP(2,equipes,2,0)</f>
        <v>Babouin</v>
      </c>
      <c r="X18" s="25">
        <v>1</v>
      </c>
      <c r="Y18" s="25">
        <v>1</v>
      </c>
      <c r="Z18" s="10" t="str">
        <f>VLOOKUP(14,equipes,2,0)</f>
        <v>Narval</v>
      </c>
      <c r="AA18" s="17">
        <f t="shared" si="7"/>
        <v>2</v>
      </c>
    </row>
    <row r="19" spans="1:27">
      <c r="A19" s="24"/>
      <c r="B19" s="17" t="str">
        <f t="shared" si="0"/>
        <v/>
      </c>
      <c r="C19" s="10" t="str">
        <f>VLOOKUP(15,equipes,2,0)</f>
        <v>Otarie</v>
      </c>
      <c r="D19" s="25"/>
      <c r="E19" s="25"/>
      <c r="F19" s="10" t="str">
        <f>VLOOKUP(16,equipes,2,0)</f>
        <v>Pingouin</v>
      </c>
      <c r="G19" s="17" t="str">
        <f t="shared" si="1"/>
        <v/>
      </c>
      <c r="S19" s="13"/>
      <c r="U19" s="24"/>
      <c r="V19" s="17" t="str">
        <f t="shared" si="6"/>
        <v/>
      </c>
      <c r="W19" s="10" t="str">
        <f>VLOOKUP(16,equipes,2,0)</f>
        <v>Pingouin</v>
      </c>
      <c r="X19" s="25"/>
      <c r="Y19" s="25"/>
      <c r="Z19" s="10" t="str">
        <f>VLOOKUP(15,equipes,2,0)</f>
        <v>Otarie</v>
      </c>
      <c r="AA19" s="17" t="str">
        <f t="shared" si="7"/>
        <v/>
      </c>
    </row>
    <row r="20" spans="1:27" s="19" customFormat="1">
      <c r="A20" s="26"/>
      <c r="B20" s="27"/>
      <c r="C20" s="28"/>
      <c r="D20" s="29"/>
      <c r="E20" s="29"/>
      <c r="F20" s="28"/>
      <c r="G20" s="27"/>
      <c r="I20" s="1" t="s">
        <v>31</v>
      </c>
      <c r="J20"/>
      <c r="K20" s="5" t="s">
        <v>3</v>
      </c>
      <c r="S20" s="21"/>
      <c r="U20" s="26"/>
      <c r="V20" s="27"/>
      <c r="W20" s="28"/>
      <c r="X20" s="29"/>
      <c r="Y20" s="29"/>
      <c r="Z20" s="28"/>
      <c r="AA20" s="27"/>
    </row>
    <row r="21" spans="1:27" ht="18.75">
      <c r="A21" s="23">
        <v>3</v>
      </c>
      <c r="B21" s="16" t="str">
        <f t="shared" si="0"/>
        <v/>
      </c>
      <c r="C21" s="9" t="str">
        <f>VLOOKUP(1,equipes,2,0)</f>
        <v>Autruche</v>
      </c>
      <c r="D21" s="25"/>
      <c r="E21" s="25"/>
      <c r="F21" s="9" t="str">
        <f>VLOOKUP(7,equipes,2,0)</f>
        <v>Girafe</v>
      </c>
      <c r="G21" s="16" t="str">
        <f t="shared" si="1"/>
        <v/>
      </c>
      <c r="I21" s="34">
        <v>1</v>
      </c>
      <c r="J21" s="36" t="str">
        <f>INDEX($J$3:$J$18,MATCH(LARGE($S$3:$S$19,I21),$S$3:$S$19,0))</f>
        <v>Hérisson</v>
      </c>
      <c r="K21" s="35">
        <f>INDEX($R$3:$R$18,MATCH(J21,$J$3:$J$18,0))</f>
        <v>12</v>
      </c>
      <c r="U21" s="23">
        <v>18</v>
      </c>
      <c r="V21" s="16" t="str">
        <f t="shared" si="6"/>
        <v/>
      </c>
      <c r="W21" s="9" t="str">
        <f>VLOOKUP(7,equipes,2,0)</f>
        <v>Girafe</v>
      </c>
      <c r="X21" s="25"/>
      <c r="Y21" s="25"/>
      <c r="Z21" s="9" t="str">
        <f>VLOOKUP(1,equipes,2,0)</f>
        <v>Autruche</v>
      </c>
      <c r="AA21" s="16" t="str">
        <f t="shared" si="7"/>
        <v/>
      </c>
    </row>
    <row r="22" spans="1:27">
      <c r="A22" s="23"/>
      <c r="B22" s="16" t="str">
        <f t="shared" si="0"/>
        <v/>
      </c>
      <c r="C22" s="9" t="str">
        <f>VLOOKUP(8,equipes,2,0)</f>
        <v>Hérisson</v>
      </c>
      <c r="D22" s="25"/>
      <c r="E22" s="25"/>
      <c r="F22" s="9" t="str">
        <f>VLOOKUP(6,equipes,2,0)</f>
        <v>Faucon</v>
      </c>
      <c r="G22" s="16" t="str">
        <f t="shared" si="1"/>
        <v/>
      </c>
      <c r="I22" s="34">
        <v>2</v>
      </c>
      <c r="J22" s="35" t="str">
        <f>INDEX($J$3:$J$18,MATCH(LARGE($S$3:$S$19,I22),$S$3:$S$19,0))</f>
        <v>Babouin</v>
      </c>
      <c r="K22" s="35">
        <f t="shared" ref="K22:K37" si="8">INDEX($R$3:$R$18,MATCH(J22,$J$3:$J$18,0))</f>
        <v>9</v>
      </c>
      <c r="U22" s="23"/>
      <c r="V22" s="16" t="str">
        <f t="shared" si="6"/>
        <v/>
      </c>
      <c r="W22" s="9" t="str">
        <f>VLOOKUP(6,equipes,2,0)</f>
        <v>Faucon</v>
      </c>
      <c r="X22" s="25"/>
      <c r="Y22" s="25"/>
      <c r="Z22" s="9" t="str">
        <f>VLOOKUP(8,equipes,2,0)</f>
        <v>Hérisson</v>
      </c>
      <c r="AA22" s="16" t="str">
        <f t="shared" si="7"/>
        <v/>
      </c>
    </row>
    <row r="23" spans="1:27">
      <c r="A23" s="23"/>
      <c r="B23" s="16" t="str">
        <f t="shared" si="0"/>
        <v/>
      </c>
      <c r="C23" s="9" t="str">
        <f>VLOOKUP(9,equipes,2,0)</f>
        <v>Iguane</v>
      </c>
      <c r="D23" s="25"/>
      <c r="E23" s="25"/>
      <c r="F23" s="9" t="str">
        <f>VLOOKUP(5,equipes,2,0)</f>
        <v>Eléphant</v>
      </c>
      <c r="G23" s="16" t="str">
        <f t="shared" si="1"/>
        <v/>
      </c>
      <c r="I23" s="34">
        <v>3</v>
      </c>
      <c r="J23" s="35" t="str">
        <f>INDEX($J$3:$J$18,MATCH(LARGE($S$3:$S$19,I23),$S$3:$S$19,0))</f>
        <v>Narval</v>
      </c>
      <c r="K23" s="35">
        <f t="shared" si="8"/>
        <v>9</v>
      </c>
      <c r="U23" s="23"/>
      <c r="V23" s="16" t="str">
        <f t="shared" si="6"/>
        <v/>
      </c>
      <c r="W23" s="9" t="str">
        <f>VLOOKUP(5,equipes,2,0)</f>
        <v>Eléphant</v>
      </c>
      <c r="X23" s="25"/>
      <c r="Y23" s="25"/>
      <c r="Z23" s="9" t="str">
        <f>VLOOKUP(9,equipes,2,0)</f>
        <v>Iguane</v>
      </c>
      <c r="AA23" s="16" t="str">
        <f t="shared" si="7"/>
        <v/>
      </c>
    </row>
    <row r="24" spans="1:27">
      <c r="A24" s="23"/>
      <c r="B24" s="16" t="str">
        <f t="shared" si="0"/>
        <v/>
      </c>
      <c r="C24" s="9" t="str">
        <f>VLOOKUP(10,equipes,2,0)</f>
        <v>Jument</v>
      </c>
      <c r="D24" s="25"/>
      <c r="E24" s="25"/>
      <c r="F24" s="9" t="str">
        <f>VLOOKUP(4,equipes,2,0)</f>
        <v>Dindon</v>
      </c>
      <c r="G24" s="16" t="str">
        <f t="shared" si="1"/>
        <v/>
      </c>
      <c r="I24" s="34">
        <v>4</v>
      </c>
      <c r="J24" s="35" t="str">
        <f>INDEX($J$3:$J$18,MATCH(LARGE($S$3:$S$19,I24),$S$3:$S$19,0))</f>
        <v>Autruche</v>
      </c>
      <c r="K24" s="35">
        <f t="shared" si="8"/>
        <v>8</v>
      </c>
      <c r="U24" s="23"/>
      <c r="V24" s="16" t="str">
        <f t="shared" si="6"/>
        <v/>
      </c>
      <c r="W24" s="9" t="str">
        <f>VLOOKUP(4,equipes,2,0)</f>
        <v>Dindon</v>
      </c>
      <c r="X24" s="25"/>
      <c r="Y24" s="25"/>
      <c r="Z24" s="9" t="str">
        <f>VLOOKUP(10,equipes,2,0)</f>
        <v>Jument</v>
      </c>
      <c r="AA24" s="16" t="str">
        <f t="shared" si="7"/>
        <v/>
      </c>
    </row>
    <row r="25" spans="1:27">
      <c r="A25" s="23"/>
      <c r="B25" s="16" t="str">
        <f t="shared" si="0"/>
        <v/>
      </c>
      <c r="C25" s="9" t="str">
        <f>VLOOKUP(11,equipes,2,0)</f>
        <v>Koala</v>
      </c>
      <c r="D25" s="25"/>
      <c r="E25" s="25"/>
      <c r="F25" s="9" t="str">
        <f>VLOOKUP(3,equipes,2,0)</f>
        <v>Cheval</v>
      </c>
      <c r="G25" s="16" t="str">
        <f t="shared" si="1"/>
        <v/>
      </c>
      <c r="I25" s="34">
        <v>5</v>
      </c>
      <c r="J25" s="35" t="str">
        <f>INDEX($J$3:$J$18,MATCH(LARGE($S$3:$S$19,I25),$S$3:$S$19,0))</f>
        <v>Pingouin</v>
      </c>
      <c r="K25" s="35">
        <f t="shared" si="8"/>
        <v>5</v>
      </c>
      <c r="U25" s="23"/>
      <c r="V25" s="16" t="str">
        <f t="shared" si="6"/>
        <v/>
      </c>
      <c r="W25" s="9" t="str">
        <f>VLOOKUP(3,equipes,2,0)</f>
        <v>Cheval</v>
      </c>
      <c r="X25" s="25"/>
      <c r="Y25" s="25"/>
      <c r="Z25" s="9" t="str">
        <f>VLOOKUP(11,equipes,2,0)</f>
        <v>Koala</v>
      </c>
      <c r="AA25" s="16" t="str">
        <f t="shared" si="7"/>
        <v/>
      </c>
    </row>
    <row r="26" spans="1:27">
      <c r="A26" s="23"/>
      <c r="B26" s="16" t="str">
        <f t="shared" si="0"/>
        <v/>
      </c>
      <c r="C26" s="9" t="str">
        <f>VLOOKUP(12,equipes,2,0)</f>
        <v>Lion</v>
      </c>
      <c r="D26" s="25"/>
      <c r="E26" s="25"/>
      <c r="F26" s="9" t="str">
        <f>VLOOKUP(2,equipes,2,0)</f>
        <v>Babouin</v>
      </c>
      <c r="G26" s="16" t="str">
        <f t="shared" si="1"/>
        <v/>
      </c>
      <c r="I26" s="34">
        <v>6</v>
      </c>
      <c r="J26" s="35" t="str">
        <f>INDEX($J$3:$J$18,MATCH(LARGE($S$3:$S$19,I26),$S$3:$S$19,0))</f>
        <v>Girafe</v>
      </c>
      <c r="K26" s="35">
        <f t="shared" si="8"/>
        <v>5</v>
      </c>
      <c r="U26" s="23"/>
      <c r="V26" s="16" t="str">
        <f t="shared" si="6"/>
        <v/>
      </c>
      <c r="W26" s="9" t="str">
        <f>VLOOKUP(2,equipes,2,0)</f>
        <v>Babouin</v>
      </c>
      <c r="X26" s="25"/>
      <c r="Y26" s="25"/>
      <c r="Z26" s="9" t="str">
        <f>VLOOKUP(12,equipes,2,0)</f>
        <v>Lion</v>
      </c>
      <c r="AA26" s="16" t="str">
        <f t="shared" si="7"/>
        <v/>
      </c>
    </row>
    <row r="27" spans="1:27">
      <c r="A27" s="23"/>
      <c r="B27" s="16" t="str">
        <f t="shared" si="0"/>
        <v/>
      </c>
      <c r="C27" s="9" t="str">
        <f>VLOOKUP(13,equipes,2,0)</f>
        <v>Mangouste</v>
      </c>
      <c r="D27" s="25"/>
      <c r="E27" s="25"/>
      <c r="F27" s="9" t="str">
        <f>VLOOKUP(16,equipes,2,0)</f>
        <v>Pingouin</v>
      </c>
      <c r="G27" s="16" t="str">
        <f t="shared" si="1"/>
        <v/>
      </c>
      <c r="I27" s="34">
        <v>7</v>
      </c>
      <c r="J27" s="35" t="str">
        <f>INDEX($J$3:$J$18,MATCH(LARGE($S$3:$S$19,I27),$S$3:$S$19,0))</f>
        <v>Koala</v>
      </c>
      <c r="K27" s="35">
        <f t="shared" si="8"/>
        <v>5</v>
      </c>
      <c r="U27" s="23"/>
      <c r="V27" s="16" t="str">
        <f t="shared" si="6"/>
        <v/>
      </c>
      <c r="W27" s="9" t="str">
        <f>VLOOKUP(16,equipes,2,0)</f>
        <v>Pingouin</v>
      </c>
      <c r="X27" s="25"/>
      <c r="Y27" s="25"/>
      <c r="Z27" s="9" t="str">
        <f>VLOOKUP(13,equipes,2,0)</f>
        <v>Mangouste</v>
      </c>
      <c r="AA27" s="16" t="str">
        <f t="shared" si="7"/>
        <v/>
      </c>
    </row>
    <row r="28" spans="1:27">
      <c r="A28" s="23"/>
      <c r="B28" s="16" t="str">
        <f t="shared" si="0"/>
        <v/>
      </c>
      <c r="C28" s="9" t="str">
        <f>VLOOKUP(14,equipes,2,0)</f>
        <v>Narval</v>
      </c>
      <c r="D28" s="25"/>
      <c r="E28" s="25"/>
      <c r="F28" s="9" t="str">
        <f>VLOOKUP(15,equipes,2,0)</f>
        <v>Otarie</v>
      </c>
      <c r="G28" s="16" t="str">
        <f t="shared" si="1"/>
        <v/>
      </c>
      <c r="I28" s="34">
        <v>8</v>
      </c>
      <c r="J28" s="35" t="str">
        <f>INDEX($J$3:$J$18,MATCH(LARGE($S$3:$S$19,I28),$S$3:$S$19,0))</f>
        <v>Iguane</v>
      </c>
      <c r="K28" s="35">
        <f t="shared" si="8"/>
        <v>5</v>
      </c>
      <c r="U28" s="23"/>
      <c r="V28" s="16" t="str">
        <f t="shared" si="6"/>
        <v/>
      </c>
      <c r="W28" s="9" t="str">
        <f>VLOOKUP(15,equipes,2,0)</f>
        <v>Otarie</v>
      </c>
      <c r="X28" s="25"/>
      <c r="Y28" s="25"/>
      <c r="Z28" s="9" t="str">
        <f>VLOOKUP(14,equipes,2,0)</f>
        <v>Narval</v>
      </c>
      <c r="AA28" s="16" t="str">
        <f t="shared" si="7"/>
        <v/>
      </c>
    </row>
    <row r="29" spans="1:27" s="19" customFormat="1">
      <c r="A29" s="26"/>
      <c r="B29" s="27"/>
      <c r="C29" s="28"/>
      <c r="D29" s="29"/>
      <c r="E29" s="29"/>
      <c r="F29" s="28"/>
      <c r="G29" s="27"/>
      <c r="I29" s="34">
        <v>9</v>
      </c>
      <c r="J29" s="35" t="str">
        <f>INDEX($J$3:$J$18,MATCH(LARGE($S$3:$S$19,I29),$S$3:$S$19,0))</f>
        <v>Dindon</v>
      </c>
      <c r="K29" s="35">
        <f>INDEX($R$3:$R$18,MATCH(J29,$J$3:$J$18,0))</f>
        <v>5</v>
      </c>
      <c r="S29" s="22"/>
      <c r="U29" s="26"/>
      <c r="V29" s="27"/>
      <c r="W29" s="28"/>
      <c r="X29" s="29"/>
      <c r="Y29" s="29"/>
      <c r="Z29" s="28"/>
      <c r="AA29" s="27"/>
    </row>
    <row r="30" spans="1:27">
      <c r="A30" s="24">
        <v>4</v>
      </c>
      <c r="B30" s="17" t="str">
        <f t="shared" si="0"/>
        <v/>
      </c>
      <c r="C30" s="10" t="str">
        <f>VLOOKUP(1,equipes,2,0)</f>
        <v>Autruche</v>
      </c>
      <c r="D30" s="25"/>
      <c r="E30" s="25"/>
      <c r="F30" s="10" t="str">
        <f>VLOOKUP(6,equipes,2,0)</f>
        <v>Faucon</v>
      </c>
      <c r="G30" s="17" t="str">
        <f t="shared" si="1"/>
        <v/>
      </c>
      <c r="I30" s="34">
        <v>10</v>
      </c>
      <c r="J30" s="35" t="str">
        <f>INDEX($J$3:$J$18,MATCH(LARGE($S$3:$S$19,I30),$S$3:$S$19,0))</f>
        <v>Lion</v>
      </c>
      <c r="K30" s="35">
        <f>INDEX($R$3:$R$18,MATCH(J30,$J$3:$J$18,0))</f>
        <v>5</v>
      </c>
      <c r="U30" s="24">
        <v>19</v>
      </c>
      <c r="V30" s="17" t="str">
        <f t="shared" si="6"/>
        <v/>
      </c>
      <c r="W30" s="10" t="str">
        <f>VLOOKUP(6,equipes,2,0)</f>
        <v>Faucon</v>
      </c>
      <c r="X30" s="25"/>
      <c r="Y30" s="25"/>
      <c r="Z30" s="10" t="str">
        <f>VLOOKUP(1,equipes,2,0)</f>
        <v>Autruche</v>
      </c>
      <c r="AA30" s="17" t="str">
        <f t="shared" si="7"/>
        <v/>
      </c>
    </row>
    <row r="31" spans="1:27">
      <c r="A31" s="24"/>
      <c r="B31" s="17" t="str">
        <f t="shared" si="0"/>
        <v/>
      </c>
      <c r="C31" s="10" t="str">
        <f>VLOOKUP(7,equipes,2,0)</f>
        <v>Girafe</v>
      </c>
      <c r="D31" s="25"/>
      <c r="E31" s="25"/>
      <c r="F31" s="10" t="str">
        <f>VLOOKUP(5,equipes,2,0)</f>
        <v>Eléphant</v>
      </c>
      <c r="G31" s="17" t="str">
        <f t="shared" si="1"/>
        <v/>
      </c>
      <c r="I31" s="34">
        <v>11</v>
      </c>
      <c r="J31" s="35" t="str">
        <f>INDEX($J$3:$J$18,MATCH(LARGE($S$3:$S$19,I31),$S$3:$S$19,0))</f>
        <v>Faucon</v>
      </c>
      <c r="K31" s="35">
        <f>INDEX($R$3:$R$18,MATCH(J31,$J$3:$J$18,0))</f>
        <v>5</v>
      </c>
      <c r="U31" s="24"/>
      <c r="V31" s="17" t="str">
        <f t="shared" si="6"/>
        <v/>
      </c>
      <c r="W31" s="10" t="str">
        <f>VLOOKUP(5,equipes,2,0)</f>
        <v>Eléphant</v>
      </c>
      <c r="X31" s="25"/>
      <c r="Y31" s="25"/>
      <c r="Z31" s="10" t="str">
        <f>VLOOKUP(7,equipes,2,0)</f>
        <v>Girafe</v>
      </c>
      <c r="AA31" s="17" t="str">
        <f t="shared" si="7"/>
        <v/>
      </c>
    </row>
    <row r="32" spans="1:27">
      <c r="A32" s="24"/>
      <c r="B32" s="17" t="str">
        <f t="shared" si="0"/>
        <v/>
      </c>
      <c r="C32" s="10" t="str">
        <f>VLOOKUP(8,equipes,2,0)</f>
        <v>Hérisson</v>
      </c>
      <c r="D32" s="25"/>
      <c r="E32" s="25"/>
      <c r="F32" s="10" t="str">
        <f>VLOOKUP(4,equipes,2,0)</f>
        <v>Dindon</v>
      </c>
      <c r="G32" s="17" t="str">
        <f t="shared" si="1"/>
        <v/>
      </c>
      <c r="I32" s="34">
        <v>12</v>
      </c>
      <c r="J32" s="35" t="str">
        <f>INDEX($J$3:$J$18,MATCH(LARGE($S$3:$S$19,I32),$S$3:$S$19,0))</f>
        <v>Cheval</v>
      </c>
      <c r="K32" s="35">
        <f>INDEX($R$3:$R$18,MATCH(J32,$J$3:$J$18,0))</f>
        <v>5</v>
      </c>
      <c r="U32" s="24"/>
      <c r="V32" s="17" t="str">
        <f t="shared" si="6"/>
        <v/>
      </c>
      <c r="W32" s="10" t="str">
        <f>VLOOKUP(4,equipes,2,0)</f>
        <v>Dindon</v>
      </c>
      <c r="X32" s="25"/>
      <c r="Y32" s="25"/>
      <c r="Z32" s="10" t="str">
        <f>VLOOKUP(8,equipes,2,0)</f>
        <v>Hérisson</v>
      </c>
      <c r="AA32" s="17" t="str">
        <f t="shared" si="7"/>
        <v/>
      </c>
    </row>
    <row r="33" spans="1:27">
      <c r="A33" s="24"/>
      <c r="B33" s="17" t="str">
        <f t="shared" si="0"/>
        <v/>
      </c>
      <c r="C33" s="10" t="str">
        <f>VLOOKUP(9,equipes,2,0)</f>
        <v>Iguane</v>
      </c>
      <c r="D33" s="25"/>
      <c r="E33" s="25"/>
      <c r="F33" s="10" t="str">
        <f>VLOOKUP(3,equipes,2,0)</f>
        <v>Cheval</v>
      </c>
      <c r="G33" s="17" t="str">
        <f t="shared" si="1"/>
        <v/>
      </c>
      <c r="I33" s="34">
        <v>13</v>
      </c>
      <c r="J33" s="35" t="str">
        <f>INDEX($J$3:$J$18,MATCH(LARGE($S$3:$S$19,I33),$S$3:$S$19,0))</f>
        <v>Otarie</v>
      </c>
      <c r="K33" s="35">
        <f>INDEX($R$3:$R$18,MATCH(J33,$J$3:$J$18,0))</f>
        <v>5</v>
      </c>
      <c r="U33" s="24"/>
      <c r="V33" s="17" t="str">
        <f t="shared" si="6"/>
        <v/>
      </c>
      <c r="W33" s="10" t="str">
        <f>VLOOKUP(3,equipes,2,0)</f>
        <v>Cheval</v>
      </c>
      <c r="X33" s="25"/>
      <c r="Y33" s="25"/>
      <c r="Z33" s="10" t="str">
        <f>VLOOKUP(9,equipes,2,0)</f>
        <v>Iguane</v>
      </c>
      <c r="AA33" s="17" t="str">
        <f t="shared" si="7"/>
        <v/>
      </c>
    </row>
    <row r="34" spans="1:27">
      <c r="A34" s="24"/>
      <c r="B34" s="17" t="str">
        <f t="shared" si="0"/>
        <v/>
      </c>
      <c r="C34" s="10" t="str">
        <f>VLOOKUP(10,equipes,2,0)</f>
        <v>Jument</v>
      </c>
      <c r="D34" s="25"/>
      <c r="E34" s="25"/>
      <c r="F34" s="10" t="str">
        <f>VLOOKUP(2,equipes,2,0)</f>
        <v>Babouin</v>
      </c>
      <c r="G34" s="17" t="str">
        <f t="shared" si="1"/>
        <v/>
      </c>
      <c r="I34" s="34">
        <v>14</v>
      </c>
      <c r="J34" s="35" t="str">
        <f>INDEX($J$3:$J$18,MATCH(LARGE($S$3:$S$19,I34),$S$3:$S$19,0))</f>
        <v>Mangouste</v>
      </c>
      <c r="K34" s="35">
        <f>INDEX($R$3:$R$18,MATCH(J34,$J$3:$J$18,0))</f>
        <v>4</v>
      </c>
      <c r="U34" s="24"/>
      <c r="V34" s="17" t="str">
        <f t="shared" si="6"/>
        <v/>
      </c>
      <c r="W34" s="10" t="str">
        <f>VLOOKUP(2,equipes,2,0)</f>
        <v>Babouin</v>
      </c>
      <c r="X34" s="25"/>
      <c r="Y34" s="25"/>
      <c r="Z34" s="10" t="str">
        <f>VLOOKUP(10,equipes,2,0)</f>
        <v>Jument</v>
      </c>
      <c r="AA34" s="17" t="str">
        <f t="shared" si="7"/>
        <v/>
      </c>
    </row>
    <row r="35" spans="1:27">
      <c r="A35" s="24"/>
      <c r="B35" s="17" t="str">
        <f t="shared" si="0"/>
        <v/>
      </c>
      <c r="C35" s="10" t="str">
        <f>VLOOKUP(11,equipes,2,0)</f>
        <v>Koala</v>
      </c>
      <c r="D35" s="25"/>
      <c r="E35" s="25"/>
      <c r="F35" s="10" t="str">
        <f>VLOOKUP(16,equipes,2,0)</f>
        <v>Pingouin</v>
      </c>
      <c r="G35" s="17" t="str">
        <f t="shared" si="1"/>
        <v/>
      </c>
      <c r="I35" s="34">
        <v>15</v>
      </c>
      <c r="J35" s="35" t="str">
        <f>INDEX($J$3:$J$18,MATCH(LARGE($S$3:$S$19,I35),$S$3:$S$19,0))</f>
        <v>Eléphant</v>
      </c>
      <c r="K35" s="35">
        <f>INDEX($R$3:$R$18,MATCH(J35,$J$3:$J$18,0))</f>
        <v>4</v>
      </c>
      <c r="U35" s="24"/>
      <c r="V35" s="17" t="str">
        <f t="shared" si="6"/>
        <v/>
      </c>
      <c r="W35" s="10" t="str">
        <f>VLOOKUP(16,equipes,2,0)</f>
        <v>Pingouin</v>
      </c>
      <c r="X35" s="25"/>
      <c r="Y35" s="25"/>
      <c r="Z35" s="10" t="str">
        <f>VLOOKUP(11,equipes,2,0)</f>
        <v>Koala</v>
      </c>
      <c r="AA35" s="17" t="str">
        <f t="shared" si="7"/>
        <v/>
      </c>
    </row>
    <row r="36" spans="1:27">
      <c r="A36" s="24"/>
      <c r="B36" s="17" t="str">
        <f t="shared" si="0"/>
        <v/>
      </c>
      <c r="C36" s="10" t="str">
        <f>VLOOKUP(12,equipes,2,0)</f>
        <v>Lion</v>
      </c>
      <c r="D36" s="25"/>
      <c r="E36" s="25"/>
      <c r="F36" s="10" t="str">
        <f>VLOOKUP(15,equipes,2,0)</f>
        <v>Otarie</v>
      </c>
      <c r="G36" s="17" t="str">
        <f t="shared" si="1"/>
        <v/>
      </c>
      <c r="I36" s="34">
        <v>16</v>
      </c>
      <c r="J36" s="35" t="str">
        <f>INDEX($J$3:$J$18,MATCH(LARGE($S$3:$S$19,I36),$S$3:$S$19,0))</f>
        <v>Jument</v>
      </c>
      <c r="K36" s="35">
        <f>INDEX($R$3:$R$18,MATCH(J36,$J$3:$J$18,0))</f>
        <v>3</v>
      </c>
      <c r="U36" s="24"/>
      <c r="V36" s="17" t="str">
        <f t="shared" si="6"/>
        <v/>
      </c>
      <c r="W36" s="10" t="str">
        <f>VLOOKUP(15,equipes,2,0)</f>
        <v>Otarie</v>
      </c>
      <c r="X36" s="25"/>
      <c r="Y36" s="25"/>
      <c r="Z36" s="10" t="str">
        <f>VLOOKUP(12,equipes,2,0)</f>
        <v>Lion</v>
      </c>
      <c r="AA36" s="17" t="str">
        <f t="shared" si="7"/>
        <v/>
      </c>
    </row>
    <row r="37" spans="1:27">
      <c r="A37" s="24"/>
      <c r="B37" s="17" t="str">
        <f t="shared" si="0"/>
        <v/>
      </c>
      <c r="C37" s="10" t="str">
        <f>VLOOKUP(13,equipes,2,0)</f>
        <v>Mangouste</v>
      </c>
      <c r="D37" s="25"/>
      <c r="E37" s="25"/>
      <c r="F37" s="10" t="str">
        <f>VLOOKUP(14,equipes,2,0)</f>
        <v>Narval</v>
      </c>
      <c r="G37" s="17" t="str">
        <f t="shared" si="1"/>
        <v/>
      </c>
      <c r="U37" s="24"/>
      <c r="V37" s="17" t="str">
        <f t="shared" si="6"/>
        <v/>
      </c>
      <c r="W37" s="10" t="str">
        <f>VLOOKUP(14,equipes,2,0)</f>
        <v>Narval</v>
      </c>
      <c r="X37" s="25"/>
      <c r="Y37" s="25"/>
      <c r="Z37" s="10" t="str">
        <f>VLOOKUP(13,equipes,2,0)</f>
        <v>Mangouste</v>
      </c>
      <c r="AA37" s="17" t="str">
        <f t="shared" si="7"/>
        <v/>
      </c>
    </row>
    <row r="38" spans="1:27" s="19" customFormat="1">
      <c r="A38" s="26"/>
      <c r="B38" s="27"/>
      <c r="C38" s="28"/>
      <c r="D38" s="29"/>
      <c r="E38" s="29"/>
      <c r="F38" s="28"/>
      <c r="G38" s="27"/>
      <c r="K38" s="20"/>
      <c r="S38" s="22"/>
      <c r="U38" s="26"/>
      <c r="V38" s="27"/>
      <c r="W38" s="28"/>
      <c r="X38" s="29"/>
      <c r="Y38" s="29"/>
      <c r="Z38" s="28"/>
      <c r="AA38" s="27"/>
    </row>
    <row r="39" spans="1:27">
      <c r="A39" s="23">
        <v>5</v>
      </c>
      <c r="B39" s="16" t="str">
        <f t="shared" si="0"/>
        <v/>
      </c>
      <c r="C39" s="9" t="str">
        <f>VLOOKUP(1,equipes,2,0)</f>
        <v>Autruche</v>
      </c>
      <c r="D39" s="25"/>
      <c r="E39" s="25"/>
      <c r="F39" s="9" t="str">
        <f>VLOOKUP(5,equipes,2,0)</f>
        <v>Eléphant</v>
      </c>
      <c r="G39" s="16" t="str">
        <f t="shared" si="1"/>
        <v/>
      </c>
      <c r="U39" s="23">
        <v>20</v>
      </c>
      <c r="V39" s="16" t="str">
        <f t="shared" si="6"/>
        <v/>
      </c>
      <c r="W39" s="9" t="str">
        <f>VLOOKUP(5,equipes,2,0)</f>
        <v>Eléphant</v>
      </c>
      <c r="X39" s="25"/>
      <c r="Y39" s="25"/>
      <c r="Z39" s="9" t="str">
        <f>VLOOKUP(1,equipes,2,0)</f>
        <v>Autruche</v>
      </c>
      <c r="AA39" s="16" t="str">
        <f t="shared" si="7"/>
        <v/>
      </c>
    </row>
    <row r="40" spans="1:27">
      <c r="A40" s="23"/>
      <c r="B40" s="16" t="str">
        <f t="shared" si="0"/>
        <v/>
      </c>
      <c r="C40" s="9" t="str">
        <f>VLOOKUP(6,equipes,2,0)</f>
        <v>Faucon</v>
      </c>
      <c r="D40" s="25"/>
      <c r="E40" s="25"/>
      <c r="F40" s="9" t="str">
        <f>VLOOKUP(4,equipes,2,0)</f>
        <v>Dindon</v>
      </c>
      <c r="G40" s="16" t="str">
        <f t="shared" si="1"/>
        <v/>
      </c>
      <c r="U40" s="23"/>
      <c r="V40" s="16" t="str">
        <f t="shared" si="6"/>
        <v/>
      </c>
      <c r="W40" s="9" t="str">
        <f>VLOOKUP(4,equipes,2,0)</f>
        <v>Dindon</v>
      </c>
      <c r="X40" s="25"/>
      <c r="Y40" s="25"/>
      <c r="Z40" s="9" t="str">
        <f>VLOOKUP(6,equipes,2,0)</f>
        <v>Faucon</v>
      </c>
      <c r="AA40" s="16" t="str">
        <f t="shared" si="7"/>
        <v/>
      </c>
    </row>
    <row r="41" spans="1:27">
      <c r="A41" s="23"/>
      <c r="B41" s="16" t="str">
        <f t="shared" si="0"/>
        <v/>
      </c>
      <c r="C41" s="9" t="str">
        <f>VLOOKUP(7,equipes,2,0)</f>
        <v>Girafe</v>
      </c>
      <c r="D41" s="25"/>
      <c r="E41" s="25"/>
      <c r="F41" s="9" t="str">
        <f>VLOOKUP(3,equipes,2,0)</f>
        <v>Cheval</v>
      </c>
      <c r="G41" s="16" t="str">
        <f t="shared" si="1"/>
        <v/>
      </c>
      <c r="I41" s="11"/>
      <c r="U41" s="23"/>
      <c r="V41" s="16" t="str">
        <f t="shared" si="6"/>
        <v/>
      </c>
      <c r="W41" s="9" t="str">
        <f>VLOOKUP(3,equipes,2,0)</f>
        <v>Cheval</v>
      </c>
      <c r="X41" s="25"/>
      <c r="Y41" s="25"/>
      <c r="Z41" s="9" t="str">
        <f>VLOOKUP(7,equipes,2,0)</f>
        <v>Girafe</v>
      </c>
      <c r="AA41" s="16" t="str">
        <f t="shared" si="7"/>
        <v/>
      </c>
    </row>
    <row r="42" spans="1:27">
      <c r="A42" s="23"/>
      <c r="B42" s="16" t="str">
        <f t="shared" si="0"/>
        <v/>
      </c>
      <c r="C42" s="9" t="str">
        <f>VLOOKUP(8,equipes,2,0)</f>
        <v>Hérisson</v>
      </c>
      <c r="D42" s="25"/>
      <c r="E42" s="25"/>
      <c r="F42" s="9" t="str">
        <f>VLOOKUP(2,equipes,2,0)</f>
        <v>Babouin</v>
      </c>
      <c r="G42" s="16" t="str">
        <f t="shared" si="1"/>
        <v/>
      </c>
      <c r="U42" s="23"/>
      <c r="V42" s="16" t="str">
        <f t="shared" si="6"/>
        <v/>
      </c>
      <c r="W42" s="9" t="str">
        <f>VLOOKUP(2,equipes,2,0)</f>
        <v>Babouin</v>
      </c>
      <c r="X42" s="25"/>
      <c r="Y42" s="25"/>
      <c r="Z42" s="9" t="str">
        <f>VLOOKUP(8,equipes,2,0)</f>
        <v>Hérisson</v>
      </c>
      <c r="AA42" s="16" t="str">
        <f t="shared" si="7"/>
        <v/>
      </c>
    </row>
    <row r="43" spans="1:27">
      <c r="A43" s="23"/>
      <c r="B43" s="16" t="str">
        <f t="shared" si="0"/>
        <v/>
      </c>
      <c r="C43" s="9" t="str">
        <f>VLOOKUP(9,equipes,2,0)</f>
        <v>Iguane</v>
      </c>
      <c r="D43" s="25"/>
      <c r="E43" s="25"/>
      <c r="F43" s="9" t="str">
        <f>VLOOKUP(16,equipes,2,0)</f>
        <v>Pingouin</v>
      </c>
      <c r="G43" s="16" t="str">
        <f t="shared" si="1"/>
        <v/>
      </c>
      <c r="U43" s="23"/>
      <c r="V43" s="16" t="str">
        <f t="shared" si="6"/>
        <v/>
      </c>
      <c r="W43" s="9" t="str">
        <f>VLOOKUP(16,equipes,2,0)</f>
        <v>Pingouin</v>
      </c>
      <c r="X43" s="25"/>
      <c r="Y43" s="25"/>
      <c r="Z43" s="9" t="str">
        <f>VLOOKUP(9,equipes,2,0)</f>
        <v>Iguane</v>
      </c>
      <c r="AA43" s="16" t="str">
        <f t="shared" si="7"/>
        <v/>
      </c>
    </row>
    <row r="44" spans="1:27">
      <c r="A44" s="23"/>
      <c r="B44" s="16" t="str">
        <f t="shared" si="0"/>
        <v/>
      </c>
      <c r="C44" s="9" t="str">
        <f>VLOOKUP(10,equipes,2,0)</f>
        <v>Jument</v>
      </c>
      <c r="D44" s="25"/>
      <c r="E44" s="25"/>
      <c r="F44" s="9" t="str">
        <f>VLOOKUP(15,equipes,2,0)</f>
        <v>Otarie</v>
      </c>
      <c r="G44" s="16" t="str">
        <f t="shared" si="1"/>
        <v/>
      </c>
      <c r="U44" s="23"/>
      <c r="V44" s="16" t="str">
        <f t="shared" si="6"/>
        <v/>
      </c>
      <c r="W44" s="9" t="str">
        <f>VLOOKUP(15,equipes,2,0)</f>
        <v>Otarie</v>
      </c>
      <c r="X44" s="25"/>
      <c r="Y44" s="25"/>
      <c r="Z44" s="9" t="str">
        <f>VLOOKUP(10,equipes,2,0)</f>
        <v>Jument</v>
      </c>
      <c r="AA44" s="16" t="str">
        <f t="shared" si="7"/>
        <v/>
      </c>
    </row>
    <row r="45" spans="1:27">
      <c r="A45" s="23"/>
      <c r="B45" s="16" t="str">
        <f t="shared" si="0"/>
        <v/>
      </c>
      <c r="C45" s="9" t="str">
        <f>VLOOKUP(11,equipes,2,0)</f>
        <v>Koala</v>
      </c>
      <c r="D45" s="25"/>
      <c r="E45" s="25"/>
      <c r="F45" s="9" t="str">
        <f>VLOOKUP(14,equipes,2,0)</f>
        <v>Narval</v>
      </c>
      <c r="G45" s="16" t="str">
        <f t="shared" si="1"/>
        <v/>
      </c>
      <c r="U45" s="23"/>
      <c r="V45" s="16" t="str">
        <f t="shared" si="6"/>
        <v/>
      </c>
      <c r="W45" s="9" t="str">
        <f>VLOOKUP(14,equipes,2,0)</f>
        <v>Narval</v>
      </c>
      <c r="X45" s="25"/>
      <c r="Y45" s="25"/>
      <c r="Z45" s="9" t="str">
        <f>VLOOKUP(11,equipes,2,0)</f>
        <v>Koala</v>
      </c>
      <c r="AA45" s="16" t="str">
        <f t="shared" si="7"/>
        <v/>
      </c>
    </row>
    <row r="46" spans="1:27">
      <c r="A46" s="23"/>
      <c r="B46" s="16" t="str">
        <f t="shared" si="0"/>
        <v/>
      </c>
      <c r="C46" s="9" t="str">
        <f>VLOOKUP(12,equipes,2,0)</f>
        <v>Lion</v>
      </c>
      <c r="D46" s="25"/>
      <c r="E46" s="25"/>
      <c r="F46" s="9" t="str">
        <f>VLOOKUP(13,equipes,2,0)</f>
        <v>Mangouste</v>
      </c>
      <c r="G46" s="16" t="str">
        <f t="shared" si="1"/>
        <v/>
      </c>
      <c r="U46" s="23"/>
      <c r="V46" s="16" t="str">
        <f t="shared" si="6"/>
        <v/>
      </c>
      <c r="W46" s="9" t="str">
        <f>VLOOKUP(13,equipes,2,0)</f>
        <v>Mangouste</v>
      </c>
      <c r="X46" s="25"/>
      <c r="Y46" s="25"/>
      <c r="Z46" s="9" t="str">
        <f>VLOOKUP(12,equipes,2,0)</f>
        <v>Lion</v>
      </c>
      <c r="AA46" s="16" t="str">
        <f t="shared" si="7"/>
        <v/>
      </c>
    </row>
    <row r="47" spans="1:27" s="19" customFormat="1">
      <c r="A47" s="26"/>
      <c r="B47" s="27"/>
      <c r="C47" s="28"/>
      <c r="D47" s="29"/>
      <c r="E47" s="29"/>
      <c r="F47" s="28"/>
      <c r="G47" s="27"/>
      <c r="K47" s="20"/>
      <c r="S47" s="22"/>
      <c r="U47" s="26"/>
      <c r="V47" s="27"/>
      <c r="W47" s="28"/>
      <c r="X47" s="29"/>
      <c r="Y47" s="29"/>
      <c r="Z47" s="28"/>
      <c r="AA47" s="27"/>
    </row>
    <row r="48" spans="1:27">
      <c r="A48" s="24">
        <v>6</v>
      </c>
      <c r="B48" s="17" t="str">
        <f t="shared" si="0"/>
        <v/>
      </c>
      <c r="C48" s="10" t="str">
        <f>VLOOKUP(1,equipes,2,0)</f>
        <v>Autruche</v>
      </c>
      <c r="D48" s="25"/>
      <c r="E48" s="25"/>
      <c r="F48" s="10" t="str">
        <f>VLOOKUP(4,equipes,2,0)</f>
        <v>Dindon</v>
      </c>
      <c r="G48" s="17" t="str">
        <f t="shared" si="1"/>
        <v/>
      </c>
      <c r="U48" s="24">
        <v>21</v>
      </c>
      <c r="V48" s="17" t="str">
        <f t="shared" si="6"/>
        <v/>
      </c>
      <c r="W48" s="10" t="str">
        <f>VLOOKUP(4,equipes,2,0)</f>
        <v>Dindon</v>
      </c>
      <c r="X48" s="25"/>
      <c r="Y48" s="25"/>
      <c r="Z48" s="10" t="str">
        <f>VLOOKUP(1,equipes,2,0)</f>
        <v>Autruche</v>
      </c>
      <c r="AA48" s="17" t="str">
        <f t="shared" si="7"/>
        <v/>
      </c>
    </row>
    <row r="49" spans="1:27">
      <c r="A49" s="24"/>
      <c r="B49" s="17" t="str">
        <f t="shared" si="0"/>
        <v/>
      </c>
      <c r="C49" s="10" t="str">
        <f>VLOOKUP(5,equipes,2,0)</f>
        <v>Eléphant</v>
      </c>
      <c r="D49" s="25"/>
      <c r="E49" s="25"/>
      <c r="F49" s="10" t="str">
        <f>VLOOKUP(3,equipes,2,0)</f>
        <v>Cheval</v>
      </c>
      <c r="G49" s="17" t="str">
        <f t="shared" si="1"/>
        <v/>
      </c>
      <c r="U49" s="24"/>
      <c r="V49" s="17" t="str">
        <f t="shared" si="6"/>
        <v/>
      </c>
      <c r="W49" s="10" t="str">
        <f>VLOOKUP(3,equipes,2,0)</f>
        <v>Cheval</v>
      </c>
      <c r="X49" s="25"/>
      <c r="Y49" s="25"/>
      <c r="Z49" s="10" t="str">
        <f>VLOOKUP(5,equipes,2,0)</f>
        <v>Eléphant</v>
      </c>
      <c r="AA49" s="17" t="str">
        <f t="shared" si="7"/>
        <v/>
      </c>
    </row>
    <row r="50" spans="1:27">
      <c r="A50" s="24"/>
      <c r="B50" s="17" t="str">
        <f t="shared" si="0"/>
        <v/>
      </c>
      <c r="C50" s="10" t="str">
        <f>VLOOKUP(6,equipes,2,0)</f>
        <v>Faucon</v>
      </c>
      <c r="D50" s="25"/>
      <c r="E50" s="25"/>
      <c r="F50" s="10" t="str">
        <f>VLOOKUP(2,equipes,2,0)</f>
        <v>Babouin</v>
      </c>
      <c r="G50" s="17" t="str">
        <f t="shared" si="1"/>
        <v/>
      </c>
      <c r="U50" s="24"/>
      <c r="V50" s="17" t="str">
        <f t="shared" si="6"/>
        <v/>
      </c>
      <c r="W50" s="10" t="str">
        <f>VLOOKUP(2,equipes,2,0)</f>
        <v>Babouin</v>
      </c>
      <c r="X50" s="25"/>
      <c r="Y50" s="25"/>
      <c r="Z50" s="10" t="str">
        <f>VLOOKUP(6,equipes,2,0)</f>
        <v>Faucon</v>
      </c>
      <c r="AA50" s="17" t="str">
        <f t="shared" si="7"/>
        <v/>
      </c>
    </row>
    <row r="51" spans="1:27">
      <c r="A51" s="24"/>
      <c r="B51" s="17" t="str">
        <f t="shared" si="0"/>
        <v/>
      </c>
      <c r="C51" s="10" t="str">
        <f>VLOOKUP(7,equipes,2,0)</f>
        <v>Girafe</v>
      </c>
      <c r="D51" s="25"/>
      <c r="E51" s="25"/>
      <c r="F51" s="10" t="str">
        <f>VLOOKUP(16,equipes,2,0)</f>
        <v>Pingouin</v>
      </c>
      <c r="G51" s="17" t="str">
        <f t="shared" si="1"/>
        <v/>
      </c>
      <c r="U51" s="24"/>
      <c r="V51" s="17" t="str">
        <f t="shared" si="6"/>
        <v/>
      </c>
      <c r="W51" s="10" t="str">
        <f>VLOOKUP(16,equipes,2,0)</f>
        <v>Pingouin</v>
      </c>
      <c r="X51" s="25"/>
      <c r="Y51" s="25"/>
      <c r="Z51" s="10" t="str">
        <f>VLOOKUP(7,equipes,2,0)</f>
        <v>Girafe</v>
      </c>
      <c r="AA51" s="17" t="str">
        <f t="shared" si="7"/>
        <v/>
      </c>
    </row>
    <row r="52" spans="1:27">
      <c r="A52" s="24"/>
      <c r="B52" s="17" t="str">
        <f t="shared" si="0"/>
        <v/>
      </c>
      <c r="C52" s="10" t="str">
        <f>VLOOKUP(8,equipes,2,0)</f>
        <v>Hérisson</v>
      </c>
      <c r="D52" s="25"/>
      <c r="E52" s="25"/>
      <c r="F52" s="10" t="str">
        <f>VLOOKUP(15,equipes,2,0)</f>
        <v>Otarie</v>
      </c>
      <c r="G52" s="17" t="str">
        <f t="shared" si="1"/>
        <v/>
      </c>
      <c r="U52" s="24"/>
      <c r="V52" s="17" t="str">
        <f t="shared" si="6"/>
        <v/>
      </c>
      <c r="W52" s="10" t="str">
        <f>VLOOKUP(15,equipes,2,0)</f>
        <v>Otarie</v>
      </c>
      <c r="X52" s="25"/>
      <c r="Y52" s="25"/>
      <c r="Z52" s="10" t="str">
        <f>VLOOKUP(8,equipes,2,0)</f>
        <v>Hérisson</v>
      </c>
      <c r="AA52" s="17" t="str">
        <f t="shared" si="7"/>
        <v/>
      </c>
    </row>
    <row r="53" spans="1:27">
      <c r="A53" s="24"/>
      <c r="B53" s="17" t="str">
        <f t="shared" si="0"/>
        <v/>
      </c>
      <c r="C53" s="10" t="str">
        <f>VLOOKUP(9,equipes,2,0)</f>
        <v>Iguane</v>
      </c>
      <c r="D53" s="25"/>
      <c r="E53" s="25"/>
      <c r="F53" s="10" t="str">
        <f>VLOOKUP(14,equipes,2,0)</f>
        <v>Narval</v>
      </c>
      <c r="G53" s="17" t="str">
        <f t="shared" si="1"/>
        <v/>
      </c>
      <c r="U53" s="24"/>
      <c r="V53" s="17" t="str">
        <f t="shared" si="6"/>
        <v/>
      </c>
      <c r="W53" s="10" t="str">
        <f>VLOOKUP(14,equipes,2,0)</f>
        <v>Narval</v>
      </c>
      <c r="X53" s="25"/>
      <c r="Y53" s="25"/>
      <c r="Z53" s="10" t="str">
        <f>VLOOKUP(9,equipes,2,0)</f>
        <v>Iguane</v>
      </c>
      <c r="AA53" s="17" t="str">
        <f t="shared" si="7"/>
        <v/>
      </c>
    </row>
    <row r="54" spans="1:27">
      <c r="A54" s="24"/>
      <c r="B54" s="17" t="str">
        <f t="shared" si="0"/>
        <v/>
      </c>
      <c r="C54" s="10" t="str">
        <f>VLOOKUP(10,equipes,2,0)</f>
        <v>Jument</v>
      </c>
      <c r="D54" s="25"/>
      <c r="E54" s="25"/>
      <c r="F54" s="10" t="str">
        <f>VLOOKUP(13,equipes,2,0)</f>
        <v>Mangouste</v>
      </c>
      <c r="G54" s="17" t="str">
        <f t="shared" si="1"/>
        <v/>
      </c>
      <c r="U54" s="24"/>
      <c r="V54" s="17" t="str">
        <f t="shared" si="6"/>
        <v/>
      </c>
      <c r="W54" s="10" t="str">
        <f>VLOOKUP(13,equipes,2,0)</f>
        <v>Mangouste</v>
      </c>
      <c r="X54" s="25"/>
      <c r="Y54" s="25"/>
      <c r="Z54" s="10" t="str">
        <f>VLOOKUP(10,equipes,2,0)</f>
        <v>Jument</v>
      </c>
      <c r="AA54" s="17" t="str">
        <f t="shared" si="7"/>
        <v/>
      </c>
    </row>
    <row r="55" spans="1:27">
      <c r="A55" s="24"/>
      <c r="B55" s="17" t="str">
        <f t="shared" si="0"/>
        <v/>
      </c>
      <c r="C55" s="10" t="str">
        <f>VLOOKUP(11,equipes,2,0)</f>
        <v>Koala</v>
      </c>
      <c r="D55" s="25"/>
      <c r="E55" s="25"/>
      <c r="F55" s="10" t="str">
        <f>VLOOKUP(12,equipes,2,0)</f>
        <v>Lion</v>
      </c>
      <c r="G55" s="17" t="str">
        <f t="shared" si="1"/>
        <v/>
      </c>
      <c r="U55" s="24"/>
      <c r="V55" s="17" t="str">
        <f t="shared" si="6"/>
        <v/>
      </c>
      <c r="W55" s="10" t="str">
        <f>VLOOKUP(12,equipes,2,0)</f>
        <v>Lion</v>
      </c>
      <c r="X55" s="25"/>
      <c r="Y55" s="25"/>
      <c r="Z55" s="10" t="str">
        <f>VLOOKUP(11,equipes,2,0)</f>
        <v>Koala</v>
      </c>
      <c r="AA55" s="17" t="str">
        <f t="shared" si="7"/>
        <v/>
      </c>
    </row>
    <row r="56" spans="1:27" s="19" customFormat="1">
      <c r="A56" s="26"/>
      <c r="B56" s="27"/>
      <c r="C56" s="28"/>
      <c r="D56" s="29"/>
      <c r="E56" s="29"/>
      <c r="F56" s="28"/>
      <c r="G56" s="27"/>
      <c r="K56" s="20"/>
      <c r="S56" s="22"/>
      <c r="U56" s="26"/>
      <c r="V56" s="27"/>
      <c r="W56" s="28"/>
      <c r="X56" s="29"/>
      <c r="Y56" s="29"/>
      <c r="Z56" s="28"/>
      <c r="AA56" s="27"/>
    </row>
    <row r="57" spans="1:27">
      <c r="A57" s="23">
        <v>7</v>
      </c>
      <c r="B57" s="16" t="str">
        <f t="shared" si="0"/>
        <v/>
      </c>
      <c r="C57" s="9" t="str">
        <f>VLOOKUP(1,equipes,2,0)</f>
        <v>Autruche</v>
      </c>
      <c r="D57" s="25"/>
      <c r="E57" s="25"/>
      <c r="F57" s="9" t="str">
        <f>VLOOKUP(3,equipes,2,0)</f>
        <v>Cheval</v>
      </c>
      <c r="G57" s="16" t="str">
        <f t="shared" si="1"/>
        <v/>
      </c>
      <c r="U57" s="23">
        <v>22</v>
      </c>
      <c r="V57" s="16" t="str">
        <f t="shared" si="6"/>
        <v/>
      </c>
      <c r="W57" s="9" t="str">
        <f>VLOOKUP(3,equipes,2,0)</f>
        <v>Cheval</v>
      </c>
      <c r="X57" s="25"/>
      <c r="Y57" s="25"/>
      <c r="Z57" s="9" t="str">
        <f>VLOOKUP(1,equipes,2,0)</f>
        <v>Autruche</v>
      </c>
      <c r="AA57" s="16" t="str">
        <f t="shared" si="7"/>
        <v/>
      </c>
    </row>
    <row r="58" spans="1:27">
      <c r="A58" s="23"/>
      <c r="B58" s="16" t="str">
        <f t="shared" si="0"/>
        <v/>
      </c>
      <c r="C58" s="9" t="str">
        <f>VLOOKUP(4,equipes,2,0)</f>
        <v>Dindon</v>
      </c>
      <c r="D58" s="25"/>
      <c r="E58" s="25"/>
      <c r="F58" s="9" t="str">
        <f>VLOOKUP(2,equipes,2,0)</f>
        <v>Babouin</v>
      </c>
      <c r="G58" s="16" t="str">
        <f t="shared" si="1"/>
        <v/>
      </c>
      <c r="U58" s="23"/>
      <c r="V58" s="16" t="str">
        <f t="shared" si="6"/>
        <v/>
      </c>
      <c r="W58" s="9" t="str">
        <f>VLOOKUP(2,equipes,2,0)</f>
        <v>Babouin</v>
      </c>
      <c r="X58" s="25"/>
      <c r="Y58" s="25"/>
      <c r="Z58" s="9" t="str">
        <f>VLOOKUP(4,equipes,2,0)</f>
        <v>Dindon</v>
      </c>
      <c r="AA58" s="16" t="str">
        <f t="shared" si="7"/>
        <v/>
      </c>
    </row>
    <row r="59" spans="1:27">
      <c r="A59" s="23"/>
      <c r="B59" s="16" t="str">
        <f t="shared" si="0"/>
        <v/>
      </c>
      <c r="C59" s="9" t="str">
        <f>VLOOKUP(5,equipes,2,0)</f>
        <v>Eléphant</v>
      </c>
      <c r="D59" s="25"/>
      <c r="E59" s="25"/>
      <c r="F59" s="9" t="str">
        <f>VLOOKUP(16,equipes,2,0)</f>
        <v>Pingouin</v>
      </c>
      <c r="G59" s="16" t="str">
        <f t="shared" si="1"/>
        <v/>
      </c>
      <c r="U59" s="23"/>
      <c r="V59" s="16" t="str">
        <f t="shared" si="6"/>
        <v/>
      </c>
      <c r="W59" s="9" t="str">
        <f>VLOOKUP(16,equipes,2,0)</f>
        <v>Pingouin</v>
      </c>
      <c r="X59" s="25"/>
      <c r="Y59" s="25"/>
      <c r="Z59" s="9" t="str">
        <f>VLOOKUP(5,equipes,2,0)</f>
        <v>Eléphant</v>
      </c>
      <c r="AA59" s="16" t="str">
        <f t="shared" si="7"/>
        <v/>
      </c>
    </row>
    <row r="60" spans="1:27">
      <c r="A60" s="23"/>
      <c r="B60" s="16" t="str">
        <f t="shared" si="0"/>
        <v/>
      </c>
      <c r="C60" s="9" t="str">
        <f>VLOOKUP(6,equipes,2,0)</f>
        <v>Faucon</v>
      </c>
      <c r="D60" s="25"/>
      <c r="E60" s="25"/>
      <c r="F60" s="9" t="str">
        <f>VLOOKUP(15,equipes,2,0)</f>
        <v>Otarie</v>
      </c>
      <c r="G60" s="16" t="str">
        <f t="shared" si="1"/>
        <v/>
      </c>
      <c r="U60" s="23"/>
      <c r="V60" s="16" t="str">
        <f t="shared" si="6"/>
        <v/>
      </c>
      <c r="W60" s="9" t="str">
        <f>VLOOKUP(15,equipes,2,0)</f>
        <v>Otarie</v>
      </c>
      <c r="X60" s="25"/>
      <c r="Y60" s="25"/>
      <c r="Z60" s="9" t="str">
        <f>VLOOKUP(6,equipes,2,0)</f>
        <v>Faucon</v>
      </c>
      <c r="AA60" s="16" t="str">
        <f t="shared" si="7"/>
        <v/>
      </c>
    </row>
    <row r="61" spans="1:27">
      <c r="A61" s="23"/>
      <c r="B61" s="16" t="str">
        <f t="shared" si="0"/>
        <v/>
      </c>
      <c r="C61" s="9" t="str">
        <f>VLOOKUP(7,equipes,2,0)</f>
        <v>Girafe</v>
      </c>
      <c r="D61" s="25"/>
      <c r="E61" s="25"/>
      <c r="F61" s="9" t="str">
        <f>VLOOKUP(14,equipes,2,0)</f>
        <v>Narval</v>
      </c>
      <c r="G61" s="16" t="str">
        <f t="shared" si="1"/>
        <v/>
      </c>
      <c r="U61" s="23"/>
      <c r="V61" s="16" t="str">
        <f t="shared" si="6"/>
        <v/>
      </c>
      <c r="W61" s="9" t="str">
        <f>VLOOKUP(14,equipes,2,0)</f>
        <v>Narval</v>
      </c>
      <c r="X61" s="25"/>
      <c r="Y61" s="25"/>
      <c r="Z61" s="9" t="str">
        <f>VLOOKUP(7,equipes,2,0)</f>
        <v>Girafe</v>
      </c>
      <c r="AA61" s="16" t="str">
        <f t="shared" si="7"/>
        <v/>
      </c>
    </row>
    <row r="62" spans="1:27">
      <c r="A62" s="23"/>
      <c r="B62" s="16" t="str">
        <f t="shared" si="0"/>
        <v/>
      </c>
      <c r="C62" s="9" t="str">
        <f>VLOOKUP(8,equipes,2,0)</f>
        <v>Hérisson</v>
      </c>
      <c r="D62" s="25"/>
      <c r="E62" s="25"/>
      <c r="F62" s="9" t="str">
        <f>VLOOKUP(13,equipes,2,0)</f>
        <v>Mangouste</v>
      </c>
      <c r="G62" s="16" t="str">
        <f t="shared" si="1"/>
        <v/>
      </c>
      <c r="U62" s="23"/>
      <c r="V62" s="16" t="str">
        <f t="shared" si="6"/>
        <v/>
      </c>
      <c r="W62" s="9" t="str">
        <f>VLOOKUP(13,equipes,2,0)</f>
        <v>Mangouste</v>
      </c>
      <c r="X62" s="25"/>
      <c r="Y62" s="25"/>
      <c r="Z62" s="9" t="str">
        <f>VLOOKUP(8,equipes,2,0)</f>
        <v>Hérisson</v>
      </c>
      <c r="AA62" s="16" t="str">
        <f t="shared" si="7"/>
        <v/>
      </c>
    </row>
    <row r="63" spans="1:27">
      <c r="A63" s="23"/>
      <c r="B63" s="16" t="str">
        <f t="shared" si="0"/>
        <v/>
      </c>
      <c r="C63" s="9" t="str">
        <f>VLOOKUP(9,equipes,2,0)</f>
        <v>Iguane</v>
      </c>
      <c r="D63" s="25"/>
      <c r="E63" s="25"/>
      <c r="F63" s="9" t="str">
        <f>VLOOKUP(12,equipes,2,0)</f>
        <v>Lion</v>
      </c>
      <c r="G63" s="16" t="str">
        <f t="shared" si="1"/>
        <v/>
      </c>
      <c r="U63" s="23"/>
      <c r="V63" s="16" t="str">
        <f t="shared" si="6"/>
        <v/>
      </c>
      <c r="W63" s="9" t="str">
        <f>VLOOKUP(12,equipes,2,0)</f>
        <v>Lion</v>
      </c>
      <c r="X63" s="25"/>
      <c r="Y63" s="25"/>
      <c r="Z63" s="9" t="str">
        <f>VLOOKUP(9,equipes,2,0)</f>
        <v>Iguane</v>
      </c>
      <c r="AA63" s="16" t="str">
        <f t="shared" si="7"/>
        <v/>
      </c>
    </row>
    <row r="64" spans="1:27">
      <c r="A64" s="23"/>
      <c r="B64" s="16" t="str">
        <f t="shared" si="0"/>
        <v/>
      </c>
      <c r="C64" s="9" t="str">
        <f>VLOOKUP(10,equipes,2,0)</f>
        <v>Jument</v>
      </c>
      <c r="D64" s="25"/>
      <c r="E64" s="25"/>
      <c r="F64" s="9" t="str">
        <f>VLOOKUP(11,equipes,2,0)</f>
        <v>Koala</v>
      </c>
      <c r="G64" s="16" t="str">
        <f t="shared" si="1"/>
        <v/>
      </c>
      <c r="U64" s="23"/>
      <c r="V64" s="16" t="str">
        <f t="shared" si="6"/>
        <v/>
      </c>
      <c r="W64" s="9" t="str">
        <f>VLOOKUP(11,equipes,2,0)</f>
        <v>Koala</v>
      </c>
      <c r="X64" s="25"/>
      <c r="Y64" s="25"/>
      <c r="Z64" s="9" t="str">
        <f>VLOOKUP(10,equipes,2,0)</f>
        <v>Jument</v>
      </c>
      <c r="AA64" s="16" t="str">
        <f t="shared" si="7"/>
        <v/>
      </c>
    </row>
    <row r="65" spans="1:27" s="19" customFormat="1">
      <c r="A65" s="26"/>
      <c r="B65" s="27"/>
      <c r="C65" s="28"/>
      <c r="D65" s="29"/>
      <c r="E65" s="29"/>
      <c r="F65" s="28"/>
      <c r="G65" s="27"/>
      <c r="K65" s="20"/>
      <c r="S65" s="22"/>
      <c r="U65" s="26"/>
      <c r="V65" s="27"/>
      <c r="W65" s="28"/>
      <c r="X65" s="29"/>
      <c r="Y65" s="29"/>
      <c r="Z65" s="28"/>
      <c r="AA65" s="27"/>
    </row>
    <row r="66" spans="1:27">
      <c r="A66" s="24">
        <v>8</v>
      </c>
      <c r="B66" s="17" t="str">
        <f t="shared" si="0"/>
        <v/>
      </c>
      <c r="C66" s="10" t="str">
        <f>VLOOKUP(1,equipes,2,0)</f>
        <v>Autruche</v>
      </c>
      <c r="D66" s="25"/>
      <c r="E66" s="25"/>
      <c r="F66" s="10" t="str">
        <f>VLOOKUP(2,equipes,2,0)</f>
        <v>Babouin</v>
      </c>
      <c r="G66" s="17" t="str">
        <f t="shared" si="1"/>
        <v/>
      </c>
      <c r="U66" s="24">
        <v>23</v>
      </c>
      <c r="V66" s="17" t="str">
        <f t="shared" si="6"/>
        <v/>
      </c>
      <c r="W66" s="10" t="str">
        <f>VLOOKUP(2,equipes,2,0)</f>
        <v>Babouin</v>
      </c>
      <c r="X66" s="25"/>
      <c r="Y66" s="25"/>
      <c r="Z66" s="10" t="str">
        <f>VLOOKUP(1,equipes,2,0)</f>
        <v>Autruche</v>
      </c>
      <c r="AA66" s="17" t="str">
        <f t="shared" si="7"/>
        <v/>
      </c>
    </row>
    <row r="67" spans="1:27">
      <c r="A67" s="24"/>
      <c r="B67" s="17" t="str">
        <f t="shared" si="0"/>
        <v/>
      </c>
      <c r="C67" s="10" t="str">
        <f>VLOOKUP(3,equipes,2,0)</f>
        <v>Cheval</v>
      </c>
      <c r="D67" s="25"/>
      <c r="E67" s="25"/>
      <c r="F67" s="10" t="str">
        <f>VLOOKUP(16,equipes,2,0)</f>
        <v>Pingouin</v>
      </c>
      <c r="G67" s="17" t="str">
        <f t="shared" si="1"/>
        <v/>
      </c>
      <c r="U67" s="24"/>
      <c r="V67" s="17" t="str">
        <f t="shared" si="6"/>
        <v/>
      </c>
      <c r="W67" s="10" t="str">
        <f>VLOOKUP(16,equipes,2,0)</f>
        <v>Pingouin</v>
      </c>
      <c r="X67" s="25"/>
      <c r="Y67" s="25"/>
      <c r="Z67" s="10" t="str">
        <f>VLOOKUP(3,equipes,2,0)</f>
        <v>Cheval</v>
      </c>
      <c r="AA67" s="17" t="str">
        <f t="shared" si="7"/>
        <v/>
      </c>
    </row>
    <row r="68" spans="1:27">
      <c r="A68" s="24"/>
      <c r="B68" s="17" t="str">
        <f t="shared" si="0"/>
        <v/>
      </c>
      <c r="C68" s="10" t="str">
        <f>VLOOKUP(4,equipes,2,0)</f>
        <v>Dindon</v>
      </c>
      <c r="D68" s="25"/>
      <c r="E68" s="25"/>
      <c r="F68" s="10" t="str">
        <f>VLOOKUP(15,equipes,2,0)</f>
        <v>Otarie</v>
      </c>
      <c r="G68" s="17" t="str">
        <f t="shared" si="1"/>
        <v/>
      </c>
      <c r="U68" s="24"/>
      <c r="V68" s="17" t="str">
        <f t="shared" si="6"/>
        <v/>
      </c>
      <c r="W68" s="10" t="str">
        <f>VLOOKUP(15,equipes,2,0)</f>
        <v>Otarie</v>
      </c>
      <c r="X68" s="25"/>
      <c r="Y68" s="25"/>
      <c r="Z68" s="10" t="str">
        <f>VLOOKUP(4,equipes,2,0)</f>
        <v>Dindon</v>
      </c>
      <c r="AA68" s="17" t="str">
        <f t="shared" si="7"/>
        <v/>
      </c>
    </row>
    <row r="69" spans="1:27">
      <c r="A69" s="24"/>
      <c r="B69" s="17" t="str">
        <f t="shared" si="0"/>
        <v/>
      </c>
      <c r="C69" s="10" t="str">
        <f>VLOOKUP(5,equipes,2,0)</f>
        <v>Eléphant</v>
      </c>
      <c r="D69" s="25"/>
      <c r="E69" s="25"/>
      <c r="F69" s="10" t="str">
        <f>VLOOKUP(14,equipes,2,0)</f>
        <v>Narval</v>
      </c>
      <c r="G69" s="17" t="str">
        <f t="shared" si="1"/>
        <v/>
      </c>
      <c r="U69" s="24"/>
      <c r="V69" s="17" t="str">
        <f t="shared" si="6"/>
        <v/>
      </c>
      <c r="W69" s="10" t="str">
        <f>VLOOKUP(14,equipes,2,0)</f>
        <v>Narval</v>
      </c>
      <c r="X69" s="25"/>
      <c r="Y69" s="25"/>
      <c r="Z69" s="10" t="str">
        <f>VLOOKUP(5,equipes,2,0)</f>
        <v>Eléphant</v>
      </c>
      <c r="AA69" s="17" t="str">
        <f t="shared" si="7"/>
        <v/>
      </c>
    </row>
    <row r="70" spans="1:27">
      <c r="A70" s="24"/>
      <c r="B70" s="17" t="str">
        <f t="shared" si="0"/>
        <v/>
      </c>
      <c r="C70" s="10" t="str">
        <f>VLOOKUP(6,equipes,2,0)</f>
        <v>Faucon</v>
      </c>
      <c r="D70" s="25"/>
      <c r="E70" s="25"/>
      <c r="F70" s="10" t="str">
        <f>VLOOKUP(13,equipes,2,0)</f>
        <v>Mangouste</v>
      </c>
      <c r="G70" s="17" t="str">
        <f t="shared" si="1"/>
        <v/>
      </c>
      <c r="U70" s="24"/>
      <c r="V70" s="17" t="str">
        <f t="shared" si="6"/>
        <v/>
      </c>
      <c r="W70" s="10" t="str">
        <f>VLOOKUP(13,equipes,2,0)</f>
        <v>Mangouste</v>
      </c>
      <c r="X70" s="25"/>
      <c r="Y70" s="25"/>
      <c r="Z70" s="10" t="str">
        <f>VLOOKUP(6,equipes,2,0)</f>
        <v>Faucon</v>
      </c>
      <c r="AA70" s="17" t="str">
        <f t="shared" si="7"/>
        <v/>
      </c>
    </row>
    <row r="71" spans="1:27">
      <c r="A71" s="24"/>
      <c r="B71" s="17" t="str">
        <f t="shared" si="0"/>
        <v/>
      </c>
      <c r="C71" s="10" t="str">
        <f>VLOOKUP(7,equipes,2,0)</f>
        <v>Girafe</v>
      </c>
      <c r="D71" s="25"/>
      <c r="E71" s="25"/>
      <c r="F71" s="10" t="str">
        <f>VLOOKUP(12,equipes,2,0)</f>
        <v>Lion</v>
      </c>
      <c r="G71" s="17" t="str">
        <f t="shared" si="1"/>
        <v/>
      </c>
      <c r="U71" s="24"/>
      <c r="V71" s="17" t="str">
        <f t="shared" si="6"/>
        <v/>
      </c>
      <c r="W71" s="10" t="str">
        <f>VLOOKUP(12,equipes,2,0)</f>
        <v>Lion</v>
      </c>
      <c r="X71" s="25"/>
      <c r="Y71" s="25"/>
      <c r="Z71" s="10" t="str">
        <f>VLOOKUP(7,equipes,2,0)</f>
        <v>Girafe</v>
      </c>
      <c r="AA71" s="17" t="str">
        <f t="shared" si="7"/>
        <v/>
      </c>
    </row>
    <row r="72" spans="1:27">
      <c r="A72" s="24"/>
      <c r="B72" s="17" t="str">
        <f t="shared" si="0"/>
        <v/>
      </c>
      <c r="C72" s="10" t="str">
        <f>VLOOKUP(8,equipes,2,0)</f>
        <v>Hérisson</v>
      </c>
      <c r="D72" s="25"/>
      <c r="E72" s="25"/>
      <c r="F72" s="10" t="str">
        <f>VLOOKUP(11,equipes,2,0)</f>
        <v>Koala</v>
      </c>
      <c r="G72" s="17" t="str">
        <f t="shared" si="1"/>
        <v/>
      </c>
      <c r="U72" s="24"/>
      <c r="V72" s="17" t="str">
        <f t="shared" si="6"/>
        <v/>
      </c>
      <c r="W72" s="10" t="str">
        <f>VLOOKUP(11,equipes,2,0)</f>
        <v>Koala</v>
      </c>
      <c r="X72" s="25"/>
      <c r="Y72" s="25"/>
      <c r="Z72" s="10" t="str">
        <f>VLOOKUP(8,equipes,2,0)</f>
        <v>Hérisson</v>
      </c>
      <c r="AA72" s="17" t="str">
        <f t="shared" si="7"/>
        <v/>
      </c>
    </row>
    <row r="73" spans="1:27">
      <c r="A73" s="24"/>
      <c r="B73" s="17" t="str">
        <f t="shared" si="0"/>
        <v/>
      </c>
      <c r="C73" s="10" t="str">
        <f>VLOOKUP(9,equipes,2,0)</f>
        <v>Iguane</v>
      </c>
      <c r="D73" s="25"/>
      <c r="E73" s="25"/>
      <c r="F73" s="10" t="str">
        <f>VLOOKUP(10,equipes,2,0)</f>
        <v>Jument</v>
      </c>
      <c r="G73" s="17" t="str">
        <f t="shared" si="1"/>
        <v/>
      </c>
      <c r="U73" s="24"/>
      <c r="V73" s="17" t="str">
        <f t="shared" si="6"/>
        <v/>
      </c>
      <c r="W73" s="10" t="str">
        <f>VLOOKUP(10,equipes,2,0)</f>
        <v>Jument</v>
      </c>
      <c r="X73" s="25"/>
      <c r="Y73" s="25"/>
      <c r="Z73" s="10" t="str">
        <f>VLOOKUP(9,equipes,2,0)</f>
        <v>Iguane</v>
      </c>
      <c r="AA73" s="17" t="str">
        <f t="shared" si="7"/>
        <v/>
      </c>
    </row>
    <row r="74" spans="1:27" s="19" customFormat="1">
      <c r="A74" s="26"/>
      <c r="B74" s="27"/>
      <c r="C74" s="28"/>
      <c r="D74" s="29"/>
      <c r="E74" s="29"/>
      <c r="F74" s="28"/>
      <c r="G74" s="27"/>
      <c r="K74" s="20"/>
      <c r="S74" s="22"/>
      <c r="U74" s="26"/>
      <c r="V74" s="27"/>
      <c r="W74" s="28"/>
      <c r="X74" s="29"/>
      <c r="Y74" s="29"/>
      <c r="Z74" s="28"/>
      <c r="AA74" s="27"/>
    </row>
    <row r="75" spans="1:27">
      <c r="A75" s="23">
        <v>9</v>
      </c>
      <c r="B75" s="16" t="str">
        <f t="shared" si="0"/>
        <v/>
      </c>
      <c r="C75" s="9" t="str">
        <f>VLOOKUP(1,equipes,2,0)</f>
        <v>Autruche</v>
      </c>
      <c r="D75" s="25"/>
      <c r="E75" s="25"/>
      <c r="F75" s="9" t="str">
        <f>VLOOKUP(16,equipes,2,0)</f>
        <v>Pingouin</v>
      </c>
      <c r="G75" s="16" t="str">
        <f t="shared" si="1"/>
        <v/>
      </c>
      <c r="U75" s="23">
        <v>24</v>
      </c>
      <c r="V75" s="16" t="str">
        <f t="shared" si="6"/>
        <v/>
      </c>
      <c r="W75" s="9" t="str">
        <f>VLOOKUP(16,equipes,2,0)</f>
        <v>Pingouin</v>
      </c>
      <c r="X75" s="25"/>
      <c r="Y75" s="25"/>
      <c r="Z75" s="9" t="str">
        <f>VLOOKUP(1,equipes,2,0)</f>
        <v>Autruche</v>
      </c>
      <c r="AA75" s="16" t="str">
        <f t="shared" si="7"/>
        <v/>
      </c>
    </row>
    <row r="76" spans="1:27">
      <c r="A76" s="23"/>
      <c r="B76" s="16" t="str">
        <f t="shared" ref="B76:B136" si="9">IF(D76&gt;E76,4,IF(D76&lt;E76,1,IF(AND(D76&lt;&gt;"",E76&lt;&gt;"",D76=E76),2,"")))</f>
        <v/>
      </c>
      <c r="C76" s="9" t="str">
        <f>VLOOKUP(2,equipes,2,0)</f>
        <v>Babouin</v>
      </c>
      <c r="D76" s="25"/>
      <c r="E76" s="25"/>
      <c r="F76" s="9" t="str">
        <f>VLOOKUP(15,equipes,2,0)</f>
        <v>Otarie</v>
      </c>
      <c r="G76" s="16" t="str">
        <f t="shared" ref="G76:G136" si="10">IF(E76&gt;D76,4,IF(E76&lt;D76,1,IF(AND(D76=E76,D76&lt;&gt;"",E76&lt;&gt;""),2,"")))</f>
        <v/>
      </c>
      <c r="U76" s="23"/>
      <c r="V76" s="16" t="str">
        <f t="shared" ref="V76:V136" si="11">IF(X76&gt;Y76,4,IF(X76&lt;Y76,1,IF(AND(X76&lt;&gt;"",Y76&lt;&gt;"",X76=Y76),2,"")))</f>
        <v/>
      </c>
      <c r="W76" s="9" t="str">
        <f>VLOOKUP(15,equipes,2,0)</f>
        <v>Otarie</v>
      </c>
      <c r="X76" s="25"/>
      <c r="Y76" s="25"/>
      <c r="Z76" s="9" t="str">
        <f>VLOOKUP(2,equipes,2,0)</f>
        <v>Babouin</v>
      </c>
      <c r="AA76" s="16" t="str">
        <f t="shared" ref="AA76:AA136" si="12">IF(Y76&gt;X76,4,IF(Y76&lt;X76,1,IF(AND(X76=Y76,X76&lt;&gt;"",Y76&lt;&gt;""),2,"")))</f>
        <v/>
      </c>
    </row>
    <row r="77" spans="1:27">
      <c r="A77" s="23"/>
      <c r="B77" s="16" t="str">
        <f t="shared" si="9"/>
        <v/>
      </c>
      <c r="C77" s="9" t="str">
        <f>VLOOKUP(3,equipes,2,0)</f>
        <v>Cheval</v>
      </c>
      <c r="D77" s="25"/>
      <c r="E77" s="25"/>
      <c r="F77" s="9" t="str">
        <f>VLOOKUP(14,equipes,2,0)</f>
        <v>Narval</v>
      </c>
      <c r="G77" s="16" t="str">
        <f t="shared" si="10"/>
        <v/>
      </c>
      <c r="U77" s="23"/>
      <c r="V77" s="16" t="str">
        <f t="shared" si="11"/>
        <v/>
      </c>
      <c r="W77" s="9" t="str">
        <f>VLOOKUP(14,equipes,2,0)</f>
        <v>Narval</v>
      </c>
      <c r="X77" s="25"/>
      <c r="Y77" s="25"/>
      <c r="Z77" s="9" t="str">
        <f>VLOOKUP(3,equipes,2,0)</f>
        <v>Cheval</v>
      </c>
      <c r="AA77" s="16" t="str">
        <f t="shared" si="12"/>
        <v/>
      </c>
    </row>
    <row r="78" spans="1:27">
      <c r="A78" s="23"/>
      <c r="B78" s="16" t="str">
        <f t="shared" si="9"/>
        <v/>
      </c>
      <c r="C78" s="9" t="str">
        <f>VLOOKUP(4,equipes,2,0)</f>
        <v>Dindon</v>
      </c>
      <c r="D78" s="25"/>
      <c r="E78" s="25"/>
      <c r="F78" s="9" t="str">
        <f>VLOOKUP(13,equipes,2,0)</f>
        <v>Mangouste</v>
      </c>
      <c r="G78" s="16" t="str">
        <f t="shared" si="10"/>
        <v/>
      </c>
      <c r="U78" s="23"/>
      <c r="V78" s="16" t="str">
        <f t="shared" si="11"/>
        <v/>
      </c>
      <c r="W78" s="9" t="str">
        <f>VLOOKUP(13,equipes,2,0)</f>
        <v>Mangouste</v>
      </c>
      <c r="X78" s="25"/>
      <c r="Y78" s="25"/>
      <c r="Z78" s="9" t="str">
        <f>VLOOKUP(4,equipes,2,0)</f>
        <v>Dindon</v>
      </c>
      <c r="AA78" s="16" t="str">
        <f t="shared" si="12"/>
        <v/>
      </c>
    </row>
    <row r="79" spans="1:27">
      <c r="A79" s="23"/>
      <c r="B79" s="16" t="str">
        <f t="shared" si="9"/>
        <v/>
      </c>
      <c r="C79" s="9" t="str">
        <f>VLOOKUP(5,equipes,2,0)</f>
        <v>Eléphant</v>
      </c>
      <c r="D79" s="25"/>
      <c r="E79" s="25"/>
      <c r="F79" s="9" t="str">
        <f>VLOOKUP(12,equipes,2,0)</f>
        <v>Lion</v>
      </c>
      <c r="G79" s="16" t="str">
        <f t="shared" si="10"/>
        <v/>
      </c>
      <c r="U79" s="23"/>
      <c r="V79" s="16" t="str">
        <f t="shared" si="11"/>
        <v/>
      </c>
      <c r="W79" s="9" t="str">
        <f>VLOOKUP(12,equipes,2,0)</f>
        <v>Lion</v>
      </c>
      <c r="X79" s="25"/>
      <c r="Y79" s="25"/>
      <c r="Z79" s="9" t="str">
        <f>VLOOKUP(5,equipes,2,0)</f>
        <v>Eléphant</v>
      </c>
      <c r="AA79" s="16" t="str">
        <f t="shared" si="12"/>
        <v/>
      </c>
    </row>
    <row r="80" spans="1:27">
      <c r="A80" s="23"/>
      <c r="B80" s="16" t="str">
        <f t="shared" si="9"/>
        <v/>
      </c>
      <c r="C80" s="9" t="str">
        <f>VLOOKUP(6,equipes,2,0)</f>
        <v>Faucon</v>
      </c>
      <c r="D80" s="25"/>
      <c r="E80" s="25"/>
      <c r="F80" s="9" t="str">
        <f>VLOOKUP(11,equipes,2,0)</f>
        <v>Koala</v>
      </c>
      <c r="G80" s="16" t="str">
        <f t="shared" si="10"/>
        <v/>
      </c>
      <c r="U80" s="23"/>
      <c r="V80" s="16" t="str">
        <f t="shared" si="11"/>
        <v/>
      </c>
      <c r="W80" s="9" t="str">
        <f>VLOOKUP(11,equipes,2,0)</f>
        <v>Koala</v>
      </c>
      <c r="X80" s="25"/>
      <c r="Y80" s="25"/>
      <c r="Z80" s="9" t="str">
        <f>VLOOKUP(6,equipes,2,0)</f>
        <v>Faucon</v>
      </c>
      <c r="AA80" s="16" t="str">
        <f t="shared" si="12"/>
        <v/>
      </c>
    </row>
    <row r="81" spans="1:27">
      <c r="A81" s="23"/>
      <c r="B81" s="16" t="str">
        <f t="shared" si="9"/>
        <v/>
      </c>
      <c r="C81" s="9" t="str">
        <f>VLOOKUP(7,equipes,2,0)</f>
        <v>Girafe</v>
      </c>
      <c r="D81" s="25"/>
      <c r="E81" s="25"/>
      <c r="F81" s="9" t="str">
        <f>VLOOKUP(10,equipes,2,0)</f>
        <v>Jument</v>
      </c>
      <c r="G81" s="16" t="str">
        <f t="shared" si="10"/>
        <v/>
      </c>
      <c r="U81" s="23"/>
      <c r="V81" s="16" t="str">
        <f t="shared" si="11"/>
        <v/>
      </c>
      <c r="W81" s="9" t="str">
        <f>VLOOKUP(10,equipes,2,0)</f>
        <v>Jument</v>
      </c>
      <c r="X81" s="25"/>
      <c r="Y81" s="25"/>
      <c r="Z81" s="9" t="str">
        <f>VLOOKUP(7,equipes,2,0)</f>
        <v>Girafe</v>
      </c>
      <c r="AA81" s="16" t="str">
        <f t="shared" si="12"/>
        <v/>
      </c>
    </row>
    <row r="82" spans="1:27">
      <c r="A82" s="23"/>
      <c r="B82" s="16" t="str">
        <f t="shared" si="9"/>
        <v/>
      </c>
      <c r="C82" s="9" t="str">
        <f>VLOOKUP(8,equipes,2,0)</f>
        <v>Hérisson</v>
      </c>
      <c r="D82" s="25"/>
      <c r="E82" s="25"/>
      <c r="F82" s="9" t="str">
        <f>VLOOKUP(9,equipes,2,0)</f>
        <v>Iguane</v>
      </c>
      <c r="G82" s="16" t="str">
        <f t="shared" si="10"/>
        <v/>
      </c>
      <c r="U82" s="23"/>
      <c r="V82" s="16" t="str">
        <f t="shared" si="11"/>
        <v/>
      </c>
      <c r="W82" s="9" t="str">
        <f>VLOOKUP(9,equipes,2,0)</f>
        <v>Iguane</v>
      </c>
      <c r="X82" s="25"/>
      <c r="Y82" s="25"/>
      <c r="Z82" s="9" t="str">
        <f>VLOOKUP(8,equipes,2,0)</f>
        <v>Hérisson</v>
      </c>
      <c r="AA82" s="16" t="str">
        <f t="shared" si="12"/>
        <v/>
      </c>
    </row>
    <row r="83" spans="1:27" s="19" customFormat="1">
      <c r="A83" s="26"/>
      <c r="B83" s="27"/>
      <c r="C83" s="28"/>
      <c r="D83" s="29"/>
      <c r="E83" s="29"/>
      <c r="F83" s="28"/>
      <c r="G83" s="27"/>
      <c r="K83" s="20"/>
      <c r="S83" s="22"/>
      <c r="U83" s="26"/>
      <c r="V83" s="27"/>
      <c r="W83" s="28"/>
      <c r="X83" s="29"/>
      <c r="Y83" s="29"/>
      <c r="Z83" s="28"/>
      <c r="AA83" s="27"/>
    </row>
    <row r="84" spans="1:27">
      <c r="A84" s="24">
        <v>10</v>
      </c>
      <c r="B84" s="17" t="str">
        <f t="shared" si="9"/>
        <v/>
      </c>
      <c r="C84" s="10" t="str">
        <f>VLOOKUP(1,equipes,2,0)</f>
        <v>Autruche</v>
      </c>
      <c r="D84" s="25"/>
      <c r="E84" s="25"/>
      <c r="F84" s="10" t="str">
        <f>VLOOKUP(15,equipes,2,0)</f>
        <v>Otarie</v>
      </c>
      <c r="G84" s="17" t="str">
        <f t="shared" si="10"/>
        <v/>
      </c>
      <c r="U84" s="24">
        <v>25</v>
      </c>
      <c r="V84" s="17" t="str">
        <f t="shared" si="11"/>
        <v/>
      </c>
      <c r="W84" s="10" t="str">
        <f>VLOOKUP(15,equipes,2,0)</f>
        <v>Otarie</v>
      </c>
      <c r="X84" s="25"/>
      <c r="Y84" s="25"/>
      <c r="Z84" s="10" t="str">
        <f>VLOOKUP(1,equipes,2,0)</f>
        <v>Autruche</v>
      </c>
      <c r="AA84" s="17" t="str">
        <f t="shared" si="12"/>
        <v/>
      </c>
    </row>
    <row r="85" spans="1:27">
      <c r="A85" s="24"/>
      <c r="B85" s="17" t="str">
        <f t="shared" si="9"/>
        <v/>
      </c>
      <c r="C85" s="10" t="str">
        <f>VLOOKUP(16,equipes,2,0)</f>
        <v>Pingouin</v>
      </c>
      <c r="D85" s="25"/>
      <c r="E85" s="25"/>
      <c r="F85" s="10" t="str">
        <f>VLOOKUP(14,equipes,2,0)</f>
        <v>Narval</v>
      </c>
      <c r="G85" s="17" t="str">
        <f t="shared" si="10"/>
        <v/>
      </c>
      <c r="U85" s="24"/>
      <c r="V85" s="17" t="str">
        <f t="shared" si="11"/>
        <v/>
      </c>
      <c r="W85" s="10" t="str">
        <f>VLOOKUP(14,equipes,2,0)</f>
        <v>Narval</v>
      </c>
      <c r="X85" s="25"/>
      <c r="Y85" s="25"/>
      <c r="Z85" s="10" t="str">
        <f>VLOOKUP(16,equipes,2,0)</f>
        <v>Pingouin</v>
      </c>
      <c r="AA85" s="17" t="str">
        <f t="shared" si="12"/>
        <v/>
      </c>
    </row>
    <row r="86" spans="1:27">
      <c r="A86" s="24"/>
      <c r="B86" s="17" t="str">
        <f t="shared" si="9"/>
        <v/>
      </c>
      <c r="C86" s="10" t="str">
        <f>VLOOKUP(2,equipes,2,0)</f>
        <v>Babouin</v>
      </c>
      <c r="D86" s="25"/>
      <c r="E86" s="25"/>
      <c r="F86" s="10" t="str">
        <f>VLOOKUP(13,equipes,2,0)</f>
        <v>Mangouste</v>
      </c>
      <c r="G86" s="17" t="str">
        <f t="shared" si="10"/>
        <v/>
      </c>
      <c r="U86" s="24"/>
      <c r="V86" s="17" t="str">
        <f t="shared" si="11"/>
        <v/>
      </c>
      <c r="W86" s="10" t="str">
        <f>VLOOKUP(13,equipes,2,0)</f>
        <v>Mangouste</v>
      </c>
      <c r="X86" s="25"/>
      <c r="Y86" s="25"/>
      <c r="Z86" s="10" t="str">
        <f>VLOOKUP(2,equipes,2,0)</f>
        <v>Babouin</v>
      </c>
      <c r="AA86" s="17" t="str">
        <f t="shared" si="12"/>
        <v/>
      </c>
    </row>
    <row r="87" spans="1:27">
      <c r="A87" s="24"/>
      <c r="B87" s="17" t="str">
        <f t="shared" si="9"/>
        <v/>
      </c>
      <c r="C87" s="10" t="str">
        <f>VLOOKUP(3,equipes,2,0)</f>
        <v>Cheval</v>
      </c>
      <c r="D87" s="25"/>
      <c r="E87" s="25"/>
      <c r="F87" s="10" t="str">
        <f>VLOOKUP(12,equipes,2,0)</f>
        <v>Lion</v>
      </c>
      <c r="G87" s="17" t="str">
        <f t="shared" si="10"/>
        <v/>
      </c>
      <c r="U87" s="24"/>
      <c r="V87" s="17" t="str">
        <f t="shared" si="11"/>
        <v/>
      </c>
      <c r="W87" s="10" t="str">
        <f>VLOOKUP(12,equipes,2,0)</f>
        <v>Lion</v>
      </c>
      <c r="X87" s="25"/>
      <c r="Y87" s="25"/>
      <c r="Z87" s="10" t="str">
        <f>VLOOKUP(3,equipes,2,0)</f>
        <v>Cheval</v>
      </c>
      <c r="AA87" s="17" t="str">
        <f t="shared" si="12"/>
        <v/>
      </c>
    </row>
    <row r="88" spans="1:27">
      <c r="A88" s="24"/>
      <c r="B88" s="17" t="str">
        <f t="shared" si="9"/>
        <v/>
      </c>
      <c r="C88" s="10" t="str">
        <f>VLOOKUP(4,equipes,2,0)</f>
        <v>Dindon</v>
      </c>
      <c r="D88" s="25"/>
      <c r="E88" s="25"/>
      <c r="F88" s="10" t="str">
        <f>VLOOKUP(11,equipes,2,0)</f>
        <v>Koala</v>
      </c>
      <c r="G88" s="17" t="str">
        <f t="shared" si="10"/>
        <v/>
      </c>
      <c r="U88" s="24"/>
      <c r="V88" s="17" t="str">
        <f t="shared" si="11"/>
        <v/>
      </c>
      <c r="W88" s="10" t="str">
        <f>VLOOKUP(11,equipes,2,0)</f>
        <v>Koala</v>
      </c>
      <c r="X88" s="25"/>
      <c r="Y88" s="25"/>
      <c r="Z88" s="10" t="str">
        <f>VLOOKUP(4,equipes,2,0)</f>
        <v>Dindon</v>
      </c>
      <c r="AA88" s="17" t="str">
        <f t="shared" si="12"/>
        <v/>
      </c>
    </row>
    <row r="89" spans="1:27">
      <c r="A89" s="24"/>
      <c r="B89" s="17" t="str">
        <f t="shared" si="9"/>
        <v/>
      </c>
      <c r="C89" s="10" t="str">
        <f>VLOOKUP(5,equipes,2,0)</f>
        <v>Eléphant</v>
      </c>
      <c r="D89" s="25"/>
      <c r="E89" s="25"/>
      <c r="F89" s="10" t="str">
        <f>VLOOKUP(10,equipes,2,0)</f>
        <v>Jument</v>
      </c>
      <c r="G89" s="17" t="str">
        <f t="shared" si="10"/>
        <v/>
      </c>
      <c r="U89" s="24"/>
      <c r="V89" s="17" t="str">
        <f t="shared" si="11"/>
        <v/>
      </c>
      <c r="W89" s="10" t="str">
        <f>VLOOKUP(10,equipes,2,0)</f>
        <v>Jument</v>
      </c>
      <c r="X89" s="25"/>
      <c r="Y89" s="25"/>
      <c r="Z89" s="10" t="str">
        <f>VLOOKUP(5,equipes,2,0)</f>
        <v>Eléphant</v>
      </c>
      <c r="AA89" s="17" t="str">
        <f t="shared" si="12"/>
        <v/>
      </c>
    </row>
    <row r="90" spans="1:27">
      <c r="A90" s="24"/>
      <c r="B90" s="17" t="str">
        <f t="shared" si="9"/>
        <v/>
      </c>
      <c r="C90" s="10" t="str">
        <f>VLOOKUP(6,equipes,2,0)</f>
        <v>Faucon</v>
      </c>
      <c r="D90" s="25"/>
      <c r="E90" s="25"/>
      <c r="F90" s="10" t="str">
        <f>VLOOKUP(9,equipes,2,0)</f>
        <v>Iguane</v>
      </c>
      <c r="G90" s="17" t="str">
        <f t="shared" si="10"/>
        <v/>
      </c>
      <c r="U90" s="24"/>
      <c r="V90" s="17" t="str">
        <f t="shared" si="11"/>
        <v/>
      </c>
      <c r="W90" s="10" t="str">
        <f>VLOOKUP(9,equipes,2,0)</f>
        <v>Iguane</v>
      </c>
      <c r="X90" s="25"/>
      <c r="Y90" s="25"/>
      <c r="Z90" s="10" t="str">
        <f>VLOOKUP(6,equipes,2,0)</f>
        <v>Faucon</v>
      </c>
      <c r="AA90" s="17" t="str">
        <f t="shared" si="12"/>
        <v/>
      </c>
    </row>
    <row r="91" spans="1:27">
      <c r="A91" s="24"/>
      <c r="B91" s="17" t="str">
        <f t="shared" si="9"/>
        <v/>
      </c>
      <c r="C91" s="10" t="str">
        <f>VLOOKUP(7,equipes,2,0)</f>
        <v>Girafe</v>
      </c>
      <c r="D91" s="25"/>
      <c r="E91" s="25"/>
      <c r="F91" s="10" t="str">
        <f>VLOOKUP(8,equipes,2,0)</f>
        <v>Hérisson</v>
      </c>
      <c r="G91" s="17" t="str">
        <f t="shared" si="10"/>
        <v/>
      </c>
      <c r="U91" s="24"/>
      <c r="V91" s="17" t="str">
        <f t="shared" si="11"/>
        <v/>
      </c>
      <c r="W91" s="10" t="str">
        <f>VLOOKUP(8,equipes,2,0)</f>
        <v>Hérisson</v>
      </c>
      <c r="X91" s="25"/>
      <c r="Y91" s="25"/>
      <c r="Z91" s="10" t="str">
        <f>VLOOKUP(7,equipes,2,0)</f>
        <v>Girafe</v>
      </c>
      <c r="AA91" s="17" t="str">
        <f t="shared" si="12"/>
        <v/>
      </c>
    </row>
    <row r="92" spans="1:27" s="19" customFormat="1">
      <c r="A92" s="26"/>
      <c r="B92" s="27"/>
      <c r="C92" s="28"/>
      <c r="D92" s="29"/>
      <c r="E92" s="29"/>
      <c r="F92" s="28"/>
      <c r="G92" s="27"/>
      <c r="K92" s="20"/>
      <c r="S92" s="22"/>
      <c r="U92" s="26"/>
      <c r="V92" s="27"/>
      <c r="W92" s="28"/>
      <c r="X92" s="29"/>
      <c r="Y92" s="29"/>
      <c r="Z92" s="28"/>
      <c r="AA92" s="27"/>
    </row>
    <row r="93" spans="1:27">
      <c r="A93" s="23">
        <v>11</v>
      </c>
      <c r="B93" s="16" t="str">
        <f t="shared" si="9"/>
        <v/>
      </c>
      <c r="C93" s="9" t="str">
        <f>VLOOKUP(1,equipes,2,0)</f>
        <v>Autruche</v>
      </c>
      <c r="D93" s="25"/>
      <c r="E93" s="25"/>
      <c r="F93" s="9" t="str">
        <f>VLOOKUP(14,equipes,2,0)</f>
        <v>Narval</v>
      </c>
      <c r="G93" s="16" t="str">
        <f t="shared" si="10"/>
        <v/>
      </c>
      <c r="U93" s="23">
        <v>26</v>
      </c>
      <c r="V93" s="16" t="str">
        <f t="shared" si="11"/>
        <v/>
      </c>
      <c r="W93" s="9" t="str">
        <f>VLOOKUP(14,equipes,2,0)</f>
        <v>Narval</v>
      </c>
      <c r="X93" s="25"/>
      <c r="Y93" s="25"/>
      <c r="Z93" s="9" t="str">
        <f>VLOOKUP(1,equipes,2,0)</f>
        <v>Autruche</v>
      </c>
      <c r="AA93" s="16" t="str">
        <f t="shared" si="12"/>
        <v/>
      </c>
    </row>
    <row r="94" spans="1:27">
      <c r="A94" s="23"/>
      <c r="B94" s="16" t="str">
        <f t="shared" si="9"/>
        <v/>
      </c>
      <c r="C94" s="9" t="str">
        <f>VLOOKUP(15,equipes,2,0)</f>
        <v>Otarie</v>
      </c>
      <c r="D94" s="25"/>
      <c r="E94" s="25"/>
      <c r="F94" s="9" t="str">
        <f>VLOOKUP(13,equipes,2,0)</f>
        <v>Mangouste</v>
      </c>
      <c r="G94" s="16" t="str">
        <f t="shared" si="10"/>
        <v/>
      </c>
      <c r="U94" s="23"/>
      <c r="V94" s="16" t="str">
        <f t="shared" si="11"/>
        <v/>
      </c>
      <c r="W94" s="9" t="str">
        <f>VLOOKUP(13,equipes,2,0)</f>
        <v>Mangouste</v>
      </c>
      <c r="X94" s="25"/>
      <c r="Y94" s="25"/>
      <c r="Z94" s="9" t="str">
        <f>VLOOKUP(15,equipes,2,0)</f>
        <v>Otarie</v>
      </c>
      <c r="AA94" s="16" t="str">
        <f t="shared" si="12"/>
        <v/>
      </c>
    </row>
    <row r="95" spans="1:27">
      <c r="A95" s="23"/>
      <c r="B95" s="16" t="str">
        <f t="shared" si="9"/>
        <v/>
      </c>
      <c r="C95" s="9" t="str">
        <f>VLOOKUP(16,equipes,2,0)</f>
        <v>Pingouin</v>
      </c>
      <c r="D95" s="25"/>
      <c r="E95" s="25"/>
      <c r="F95" s="9" t="str">
        <f>VLOOKUP(12,equipes,2,0)</f>
        <v>Lion</v>
      </c>
      <c r="G95" s="16" t="str">
        <f t="shared" si="10"/>
        <v/>
      </c>
      <c r="U95" s="23"/>
      <c r="V95" s="16" t="str">
        <f t="shared" si="11"/>
        <v/>
      </c>
      <c r="W95" s="9" t="str">
        <f>VLOOKUP(12,equipes,2,0)</f>
        <v>Lion</v>
      </c>
      <c r="X95" s="25"/>
      <c r="Y95" s="25"/>
      <c r="Z95" s="9" t="str">
        <f>VLOOKUP(16,equipes,2,0)</f>
        <v>Pingouin</v>
      </c>
      <c r="AA95" s="16" t="str">
        <f t="shared" si="12"/>
        <v/>
      </c>
    </row>
    <row r="96" spans="1:27">
      <c r="A96" s="23"/>
      <c r="B96" s="16" t="str">
        <f t="shared" si="9"/>
        <v/>
      </c>
      <c r="C96" s="9" t="str">
        <f>VLOOKUP(2,equipes,2,0)</f>
        <v>Babouin</v>
      </c>
      <c r="D96" s="25"/>
      <c r="E96" s="25"/>
      <c r="F96" s="9" t="str">
        <f>VLOOKUP(11,equipes,2,0)</f>
        <v>Koala</v>
      </c>
      <c r="G96" s="16" t="str">
        <f t="shared" si="10"/>
        <v/>
      </c>
      <c r="U96" s="23"/>
      <c r="V96" s="16" t="str">
        <f t="shared" si="11"/>
        <v/>
      </c>
      <c r="W96" s="9" t="str">
        <f>VLOOKUP(11,equipes,2,0)</f>
        <v>Koala</v>
      </c>
      <c r="X96" s="25"/>
      <c r="Y96" s="25"/>
      <c r="Z96" s="9" t="str">
        <f>VLOOKUP(2,equipes,2,0)</f>
        <v>Babouin</v>
      </c>
      <c r="AA96" s="16" t="str">
        <f t="shared" si="12"/>
        <v/>
      </c>
    </row>
    <row r="97" spans="1:27">
      <c r="A97" s="23"/>
      <c r="B97" s="16" t="str">
        <f t="shared" si="9"/>
        <v/>
      </c>
      <c r="C97" s="9" t="str">
        <f>VLOOKUP(3,equipes,2,0)</f>
        <v>Cheval</v>
      </c>
      <c r="D97" s="25"/>
      <c r="E97" s="25"/>
      <c r="F97" s="9" t="str">
        <f>VLOOKUP(10,equipes,2,0)</f>
        <v>Jument</v>
      </c>
      <c r="G97" s="16" t="str">
        <f t="shared" si="10"/>
        <v/>
      </c>
      <c r="U97" s="23"/>
      <c r="V97" s="16" t="str">
        <f t="shared" si="11"/>
        <v/>
      </c>
      <c r="W97" s="9" t="str">
        <f>VLOOKUP(10,equipes,2,0)</f>
        <v>Jument</v>
      </c>
      <c r="X97" s="25"/>
      <c r="Y97" s="25"/>
      <c r="Z97" s="9" t="str">
        <f>VLOOKUP(3,equipes,2,0)</f>
        <v>Cheval</v>
      </c>
      <c r="AA97" s="16" t="str">
        <f t="shared" si="12"/>
        <v/>
      </c>
    </row>
    <row r="98" spans="1:27">
      <c r="A98" s="23"/>
      <c r="B98" s="16" t="str">
        <f t="shared" si="9"/>
        <v/>
      </c>
      <c r="C98" s="9" t="str">
        <f>VLOOKUP(4,equipes,2,0)</f>
        <v>Dindon</v>
      </c>
      <c r="D98" s="25"/>
      <c r="E98" s="25"/>
      <c r="F98" s="9" t="str">
        <f>VLOOKUP(9,equipes,2,0)</f>
        <v>Iguane</v>
      </c>
      <c r="G98" s="16" t="str">
        <f t="shared" si="10"/>
        <v/>
      </c>
      <c r="U98" s="23"/>
      <c r="V98" s="16" t="str">
        <f t="shared" si="11"/>
        <v/>
      </c>
      <c r="W98" s="9" t="str">
        <f>VLOOKUP(9,equipes,2,0)</f>
        <v>Iguane</v>
      </c>
      <c r="X98" s="25"/>
      <c r="Y98" s="25"/>
      <c r="Z98" s="9" t="str">
        <f>VLOOKUP(4,equipes,2,0)</f>
        <v>Dindon</v>
      </c>
      <c r="AA98" s="16" t="str">
        <f t="shared" si="12"/>
        <v/>
      </c>
    </row>
    <row r="99" spans="1:27">
      <c r="A99" s="23"/>
      <c r="B99" s="16" t="str">
        <f t="shared" si="9"/>
        <v/>
      </c>
      <c r="C99" s="9" t="str">
        <f>VLOOKUP(5,equipes,2,0)</f>
        <v>Eléphant</v>
      </c>
      <c r="D99" s="25"/>
      <c r="E99" s="25"/>
      <c r="F99" s="9" t="str">
        <f>VLOOKUP(8,equipes,2,0)</f>
        <v>Hérisson</v>
      </c>
      <c r="G99" s="16" t="str">
        <f t="shared" si="10"/>
        <v/>
      </c>
      <c r="U99" s="23"/>
      <c r="V99" s="16" t="str">
        <f t="shared" si="11"/>
        <v/>
      </c>
      <c r="W99" s="9" t="str">
        <f>VLOOKUP(8,equipes,2,0)</f>
        <v>Hérisson</v>
      </c>
      <c r="X99" s="25"/>
      <c r="Y99" s="25"/>
      <c r="Z99" s="9" t="str">
        <f>VLOOKUP(5,equipes,2,0)</f>
        <v>Eléphant</v>
      </c>
      <c r="AA99" s="16" t="str">
        <f t="shared" si="12"/>
        <v/>
      </c>
    </row>
    <row r="100" spans="1:27">
      <c r="A100" s="23"/>
      <c r="B100" s="16" t="str">
        <f t="shared" si="9"/>
        <v/>
      </c>
      <c r="C100" s="9" t="str">
        <f>VLOOKUP(6,equipes,2,0)</f>
        <v>Faucon</v>
      </c>
      <c r="D100" s="25"/>
      <c r="E100" s="25"/>
      <c r="F100" s="9" t="str">
        <f>VLOOKUP(7,equipes,2,0)</f>
        <v>Girafe</v>
      </c>
      <c r="G100" s="16" t="str">
        <f t="shared" si="10"/>
        <v/>
      </c>
      <c r="U100" s="23"/>
      <c r="V100" s="16" t="str">
        <f t="shared" si="11"/>
        <v/>
      </c>
      <c r="W100" s="9" t="str">
        <f>VLOOKUP(7,equipes,2,0)</f>
        <v>Girafe</v>
      </c>
      <c r="X100" s="25"/>
      <c r="Y100" s="25"/>
      <c r="Z100" s="9" t="str">
        <f>VLOOKUP(6,equipes,2,0)</f>
        <v>Faucon</v>
      </c>
      <c r="AA100" s="16" t="str">
        <f t="shared" si="12"/>
        <v/>
      </c>
    </row>
    <row r="101" spans="1:27" s="19" customFormat="1">
      <c r="A101" s="26"/>
      <c r="B101" s="27"/>
      <c r="C101" s="28"/>
      <c r="D101" s="29"/>
      <c r="E101" s="29"/>
      <c r="F101" s="28"/>
      <c r="G101" s="27"/>
      <c r="K101" s="20"/>
      <c r="S101" s="22"/>
      <c r="U101" s="26"/>
      <c r="V101" s="27"/>
      <c r="W101" s="28"/>
      <c r="X101" s="29"/>
      <c r="Y101" s="29"/>
      <c r="Z101" s="28"/>
      <c r="AA101" s="27"/>
    </row>
    <row r="102" spans="1:27">
      <c r="A102" s="24">
        <v>12</v>
      </c>
      <c r="B102" s="17" t="str">
        <f t="shared" si="9"/>
        <v/>
      </c>
      <c r="C102" s="10" t="str">
        <f>VLOOKUP(1,equipes,2,0)</f>
        <v>Autruche</v>
      </c>
      <c r="D102" s="25"/>
      <c r="E102" s="25"/>
      <c r="F102" s="10" t="str">
        <f>VLOOKUP(13,equipes,2,0)</f>
        <v>Mangouste</v>
      </c>
      <c r="G102" s="17" t="str">
        <f t="shared" si="10"/>
        <v/>
      </c>
      <c r="U102" s="24">
        <v>27</v>
      </c>
      <c r="V102" s="17" t="str">
        <f t="shared" si="11"/>
        <v/>
      </c>
      <c r="W102" s="10" t="str">
        <f>VLOOKUP(13,equipes,2,0)</f>
        <v>Mangouste</v>
      </c>
      <c r="X102" s="25"/>
      <c r="Y102" s="25"/>
      <c r="Z102" s="10" t="str">
        <f>VLOOKUP(1,equipes,2,0)</f>
        <v>Autruche</v>
      </c>
      <c r="AA102" s="17" t="str">
        <f t="shared" si="12"/>
        <v/>
      </c>
    </row>
    <row r="103" spans="1:27">
      <c r="A103" s="24"/>
      <c r="B103" s="17" t="str">
        <f t="shared" si="9"/>
        <v/>
      </c>
      <c r="C103" s="10" t="str">
        <f>VLOOKUP(14,equipes,2,0)</f>
        <v>Narval</v>
      </c>
      <c r="D103" s="25"/>
      <c r="E103" s="25"/>
      <c r="F103" s="10" t="str">
        <f>VLOOKUP(12,equipes,2,0)</f>
        <v>Lion</v>
      </c>
      <c r="G103" s="17" t="str">
        <f t="shared" si="10"/>
        <v/>
      </c>
      <c r="U103" s="24"/>
      <c r="V103" s="17" t="str">
        <f t="shared" si="11"/>
        <v/>
      </c>
      <c r="W103" s="10" t="str">
        <f>VLOOKUP(12,equipes,2,0)</f>
        <v>Lion</v>
      </c>
      <c r="X103" s="25"/>
      <c r="Y103" s="25"/>
      <c r="Z103" s="10" t="str">
        <f>VLOOKUP(14,equipes,2,0)</f>
        <v>Narval</v>
      </c>
      <c r="AA103" s="17" t="str">
        <f t="shared" si="12"/>
        <v/>
      </c>
    </row>
    <row r="104" spans="1:27">
      <c r="A104" s="24"/>
      <c r="B104" s="17" t="str">
        <f t="shared" si="9"/>
        <v/>
      </c>
      <c r="C104" s="10" t="str">
        <f>VLOOKUP(15,equipes,2,0)</f>
        <v>Otarie</v>
      </c>
      <c r="D104" s="25"/>
      <c r="E104" s="25"/>
      <c r="F104" s="10" t="str">
        <f>VLOOKUP(11,equipes,2,0)</f>
        <v>Koala</v>
      </c>
      <c r="G104" s="17" t="str">
        <f t="shared" si="10"/>
        <v/>
      </c>
      <c r="U104" s="24"/>
      <c r="V104" s="17" t="str">
        <f t="shared" si="11"/>
        <v/>
      </c>
      <c r="W104" s="10" t="str">
        <f>VLOOKUP(11,equipes,2,0)</f>
        <v>Koala</v>
      </c>
      <c r="X104" s="25"/>
      <c r="Y104" s="25"/>
      <c r="Z104" s="10" t="str">
        <f>VLOOKUP(15,equipes,2,0)</f>
        <v>Otarie</v>
      </c>
      <c r="AA104" s="17" t="str">
        <f t="shared" si="12"/>
        <v/>
      </c>
    </row>
    <row r="105" spans="1:27">
      <c r="A105" s="24"/>
      <c r="B105" s="17" t="str">
        <f t="shared" si="9"/>
        <v/>
      </c>
      <c r="C105" s="10" t="str">
        <f>VLOOKUP(16,equipes,2,0)</f>
        <v>Pingouin</v>
      </c>
      <c r="D105" s="25"/>
      <c r="E105" s="25"/>
      <c r="F105" s="10" t="str">
        <f>VLOOKUP(10,equipes,2,0)</f>
        <v>Jument</v>
      </c>
      <c r="G105" s="17" t="str">
        <f t="shared" si="10"/>
        <v/>
      </c>
      <c r="U105" s="24"/>
      <c r="V105" s="17" t="str">
        <f t="shared" si="11"/>
        <v/>
      </c>
      <c r="W105" s="10" t="str">
        <f>VLOOKUP(10,equipes,2,0)</f>
        <v>Jument</v>
      </c>
      <c r="X105" s="25"/>
      <c r="Y105" s="25"/>
      <c r="Z105" s="10" t="str">
        <f>VLOOKUP(16,equipes,2,0)</f>
        <v>Pingouin</v>
      </c>
      <c r="AA105" s="17" t="str">
        <f t="shared" si="12"/>
        <v/>
      </c>
    </row>
    <row r="106" spans="1:27">
      <c r="A106" s="24"/>
      <c r="B106" s="17" t="str">
        <f t="shared" si="9"/>
        <v/>
      </c>
      <c r="C106" s="10" t="str">
        <f>VLOOKUP(2,equipes,2,0)</f>
        <v>Babouin</v>
      </c>
      <c r="D106" s="25"/>
      <c r="E106" s="25"/>
      <c r="F106" s="10" t="str">
        <f>VLOOKUP(9,equipes,2,0)</f>
        <v>Iguane</v>
      </c>
      <c r="G106" s="17" t="str">
        <f t="shared" si="10"/>
        <v/>
      </c>
      <c r="U106" s="24"/>
      <c r="V106" s="17" t="str">
        <f t="shared" si="11"/>
        <v/>
      </c>
      <c r="W106" s="10" t="str">
        <f>VLOOKUP(9,equipes,2,0)</f>
        <v>Iguane</v>
      </c>
      <c r="X106" s="25"/>
      <c r="Y106" s="25"/>
      <c r="Z106" s="10" t="str">
        <f>VLOOKUP(2,equipes,2,0)</f>
        <v>Babouin</v>
      </c>
      <c r="AA106" s="17" t="str">
        <f t="shared" si="12"/>
        <v/>
      </c>
    </row>
    <row r="107" spans="1:27">
      <c r="A107" s="24"/>
      <c r="B107" s="17" t="str">
        <f t="shared" si="9"/>
        <v/>
      </c>
      <c r="C107" s="10" t="str">
        <f>VLOOKUP(3,equipes,2,0)</f>
        <v>Cheval</v>
      </c>
      <c r="D107" s="25"/>
      <c r="E107" s="25"/>
      <c r="F107" s="10" t="str">
        <f>VLOOKUP(8,equipes,2,0)</f>
        <v>Hérisson</v>
      </c>
      <c r="G107" s="17" t="str">
        <f t="shared" si="10"/>
        <v/>
      </c>
      <c r="U107" s="24"/>
      <c r="V107" s="17" t="str">
        <f t="shared" si="11"/>
        <v/>
      </c>
      <c r="W107" s="10" t="str">
        <f>VLOOKUP(8,equipes,2,0)</f>
        <v>Hérisson</v>
      </c>
      <c r="X107" s="25"/>
      <c r="Y107" s="25"/>
      <c r="Z107" s="10" t="str">
        <f>VLOOKUP(3,equipes,2,0)</f>
        <v>Cheval</v>
      </c>
      <c r="AA107" s="17" t="str">
        <f t="shared" si="12"/>
        <v/>
      </c>
    </row>
    <row r="108" spans="1:27">
      <c r="A108" s="24"/>
      <c r="B108" s="17" t="str">
        <f t="shared" si="9"/>
        <v/>
      </c>
      <c r="C108" s="10" t="str">
        <f>VLOOKUP(4,equipes,2,0)</f>
        <v>Dindon</v>
      </c>
      <c r="D108" s="25"/>
      <c r="E108" s="25"/>
      <c r="F108" s="10" t="str">
        <f>VLOOKUP(7,equipes,2,0)</f>
        <v>Girafe</v>
      </c>
      <c r="G108" s="17" t="str">
        <f t="shared" si="10"/>
        <v/>
      </c>
      <c r="U108" s="24"/>
      <c r="V108" s="17" t="str">
        <f t="shared" si="11"/>
        <v/>
      </c>
      <c r="W108" s="10" t="str">
        <f>VLOOKUP(7,equipes,2,0)</f>
        <v>Girafe</v>
      </c>
      <c r="X108" s="25"/>
      <c r="Y108" s="25"/>
      <c r="Z108" s="10" t="str">
        <f>VLOOKUP(4,equipes,2,0)</f>
        <v>Dindon</v>
      </c>
      <c r="AA108" s="17" t="str">
        <f t="shared" si="12"/>
        <v/>
      </c>
    </row>
    <row r="109" spans="1:27">
      <c r="A109" s="24"/>
      <c r="B109" s="17" t="str">
        <f t="shared" si="9"/>
        <v/>
      </c>
      <c r="C109" s="10" t="str">
        <f>VLOOKUP(5,equipes,2,0)</f>
        <v>Eléphant</v>
      </c>
      <c r="D109" s="25"/>
      <c r="E109" s="25"/>
      <c r="F109" s="10" t="str">
        <f>VLOOKUP(6,equipes,2,0)</f>
        <v>Faucon</v>
      </c>
      <c r="G109" s="17" t="str">
        <f t="shared" si="10"/>
        <v/>
      </c>
      <c r="U109" s="24"/>
      <c r="V109" s="17" t="str">
        <f t="shared" si="11"/>
        <v/>
      </c>
      <c r="W109" s="10" t="str">
        <f>VLOOKUP(6,equipes,2,0)</f>
        <v>Faucon</v>
      </c>
      <c r="X109" s="25"/>
      <c r="Y109" s="25"/>
      <c r="Z109" s="10" t="str">
        <f>VLOOKUP(5,equipes,2,0)</f>
        <v>Eléphant</v>
      </c>
      <c r="AA109" s="17" t="str">
        <f t="shared" si="12"/>
        <v/>
      </c>
    </row>
    <row r="110" spans="1:27" s="19" customFormat="1">
      <c r="A110" s="26"/>
      <c r="B110" s="27"/>
      <c r="C110" s="28"/>
      <c r="D110" s="29"/>
      <c r="E110" s="29"/>
      <c r="F110" s="28"/>
      <c r="G110" s="27"/>
      <c r="K110" s="20"/>
      <c r="S110" s="22"/>
      <c r="U110" s="26"/>
      <c r="V110" s="27"/>
      <c r="W110" s="28"/>
      <c r="X110" s="29"/>
      <c r="Y110" s="29"/>
      <c r="Z110" s="28"/>
      <c r="AA110" s="27"/>
    </row>
    <row r="111" spans="1:27">
      <c r="A111" s="23">
        <v>13</v>
      </c>
      <c r="B111" s="16" t="str">
        <f t="shared" si="9"/>
        <v/>
      </c>
      <c r="C111" s="9" t="str">
        <f>VLOOKUP(1,equipes,2,0)</f>
        <v>Autruche</v>
      </c>
      <c r="D111" s="25"/>
      <c r="E111" s="25"/>
      <c r="F111" s="9" t="str">
        <f>VLOOKUP(12,equipes,2,0)</f>
        <v>Lion</v>
      </c>
      <c r="G111" s="16" t="str">
        <f t="shared" si="10"/>
        <v/>
      </c>
      <c r="U111" s="23">
        <v>28</v>
      </c>
      <c r="V111" s="16" t="str">
        <f t="shared" si="11"/>
        <v/>
      </c>
      <c r="W111" s="9" t="str">
        <f>VLOOKUP(12,equipes,2,0)</f>
        <v>Lion</v>
      </c>
      <c r="X111" s="25"/>
      <c r="Y111" s="25"/>
      <c r="Z111" s="9" t="str">
        <f>VLOOKUP(1,equipes,2,0)</f>
        <v>Autruche</v>
      </c>
      <c r="AA111" s="16" t="str">
        <f t="shared" si="12"/>
        <v/>
      </c>
    </row>
    <row r="112" spans="1:27">
      <c r="A112" s="23"/>
      <c r="B112" s="16" t="str">
        <f t="shared" si="9"/>
        <v/>
      </c>
      <c r="C112" s="9" t="str">
        <f>VLOOKUP(13,equipes,2,0)</f>
        <v>Mangouste</v>
      </c>
      <c r="D112" s="25"/>
      <c r="E112" s="25"/>
      <c r="F112" s="9" t="str">
        <f>VLOOKUP(11,equipes,2,0)</f>
        <v>Koala</v>
      </c>
      <c r="G112" s="16" t="str">
        <f t="shared" si="10"/>
        <v/>
      </c>
      <c r="U112" s="23"/>
      <c r="V112" s="16" t="str">
        <f t="shared" si="11"/>
        <v/>
      </c>
      <c r="W112" s="9" t="str">
        <f>VLOOKUP(11,equipes,2,0)</f>
        <v>Koala</v>
      </c>
      <c r="X112" s="25"/>
      <c r="Y112" s="25"/>
      <c r="Z112" s="9" t="str">
        <f>VLOOKUP(13,equipes,2,0)</f>
        <v>Mangouste</v>
      </c>
      <c r="AA112" s="16" t="str">
        <f t="shared" si="12"/>
        <v/>
      </c>
    </row>
    <row r="113" spans="1:27">
      <c r="A113" s="23"/>
      <c r="B113" s="16" t="str">
        <f t="shared" si="9"/>
        <v/>
      </c>
      <c r="C113" s="9" t="str">
        <f>VLOOKUP(14,equipes,2,0)</f>
        <v>Narval</v>
      </c>
      <c r="D113" s="25"/>
      <c r="E113" s="25"/>
      <c r="F113" s="9" t="str">
        <f>VLOOKUP(10,equipes,2,0)</f>
        <v>Jument</v>
      </c>
      <c r="G113" s="16" t="str">
        <f t="shared" si="10"/>
        <v/>
      </c>
      <c r="U113" s="23"/>
      <c r="V113" s="16" t="str">
        <f t="shared" si="11"/>
        <v/>
      </c>
      <c r="W113" s="9" t="str">
        <f>VLOOKUP(10,equipes,2,0)</f>
        <v>Jument</v>
      </c>
      <c r="X113" s="25"/>
      <c r="Y113" s="25"/>
      <c r="Z113" s="9" t="str">
        <f>VLOOKUP(14,equipes,2,0)</f>
        <v>Narval</v>
      </c>
      <c r="AA113" s="16" t="str">
        <f t="shared" si="12"/>
        <v/>
      </c>
    </row>
    <row r="114" spans="1:27">
      <c r="A114" s="23"/>
      <c r="B114" s="16" t="str">
        <f t="shared" si="9"/>
        <v/>
      </c>
      <c r="C114" s="9" t="str">
        <f>VLOOKUP(15,equipes,2,0)</f>
        <v>Otarie</v>
      </c>
      <c r="D114" s="25"/>
      <c r="E114" s="25"/>
      <c r="F114" s="9" t="str">
        <f>VLOOKUP(9,equipes,2,0)</f>
        <v>Iguane</v>
      </c>
      <c r="G114" s="16" t="str">
        <f t="shared" si="10"/>
        <v/>
      </c>
      <c r="U114" s="23"/>
      <c r="V114" s="16" t="str">
        <f t="shared" si="11"/>
        <v/>
      </c>
      <c r="W114" s="9" t="str">
        <f>VLOOKUP(9,equipes,2,0)</f>
        <v>Iguane</v>
      </c>
      <c r="X114" s="25"/>
      <c r="Y114" s="25"/>
      <c r="Z114" s="9" t="str">
        <f>VLOOKUP(15,equipes,2,0)</f>
        <v>Otarie</v>
      </c>
      <c r="AA114" s="16" t="str">
        <f t="shared" si="12"/>
        <v/>
      </c>
    </row>
    <row r="115" spans="1:27">
      <c r="A115" s="23"/>
      <c r="B115" s="16" t="str">
        <f t="shared" si="9"/>
        <v/>
      </c>
      <c r="C115" s="9" t="str">
        <f>VLOOKUP(16,equipes,2,0)</f>
        <v>Pingouin</v>
      </c>
      <c r="D115" s="25"/>
      <c r="E115" s="25"/>
      <c r="F115" s="9" t="str">
        <f>VLOOKUP(8,equipes,2,0)</f>
        <v>Hérisson</v>
      </c>
      <c r="G115" s="16" t="str">
        <f t="shared" si="10"/>
        <v/>
      </c>
      <c r="U115" s="23"/>
      <c r="V115" s="16" t="str">
        <f t="shared" si="11"/>
        <v/>
      </c>
      <c r="W115" s="9" t="str">
        <f>VLOOKUP(8,equipes,2,0)</f>
        <v>Hérisson</v>
      </c>
      <c r="X115" s="25"/>
      <c r="Y115" s="25"/>
      <c r="Z115" s="9" t="str">
        <f>VLOOKUP(16,equipes,2,0)</f>
        <v>Pingouin</v>
      </c>
      <c r="AA115" s="16" t="str">
        <f t="shared" si="12"/>
        <v/>
      </c>
    </row>
    <row r="116" spans="1:27">
      <c r="A116" s="23"/>
      <c r="B116" s="16" t="str">
        <f t="shared" si="9"/>
        <v/>
      </c>
      <c r="C116" s="9" t="str">
        <f>VLOOKUP(2,equipes,2,0)</f>
        <v>Babouin</v>
      </c>
      <c r="D116" s="25"/>
      <c r="E116" s="25"/>
      <c r="F116" s="9" t="str">
        <f>VLOOKUP(7,equipes,2,0)</f>
        <v>Girafe</v>
      </c>
      <c r="G116" s="16" t="str">
        <f t="shared" si="10"/>
        <v/>
      </c>
      <c r="U116" s="23"/>
      <c r="V116" s="16" t="str">
        <f t="shared" si="11"/>
        <v/>
      </c>
      <c r="W116" s="9" t="str">
        <f>VLOOKUP(7,equipes,2,0)</f>
        <v>Girafe</v>
      </c>
      <c r="X116" s="25"/>
      <c r="Y116" s="25"/>
      <c r="Z116" s="9" t="str">
        <f>VLOOKUP(2,equipes,2,0)</f>
        <v>Babouin</v>
      </c>
      <c r="AA116" s="16" t="str">
        <f t="shared" si="12"/>
        <v/>
      </c>
    </row>
    <row r="117" spans="1:27">
      <c r="A117" s="23"/>
      <c r="B117" s="16" t="str">
        <f t="shared" si="9"/>
        <v/>
      </c>
      <c r="C117" s="9" t="str">
        <f>VLOOKUP(3,equipes,2,0)</f>
        <v>Cheval</v>
      </c>
      <c r="D117" s="25"/>
      <c r="E117" s="25"/>
      <c r="F117" s="9" t="str">
        <f>VLOOKUP(6,equipes,2,0)</f>
        <v>Faucon</v>
      </c>
      <c r="G117" s="16" t="str">
        <f t="shared" si="10"/>
        <v/>
      </c>
      <c r="U117" s="23"/>
      <c r="V117" s="16" t="str">
        <f t="shared" si="11"/>
        <v/>
      </c>
      <c r="W117" s="9" t="str">
        <f>VLOOKUP(6,equipes,2,0)</f>
        <v>Faucon</v>
      </c>
      <c r="X117" s="25"/>
      <c r="Y117" s="25"/>
      <c r="Z117" s="9" t="str">
        <f>VLOOKUP(3,equipes,2,0)</f>
        <v>Cheval</v>
      </c>
      <c r="AA117" s="16" t="str">
        <f t="shared" si="12"/>
        <v/>
      </c>
    </row>
    <row r="118" spans="1:27">
      <c r="A118" s="23"/>
      <c r="B118" s="16" t="str">
        <f t="shared" si="9"/>
        <v/>
      </c>
      <c r="C118" s="9" t="str">
        <f>VLOOKUP(4,equipes,2,0)</f>
        <v>Dindon</v>
      </c>
      <c r="D118" s="25"/>
      <c r="E118" s="25"/>
      <c r="F118" s="9" t="str">
        <f>VLOOKUP(5,equipes,2,0)</f>
        <v>Eléphant</v>
      </c>
      <c r="G118" s="16" t="str">
        <f t="shared" si="10"/>
        <v/>
      </c>
      <c r="U118" s="23"/>
      <c r="V118" s="16" t="str">
        <f t="shared" si="11"/>
        <v/>
      </c>
      <c r="W118" s="9" t="str">
        <f>VLOOKUP(5,equipes,2,0)</f>
        <v>Eléphant</v>
      </c>
      <c r="X118" s="25"/>
      <c r="Y118" s="25"/>
      <c r="Z118" s="9" t="str">
        <f>VLOOKUP(4,equipes,2,0)</f>
        <v>Dindon</v>
      </c>
      <c r="AA118" s="16" t="str">
        <f t="shared" si="12"/>
        <v/>
      </c>
    </row>
    <row r="119" spans="1:27" s="19" customFormat="1">
      <c r="A119" s="26"/>
      <c r="B119" s="27"/>
      <c r="C119" s="28"/>
      <c r="D119" s="29"/>
      <c r="E119" s="29"/>
      <c r="F119" s="28"/>
      <c r="G119" s="27"/>
      <c r="K119" s="20"/>
      <c r="S119" s="22"/>
      <c r="U119" s="26"/>
      <c r="V119" s="27"/>
      <c r="W119" s="28"/>
      <c r="X119" s="29"/>
      <c r="Y119" s="29"/>
      <c r="Z119" s="28"/>
      <c r="AA119" s="27"/>
    </row>
    <row r="120" spans="1:27">
      <c r="A120" s="24">
        <v>14</v>
      </c>
      <c r="B120" s="17" t="str">
        <f t="shared" si="9"/>
        <v/>
      </c>
      <c r="C120" s="10" t="str">
        <f>VLOOKUP(1,equipes,2,0)</f>
        <v>Autruche</v>
      </c>
      <c r="D120" s="25"/>
      <c r="E120" s="25"/>
      <c r="F120" s="10" t="str">
        <f>VLOOKUP(11,equipes,2,0)</f>
        <v>Koala</v>
      </c>
      <c r="G120" s="17" t="str">
        <f t="shared" si="10"/>
        <v/>
      </c>
      <c r="U120" s="24">
        <v>29</v>
      </c>
      <c r="V120" s="17" t="str">
        <f t="shared" si="11"/>
        <v/>
      </c>
      <c r="W120" s="10" t="str">
        <f>VLOOKUP(11,equipes,2,0)</f>
        <v>Koala</v>
      </c>
      <c r="X120" s="25"/>
      <c r="Y120" s="25"/>
      <c r="Z120" s="10" t="str">
        <f>VLOOKUP(1,equipes,2,0)</f>
        <v>Autruche</v>
      </c>
      <c r="AA120" s="17" t="str">
        <f t="shared" si="12"/>
        <v/>
      </c>
    </row>
    <row r="121" spans="1:27">
      <c r="A121" s="24"/>
      <c r="B121" s="17" t="str">
        <f t="shared" si="9"/>
        <v/>
      </c>
      <c r="C121" s="10" t="str">
        <f>VLOOKUP(12,equipes,2,0)</f>
        <v>Lion</v>
      </c>
      <c r="D121" s="25"/>
      <c r="E121" s="25"/>
      <c r="F121" s="10" t="str">
        <f>VLOOKUP(10,equipes,2,0)</f>
        <v>Jument</v>
      </c>
      <c r="G121" s="17" t="str">
        <f t="shared" si="10"/>
        <v/>
      </c>
      <c r="U121" s="24"/>
      <c r="V121" s="17" t="str">
        <f t="shared" si="11"/>
        <v/>
      </c>
      <c r="W121" s="10" t="str">
        <f>VLOOKUP(10,equipes,2,0)</f>
        <v>Jument</v>
      </c>
      <c r="X121" s="25"/>
      <c r="Y121" s="25"/>
      <c r="Z121" s="10" t="str">
        <f>VLOOKUP(12,equipes,2,0)</f>
        <v>Lion</v>
      </c>
      <c r="AA121" s="17" t="str">
        <f t="shared" si="12"/>
        <v/>
      </c>
    </row>
    <row r="122" spans="1:27">
      <c r="A122" s="24"/>
      <c r="B122" s="17" t="str">
        <f t="shared" si="9"/>
        <v/>
      </c>
      <c r="C122" s="10" t="str">
        <f>VLOOKUP(13,equipes,2,0)</f>
        <v>Mangouste</v>
      </c>
      <c r="D122" s="25"/>
      <c r="E122" s="25"/>
      <c r="F122" s="10" t="str">
        <f>VLOOKUP(9,equipes,2,0)</f>
        <v>Iguane</v>
      </c>
      <c r="G122" s="17" t="str">
        <f t="shared" si="10"/>
        <v/>
      </c>
      <c r="U122" s="24"/>
      <c r="V122" s="17" t="str">
        <f t="shared" si="11"/>
        <v/>
      </c>
      <c r="W122" s="10" t="str">
        <f>VLOOKUP(9,equipes,2,0)</f>
        <v>Iguane</v>
      </c>
      <c r="X122" s="25"/>
      <c r="Y122" s="25"/>
      <c r="Z122" s="10" t="str">
        <f>VLOOKUP(13,equipes,2,0)</f>
        <v>Mangouste</v>
      </c>
      <c r="AA122" s="17" t="str">
        <f t="shared" si="12"/>
        <v/>
      </c>
    </row>
    <row r="123" spans="1:27">
      <c r="A123" s="24"/>
      <c r="B123" s="17" t="str">
        <f t="shared" si="9"/>
        <v/>
      </c>
      <c r="C123" s="10" t="str">
        <f>VLOOKUP(14,equipes,2,0)</f>
        <v>Narval</v>
      </c>
      <c r="D123" s="25"/>
      <c r="E123" s="25"/>
      <c r="F123" s="10" t="str">
        <f>VLOOKUP(8,equipes,2,0)</f>
        <v>Hérisson</v>
      </c>
      <c r="G123" s="17" t="str">
        <f t="shared" si="10"/>
        <v/>
      </c>
      <c r="U123" s="24"/>
      <c r="V123" s="17" t="str">
        <f t="shared" si="11"/>
        <v/>
      </c>
      <c r="W123" s="10" t="str">
        <f>VLOOKUP(8,equipes,2,0)</f>
        <v>Hérisson</v>
      </c>
      <c r="X123" s="25"/>
      <c r="Y123" s="25"/>
      <c r="Z123" s="10" t="str">
        <f>VLOOKUP(14,equipes,2,0)</f>
        <v>Narval</v>
      </c>
      <c r="AA123" s="17" t="str">
        <f t="shared" si="12"/>
        <v/>
      </c>
    </row>
    <row r="124" spans="1:27">
      <c r="A124" s="24"/>
      <c r="B124" s="17" t="str">
        <f t="shared" si="9"/>
        <v/>
      </c>
      <c r="C124" s="10" t="str">
        <f>VLOOKUP(15,equipes,2,0)</f>
        <v>Otarie</v>
      </c>
      <c r="D124" s="25"/>
      <c r="E124" s="25"/>
      <c r="F124" s="10" t="str">
        <f>VLOOKUP(7,equipes,2,0)</f>
        <v>Girafe</v>
      </c>
      <c r="G124" s="17" t="str">
        <f t="shared" si="10"/>
        <v/>
      </c>
      <c r="U124" s="24"/>
      <c r="V124" s="17" t="str">
        <f t="shared" si="11"/>
        <v/>
      </c>
      <c r="W124" s="10" t="str">
        <f>VLOOKUP(7,equipes,2,0)</f>
        <v>Girafe</v>
      </c>
      <c r="X124" s="25"/>
      <c r="Y124" s="25"/>
      <c r="Z124" s="10" t="str">
        <f>VLOOKUP(15,equipes,2,0)</f>
        <v>Otarie</v>
      </c>
      <c r="AA124" s="17" t="str">
        <f t="shared" si="12"/>
        <v/>
      </c>
    </row>
    <row r="125" spans="1:27">
      <c r="A125" s="24"/>
      <c r="B125" s="17" t="str">
        <f t="shared" si="9"/>
        <v/>
      </c>
      <c r="C125" s="10" t="str">
        <f>VLOOKUP(16,equipes,2,0)</f>
        <v>Pingouin</v>
      </c>
      <c r="D125" s="25"/>
      <c r="E125" s="25"/>
      <c r="F125" s="10" t="str">
        <f>VLOOKUP(6,equipes,2,0)</f>
        <v>Faucon</v>
      </c>
      <c r="G125" s="17" t="str">
        <f t="shared" si="10"/>
        <v/>
      </c>
      <c r="U125" s="24"/>
      <c r="V125" s="17" t="str">
        <f t="shared" si="11"/>
        <v/>
      </c>
      <c r="W125" s="10" t="str">
        <f>VLOOKUP(6,equipes,2,0)</f>
        <v>Faucon</v>
      </c>
      <c r="X125" s="25"/>
      <c r="Y125" s="25"/>
      <c r="Z125" s="10" t="str">
        <f>VLOOKUP(16,equipes,2,0)</f>
        <v>Pingouin</v>
      </c>
      <c r="AA125" s="17" t="str">
        <f t="shared" si="12"/>
        <v/>
      </c>
    </row>
    <row r="126" spans="1:27">
      <c r="A126" s="24"/>
      <c r="B126" s="17" t="str">
        <f t="shared" si="9"/>
        <v/>
      </c>
      <c r="C126" s="10" t="str">
        <f>VLOOKUP(2,equipes,2,0)</f>
        <v>Babouin</v>
      </c>
      <c r="D126" s="25"/>
      <c r="E126" s="25"/>
      <c r="F126" s="10" t="str">
        <f>VLOOKUP(5,equipes,2,0)</f>
        <v>Eléphant</v>
      </c>
      <c r="G126" s="17" t="str">
        <f t="shared" si="10"/>
        <v/>
      </c>
      <c r="U126" s="24"/>
      <c r="V126" s="17" t="str">
        <f t="shared" si="11"/>
        <v/>
      </c>
      <c r="W126" s="10" t="str">
        <f>VLOOKUP(5,equipes,2,0)</f>
        <v>Eléphant</v>
      </c>
      <c r="X126" s="25"/>
      <c r="Y126" s="25"/>
      <c r="Z126" s="10" t="str">
        <f>VLOOKUP(2,equipes,2,0)</f>
        <v>Babouin</v>
      </c>
      <c r="AA126" s="17" t="str">
        <f t="shared" si="12"/>
        <v/>
      </c>
    </row>
    <row r="127" spans="1:27">
      <c r="A127" s="24"/>
      <c r="B127" s="17" t="str">
        <f t="shared" si="9"/>
        <v/>
      </c>
      <c r="C127" s="10" t="str">
        <f>VLOOKUP(3,equipes,2,0)</f>
        <v>Cheval</v>
      </c>
      <c r="D127" s="25"/>
      <c r="E127" s="25"/>
      <c r="F127" s="10" t="str">
        <f>VLOOKUP(4,equipes,2,0)</f>
        <v>Dindon</v>
      </c>
      <c r="G127" s="17" t="str">
        <f t="shared" si="10"/>
        <v/>
      </c>
      <c r="U127" s="24"/>
      <c r="V127" s="17" t="str">
        <f t="shared" si="11"/>
        <v/>
      </c>
      <c r="W127" s="10" t="str">
        <f>VLOOKUP(4,equipes,2,0)</f>
        <v>Dindon</v>
      </c>
      <c r="X127" s="25"/>
      <c r="Y127" s="25"/>
      <c r="Z127" s="10" t="str">
        <f>VLOOKUP(3,equipes,2,0)</f>
        <v>Cheval</v>
      </c>
      <c r="AA127" s="17" t="str">
        <f t="shared" si="12"/>
        <v/>
      </c>
    </row>
    <row r="128" spans="1:27" s="19" customFormat="1">
      <c r="A128" s="26"/>
      <c r="B128" s="27"/>
      <c r="C128" s="28"/>
      <c r="D128" s="29"/>
      <c r="E128" s="29"/>
      <c r="F128" s="28"/>
      <c r="G128" s="27"/>
      <c r="K128" s="20"/>
      <c r="S128" s="22"/>
      <c r="U128" s="26"/>
      <c r="V128" s="27"/>
      <c r="W128" s="28"/>
      <c r="X128" s="29"/>
      <c r="Y128" s="29"/>
      <c r="Z128" s="28"/>
      <c r="AA128" s="27"/>
    </row>
    <row r="129" spans="1:27">
      <c r="A129" s="23">
        <v>15</v>
      </c>
      <c r="B129" s="16" t="str">
        <f t="shared" si="9"/>
        <v/>
      </c>
      <c r="C129" s="9" t="str">
        <f>VLOOKUP(1,equipes,2,0)</f>
        <v>Autruche</v>
      </c>
      <c r="D129" s="25"/>
      <c r="E129" s="25"/>
      <c r="F129" s="9" t="str">
        <f>VLOOKUP(10,equipes,2,0)</f>
        <v>Jument</v>
      </c>
      <c r="G129" s="16" t="str">
        <f t="shared" si="10"/>
        <v/>
      </c>
      <c r="U129" s="23">
        <v>30</v>
      </c>
      <c r="V129" s="16" t="str">
        <f t="shared" si="11"/>
        <v/>
      </c>
      <c r="W129" s="9" t="str">
        <f>VLOOKUP(10,equipes,2,0)</f>
        <v>Jument</v>
      </c>
      <c r="X129" s="25"/>
      <c r="Y129" s="25"/>
      <c r="Z129" s="9" t="str">
        <f>VLOOKUP(1,equipes,2,0)</f>
        <v>Autruche</v>
      </c>
      <c r="AA129" s="16" t="str">
        <f t="shared" si="12"/>
        <v/>
      </c>
    </row>
    <row r="130" spans="1:27">
      <c r="A130" s="23"/>
      <c r="B130" s="16" t="str">
        <f t="shared" si="9"/>
        <v/>
      </c>
      <c r="C130" s="9" t="str">
        <f>VLOOKUP(11,equipes,2,0)</f>
        <v>Koala</v>
      </c>
      <c r="D130" s="25"/>
      <c r="E130" s="25"/>
      <c r="F130" s="9" t="str">
        <f>VLOOKUP(9,equipes,2,0)</f>
        <v>Iguane</v>
      </c>
      <c r="G130" s="16" t="str">
        <f t="shared" si="10"/>
        <v/>
      </c>
      <c r="U130" s="23"/>
      <c r="V130" s="16" t="str">
        <f t="shared" si="11"/>
        <v/>
      </c>
      <c r="W130" s="9" t="str">
        <f>VLOOKUP(9,equipes,2,0)</f>
        <v>Iguane</v>
      </c>
      <c r="X130" s="25"/>
      <c r="Y130" s="25"/>
      <c r="Z130" s="9" t="str">
        <f>VLOOKUP(11,equipes,2,0)</f>
        <v>Koala</v>
      </c>
      <c r="AA130" s="16" t="str">
        <f t="shared" si="12"/>
        <v/>
      </c>
    </row>
    <row r="131" spans="1:27">
      <c r="A131" s="23"/>
      <c r="B131" s="16" t="str">
        <f t="shared" si="9"/>
        <v/>
      </c>
      <c r="C131" s="9" t="str">
        <f>VLOOKUP(12,equipes,2,0)</f>
        <v>Lion</v>
      </c>
      <c r="D131" s="25"/>
      <c r="E131" s="25"/>
      <c r="F131" s="9" t="str">
        <f>VLOOKUP(8,equipes,2,0)</f>
        <v>Hérisson</v>
      </c>
      <c r="G131" s="16" t="str">
        <f t="shared" si="10"/>
        <v/>
      </c>
      <c r="U131" s="23"/>
      <c r="V131" s="16" t="str">
        <f t="shared" si="11"/>
        <v/>
      </c>
      <c r="W131" s="9" t="str">
        <f>VLOOKUP(8,equipes,2,0)</f>
        <v>Hérisson</v>
      </c>
      <c r="X131" s="25"/>
      <c r="Y131" s="25"/>
      <c r="Z131" s="9" t="str">
        <f>VLOOKUP(12,equipes,2,0)</f>
        <v>Lion</v>
      </c>
      <c r="AA131" s="16" t="str">
        <f t="shared" si="12"/>
        <v/>
      </c>
    </row>
    <row r="132" spans="1:27">
      <c r="A132" s="23"/>
      <c r="B132" s="16" t="str">
        <f t="shared" si="9"/>
        <v/>
      </c>
      <c r="C132" s="9" t="str">
        <f>VLOOKUP(13,equipes,2,0)</f>
        <v>Mangouste</v>
      </c>
      <c r="D132" s="25"/>
      <c r="E132" s="25"/>
      <c r="F132" s="9" t="str">
        <f>VLOOKUP(7,equipes,2,0)</f>
        <v>Girafe</v>
      </c>
      <c r="G132" s="16" t="str">
        <f t="shared" si="10"/>
        <v/>
      </c>
      <c r="U132" s="23"/>
      <c r="V132" s="16" t="str">
        <f t="shared" si="11"/>
        <v/>
      </c>
      <c r="W132" s="9" t="str">
        <f>VLOOKUP(7,equipes,2,0)</f>
        <v>Girafe</v>
      </c>
      <c r="X132" s="25"/>
      <c r="Y132" s="25"/>
      <c r="Z132" s="9" t="str">
        <f>VLOOKUP(13,equipes,2,0)</f>
        <v>Mangouste</v>
      </c>
      <c r="AA132" s="16" t="str">
        <f t="shared" si="12"/>
        <v/>
      </c>
    </row>
    <row r="133" spans="1:27">
      <c r="A133" s="23"/>
      <c r="B133" s="16" t="str">
        <f t="shared" si="9"/>
        <v/>
      </c>
      <c r="C133" s="9" t="str">
        <f>VLOOKUP(14,equipes,2,0)</f>
        <v>Narval</v>
      </c>
      <c r="D133" s="25"/>
      <c r="E133" s="25"/>
      <c r="F133" s="9" t="str">
        <f>VLOOKUP(6,equipes,2,0)</f>
        <v>Faucon</v>
      </c>
      <c r="G133" s="16" t="str">
        <f t="shared" si="10"/>
        <v/>
      </c>
      <c r="U133" s="23"/>
      <c r="V133" s="16" t="str">
        <f t="shared" si="11"/>
        <v/>
      </c>
      <c r="W133" s="9" t="str">
        <f>VLOOKUP(6,equipes,2,0)</f>
        <v>Faucon</v>
      </c>
      <c r="X133" s="25"/>
      <c r="Y133" s="25"/>
      <c r="Z133" s="9" t="str">
        <f>VLOOKUP(14,equipes,2,0)</f>
        <v>Narval</v>
      </c>
      <c r="AA133" s="16" t="str">
        <f t="shared" si="12"/>
        <v/>
      </c>
    </row>
    <row r="134" spans="1:27">
      <c r="A134" s="23"/>
      <c r="B134" s="16" t="str">
        <f t="shared" si="9"/>
        <v/>
      </c>
      <c r="C134" s="9" t="str">
        <f>VLOOKUP(15,equipes,2,0)</f>
        <v>Otarie</v>
      </c>
      <c r="D134" s="25"/>
      <c r="E134" s="25"/>
      <c r="F134" s="9" t="str">
        <f>VLOOKUP(5,equipes,2,0)</f>
        <v>Eléphant</v>
      </c>
      <c r="G134" s="16" t="str">
        <f t="shared" si="10"/>
        <v/>
      </c>
      <c r="U134" s="23"/>
      <c r="V134" s="16" t="str">
        <f t="shared" si="11"/>
        <v/>
      </c>
      <c r="W134" s="9" t="str">
        <f>VLOOKUP(5,equipes,2,0)</f>
        <v>Eléphant</v>
      </c>
      <c r="X134" s="25"/>
      <c r="Y134" s="25"/>
      <c r="Z134" s="9" t="str">
        <f>VLOOKUP(15,equipes,2,0)</f>
        <v>Otarie</v>
      </c>
      <c r="AA134" s="16" t="str">
        <f t="shared" si="12"/>
        <v/>
      </c>
    </row>
    <row r="135" spans="1:27">
      <c r="A135" s="23"/>
      <c r="B135" s="16" t="str">
        <f t="shared" si="9"/>
        <v/>
      </c>
      <c r="C135" s="9" t="str">
        <f>VLOOKUP(16,equipes,2,0)</f>
        <v>Pingouin</v>
      </c>
      <c r="D135" s="25"/>
      <c r="E135" s="25"/>
      <c r="F135" s="9" t="str">
        <f>VLOOKUP(4,equipes,2,0)</f>
        <v>Dindon</v>
      </c>
      <c r="G135" s="16" t="str">
        <f t="shared" si="10"/>
        <v/>
      </c>
      <c r="U135" s="23"/>
      <c r="V135" s="16" t="str">
        <f t="shared" si="11"/>
        <v/>
      </c>
      <c r="W135" s="9" t="str">
        <f>VLOOKUP(4,equipes,2,0)</f>
        <v>Dindon</v>
      </c>
      <c r="X135" s="25"/>
      <c r="Y135" s="25"/>
      <c r="Z135" s="9" t="str">
        <f>VLOOKUP(16,equipes,2,0)</f>
        <v>Pingouin</v>
      </c>
      <c r="AA135" s="16" t="str">
        <f t="shared" si="12"/>
        <v/>
      </c>
    </row>
    <row r="136" spans="1:27">
      <c r="A136" s="23"/>
      <c r="B136" s="16" t="str">
        <f t="shared" si="9"/>
        <v/>
      </c>
      <c r="C136" s="9" t="str">
        <f>VLOOKUP(2,equipes,2,0)</f>
        <v>Babouin</v>
      </c>
      <c r="D136" s="25"/>
      <c r="E136" s="25"/>
      <c r="F136" s="9" t="str">
        <f>VLOOKUP(3,equipes,2,0)</f>
        <v>Cheval</v>
      </c>
      <c r="G136" s="16" t="str">
        <f t="shared" si="10"/>
        <v/>
      </c>
      <c r="U136" s="23"/>
      <c r="V136" s="16" t="str">
        <f t="shared" si="11"/>
        <v/>
      </c>
      <c r="W136" s="9" t="str">
        <f>VLOOKUP(3,equipes,2,0)</f>
        <v>Cheval</v>
      </c>
      <c r="X136" s="25"/>
      <c r="Y136" s="25"/>
      <c r="Z136" s="9" t="str">
        <f>VLOOKUP(2,equipes,2,0)</f>
        <v>Babouin</v>
      </c>
      <c r="AA136" s="16" t="str">
        <f t="shared" si="12"/>
        <v/>
      </c>
    </row>
    <row r="137" spans="1:27">
      <c r="C137" s="3"/>
      <c r="D137" s="3"/>
      <c r="E137" s="3"/>
      <c r="X137" s="3"/>
      <c r="Y137" s="3"/>
      <c r="Z137" s="3"/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Feuil3</vt:lpstr>
      <vt:lpstr>equipes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2017-10-28T15:29:33Z</dcterms:created>
  <dcterms:modified xsi:type="dcterms:W3CDTF">2017-10-28T23:18:08Z</dcterms:modified>
</cp:coreProperties>
</file>