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50" windowWidth="19440" windowHeight="11700" activeTab="2"/>
  </bookViews>
  <sheets>
    <sheet name="factures clients" sheetId="1" r:id="rId1"/>
    <sheet name="résultats" sheetId="2" r:id="rId2"/>
    <sheet name="Feuil1" sheetId="3" r:id="rId3"/>
  </sheets>
  <definedNames>
    <definedName name="MONTANTS">Facture[[Montant ]]</definedName>
    <definedName name="_xlnm.Print_Area" localSheetId="0">'factures clients'!$A$1:$F$35</definedName>
    <definedName name="_xlnm.Print_Area" localSheetId="1">résultats!$A$8:$E$28</definedName>
  </definedNames>
  <calcPr calcId="125725"/>
</workbook>
</file>

<file path=xl/calcChain.xml><?xml version="1.0" encoding="utf-8"?>
<calcChain xmlns="http://schemas.openxmlformats.org/spreadsheetml/2006/main">
  <c r="E2" i="3"/>
  <c r="D8" i="2"/>
  <c r="B10" l="1"/>
  <c r="D60" i="1"/>
  <c r="D61"/>
  <c r="D62"/>
  <c r="D63"/>
  <c r="D64"/>
  <c r="D65"/>
  <c r="D66"/>
  <c r="D67"/>
  <c r="D57"/>
  <c r="D58"/>
  <c r="D59"/>
  <c r="D30"/>
  <c r="D31"/>
  <c r="A31" i="2" s="1"/>
  <c r="B55"/>
  <c r="B56"/>
  <c r="B57"/>
  <c r="B58"/>
  <c r="B59"/>
  <c r="B60"/>
  <c r="B61"/>
  <c r="B62"/>
  <c r="B63"/>
  <c r="B64"/>
  <c r="B65"/>
  <c r="B66"/>
  <c r="B67"/>
  <c r="B29"/>
  <c r="A30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A61" l="1"/>
  <c r="F8" i="1"/>
  <c r="H8"/>
  <c r="B11" i="2"/>
  <c r="B12"/>
  <c r="B13"/>
  <c r="B14"/>
  <c r="B15"/>
  <c r="B16"/>
  <c r="B17"/>
  <c r="B18"/>
  <c r="B19"/>
  <c r="B20"/>
  <c r="B21"/>
  <c r="B22"/>
  <c r="B23"/>
  <c r="B24"/>
  <c r="B25"/>
  <c r="B26"/>
  <c r="B27"/>
  <c r="B28"/>
  <c r="G57" i="1" l="1"/>
  <c r="A57" i="2"/>
  <c r="G61" i="1"/>
  <c r="G67"/>
  <c r="A67" i="2"/>
  <c r="G66" i="1"/>
  <c r="A66" i="2"/>
  <c r="G64" i="1"/>
  <c r="A64" i="2"/>
  <c r="G60" i="1"/>
  <c r="A60" i="2"/>
  <c r="G65" i="1"/>
  <c r="A65" i="2"/>
  <c r="G63" i="1"/>
  <c r="A63" i="2"/>
  <c r="G62" i="1"/>
  <c r="A62" i="2"/>
  <c r="G59" i="1"/>
  <c r="A59" i="2"/>
  <c r="G58" i="1"/>
  <c r="A58" i="2"/>
  <c r="B9"/>
  <c r="D27" i="1" l="1"/>
  <c r="G27" s="1"/>
  <c r="D28"/>
  <c r="G28" s="1"/>
  <c r="D29"/>
  <c r="G30"/>
  <c r="G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16"/>
  <c r="G16" s="1"/>
  <c r="D17"/>
  <c r="D18"/>
  <c r="D19"/>
  <c r="D20"/>
  <c r="D21"/>
  <c r="D22"/>
  <c r="A22" i="2" s="1"/>
  <c r="D23" i="1"/>
  <c r="D24"/>
  <c r="D25"/>
  <c r="G25" s="1"/>
  <c r="D26"/>
  <c r="G26" s="1"/>
  <c r="D11"/>
  <c r="D12"/>
  <c r="A12" i="2" s="1"/>
  <c r="D13" i="1"/>
  <c r="A13" i="2" s="1"/>
  <c r="D14" i="1"/>
  <c r="D15"/>
  <c r="D10"/>
  <c r="A10" i="2" s="1"/>
  <c r="G49" i="1" l="1"/>
  <c r="A49" i="2"/>
  <c r="G53" i="1"/>
  <c r="A53" i="2"/>
  <c r="G51" i="1"/>
  <c r="A51" i="2"/>
  <c r="G50" i="1"/>
  <c r="A50" i="2"/>
  <c r="G48" i="1"/>
  <c r="A48" i="2"/>
  <c r="G47" i="1"/>
  <c r="A47" i="2"/>
  <c r="G46" i="1"/>
  <c r="A46" i="2"/>
  <c r="G45" i="1"/>
  <c r="A45" i="2"/>
  <c r="G56" i="1"/>
  <c r="A56" i="2"/>
  <c r="G44" i="1"/>
  <c r="A44" i="2"/>
  <c r="G55" i="1"/>
  <c r="A55" i="2"/>
  <c r="G43" i="1"/>
  <c r="A43" i="2"/>
  <c r="G54" i="1"/>
  <c r="A54" i="2"/>
  <c r="G52" i="1"/>
  <c r="A52" i="2"/>
  <c r="G41" i="1"/>
  <c r="A41" i="2"/>
  <c r="G42" i="1"/>
  <c r="A42" i="2"/>
  <c r="G40" i="1"/>
  <c r="A40" i="2"/>
  <c r="G39" i="1"/>
  <c r="A39" i="2"/>
  <c r="G38" i="1"/>
  <c r="A38" i="2"/>
  <c r="G37" i="1"/>
  <c r="A37" i="2"/>
  <c r="G36" i="1"/>
  <c r="A36" i="2"/>
  <c r="G35" i="1"/>
  <c r="A35" i="2"/>
  <c r="G34" i="1"/>
  <c r="A34" i="2"/>
  <c r="G33" i="1"/>
  <c r="A33" i="2"/>
  <c r="G32" i="1"/>
  <c r="A32" i="2"/>
  <c r="G29" i="1"/>
  <c r="A29" i="2"/>
  <c r="A15"/>
  <c r="A19"/>
  <c r="A26"/>
  <c r="A25"/>
  <c r="A17"/>
  <c r="A21"/>
  <c r="A20"/>
  <c r="A23"/>
  <c r="G22" i="1"/>
  <c r="J22" s="1"/>
  <c r="A14" i="2"/>
  <c r="A18"/>
  <c r="A11"/>
  <c r="G15" i="1"/>
  <c r="J15" s="1"/>
  <c r="A28" i="2"/>
  <c r="A16"/>
  <c r="A24"/>
  <c r="A27"/>
  <c r="G14" i="1"/>
  <c r="G13"/>
  <c r="J13" s="1"/>
  <c r="G24"/>
  <c r="G12"/>
  <c r="J12" s="1"/>
  <c r="G23"/>
  <c r="J23" s="1"/>
  <c r="G11"/>
  <c r="J11" s="1"/>
  <c r="G10"/>
  <c r="J10" s="1"/>
  <c r="G21"/>
  <c r="J21" s="1"/>
  <c r="G20"/>
  <c r="J20" s="1"/>
  <c r="G19"/>
  <c r="J19" s="1"/>
  <c r="G18"/>
  <c r="J18" s="1"/>
  <c r="G17"/>
  <c r="J17" s="1"/>
  <c r="J14"/>
  <c r="J16"/>
  <c r="J68" l="1"/>
  <c r="H68"/>
  <c r="F68"/>
</calcChain>
</file>

<file path=xl/sharedStrings.xml><?xml version="1.0" encoding="utf-8"?>
<sst xmlns="http://schemas.openxmlformats.org/spreadsheetml/2006/main" count="93" uniqueCount="91">
  <si>
    <r>
      <rPr>
        <sz val="11"/>
        <color theme="1"/>
        <rFont val="Calibri"/>
        <family val="2"/>
      </rPr>
      <t>Date</t>
    </r>
  </si>
  <si>
    <r>
      <rPr>
        <sz val="11"/>
        <color theme="1"/>
        <rFont val="Calibri"/>
        <family val="2"/>
      </rPr>
      <t>Échéance du paiement</t>
    </r>
  </si>
  <si>
    <r>
      <rPr>
        <sz val="11"/>
        <color theme="1"/>
        <rFont val="Calibri"/>
        <family val="2"/>
      </rPr>
      <t>Nom du client</t>
    </r>
  </si>
  <si>
    <r>
      <rPr>
        <sz val="11"/>
        <color theme="1"/>
        <rFont val="Calibri"/>
        <family val="2"/>
      </rPr>
      <t xml:space="preserve">Montant </t>
    </r>
  </si>
  <si>
    <r>
      <rPr>
        <sz val="11"/>
        <color theme="1"/>
        <rFont val="Calibri"/>
        <family val="2"/>
      </rPr>
      <t xml:space="preserve">Indemnité de retard </t>
    </r>
  </si>
  <si>
    <r>
      <rPr>
        <sz val="11"/>
        <color theme="1"/>
        <rFont val="Calibri"/>
        <family val="2"/>
      </rPr>
      <t>Total payé</t>
    </r>
  </si>
  <si>
    <r>
      <rPr>
        <sz val="11"/>
        <color theme="1"/>
        <rFont val="Calibri"/>
        <family val="2"/>
      </rPr>
      <t>Date de paiement</t>
    </r>
  </si>
  <si>
    <r>
      <rPr>
        <sz val="11"/>
        <color theme="1"/>
        <rFont val="Calibri"/>
        <family val="2"/>
      </rPr>
      <t>Impayé</t>
    </r>
  </si>
  <si>
    <t>Gestionnaire de factures</t>
  </si>
  <si>
    <t xml:space="preserve">N° facture </t>
  </si>
  <si>
    <t>F17/001</t>
  </si>
  <si>
    <t>F17/002</t>
  </si>
  <si>
    <t>F17/003</t>
  </si>
  <si>
    <t>F17/004</t>
  </si>
  <si>
    <t>F17/005</t>
  </si>
  <si>
    <t>F17/006</t>
  </si>
  <si>
    <t>F17/007</t>
  </si>
  <si>
    <t>F17/008</t>
  </si>
  <si>
    <t>F17/009</t>
  </si>
  <si>
    <t>F17/010</t>
  </si>
  <si>
    <t>F17/011</t>
  </si>
  <si>
    <t>F17/012</t>
  </si>
  <si>
    <t>F17/013</t>
  </si>
  <si>
    <t>F17/014</t>
  </si>
  <si>
    <t>F17/015</t>
  </si>
  <si>
    <t>F17/016</t>
  </si>
  <si>
    <t>F17/017</t>
  </si>
  <si>
    <t>F17/018</t>
  </si>
  <si>
    <t>F17/019</t>
  </si>
  <si>
    <t>F17/020</t>
  </si>
  <si>
    <t>F17/021</t>
  </si>
  <si>
    <t>F17/022</t>
  </si>
  <si>
    <t>F17/023</t>
  </si>
  <si>
    <t>F17/024</t>
  </si>
  <si>
    <t>F17/025</t>
  </si>
  <si>
    <t>F17/026</t>
  </si>
  <si>
    <t>F17/027</t>
  </si>
  <si>
    <t>F17/028</t>
  </si>
  <si>
    <t>F17/029</t>
  </si>
  <si>
    <t>F17/030</t>
  </si>
  <si>
    <t>F17/031</t>
  </si>
  <si>
    <t>F17/032</t>
  </si>
  <si>
    <t>F17/033</t>
  </si>
  <si>
    <t>F17/034</t>
  </si>
  <si>
    <t>F17/035</t>
  </si>
  <si>
    <t>F17/036</t>
  </si>
  <si>
    <t>F17/037</t>
  </si>
  <si>
    <t>Total</t>
  </si>
  <si>
    <t>F17/038</t>
  </si>
  <si>
    <t>F17/039</t>
  </si>
  <si>
    <t>F17/040</t>
  </si>
  <si>
    <t>F17/041</t>
  </si>
  <si>
    <t>F17/042</t>
  </si>
  <si>
    <t>F17/043</t>
  </si>
  <si>
    <t>F17/044</t>
  </si>
  <si>
    <t>F17/045</t>
  </si>
  <si>
    <t>F17/046</t>
  </si>
  <si>
    <t>F17/047</t>
  </si>
  <si>
    <t>Rochat (17-020)</t>
  </si>
  <si>
    <t>Leroux (16-357)</t>
  </si>
  <si>
    <t>J.-P. Savary (16-399)</t>
  </si>
  <si>
    <t>Leroux (16-133)</t>
  </si>
  <si>
    <t>Fa'm (16-339)</t>
  </si>
  <si>
    <t>Moinat (17-034)</t>
  </si>
  <si>
    <t>Cosandey (16-110)</t>
  </si>
  <si>
    <t>Sudan (16-288)</t>
  </si>
  <si>
    <t>Portner (16-383)</t>
  </si>
  <si>
    <t>Ansermot (16-012)</t>
  </si>
  <si>
    <t>RESULTATS</t>
  </si>
  <si>
    <t>Factures clients</t>
  </si>
  <si>
    <t>F17/048</t>
  </si>
  <si>
    <t>F17/049</t>
  </si>
  <si>
    <t>F17/050</t>
  </si>
  <si>
    <t>F17/051</t>
  </si>
  <si>
    <t>F17/052</t>
  </si>
  <si>
    <t>F17/053</t>
  </si>
  <si>
    <t>F17/054</t>
  </si>
  <si>
    <t>F17/055</t>
  </si>
  <si>
    <t>F17/056</t>
  </si>
  <si>
    <t>F17/057</t>
  </si>
  <si>
    <t>F17/058</t>
  </si>
  <si>
    <t>Mars</t>
  </si>
  <si>
    <t>Delacombaz (16-290)</t>
  </si>
  <si>
    <t>Seydoux (16-177)</t>
  </si>
  <si>
    <t>Neuhaus (16-405)</t>
  </si>
  <si>
    <t>Monney (16-370)</t>
  </si>
  <si>
    <t>Meyer  (16-265)</t>
  </si>
  <si>
    <t>Giroud (17-041)</t>
  </si>
  <si>
    <t>Jordan (17-037)</t>
  </si>
  <si>
    <t>Jolliet  (17-054)</t>
  </si>
  <si>
    <t>Février</t>
  </si>
</sst>
</file>

<file path=xl/styles.xml><?xml version="1.0" encoding="utf-8"?>
<styleSheet xmlns="http://schemas.openxmlformats.org/spreadsheetml/2006/main">
  <numFmts count="4">
    <numFmt numFmtId="164" formatCode="_-* #,##0.00\ [$€-40C]_-;\-* #,##0.00\ [$€-40C]_-;_-* &quot;-&quot;??\ [$€-40C]_-;_-@_-"/>
    <numFmt numFmtId="165" formatCode="m/d/yyyy;@"/>
    <numFmt numFmtId="166" formatCode="dd\.mm\.yy;@"/>
    <numFmt numFmtId="167" formatCode="&quot;fr.&quot;\ #,##0.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4F81BD" tint="-0.2499465926084170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name val="Arial"/>
      <family val="2"/>
    </font>
    <font>
      <sz val="9"/>
      <color rgb="FF333333"/>
      <name val="Arial"/>
      <family val="2"/>
    </font>
    <font>
      <sz val="12"/>
      <color theme="1"/>
      <name val="Times New Roman"/>
      <family val="2"/>
    </font>
    <font>
      <sz val="10"/>
      <color theme="1"/>
      <name val="Arial"/>
      <family val="2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FFFF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4" fontId="5" fillId="0" borderId="0" applyFont="0" applyFill="0" applyBorder="0" applyAlignment="0" applyProtection="0"/>
    <xf numFmtId="0" fontId="8" fillId="0" borderId="0"/>
    <xf numFmtId="0" fontId="9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Font="1"/>
    <xf numFmtId="164" fontId="0" fillId="0" borderId="0" xfId="0" applyNumberFormat="1" applyFont="1"/>
    <xf numFmtId="14" fontId="0" fillId="0" borderId="0" xfId="0" applyNumberFormat="1" applyFont="1"/>
    <xf numFmtId="0" fontId="3" fillId="0" borderId="0" xfId="0" applyFont="1"/>
    <xf numFmtId="0" fontId="2" fillId="0" borderId="0" xfId="0" applyFont="1" applyAlignment="1"/>
    <xf numFmtId="0" fontId="0" fillId="0" borderId="0" xfId="0"/>
    <xf numFmtId="4" fontId="0" fillId="0" borderId="0" xfId="0" applyNumberFormat="1" applyFont="1"/>
    <xf numFmtId="4" fontId="0" fillId="0" borderId="0" xfId="0" applyNumberFormat="1" applyFont="1" applyBorder="1"/>
    <xf numFmtId="4" fontId="4" fillId="0" borderId="0" xfId="0" applyNumberFormat="1" applyFont="1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4" fontId="7" fillId="0" borderId="1" xfId="0" applyNumberFormat="1" applyFont="1" applyBorder="1" applyAlignment="1">
      <alignment horizontal="right" vertical="center" readingOrder="1"/>
    </xf>
    <xf numFmtId="167" fontId="0" fillId="0" borderId="0" xfId="0" applyNumberFormat="1" applyAlignment="1">
      <alignment horizontal="right"/>
    </xf>
    <xf numFmtId="0" fontId="0" fillId="0" borderId="0" xfId="0"/>
    <xf numFmtId="4" fontId="7" fillId="2" borderId="1" xfId="0" applyNumberFormat="1" applyFont="1" applyFill="1" applyBorder="1" applyAlignment="1">
      <alignment horizontal="right" vertical="center" readingOrder="1"/>
    </xf>
    <xf numFmtId="0" fontId="8" fillId="0" borderId="0" xfId="3"/>
    <xf numFmtId="14" fontId="8" fillId="0" borderId="0" xfId="3" applyNumberFormat="1"/>
    <xf numFmtId="2" fontId="8" fillId="0" borderId="0" xfId="3" applyNumberFormat="1"/>
    <xf numFmtId="0" fontId="8" fillId="0" borderId="0" xfId="3" quotePrefix="1"/>
    <xf numFmtId="0" fontId="0" fillId="0" borderId="0" xfId="0"/>
    <xf numFmtId="166" fontId="4" fillId="0" borderId="0" xfId="0" applyNumberFormat="1" applyFont="1" applyProtection="1">
      <protection locked="0"/>
    </xf>
    <xf numFmtId="14" fontId="6" fillId="0" borderId="0" xfId="1" applyNumberFormat="1" applyFont="1" applyAlignment="1" applyProtection="1">
      <alignment horizontal="right"/>
      <protection locked="0"/>
    </xf>
    <xf numFmtId="0" fontId="6" fillId="0" borderId="0" xfId="1" applyFont="1" applyProtection="1">
      <protection locked="0"/>
    </xf>
    <xf numFmtId="49" fontId="4" fillId="0" borderId="0" xfId="0" applyNumberFormat="1" applyFont="1" applyProtection="1">
      <protection locked="0"/>
    </xf>
    <xf numFmtId="49" fontId="0" fillId="0" borderId="0" xfId="0" applyNumberFormat="1" applyFont="1" applyProtection="1">
      <protection locked="0"/>
    </xf>
    <xf numFmtId="4" fontId="6" fillId="0" borderId="0" xfId="1" applyNumberFormat="1" applyFont="1" applyProtection="1">
      <protection locked="0"/>
    </xf>
    <xf numFmtId="4" fontId="6" fillId="0" borderId="0" xfId="1" applyNumberFormat="1" applyFont="1" applyFill="1" applyProtection="1">
      <protection locked="0"/>
    </xf>
    <xf numFmtId="4" fontId="4" fillId="0" borderId="0" xfId="0" applyNumberFormat="1" applyFont="1" applyProtection="1">
      <protection locked="0"/>
    </xf>
    <xf numFmtId="4" fontId="0" fillId="0" borderId="0" xfId="0" applyNumberFormat="1" applyFont="1" applyProtection="1">
      <protection locked="0"/>
    </xf>
    <xf numFmtId="166" fontId="0" fillId="0" borderId="0" xfId="0" applyNumberFormat="1" applyFont="1" applyProtection="1">
      <protection locked="0"/>
    </xf>
    <xf numFmtId="165" fontId="4" fillId="0" borderId="0" xfId="0" applyNumberFormat="1" applyFont="1" applyProtection="1">
      <protection locked="0"/>
    </xf>
    <xf numFmtId="165" fontId="0" fillId="0" borderId="0" xfId="0" applyNumberFormat="1" applyFont="1" applyProtection="1">
      <protection locked="0"/>
    </xf>
    <xf numFmtId="0" fontId="0" fillId="0" borderId="0" xfId="0"/>
    <xf numFmtId="0" fontId="2" fillId="0" borderId="0" xfId="0" applyFont="1" applyAlignment="1"/>
    <xf numFmtId="0" fontId="0" fillId="0" borderId="0" xfId="0"/>
    <xf numFmtId="0" fontId="0" fillId="0" borderId="0" xfId="0" applyAlignment="1">
      <alignment horizontal="center"/>
    </xf>
    <xf numFmtId="0" fontId="8" fillId="0" borderId="0" xfId="3" applyAlignment="1">
      <alignment horizontal="center"/>
    </xf>
    <xf numFmtId="4" fontId="10" fillId="3" borderId="2" xfId="3" applyNumberFormat="1" applyFont="1" applyFill="1" applyBorder="1" applyAlignment="1">
      <alignment horizontal="center"/>
    </xf>
  </cellXfs>
  <cellStyles count="5">
    <cellStyle name="Milliers 2" xfId="2"/>
    <cellStyle name="Normal" xfId="0" builtinId="0"/>
    <cellStyle name="Normal 2" xfId="1"/>
    <cellStyle name="Normal 2 2" xfId="4"/>
    <cellStyle name="Normal 3" xfId="3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\ [$€-40C]_-;\-* #,##0.00\ [$€-40C]_-;_-* &quot;-&quot;??\ [$€-40C]_-;_-@_-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/d/yyyy;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\ [$€-40C]_-;\-* #,##0.00\ [$€-40C]_-;_-* &quot;-&quot;??\ [$€-40C]_-;_-@_-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\ [$€-40C]_-;\-* #,##0.00\ [$€-40C]_-;_-* &quot;-&quot;??\ [$€-40C]_-;_-@_-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/d/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dd\.mm\.yy;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Facture" displayName="Facture" ref="B9:J68" totalsRowCount="1" headerRowDxfId="20" dataDxfId="19" totalsRowDxfId="18">
  <autoFilter ref="B9:J67"/>
  <sortState ref="B4:J22">
    <sortCondition ref="B3:B22"/>
  </sortState>
  <tableColumns count="9">
    <tableColumn id="1" name="N° facture " totalsRowLabel="Total" dataDxfId="17" totalsRowDxfId="16"/>
    <tableColumn id="2" name="Date" dataDxfId="15" totalsRowDxfId="14"/>
    <tableColumn id="3" name="Échéance du paiement" dataDxfId="13" totalsRowDxfId="12">
      <calculatedColumnFormula>Facture[[#This Row],[Date]]+30</calculatedColumnFormula>
    </tableColumn>
    <tableColumn id="4" name="Nom du client" dataDxfId="11" totalsRowDxfId="10"/>
    <tableColumn id="5" name="Montant " totalsRowFunction="sum" dataDxfId="9" totalsRowDxfId="8"/>
    <tableColumn id="6" name="Indemnité de retard " dataDxfId="7" totalsRowDxfId="6">
      <calculatedColumnFormula>IF(Facture[[#This Row],[Échéance du paiement]]&gt;=Facture[[#This Row],[Date de paiement]],,0)</calculatedColumnFormula>
    </tableColumn>
    <tableColumn id="7" name="Total payé" totalsRowFunction="sum" dataDxfId="5" totalsRowDxfId="4"/>
    <tableColumn id="8" name="Date de paiement" dataDxfId="3" totalsRowDxfId="2"/>
    <tableColumn id="9" name="Impayé" totalsRowFunction="sum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68"/>
  <sheetViews>
    <sheetView showGridLines="0" zoomScale="85" zoomScaleNormal="85" workbookViewId="0">
      <selection activeCell="F10" sqref="F10:F67"/>
    </sheetView>
  </sheetViews>
  <sheetFormatPr baseColWidth="10" defaultColWidth="9" defaultRowHeight="15"/>
  <cols>
    <col min="1" max="1" width="2.42578125" customWidth="1"/>
    <col min="2" max="2" width="8.7109375" customWidth="1"/>
    <col min="3" max="3" width="19.42578125" customWidth="1"/>
    <col min="4" max="4" width="16.5703125" customWidth="1"/>
    <col min="5" max="5" width="48.85546875" customWidth="1"/>
    <col min="6" max="6" width="21.5703125" customWidth="1"/>
    <col min="7" max="7" width="20.140625" customWidth="1"/>
    <col min="8" max="8" width="20.85546875" customWidth="1"/>
    <col min="9" max="9" width="15.85546875" customWidth="1"/>
    <col min="10" max="10" width="19.42578125" customWidth="1"/>
  </cols>
  <sheetData>
    <row r="1" spans="2:12" ht="23.25">
      <c r="B1" s="36" t="s">
        <v>8</v>
      </c>
      <c r="C1" s="37"/>
    </row>
    <row r="2" spans="2:12" s="7" customFormat="1" ht="23.25">
      <c r="B2" s="6"/>
    </row>
    <row r="3" spans="2:12" s="7" customFormat="1" ht="23.25">
      <c r="B3" s="6"/>
    </row>
    <row r="4" spans="2:12" s="7" customFormat="1" ht="23.25">
      <c r="B4" s="6"/>
    </row>
    <row r="5" spans="2:12" s="7" customFormat="1" ht="23.25">
      <c r="B5" s="6"/>
    </row>
    <row r="6" spans="2:12" s="7" customFormat="1" ht="23.25">
      <c r="B6" s="6"/>
    </row>
    <row r="7" spans="2:12" s="7" customFormat="1" ht="23.25">
      <c r="B7" s="6"/>
    </row>
    <row r="8" spans="2:12">
      <c r="B8" s="1"/>
      <c r="F8" s="12">
        <f>SUM(F10:F67)</f>
        <v>94875.85</v>
      </c>
      <c r="H8" s="12">
        <f>SUM(H10:H67)</f>
        <v>53875.85</v>
      </c>
    </row>
    <row r="9" spans="2:12">
      <c r="B9" s="5" t="s">
        <v>9</v>
      </c>
      <c r="C9" s="2" t="s">
        <v>0</v>
      </c>
      <c r="D9" s="2" t="s">
        <v>1</v>
      </c>
      <c r="E9" t="s">
        <v>2</v>
      </c>
      <c r="F9" t="s">
        <v>3</v>
      </c>
      <c r="G9" t="s">
        <v>4</v>
      </c>
      <c r="H9" s="2" t="s">
        <v>5</v>
      </c>
      <c r="I9" s="2" t="s">
        <v>6</v>
      </c>
      <c r="J9" s="2" t="s">
        <v>7</v>
      </c>
      <c r="L9" s="7"/>
    </row>
    <row r="10" spans="2:12" ht="14.45" customHeight="1">
      <c r="B10" s="2" t="s">
        <v>10</v>
      </c>
      <c r="C10" s="24">
        <v>42747</v>
      </c>
      <c r="D10" s="4">
        <f>Facture[[#This Row],[Date]]+30</f>
        <v>42777</v>
      </c>
      <c r="E10" s="25" t="s">
        <v>58</v>
      </c>
      <c r="F10" s="28">
        <v>277.55</v>
      </c>
      <c r="G10" s="8">
        <f>IF(Facture[[#This Row],[Échéance du paiement]]&gt;=Facture[[#This Row],[Date de paiement]],,0)</f>
        <v>0</v>
      </c>
      <c r="H10" s="28">
        <v>277.55</v>
      </c>
      <c r="I10" s="32">
        <v>43028</v>
      </c>
      <c r="J10" s="8">
        <f>Facture[[#This Row],[Montant ]]-Facture[[#This Row],[Total payé]]+Facture[[#This Row],[Indemnité de retard ]]</f>
        <v>0</v>
      </c>
      <c r="L10" s="7"/>
    </row>
    <row r="11" spans="2:12" ht="14.45" customHeight="1">
      <c r="B11" s="2" t="s">
        <v>11</v>
      </c>
      <c r="C11" s="24">
        <v>42747</v>
      </c>
      <c r="D11" s="4">
        <f>Facture[[#This Row],[Date]]+30</f>
        <v>42777</v>
      </c>
      <c r="E11" s="25" t="s">
        <v>59</v>
      </c>
      <c r="F11" s="28">
        <v>2032.15</v>
      </c>
      <c r="G11" s="8">
        <f>IF(Facture[[#This Row],[Échéance du paiement]]&gt;=Facture[[#This Row],[Date de paiement]],,0)</f>
        <v>0</v>
      </c>
      <c r="H11" s="28">
        <v>2032.15</v>
      </c>
      <c r="I11" s="32">
        <v>42946</v>
      </c>
      <c r="J11" s="8">
        <f>Facture[[#This Row],[Montant ]]-Facture[[#This Row],[Total payé]]+Facture[[#This Row],[Indemnité de retard ]]</f>
        <v>0</v>
      </c>
    </row>
    <row r="12" spans="2:12" ht="14.45" customHeight="1">
      <c r="B12" s="2" t="s">
        <v>12</v>
      </c>
      <c r="C12" s="24">
        <v>42749</v>
      </c>
      <c r="D12" s="4">
        <f>Facture[[#This Row],[Date]]+30</f>
        <v>42779</v>
      </c>
      <c r="E12" s="25" t="s">
        <v>60</v>
      </c>
      <c r="F12" s="28">
        <v>161.75</v>
      </c>
      <c r="G12" s="8">
        <f>IF(Facture[[#This Row],[Échéance du paiement]]&gt;=Facture[[#This Row],[Date de paiement]],,0)</f>
        <v>0</v>
      </c>
      <c r="H12" s="28">
        <v>161.75</v>
      </c>
      <c r="I12" s="32">
        <v>42947</v>
      </c>
      <c r="J12" s="9">
        <f>Facture[[#This Row],[Montant ]]-Facture[[#This Row],[Total payé]]+Facture[[#This Row],[Indemnité de retard ]]</f>
        <v>0</v>
      </c>
    </row>
    <row r="13" spans="2:12" ht="14.45" customHeight="1">
      <c r="B13" s="2" t="s">
        <v>13</v>
      </c>
      <c r="C13" s="24">
        <v>42749</v>
      </c>
      <c r="D13" s="4">
        <f>Facture[[#This Row],[Date]]+30</f>
        <v>42779</v>
      </c>
      <c r="E13" s="25" t="s">
        <v>82</v>
      </c>
      <c r="F13" s="28">
        <v>1034.4000000000001</v>
      </c>
      <c r="G13" s="8">
        <f>IF(Facture[[#This Row],[Échéance du paiement]]&gt;=Facture[[#This Row],[Date de paiement]],,0)</f>
        <v>0</v>
      </c>
      <c r="H13" s="28">
        <v>1034.4000000000001</v>
      </c>
      <c r="I13" s="32">
        <v>42948</v>
      </c>
      <c r="J13" s="9">
        <f>Facture[[#This Row],[Montant ]]-Facture[[#This Row],[Total payé]]+Facture[[#This Row],[Indemnité de retard ]]</f>
        <v>0</v>
      </c>
    </row>
    <row r="14" spans="2:12" ht="14.45" customHeight="1">
      <c r="B14" s="2" t="s">
        <v>14</v>
      </c>
      <c r="C14" s="24">
        <v>42751</v>
      </c>
      <c r="D14" s="4">
        <f>Facture[[#This Row],[Date]]+30</f>
        <v>42781</v>
      </c>
      <c r="E14" s="25" t="s">
        <v>83</v>
      </c>
      <c r="F14" s="28">
        <v>21.65</v>
      </c>
      <c r="G14" s="8">
        <f>IF(Facture[[#This Row],[Échéance du paiement]]&gt;=Facture[[#This Row],[Date de paiement]],,0)</f>
        <v>0</v>
      </c>
      <c r="H14" s="28">
        <v>21.65</v>
      </c>
      <c r="I14" s="32">
        <v>42949</v>
      </c>
      <c r="J14" s="8">
        <f>Facture[[#This Row],[Montant ]]-Facture[[#This Row],[Total payé]]+Facture[[#This Row],[Indemnité de retard ]]</f>
        <v>0</v>
      </c>
    </row>
    <row r="15" spans="2:12">
      <c r="B15" s="2" t="s">
        <v>15</v>
      </c>
      <c r="C15" s="24">
        <v>42751</v>
      </c>
      <c r="D15" s="4">
        <f>Facture[[#This Row],[Date]]+30</f>
        <v>42781</v>
      </c>
      <c r="E15" s="25" t="s">
        <v>84</v>
      </c>
      <c r="F15" s="28">
        <v>10.050000000000001</v>
      </c>
      <c r="G15" s="8">
        <f>IF(Facture[[#This Row],[Échéance du paiement]]&gt;=Facture[[#This Row],[Date de paiement]],,0)</f>
        <v>0</v>
      </c>
      <c r="H15" s="28">
        <v>10.050000000000001</v>
      </c>
      <c r="I15" s="32">
        <v>42950</v>
      </c>
      <c r="J15" s="8">
        <f>Facture[[#This Row],[Montant ]]-Facture[[#This Row],[Total payé]]+Facture[[#This Row],[Indemnité de retard ]]</f>
        <v>0</v>
      </c>
    </row>
    <row r="16" spans="2:12" ht="14.45" customHeight="1">
      <c r="B16" s="2" t="s">
        <v>16</v>
      </c>
      <c r="C16" s="24">
        <v>42751</v>
      </c>
      <c r="D16" s="4">
        <f>Facture[[#This Row],[Date]]+30</f>
        <v>42781</v>
      </c>
      <c r="E16" s="25" t="s">
        <v>85</v>
      </c>
      <c r="F16" s="28">
        <v>514.35</v>
      </c>
      <c r="G16" s="8">
        <f>IF(Facture[[#This Row],[Échéance du paiement]]&gt;=Facture[[#This Row],[Date de paiement]],,0)</f>
        <v>0</v>
      </c>
      <c r="H16" s="28">
        <v>514.35</v>
      </c>
      <c r="I16" s="32">
        <v>42951</v>
      </c>
      <c r="J16" s="8">
        <f>Facture[[#This Row],[Montant ]]-Facture[[#This Row],[Total payé]]+Facture[[#This Row],[Indemnité de retard ]]</f>
        <v>0</v>
      </c>
    </row>
    <row r="17" spans="2:10" ht="14.45" customHeight="1">
      <c r="B17" s="2" t="s">
        <v>17</v>
      </c>
      <c r="C17" s="24">
        <v>42751</v>
      </c>
      <c r="D17" s="4">
        <f>Facture[[#This Row],[Date]]+30</f>
        <v>42781</v>
      </c>
      <c r="E17" s="25" t="s">
        <v>86</v>
      </c>
      <c r="F17" s="28">
        <v>126.35</v>
      </c>
      <c r="G17" s="8">
        <f>IF(Facture[[#This Row],[Échéance du paiement]]&gt;=Facture[[#This Row],[Date de paiement]],,0)</f>
        <v>0</v>
      </c>
      <c r="H17" s="28">
        <v>126.35</v>
      </c>
      <c r="I17" s="32">
        <v>42952</v>
      </c>
      <c r="J17" s="8">
        <f>Facture[[#This Row],[Montant ]]-Facture[[#This Row],[Total payé]]+Facture[[#This Row],[Indemnité de retard ]]</f>
        <v>0</v>
      </c>
    </row>
    <row r="18" spans="2:10" ht="14.45" customHeight="1">
      <c r="B18" s="2" t="s">
        <v>18</v>
      </c>
      <c r="C18" s="24">
        <v>42753</v>
      </c>
      <c r="D18" s="4">
        <f>Facture[[#This Row],[Date]]+30</f>
        <v>42783</v>
      </c>
      <c r="E18" s="25" t="s">
        <v>61</v>
      </c>
      <c r="F18" s="28">
        <v>22000</v>
      </c>
      <c r="G18" s="8">
        <f>IF(Facture[[#This Row],[Échéance du paiement]]&gt;=Facture[[#This Row],[Date de paiement]],,0)</f>
        <v>0</v>
      </c>
      <c r="H18" s="28">
        <v>20000</v>
      </c>
      <c r="I18" s="32">
        <v>42953</v>
      </c>
      <c r="J18" s="8">
        <f>Facture[[#This Row],[Montant ]]-Facture[[#This Row],[Total payé]]+Facture[[#This Row],[Indemnité de retard ]]</f>
        <v>2000</v>
      </c>
    </row>
    <row r="19" spans="2:10" ht="14.45" customHeight="1">
      <c r="B19" s="2" t="s">
        <v>19</v>
      </c>
      <c r="C19" s="24">
        <v>42755</v>
      </c>
      <c r="D19" s="4">
        <f>Facture[[#This Row],[Date]]+30</f>
        <v>42785</v>
      </c>
      <c r="E19" s="25" t="s">
        <v>62</v>
      </c>
      <c r="F19" s="28">
        <v>6000</v>
      </c>
      <c r="G19" s="8">
        <f>IF(Facture[[#This Row],[Échéance du paiement]]&gt;=Facture[[#This Row],[Date de paiement]],,0)</f>
        <v>0</v>
      </c>
      <c r="H19" s="28">
        <v>6000</v>
      </c>
      <c r="I19" s="32">
        <v>42954</v>
      </c>
      <c r="J19" s="8">
        <f>Facture[[#This Row],[Montant ]]-Facture[[#This Row],[Total payé]]+Facture[[#This Row],[Indemnité de retard ]]</f>
        <v>0</v>
      </c>
    </row>
    <row r="20" spans="2:10" ht="14.45" customHeight="1">
      <c r="B20" s="2" t="s">
        <v>20</v>
      </c>
      <c r="C20" s="24">
        <v>42755</v>
      </c>
      <c r="D20" s="4">
        <f>Facture[[#This Row],[Date]]+30</f>
        <v>42785</v>
      </c>
      <c r="E20" s="25" t="s">
        <v>63</v>
      </c>
      <c r="F20" s="28">
        <v>239.75</v>
      </c>
      <c r="G20" s="8">
        <f>IF(Facture[[#This Row],[Échéance du paiement]]&gt;=Facture[[#This Row],[Date de paiement]],,0)</f>
        <v>0</v>
      </c>
      <c r="H20" s="28">
        <v>239.75</v>
      </c>
      <c r="I20" s="32">
        <v>42955</v>
      </c>
      <c r="J20" s="8">
        <f>Facture[[#This Row],[Montant ]]-Facture[[#This Row],[Total payé]]+Facture[[#This Row],[Indemnité de retard ]]</f>
        <v>0</v>
      </c>
    </row>
    <row r="21" spans="2:10">
      <c r="B21" s="2" t="s">
        <v>21</v>
      </c>
      <c r="C21" s="24">
        <v>42755</v>
      </c>
      <c r="D21" s="4">
        <f>Facture[[#This Row],[Date]]+30</f>
        <v>42785</v>
      </c>
      <c r="E21" s="25" t="s">
        <v>87</v>
      </c>
      <c r="F21" s="28">
        <v>221.15</v>
      </c>
      <c r="G21" s="8">
        <f>IF(Facture[[#This Row],[Échéance du paiement]]&gt;=Facture[[#This Row],[Date de paiement]],,0)</f>
        <v>0</v>
      </c>
      <c r="H21" s="28">
        <v>221.15</v>
      </c>
      <c r="I21" s="32">
        <v>42956</v>
      </c>
      <c r="J21" s="8">
        <f>Facture[[#This Row],[Montant ]]-Facture[[#This Row],[Total payé]]+Facture[[#This Row],[Indemnité de retard ]]</f>
        <v>0</v>
      </c>
    </row>
    <row r="22" spans="2:10">
      <c r="B22" s="2" t="s">
        <v>22</v>
      </c>
      <c r="C22" s="24">
        <v>42760</v>
      </c>
      <c r="D22" s="4">
        <f>Facture[[#This Row],[Date]]+30</f>
        <v>42790</v>
      </c>
      <c r="E22" s="25" t="s">
        <v>88</v>
      </c>
      <c r="F22" s="28">
        <v>3061</v>
      </c>
      <c r="G22" s="8">
        <f>IF(Facture[[#This Row],[Échéance du paiement]]&gt;=Facture[[#This Row],[Date de paiement]],,0)</f>
        <v>0</v>
      </c>
      <c r="H22" s="28">
        <v>3061</v>
      </c>
      <c r="I22" s="32">
        <v>42957</v>
      </c>
      <c r="J22" s="8">
        <f>Facture[[#This Row],[Montant ]]-Facture[[#This Row],[Total payé]]+Facture[[#This Row],[Indemnité de retard ]]</f>
        <v>0</v>
      </c>
    </row>
    <row r="23" spans="2:10">
      <c r="B23" s="2" t="s">
        <v>23</v>
      </c>
      <c r="C23" s="24">
        <v>42760</v>
      </c>
      <c r="D23" s="4">
        <f>Facture[[#This Row],[Date]]+30</f>
        <v>42790</v>
      </c>
      <c r="E23" s="25" t="s">
        <v>88</v>
      </c>
      <c r="F23" s="28">
        <v>681</v>
      </c>
      <c r="G23" s="8">
        <f>IF(Facture[[#This Row],[Échéance du paiement]]&gt;=Facture[[#This Row],[Date de paiement]],,0)</f>
        <v>0</v>
      </c>
      <c r="H23" s="28">
        <v>681</v>
      </c>
      <c r="I23" s="32">
        <v>42958</v>
      </c>
      <c r="J23" s="8">
        <f>Facture[[#This Row],[Montant ]]-Facture[[#This Row],[Total payé]]+Facture[[#This Row],[Indemnité de retard ]]</f>
        <v>0</v>
      </c>
    </row>
    <row r="24" spans="2:10" ht="14.45" customHeight="1">
      <c r="B24" s="2" t="s">
        <v>24</v>
      </c>
      <c r="C24" s="24">
        <v>42760</v>
      </c>
      <c r="D24" s="4">
        <f>Facture[[#This Row],[Date]]+30</f>
        <v>42790</v>
      </c>
      <c r="E24" s="25" t="s">
        <v>89</v>
      </c>
      <c r="F24" s="28">
        <v>70.2</v>
      </c>
      <c r="G24" s="8">
        <f>IF(Facture[[#This Row],[Échéance du paiement]]&gt;=Facture[[#This Row],[Date de paiement]],,0)</f>
        <v>0</v>
      </c>
      <c r="H24" s="28">
        <v>70.2</v>
      </c>
      <c r="I24" s="32">
        <v>42959</v>
      </c>
      <c r="J24" s="8"/>
    </row>
    <row r="25" spans="2:10" ht="14.45" customHeight="1">
      <c r="B25" s="2" t="s">
        <v>25</v>
      </c>
      <c r="C25" s="24">
        <v>42763</v>
      </c>
      <c r="D25" s="4">
        <f>Facture[[#This Row],[Date]]+30</f>
        <v>42793</v>
      </c>
      <c r="E25" s="25" t="s">
        <v>64</v>
      </c>
      <c r="F25" s="28">
        <v>141.5</v>
      </c>
      <c r="G25" s="8">
        <f>IF(Facture[[#This Row],[Échéance du paiement]]&gt;=Facture[[#This Row],[Date de paiement]],,0)</f>
        <v>0</v>
      </c>
      <c r="H25" s="28">
        <v>141.5</v>
      </c>
      <c r="I25" s="32">
        <v>42960</v>
      </c>
      <c r="J25" s="8"/>
    </row>
    <row r="26" spans="2:10" ht="14.45" customHeight="1">
      <c r="B26" s="2" t="s">
        <v>26</v>
      </c>
      <c r="C26" s="24">
        <v>42765</v>
      </c>
      <c r="D26" s="4">
        <f>Facture[[#This Row],[Date]]+30</f>
        <v>42795</v>
      </c>
      <c r="E26" s="25" t="s">
        <v>65</v>
      </c>
      <c r="F26" s="29">
        <v>13000</v>
      </c>
      <c r="G26" s="8">
        <f>IF(Facture[[#This Row],[Échéance du paiement]]&gt;=Facture[[#This Row],[Date de paiement]],,0)</f>
        <v>0</v>
      </c>
      <c r="H26" s="29">
        <v>13000</v>
      </c>
      <c r="I26" s="32">
        <v>42961</v>
      </c>
      <c r="J26" s="8"/>
    </row>
    <row r="27" spans="2:10">
      <c r="B27" s="2" t="s">
        <v>27</v>
      </c>
      <c r="C27" s="24">
        <v>42765</v>
      </c>
      <c r="D27" s="4">
        <f>Facture[[#This Row],[Date]]+30</f>
        <v>42795</v>
      </c>
      <c r="E27" s="25" t="s">
        <v>66</v>
      </c>
      <c r="F27" s="28">
        <v>3353</v>
      </c>
      <c r="G27" s="8">
        <f>IF(Facture[[#This Row],[Échéance du paiement]]&gt;=Facture[[#This Row],[Date de paiement]],,0)</f>
        <v>0</v>
      </c>
      <c r="H27" s="28">
        <v>3353</v>
      </c>
      <c r="I27" s="33"/>
      <c r="J27" s="10"/>
    </row>
    <row r="28" spans="2:10">
      <c r="B28" s="2" t="s">
        <v>28</v>
      </c>
      <c r="C28" s="24">
        <v>42766</v>
      </c>
      <c r="D28" s="4">
        <f>Facture[[#This Row],[Date]]+30</f>
        <v>42796</v>
      </c>
      <c r="E28" s="25" t="s">
        <v>67</v>
      </c>
      <c r="F28" s="28">
        <v>2930</v>
      </c>
      <c r="G28" s="8">
        <f>IF(Facture[[#This Row],[Échéance du paiement]]&gt;=Facture[[#This Row],[Date de paiement]],,0)</f>
        <v>0</v>
      </c>
      <c r="H28" s="28">
        <v>2930</v>
      </c>
      <c r="I28" s="33"/>
      <c r="J28" s="10"/>
    </row>
    <row r="29" spans="2:10">
      <c r="B29" s="2" t="s">
        <v>29</v>
      </c>
      <c r="C29" s="23">
        <v>42767</v>
      </c>
      <c r="D29" s="4">
        <f>Facture[[#This Row],[Date]]+30</f>
        <v>42797</v>
      </c>
      <c r="E29" s="26"/>
      <c r="F29" s="30">
        <v>1000</v>
      </c>
      <c r="G29" s="8">
        <f>IF(Facture[[#This Row],[Échéance du paiement]]&gt;=Facture[[#This Row],[Date de paiement]],,0)</f>
        <v>0</v>
      </c>
      <c r="H29" s="30"/>
      <c r="I29" s="33"/>
      <c r="J29" s="10"/>
    </row>
    <row r="30" spans="2:10">
      <c r="B30" s="2" t="s">
        <v>30</v>
      </c>
      <c r="C30" s="23">
        <v>42795</v>
      </c>
      <c r="D30" s="4">
        <f>Facture[[#This Row],[Date]]+30</f>
        <v>42825</v>
      </c>
      <c r="E30" s="26"/>
      <c r="F30" s="30">
        <v>1000</v>
      </c>
      <c r="G30" s="8">
        <f>IF(Facture[[#This Row],[Échéance du paiement]]&gt;=Facture[[#This Row],[Date de paiement]],,0)</f>
        <v>0</v>
      </c>
      <c r="H30" s="30"/>
      <c r="I30" s="33"/>
      <c r="J30" s="10"/>
    </row>
    <row r="31" spans="2:10">
      <c r="B31" s="2" t="s">
        <v>31</v>
      </c>
      <c r="C31" s="23">
        <v>42826</v>
      </c>
      <c r="D31" s="4">
        <f>Facture[[#This Row],[Date]]+30</f>
        <v>42856</v>
      </c>
      <c r="E31" s="26"/>
      <c r="F31" s="30">
        <v>1000</v>
      </c>
      <c r="G31" s="8">
        <f>IF(Facture[[#This Row],[Échéance du paiement]]&gt;=Facture[[#This Row],[Date de paiement]],,0)</f>
        <v>0</v>
      </c>
      <c r="H31" s="30"/>
      <c r="I31" s="33"/>
      <c r="J31" s="10"/>
    </row>
    <row r="32" spans="2:10">
      <c r="B32" s="2" t="s">
        <v>32</v>
      </c>
      <c r="C32" s="23">
        <v>42856</v>
      </c>
      <c r="D32" s="4">
        <f>Facture[[#This Row],[Date]]+30</f>
        <v>42886</v>
      </c>
      <c r="E32" s="26"/>
      <c r="F32" s="30">
        <v>1000</v>
      </c>
      <c r="G32" s="8">
        <f>IF(Facture[[#This Row],[Échéance du paiement]]&gt;=Facture[[#This Row],[Date de paiement]],,0)</f>
        <v>0</v>
      </c>
      <c r="H32" s="30"/>
      <c r="I32" s="33"/>
      <c r="J32" s="10"/>
    </row>
    <row r="33" spans="2:10">
      <c r="B33" s="2" t="s">
        <v>33</v>
      </c>
      <c r="C33" s="23">
        <v>42887</v>
      </c>
      <c r="D33" s="4">
        <f>Facture[[#This Row],[Date]]+30</f>
        <v>42917</v>
      </c>
      <c r="E33" s="26"/>
      <c r="F33" s="30">
        <v>1000</v>
      </c>
      <c r="G33" s="8">
        <f>IF(Facture[[#This Row],[Échéance du paiement]]&gt;=Facture[[#This Row],[Date de paiement]],,0)</f>
        <v>0</v>
      </c>
      <c r="H33" s="30"/>
      <c r="I33" s="33"/>
      <c r="J33" s="10"/>
    </row>
    <row r="34" spans="2:10">
      <c r="B34" s="2" t="s">
        <v>34</v>
      </c>
      <c r="C34" s="23">
        <v>42917</v>
      </c>
      <c r="D34" s="4">
        <f>Facture[[#This Row],[Date]]+30</f>
        <v>42947</v>
      </c>
      <c r="E34" s="26"/>
      <c r="F34" s="30">
        <v>1000</v>
      </c>
      <c r="G34" s="8">
        <f>IF(Facture[[#This Row],[Échéance du paiement]]&gt;=Facture[[#This Row],[Date de paiement]],,0)</f>
        <v>0</v>
      </c>
      <c r="H34" s="30"/>
      <c r="I34" s="33"/>
      <c r="J34" s="10"/>
    </row>
    <row r="35" spans="2:10">
      <c r="B35" s="2" t="s">
        <v>35</v>
      </c>
      <c r="C35" s="23">
        <v>42948</v>
      </c>
      <c r="D35" s="4">
        <f>Facture[[#This Row],[Date]]+30</f>
        <v>42978</v>
      </c>
      <c r="E35" s="26"/>
      <c r="F35" s="30">
        <v>1000</v>
      </c>
      <c r="G35" s="8">
        <f>IF(Facture[[#This Row],[Échéance du paiement]]&gt;=Facture[[#This Row],[Date de paiement]],,0)</f>
        <v>0</v>
      </c>
      <c r="H35" s="30"/>
      <c r="I35" s="33"/>
      <c r="J35" s="10"/>
    </row>
    <row r="36" spans="2:10">
      <c r="B36" s="2" t="s">
        <v>36</v>
      </c>
      <c r="C36" s="23">
        <v>42979</v>
      </c>
      <c r="D36" s="4">
        <f>Facture[[#This Row],[Date]]+30</f>
        <v>43009</v>
      </c>
      <c r="E36" s="26"/>
      <c r="F36" s="30">
        <v>1000</v>
      </c>
      <c r="G36" s="8">
        <f>IF(Facture[[#This Row],[Échéance du paiement]]&gt;=Facture[[#This Row],[Date de paiement]],,0)</f>
        <v>0</v>
      </c>
      <c r="H36" s="30"/>
      <c r="I36" s="33"/>
      <c r="J36" s="10"/>
    </row>
    <row r="37" spans="2:10">
      <c r="B37" s="2" t="s">
        <v>37</v>
      </c>
      <c r="C37" s="23">
        <v>43009</v>
      </c>
      <c r="D37" s="4">
        <f>Facture[[#This Row],[Date]]+30</f>
        <v>43039</v>
      </c>
      <c r="E37" s="26"/>
      <c r="F37" s="30">
        <v>1000</v>
      </c>
      <c r="G37" s="8">
        <f>IF(Facture[[#This Row],[Échéance du paiement]]&gt;=Facture[[#This Row],[Date de paiement]],,0)</f>
        <v>0</v>
      </c>
      <c r="H37" s="30"/>
      <c r="I37" s="33"/>
      <c r="J37" s="10"/>
    </row>
    <row r="38" spans="2:10">
      <c r="B38" s="2" t="s">
        <v>38</v>
      </c>
      <c r="C38" s="23">
        <v>43040</v>
      </c>
      <c r="D38" s="4">
        <f>Facture[[#This Row],[Date]]+30</f>
        <v>43070</v>
      </c>
      <c r="E38" s="26"/>
      <c r="F38" s="30">
        <v>1000</v>
      </c>
      <c r="G38" s="8">
        <f>IF(Facture[[#This Row],[Échéance du paiement]]&gt;=Facture[[#This Row],[Date de paiement]],,0)</f>
        <v>0</v>
      </c>
      <c r="H38" s="30"/>
      <c r="I38" s="33"/>
      <c r="J38" s="10"/>
    </row>
    <row r="39" spans="2:10">
      <c r="B39" s="2" t="s">
        <v>39</v>
      </c>
      <c r="C39" s="23">
        <v>43070</v>
      </c>
      <c r="D39" s="4">
        <f>Facture[[#This Row],[Date]]+30</f>
        <v>43100</v>
      </c>
      <c r="E39" s="26"/>
      <c r="F39" s="30">
        <v>1000</v>
      </c>
      <c r="G39" s="8">
        <f>IF(Facture[[#This Row],[Échéance du paiement]]&gt;=Facture[[#This Row],[Date de paiement]],,0)</f>
        <v>0</v>
      </c>
      <c r="H39" s="30"/>
      <c r="I39" s="33"/>
      <c r="J39" s="10"/>
    </row>
    <row r="40" spans="2:10">
      <c r="B40" s="2" t="s">
        <v>40</v>
      </c>
      <c r="C40" s="23">
        <v>43071</v>
      </c>
      <c r="D40" s="4">
        <f>Facture[[#This Row],[Date]]+30</f>
        <v>43101</v>
      </c>
      <c r="E40" s="26"/>
      <c r="F40" s="30">
        <v>1000</v>
      </c>
      <c r="G40" s="8">
        <f>IF(Facture[[#This Row],[Échéance du paiement]]&gt;=Facture[[#This Row],[Date de paiement]],,0)</f>
        <v>0</v>
      </c>
      <c r="H40" s="30"/>
      <c r="I40" s="33"/>
      <c r="J40" s="10"/>
    </row>
    <row r="41" spans="2:10">
      <c r="B41" s="2" t="s">
        <v>41</v>
      </c>
      <c r="C41" s="23">
        <v>43072</v>
      </c>
      <c r="D41" s="4">
        <f>Facture[[#This Row],[Date]]+30</f>
        <v>43102</v>
      </c>
      <c r="E41" s="26"/>
      <c r="F41" s="30">
        <v>1000</v>
      </c>
      <c r="G41" s="8">
        <f>IF(Facture[[#This Row],[Échéance du paiement]]&gt;=Facture[[#This Row],[Date de paiement]],,0)</f>
        <v>0</v>
      </c>
      <c r="H41" s="30"/>
      <c r="I41" s="33"/>
      <c r="J41" s="10"/>
    </row>
    <row r="42" spans="2:10">
      <c r="B42" s="2" t="s">
        <v>42</v>
      </c>
      <c r="C42" s="23">
        <v>43073</v>
      </c>
      <c r="D42" s="4">
        <f>Facture[[#This Row],[Date]]+30</f>
        <v>43103</v>
      </c>
      <c r="E42" s="26"/>
      <c r="F42" s="30">
        <v>1000</v>
      </c>
      <c r="G42" s="8">
        <f>IF(Facture[[#This Row],[Échéance du paiement]]&gt;=Facture[[#This Row],[Date de paiement]],,0)</f>
        <v>0</v>
      </c>
      <c r="H42" s="30"/>
      <c r="I42" s="33"/>
      <c r="J42" s="10"/>
    </row>
    <row r="43" spans="2:10">
      <c r="B43" s="2" t="s">
        <v>43</v>
      </c>
      <c r="C43" s="23">
        <v>43074</v>
      </c>
      <c r="D43" s="4">
        <f>Facture[[#This Row],[Date]]+30</f>
        <v>43104</v>
      </c>
      <c r="E43" s="26"/>
      <c r="F43" s="30">
        <v>1000</v>
      </c>
      <c r="G43" s="8">
        <f>IF(Facture[[#This Row],[Échéance du paiement]]&gt;=Facture[[#This Row],[Date de paiement]],,0)</f>
        <v>0</v>
      </c>
      <c r="H43" s="30"/>
      <c r="I43" s="33"/>
      <c r="J43" s="10"/>
    </row>
    <row r="44" spans="2:10">
      <c r="B44" s="2" t="s">
        <v>44</v>
      </c>
      <c r="C44" s="23">
        <v>43075</v>
      </c>
      <c r="D44" s="4">
        <f>Facture[[#This Row],[Date]]+30</f>
        <v>43105</v>
      </c>
      <c r="E44" s="26"/>
      <c r="F44" s="30">
        <v>1000</v>
      </c>
      <c r="G44" s="8">
        <f>IF(Facture[[#This Row],[Échéance du paiement]]&gt;=Facture[[#This Row],[Date de paiement]],,0)</f>
        <v>0</v>
      </c>
      <c r="H44" s="30"/>
      <c r="I44" s="33"/>
      <c r="J44" s="10"/>
    </row>
    <row r="45" spans="2:10">
      <c r="B45" s="2" t="s">
        <v>45</v>
      </c>
      <c r="C45" s="23">
        <v>43076</v>
      </c>
      <c r="D45" s="4">
        <f>Facture[[#This Row],[Date]]+30</f>
        <v>43106</v>
      </c>
      <c r="E45" s="26"/>
      <c r="F45" s="30">
        <v>1000</v>
      </c>
      <c r="G45" s="8">
        <f>IF(Facture[[#This Row],[Échéance du paiement]]&gt;=Facture[[#This Row],[Date de paiement]],,0)</f>
        <v>0</v>
      </c>
      <c r="H45" s="30"/>
      <c r="I45" s="33"/>
      <c r="J45" s="10"/>
    </row>
    <row r="46" spans="2:10">
      <c r="B46" s="2" t="s">
        <v>46</v>
      </c>
      <c r="C46" s="23">
        <v>43077</v>
      </c>
      <c r="D46" s="4">
        <f>Facture[[#This Row],[Date]]+30</f>
        <v>43107</v>
      </c>
      <c r="E46" s="26"/>
      <c r="F46" s="30">
        <v>1000</v>
      </c>
      <c r="G46" s="8">
        <f>IF(Facture[[#This Row],[Échéance du paiement]]&gt;=Facture[[#This Row],[Date de paiement]],,0)</f>
        <v>0</v>
      </c>
      <c r="H46" s="30"/>
      <c r="I46" s="33"/>
      <c r="J46" s="10"/>
    </row>
    <row r="47" spans="2:10">
      <c r="B47" s="2" t="s">
        <v>48</v>
      </c>
      <c r="C47" s="23">
        <v>43078</v>
      </c>
      <c r="D47" s="4">
        <f>Facture[[#This Row],[Date]]+30</f>
        <v>43108</v>
      </c>
      <c r="E47" s="26"/>
      <c r="F47" s="30">
        <v>1000</v>
      </c>
      <c r="G47" s="8">
        <f>IF(Facture[[#This Row],[Échéance du paiement]]&gt;=Facture[[#This Row],[Date de paiement]],,0)</f>
        <v>0</v>
      </c>
      <c r="H47" s="30"/>
      <c r="I47" s="33"/>
      <c r="J47" s="10"/>
    </row>
    <row r="48" spans="2:10">
      <c r="B48" s="2" t="s">
        <v>49</v>
      </c>
      <c r="C48" s="23">
        <v>43079</v>
      </c>
      <c r="D48" s="4">
        <f>Facture[[#This Row],[Date]]+30</f>
        <v>43109</v>
      </c>
      <c r="E48" s="26"/>
      <c r="F48" s="30">
        <v>1000</v>
      </c>
      <c r="G48" s="8">
        <f>IF(Facture[[#This Row],[Échéance du paiement]]&gt;=Facture[[#This Row],[Date de paiement]],,0)</f>
        <v>0</v>
      </c>
      <c r="H48" s="30"/>
      <c r="I48" s="33"/>
      <c r="J48" s="10"/>
    </row>
    <row r="49" spans="2:10">
      <c r="B49" s="2" t="s">
        <v>50</v>
      </c>
      <c r="C49" s="23">
        <v>43080</v>
      </c>
      <c r="D49" s="4">
        <f>Facture[[#This Row],[Date]]+30</f>
        <v>43110</v>
      </c>
      <c r="E49" s="26"/>
      <c r="F49" s="30">
        <v>1000</v>
      </c>
      <c r="G49" s="8">
        <f>IF(Facture[[#This Row],[Échéance du paiement]]&gt;=Facture[[#This Row],[Date de paiement]],,0)</f>
        <v>0</v>
      </c>
      <c r="H49" s="30"/>
      <c r="I49" s="33"/>
      <c r="J49" s="10"/>
    </row>
    <row r="50" spans="2:10">
      <c r="B50" s="2" t="s">
        <v>51</v>
      </c>
      <c r="C50" s="23">
        <v>43081</v>
      </c>
      <c r="D50" s="4">
        <f>Facture[[#This Row],[Date]]+30</f>
        <v>43111</v>
      </c>
      <c r="E50" s="26"/>
      <c r="F50" s="30">
        <v>1000</v>
      </c>
      <c r="G50" s="8">
        <f>IF(Facture[[#This Row],[Échéance du paiement]]&gt;=Facture[[#This Row],[Date de paiement]],,0)</f>
        <v>0</v>
      </c>
      <c r="H50" s="30"/>
      <c r="I50" s="33"/>
      <c r="J50" s="10"/>
    </row>
    <row r="51" spans="2:10">
      <c r="B51" s="2" t="s">
        <v>52</v>
      </c>
      <c r="C51" s="23">
        <v>43082</v>
      </c>
      <c r="D51" s="4">
        <f>Facture[[#This Row],[Date]]+30</f>
        <v>43112</v>
      </c>
      <c r="E51" s="26"/>
      <c r="F51" s="30">
        <v>1000</v>
      </c>
      <c r="G51" s="8">
        <f>IF(Facture[[#This Row],[Échéance du paiement]]&gt;=Facture[[#This Row],[Date de paiement]],,0)</f>
        <v>0</v>
      </c>
      <c r="H51" s="30"/>
      <c r="I51" s="33"/>
      <c r="J51" s="10"/>
    </row>
    <row r="52" spans="2:10">
      <c r="B52" s="2" t="s">
        <v>53</v>
      </c>
      <c r="C52" s="23">
        <v>43083</v>
      </c>
      <c r="D52" s="4">
        <f>Facture[[#This Row],[Date]]+30</f>
        <v>43113</v>
      </c>
      <c r="E52" s="26"/>
      <c r="F52" s="30">
        <v>1000</v>
      </c>
      <c r="G52" s="8">
        <f>IF(Facture[[#This Row],[Échéance du paiement]]&gt;=Facture[[#This Row],[Date de paiement]],,0)</f>
        <v>0</v>
      </c>
      <c r="H52" s="30"/>
      <c r="I52" s="33"/>
      <c r="J52" s="10"/>
    </row>
    <row r="53" spans="2:10">
      <c r="B53" s="2" t="s">
        <v>54</v>
      </c>
      <c r="C53" s="23">
        <v>43084</v>
      </c>
      <c r="D53" s="4">
        <f>Facture[[#This Row],[Date]]+30</f>
        <v>43114</v>
      </c>
      <c r="E53" s="26"/>
      <c r="F53" s="30">
        <v>1000</v>
      </c>
      <c r="G53" s="8">
        <f>IF(Facture[[#This Row],[Échéance du paiement]]&gt;=Facture[[#This Row],[Date de paiement]],,0)</f>
        <v>0</v>
      </c>
      <c r="H53" s="30"/>
      <c r="I53" s="33"/>
      <c r="J53" s="10"/>
    </row>
    <row r="54" spans="2:10">
      <c r="B54" s="2" t="s">
        <v>55</v>
      </c>
      <c r="C54" s="23">
        <v>43085</v>
      </c>
      <c r="D54" s="4">
        <f>Facture[[#This Row],[Date]]+30</f>
        <v>43115</v>
      </c>
      <c r="E54" s="26"/>
      <c r="F54" s="30">
        <v>1000</v>
      </c>
      <c r="G54" s="8">
        <f>IF(Facture[[#This Row],[Échéance du paiement]]&gt;=Facture[[#This Row],[Date de paiement]],,0)</f>
        <v>0</v>
      </c>
      <c r="H54" s="30"/>
      <c r="I54" s="33"/>
      <c r="J54" s="10"/>
    </row>
    <row r="55" spans="2:10">
      <c r="B55" s="2" t="s">
        <v>56</v>
      </c>
      <c r="C55" s="23">
        <v>43086</v>
      </c>
      <c r="D55" s="4">
        <f>Facture[[#This Row],[Date]]+30</f>
        <v>43116</v>
      </c>
      <c r="E55" s="26"/>
      <c r="F55" s="30">
        <v>1000</v>
      </c>
      <c r="G55" s="8">
        <f>IF(Facture[[#This Row],[Échéance du paiement]]&gt;=Facture[[#This Row],[Date de paiement]],,0)</f>
        <v>0</v>
      </c>
      <c r="H55" s="30"/>
      <c r="I55" s="33"/>
      <c r="J55" s="10"/>
    </row>
    <row r="56" spans="2:10">
      <c r="B56" s="2" t="s">
        <v>57</v>
      </c>
      <c r="C56" s="23">
        <v>43087</v>
      </c>
      <c r="D56" s="4">
        <f>Facture[[#This Row],[Date]]+30</f>
        <v>43117</v>
      </c>
      <c r="E56" s="26"/>
      <c r="F56" s="30">
        <v>1000</v>
      </c>
      <c r="G56" s="8">
        <f>IF(Facture[[#This Row],[Échéance du paiement]]&gt;=Facture[[#This Row],[Date de paiement]],,0)</f>
        <v>0</v>
      </c>
      <c r="H56" s="30"/>
      <c r="I56" s="33"/>
      <c r="J56" s="10"/>
    </row>
    <row r="57" spans="2:10">
      <c r="B57" s="2" t="s">
        <v>70</v>
      </c>
      <c r="C57" s="23">
        <v>43088</v>
      </c>
      <c r="D57" s="4">
        <f>Facture[[#This Row],[Date]]+30</f>
        <v>43118</v>
      </c>
      <c r="E57" s="27"/>
      <c r="F57" s="30">
        <v>1000</v>
      </c>
      <c r="G57" s="8">
        <f>IF(Facture[[#This Row],[Échéance du paiement]]&gt;=Facture[[#This Row],[Date de paiement]],,0)</f>
        <v>0</v>
      </c>
      <c r="H57" s="31"/>
      <c r="I57" s="34"/>
      <c r="J57" s="8"/>
    </row>
    <row r="58" spans="2:10">
      <c r="B58" s="2" t="s">
        <v>71</v>
      </c>
      <c r="C58" s="23">
        <v>43089</v>
      </c>
      <c r="D58" s="4">
        <f>Facture[[#This Row],[Date]]+30</f>
        <v>43119</v>
      </c>
      <c r="E58" s="27"/>
      <c r="F58" s="30">
        <v>1000</v>
      </c>
      <c r="G58" s="8">
        <f>IF(Facture[[#This Row],[Échéance du paiement]]&gt;=Facture[[#This Row],[Date de paiement]],,0)</f>
        <v>0</v>
      </c>
      <c r="H58" s="31"/>
      <c r="I58" s="34"/>
      <c r="J58" s="8"/>
    </row>
    <row r="59" spans="2:10">
      <c r="B59" s="2" t="s">
        <v>72</v>
      </c>
      <c r="C59" s="23">
        <v>43090</v>
      </c>
      <c r="D59" s="4">
        <f>Facture[[#This Row],[Date]]+30</f>
        <v>43120</v>
      </c>
      <c r="E59" s="27"/>
      <c r="F59" s="30">
        <v>1000</v>
      </c>
      <c r="G59" s="8">
        <f>IF(Facture[[#This Row],[Échéance du paiement]]&gt;=Facture[[#This Row],[Date de paiement]],,0)</f>
        <v>0</v>
      </c>
      <c r="H59" s="31"/>
      <c r="I59" s="34"/>
      <c r="J59" s="8"/>
    </row>
    <row r="60" spans="2:10">
      <c r="B60" s="2" t="s">
        <v>73</v>
      </c>
      <c r="C60" s="23">
        <v>43091</v>
      </c>
      <c r="D60" s="4">
        <f>Facture[[#This Row],[Date]]+30</f>
        <v>43121</v>
      </c>
      <c r="E60" s="27"/>
      <c r="F60" s="30">
        <v>1000</v>
      </c>
      <c r="G60" s="8">
        <f>IF(Facture[[#This Row],[Échéance du paiement]]&gt;=Facture[[#This Row],[Date de paiement]],,0)</f>
        <v>0</v>
      </c>
      <c r="H60" s="31"/>
      <c r="I60" s="34"/>
      <c r="J60" s="8"/>
    </row>
    <row r="61" spans="2:10">
      <c r="B61" s="2" t="s">
        <v>74</v>
      </c>
      <c r="C61" s="23">
        <v>43092</v>
      </c>
      <c r="D61" s="4">
        <f>Facture[[#This Row],[Date]]+30</f>
        <v>43122</v>
      </c>
      <c r="E61" s="27"/>
      <c r="F61" s="30">
        <v>1000</v>
      </c>
      <c r="G61" s="8">
        <f>IF(Facture[[#This Row],[Échéance du paiement]]&gt;=Facture[[#This Row],[Date de paiement]],,0)</f>
        <v>0</v>
      </c>
      <c r="H61" s="31"/>
      <c r="I61" s="34"/>
      <c r="J61" s="8"/>
    </row>
    <row r="62" spans="2:10">
      <c r="B62" s="2" t="s">
        <v>75</v>
      </c>
      <c r="C62" s="23">
        <v>43093</v>
      </c>
      <c r="D62" s="4">
        <f>Facture[[#This Row],[Date]]+30</f>
        <v>43123</v>
      </c>
      <c r="E62" s="27"/>
      <c r="F62" s="30">
        <v>1000</v>
      </c>
      <c r="G62" s="8">
        <f>IF(Facture[[#This Row],[Échéance du paiement]]&gt;=Facture[[#This Row],[Date de paiement]],,0)</f>
        <v>0</v>
      </c>
      <c r="H62" s="31"/>
      <c r="I62" s="34"/>
      <c r="J62" s="8"/>
    </row>
    <row r="63" spans="2:10">
      <c r="B63" s="2" t="s">
        <v>76</v>
      </c>
      <c r="C63" s="23">
        <v>43094</v>
      </c>
      <c r="D63" s="4">
        <f>Facture[[#This Row],[Date]]+30</f>
        <v>43124</v>
      </c>
      <c r="E63" s="27"/>
      <c r="F63" s="30">
        <v>1000</v>
      </c>
      <c r="G63" s="8">
        <f>IF(Facture[[#This Row],[Échéance du paiement]]&gt;=Facture[[#This Row],[Date de paiement]],,0)</f>
        <v>0</v>
      </c>
      <c r="H63" s="31"/>
      <c r="I63" s="34"/>
      <c r="J63" s="8"/>
    </row>
    <row r="64" spans="2:10">
      <c r="B64" s="2" t="s">
        <v>77</v>
      </c>
      <c r="C64" s="23">
        <v>43095</v>
      </c>
      <c r="D64" s="4">
        <f>Facture[[#This Row],[Date]]+30</f>
        <v>43125</v>
      </c>
      <c r="E64" s="27"/>
      <c r="F64" s="30">
        <v>1000</v>
      </c>
      <c r="G64" s="8">
        <f>IF(Facture[[#This Row],[Échéance du paiement]]&gt;=Facture[[#This Row],[Date de paiement]],,0)</f>
        <v>0</v>
      </c>
      <c r="H64" s="31"/>
      <c r="I64" s="34"/>
      <c r="J64" s="8"/>
    </row>
    <row r="65" spans="2:10">
      <c r="B65" s="2" t="s">
        <v>78</v>
      </c>
      <c r="C65" s="23">
        <v>43096</v>
      </c>
      <c r="D65" s="4">
        <f>Facture[[#This Row],[Date]]+30</f>
        <v>43126</v>
      </c>
      <c r="E65" s="27"/>
      <c r="F65" s="30">
        <v>1000</v>
      </c>
      <c r="G65" s="8">
        <f>IF(Facture[[#This Row],[Échéance du paiement]]&gt;=Facture[[#This Row],[Date de paiement]],,0)</f>
        <v>0</v>
      </c>
      <c r="H65" s="31"/>
      <c r="I65" s="34"/>
      <c r="J65" s="8"/>
    </row>
    <row r="66" spans="2:10">
      <c r="B66" s="2" t="s">
        <v>79</v>
      </c>
      <c r="C66" s="23">
        <v>43097</v>
      </c>
      <c r="D66" s="4">
        <f>Facture[[#This Row],[Date]]+30</f>
        <v>43127</v>
      </c>
      <c r="E66" s="27"/>
      <c r="F66" s="30">
        <v>1000</v>
      </c>
      <c r="G66" s="8">
        <f>IF(Facture[[#This Row],[Échéance du paiement]]&gt;=Facture[[#This Row],[Date de paiement]],,0)</f>
        <v>0</v>
      </c>
      <c r="H66" s="31"/>
      <c r="I66" s="34"/>
      <c r="J66" s="8"/>
    </row>
    <row r="67" spans="2:10">
      <c r="B67" s="2" t="s">
        <v>80</v>
      </c>
      <c r="C67" s="23">
        <v>43098</v>
      </c>
      <c r="D67" s="4">
        <f>Facture[[#This Row],[Date]]+30</f>
        <v>43128</v>
      </c>
      <c r="E67" s="27"/>
      <c r="F67" s="30">
        <v>1000</v>
      </c>
      <c r="G67" s="8">
        <f>IF(Facture[[#This Row],[Échéance du paiement]]&gt;=Facture[[#This Row],[Date de paiement]],,0)</f>
        <v>0</v>
      </c>
      <c r="H67" s="31"/>
      <c r="I67" s="34"/>
      <c r="J67" s="8"/>
    </row>
    <row r="68" spans="2:10">
      <c r="B68" s="2" t="s">
        <v>47</v>
      </c>
      <c r="C68" s="2"/>
      <c r="D68" s="2"/>
      <c r="E68" s="2"/>
      <c r="F68" s="3">
        <f>SUBTOTAL(109,[[Montant ]])</f>
        <v>94875.85</v>
      </c>
      <c r="G68" s="2"/>
      <c r="H68" s="3">
        <f>SUBTOTAL(109,[Total payé])</f>
        <v>53875.85</v>
      </c>
      <c r="I68" s="2"/>
      <c r="J68" s="3">
        <f>SUBTOTAL(109,[Impayé])</f>
        <v>2000</v>
      </c>
    </row>
  </sheetData>
  <mergeCells count="1">
    <mergeCell ref="B1:C1"/>
  </mergeCells>
  <conditionalFormatting sqref="G10:G67 J10:J67">
    <cfRule type="cellIs" dxfId="21" priority="2" operator="greaterThan">
      <formula>0</formula>
    </cfRule>
  </conditionalFormatting>
  <printOptions horizontalCentered="1"/>
  <pageMargins left="0.5" right="0.5" top="0.5" bottom="0.5" header="0.3" footer="0.3"/>
  <pageSetup scale="75" fitToHeight="0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J67"/>
  <sheetViews>
    <sheetView workbookViewId="0">
      <selection activeCell="D17" sqref="D17"/>
    </sheetView>
  </sheetViews>
  <sheetFormatPr baseColWidth="10" defaultRowHeight="15"/>
  <cols>
    <col min="4" max="4" width="12.140625" bestFit="1" customWidth="1"/>
  </cols>
  <sheetData>
    <row r="1" spans="1:10">
      <c r="A1" t="s">
        <v>68</v>
      </c>
    </row>
    <row r="2" spans="1:10" s="7" customFormat="1"/>
    <row r="3" spans="1:10" s="7" customFormat="1"/>
    <row r="4" spans="1:10" s="7" customFormat="1"/>
    <row r="5" spans="1:10" s="7" customFormat="1"/>
    <row r="6" spans="1:10" s="7" customFormat="1"/>
    <row r="8" spans="1:10" ht="15.75">
      <c r="A8" s="38" t="s">
        <v>69</v>
      </c>
      <c r="B8" s="38"/>
      <c r="C8" s="35" t="s">
        <v>90</v>
      </c>
      <c r="D8" s="40">
        <f>SUMPRODUCT((MONTH($A$10:$A$67)=MONTH(1&amp;$C$8))*($B$10:$B$67))</f>
        <v>36592.85</v>
      </c>
    </row>
    <row r="9" spans="1:10" ht="15.75" thickBot="1">
      <c r="A9" s="13"/>
      <c r="B9" s="15">
        <f>SUM(B10:B1005)</f>
        <v>94875.85</v>
      </c>
      <c r="J9" s="22"/>
    </row>
    <row r="10" spans="1:10" ht="15.75" thickBot="1">
      <c r="A10" s="11">
        <f>Facture[[#This Row],[Échéance du paiement]]</f>
        <v>42777</v>
      </c>
      <c r="B10" s="14">
        <f>Facture[[#This Row],[Montant ]]</f>
        <v>277.55</v>
      </c>
      <c r="F10" s="7"/>
      <c r="J10" s="22"/>
    </row>
    <row r="11" spans="1:10" ht="15.75" thickBot="1">
      <c r="A11" s="11">
        <f>Facture[[#This Row],[Échéance du paiement]]</f>
        <v>42777</v>
      </c>
      <c r="B11" s="14">
        <f>Facture[[#This Row],[Montant ]]</f>
        <v>2032.15</v>
      </c>
      <c r="F11" s="7"/>
      <c r="J11" s="22"/>
    </row>
    <row r="12" spans="1:10" ht="15.75" thickBot="1">
      <c r="A12" s="11">
        <f>Facture[[#This Row],[Échéance du paiement]]</f>
        <v>42779</v>
      </c>
      <c r="B12" s="14">
        <f>Facture[[#This Row],[Montant ]]</f>
        <v>161.75</v>
      </c>
      <c r="F12" s="7"/>
    </row>
    <row r="13" spans="1:10" ht="15.75" thickBot="1">
      <c r="A13" s="11">
        <f>Facture[[#This Row],[Échéance du paiement]]</f>
        <v>42779</v>
      </c>
      <c r="B13" s="14">
        <f>Facture[[#This Row],[Montant ]]</f>
        <v>1034.4000000000001</v>
      </c>
      <c r="F13" s="7"/>
    </row>
    <row r="14" spans="1:10" ht="15.75" thickBot="1">
      <c r="A14" s="11">
        <f>Facture[[#This Row],[Échéance du paiement]]</f>
        <v>42781</v>
      </c>
      <c r="B14" s="14">
        <f>Facture[[#This Row],[Montant ]]</f>
        <v>21.65</v>
      </c>
      <c r="F14" s="7"/>
    </row>
    <row r="15" spans="1:10" ht="15.75" thickBot="1">
      <c r="A15" s="11">
        <f>Facture[[#This Row],[Échéance du paiement]]</f>
        <v>42781</v>
      </c>
      <c r="B15" s="14">
        <f>Facture[[#This Row],[Montant ]]</f>
        <v>10.050000000000001</v>
      </c>
      <c r="F15" s="7"/>
    </row>
    <row r="16" spans="1:10" ht="15.75" thickBot="1">
      <c r="A16" s="11">
        <f>Facture[[#This Row],[Échéance du paiement]]</f>
        <v>42781</v>
      </c>
      <c r="B16" s="14">
        <f>Facture[[#This Row],[Montant ]]</f>
        <v>514.35</v>
      </c>
      <c r="F16" s="7"/>
    </row>
    <row r="17" spans="1:6" ht="15.75" thickBot="1">
      <c r="A17" s="11">
        <f>Facture[[#This Row],[Échéance du paiement]]</f>
        <v>42781</v>
      </c>
      <c r="B17" s="14">
        <f>Facture[[#This Row],[Montant ]]</f>
        <v>126.35</v>
      </c>
      <c r="F17" s="7"/>
    </row>
    <row r="18" spans="1:6" ht="15.75" thickBot="1">
      <c r="A18" s="11">
        <f>Facture[[#This Row],[Échéance du paiement]]</f>
        <v>42783</v>
      </c>
      <c r="B18" s="14">
        <f>Facture[[#This Row],[Montant ]]</f>
        <v>22000</v>
      </c>
      <c r="F18" s="7"/>
    </row>
    <row r="19" spans="1:6" ht="15.75" thickBot="1">
      <c r="A19" s="11">
        <f>Facture[[#This Row],[Échéance du paiement]]</f>
        <v>42785</v>
      </c>
      <c r="B19" s="14">
        <f>Facture[[#This Row],[Montant ]]</f>
        <v>6000</v>
      </c>
      <c r="F19" s="7"/>
    </row>
    <row r="20" spans="1:6" ht="15.75" thickBot="1">
      <c r="A20" s="11">
        <f>Facture[[#This Row],[Échéance du paiement]]</f>
        <v>42785</v>
      </c>
      <c r="B20" s="14">
        <f>Facture[[#This Row],[Montant ]]</f>
        <v>239.75</v>
      </c>
      <c r="F20" s="7"/>
    </row>
    <row r="21" spans="1:6" ht="15.75" thickBot="1">
      <c r="A21" s="11">
        <f>Facture[[#This Row],[Échéance du paiement]]</f>
        <v>42785</v>
      </c>
      <c r="B21" s="14">
        <f>Facture[[#This Row],[Montant ]]</f>
        <v>221.15</v>
      </c>
      <c r="F21" s="7"/>
    </row>
    <row r="22" spans="1:6" ht="15.75" thickBot="1">
      <c r="A22" s="11">
        <f>Facture[[#This Row],[Échéance du paiement]]</f>
        <v>42790</v>
      </c>
      <c r="B22" s="14">
        <f>Facture[[#This Row],[Montant ]]</f>
        <v>3061</v>
      </c>
      <c r="F22" s="7"/>
    </row>
    <row r="23" spans="1:6" ht="15.75" thickBot="1">
      <c r="A23" s="11">
        <f>Facture[[#This Row],[Échéance du paiement]]</f>
        <v>42790</v>
      </c>
      <c r="B23" s="14">
        <f>Facture[[#This Row],[Montant ]]</f>
        <v>681</v>
      </c>
      <c r="F23" s="7"/>
    </row>
    <row r="24" spans="1:6" ht="15.75" thickBot="1">
      <c r="A24" s="11">
        <f>Facture[[#This Row],[Échéance du paiement]]</f>
        <v>42790</v>
      </c>
      <c r="B24" s="14">
        <f>Facture[[#This Row],[Montant ]]</f>
        <v>70.2</v>
      </c>
      <c r="F24" s="7"/>
    </row>
    <row r="25" spans="1:6" ht="15.75" thickBot="1">
      <c r="A25" s="11">
        <f>Facture[[#This Row],[Échéance du paiement]]</f>
        <v>42793</v>
      </c>
      <c r="B25" s="14">
        <f>Facture[[#This Row],[Montant ]]</f>
        <v>141.5</v>
      </c>
      <c r="F25" s="7"/>
    </row>
    <row r="26" spans="1:6" ht="15.75" thickBot="1">
      <c r="A26" s="11">
        <f>Facture[[#This Row],[Échéance du paiement]]</f>
        <v>42795</v>
      </c>
      <c r="B26" s="17">
        <f>Facture[[#This Row],[Montant ]]</f>
        <v>13000</v>
      </c>
      <c r="F26" s="7"/>
    </row>
    <row r="27" spans="1:6" ht="15.75" thickBot="1">
      <c r="A27" s="11">
        <f>Facture[[#This Row],[Échéance du paiement]]</f>
        <v>42795</v>
      </c>
      <c r="B27" s="17">
        <f>Facture[[#This Row],[Montant ]]</f>
        <v>3353</v>
      </c>
      <c r="F27" s="7"/>
    </row>
    <row r="28" spans="1:6" ht="15.75" thickBot="1">
      <c r="A28" s="11">
        <f>Facture[[#This Row],[Échéance du paiement]]</f>
        <v>42796</v>
      </c>
      <c r="B28" s="17">
        <f>Facture[[#This Row],[Montant ]]</f>
        <v>2930</v>
      </c>
      <c r="F28" s="7"/>
    </row>
    <row r="29" spans="1:6" ht="15.75" thickBot="1">
      <c r="A29" s="11">
        <f>Facture[[#This Row],[Échéance du paiement]]</f>
        <v>42797</v>
      </c>
      <c r="B29" s="17">
        <f>Facture[[#This Row],[Montant ]]</f>
        <v>1000</v>
      </c>
      <c r="F29" s="7"/>
    </row>
    <row r="30" spans="1:6" ht="15.75" thickBot="1">
      <c r="A30" s="11">
        <f>Facture[[#This Row],[Échéance du paiement]]</f>
        <v>42825</v>
      </c>
      <c r="B30" s="17">
        <f>Facture[[#This Row],[Montant ]]</f>
        <v>1000</v>
      </c>
      <c r="F30" s="7"/>
    </row>
    <row r="31" spans="1:6" ht="15.75" thickBot="1">
      <c r="A31" s="11">
        <f>Facture[[#This Row],[Échéance du paiement]]</f>
        <v>42856</v>
      </c>
      <c r="B31" s="17">
        <f>Facture[[#This Row],[Montant ]]</f>
        <v>1000</v>
      </c>
    </row>
    <row r="32" spans="1:6" ht="15.75" thickBot="1">
      <c r="A32" s="11">
        <f>Facture[[#This Row],[Échéance du paiement]]</f>
        <v>42886</v>
      </c>
      <c r="B32" s="17">
        <f>Facture[[#This Row],[Montant ]]</f>
        <v>1000</v>
      </c>
    </row>
    <row r="33" spans="1:2" ht="15.75" thickBot="1">
      <c r="A33" s="11">
        <f>Facture[[#This Row],[Échéance du paiement]]</f>
        <v>42917</v>
      </c>
      <c r="B33" s="17">
        <f>Facture[[#This Row],[Montant ]]</f>
        <v>1000</v>
      </c>
    </row>
    <row r="34" spans="1:2" ht="15.75" thickBot="1">
      <c r="A34" s="11">
        <f>Facture[[#This Row],[Échéance du paiement]]</f>
        <v>42947</v>
      </c>
      <c r="B34" s="17">
        <f>Facture[[#This Row],[Montant ]]</f>
        <v>1000</v>
      </c>
    </row>
    <row r="35" spans="1:2" ht="15.75" thickBot="1">
      <c r="A35" s="11">
        <f>Facture[[#This Row],[Échéance du paiement]]</f>
        <v>42978</v>
      </c>
      <c r="B35" s="17">
        <f>Facture[[#This Row],[Montant ]]</f>
        <v>1000</v>
      </c>
    </row>
    <row r="36" spans="1:2" ht="15.75" thickBot="1">
      <c r="A36" s="11">
        <f>Facture[[#This Row],[Échéance du paiement]]</f>
        <v>43009</v>
      </c>
      <c r="B36" s="17">
        <f>Facture[[#This Row],[Montant ]]</f>
        <v>1000</v>
      </c>
    </row>
    <row r="37" spans="1:2" ht="15.75" thickBot="1">
      <c r="A37" s="11">
        <f>Facture[[#This Row],[Échéance du paiement]]</f>
        <v>43039</v>
      </c>
      <c r="B37" s="17">
        <f>Facture[[#This Row],[Montant ]]</f>
        <v>1000</v>
      </c>
    </row>
    <row r="38" spans="1:2" ht="15.75" thickBot="1">
      <c r="A38" s="11">
        <f>Facture[[#This Row],[Échéance du paiement]]</f>
        <v>43070</v>
      </c>
      <c r="B38" s="17">
        <f>Facture[[#This Row],[Montant ]]</f>
        <v>1000</v>
      </c>
    </row>
    <row r="39" spans="1:2" ht="15.75" thickBot="1">
      <c r="A39" s="11">
        <f>Facture[[#This Row],[Échéance du paiement]]</f>
        <v>43100</v>
      </c>
      <c r="B39" s="17">
        <f>Facture[[#This Row],[Montant ]]</f>
        <v>1000</v>
      </c>
    </row>
    <row r="40" spans="1:2" ht="15.75" thickBot="1">
      <c r="A40" s="11">
        <f>Facture[[#This Row],[Échéance du paiement]]</f>
        <v>43101</v>
      </c>
      <c r="B40" s="17">
        <f>Facture[[#This Row],[Montant ]]</f>
        <v>1000</v>
      </c>
    </row>
    <row r="41" spans="1:2" ht="15.75" thickBot="1">
      <c r="A41" s="11">
        <f>Facture[[#This Row],[Échéance du paiement]]</f>
        <v>43102</v>
      </c>
      <c r="B41" s="17">
        <f>Facture[[#This Row],[Montant ]]</f>
        <v>1000</v>
      </c>
    </row>
    <row r="42" spans="1:2" ht="15.75" thickBot="1">
      <c r="A42" s="11">
        <f>Facture[[#This Row],[Échéance du paiement]]</f>
        <v>43103</v>
      </c>
      <c r="B42" s="17">
        <f>Facture[[#This Row],[Montant ]]</f>
        <v>1000</v>
      </c>
    </row>
    <row r="43" spans="1:2" ht="15.75" thickBot="1">
      <c r="A43" s="11">
        <f>Facture[[#This Row],[Échéance du paiement]]</f>
        <v>43104</v>
      </c>
      <c r="B43" s="17">
        <f>Facture[[#This Row],[Montant ]]</f>
        <v>1000</v>
      </c>
    </row>
    <row r="44" spans="1:2" ht="15.75" thickBot="1">
      <c r="A44" s="11">
        <f>Facture[[#This Row],[Échéance du paiement]]</f>
        <v>43105</v>
      </c>
      <c r="B44" s="17">
        <f>Facture[[#This Row],[Montant ]]</f>
        <v>1000</v>
      </c>
    </row>
    <row r="45" spans="1:2" ht="15.75" thickBot="1">
      <c r="A45" s="11">
        <f>Facture[[#This Row],[Échéance du paiement]]</f>
        <v>43106</v>
      </c>
      <c r="B45" s="17">
        <f>Facture[[#This Row],[Montant ]]</f>
        <v>1000</v>
      </c>
    </row>
    <row r="46" spans="1:2" ht="15.75" thickBot="1">
      <c r="A46" s="11">
        <f>Facture[[#This Row],[Échéance du paiement]]</f>
        <v>43107</v>
      </c>
      <c r="B46" s="17">
        <f>Facture[[#This Row],[Montant ]]</f>
        <v>1000</v>
      </c>
    </row>
    <row r="47" spans="1:2" ht="15.75" thickBot="1">
      <c r="A47" s="11">
        <f>Facture[[#This Row],[Échéance du paiement]]</f>
        <v>43108</v>
      </c>
      <c r="B47" s="17">
        <f>Facture[[#This Row],[Montant ]]</f>
        <v>1000</v>
      </c>
    </row>
    <row r="48" spans="1:2" ht="15.75" thickBot="1">
      <c r="A48" s="11">
        <f>Facture[[#This Row],[Échéance du paiement]]</f>
        <v>43109</v>
      </c>
      <c r="B48" s="17">
        <f>Facture[[#This Row],[Montant ]]</f>
        <v>1000</v>
      </c>
    </row>
    <row r="49" spans="1:2" ht="15.75" thickBot="1">
      <c r="A49" s="11">
        <f>Facture[[#This Row],[Échéance du paiement]]</f>
        <v>43110</v>
      </c>
      <c r="B49" s="17">
        <f>Facture[[#This Row],[Montant ]]</f>
        <v>1000</v>
      </c>
    </row>
    <row r="50" spans="1:2" ht="15.75" thickBot="1">
      <c r="A50" s="11">
        <f>Facture[[#This Row],[Échéance du paiement]]</f>
        <v>43111</v>
      </c>
      <c r="B50" s="17">
        <f>Facture[[#This Row],[Montant ]]</f>
        <v>1000</v>
      </c>
    </row>
    <row r="51" spans="1:2" ht="15.75" thickBot="1">
      <c r="A51" s="11">
        <f>Facture[[#This Row],[Échéance du paiement]]</f>
        <v>43112</v>
      </c>
      <c r="B51" s="17">
        <f>Facture[[#This Row],[Montant ]]</f>
        <v>1000</v>
      </c>
    </row>
    <row r="52" spans="1:2" ht="15.75" thickBot="1">
      <c r="A52" s="11">
        <f>Facture[[#This Row],[Échéance du paiement]]</f>
        <v>43113</v>
      </c>
      <c r="B52" s="17">
        <f>Facture[[#This Row],[Montant ]]</f>
        <v>1000</v>
      </c>
    </row>
    <row r="53" spans="1:2" ht="15.75" thickBot="1">
      <c r="A53" s="11">
        <f>Facture[[#This Row],[Échéance du paiement]]</f>
        <v>43114</v>
      </c>
      <c r="B53" s="17">
        <f>Facture[[#This Row],[Montant ]]</f>
        <v>1000</v>
      </c>
    </row>
    <row r="54" spans="1:2" ht="15.75" thickBot="1">
      <c r="A54" s="11">
        <f>Facture[[#This Row],[Échéance du paiement]]</f>
        <v>43115</v>
      </c>
      <c r="B54" s="17">
        <f>Facture[[#This Row],[Montant ]]</f>
        <v>1000</v>
      </c>
    </row>
    <row r="55" spans="1:2" ht="15.75" thickBot="1">
      <c r="A55" s="11">
        <f>Facture[[#This Row],[Échéance du paiement]]</f>
        <v>43116</v>
      </c>
      <c r="B55" s="17">
        <f>Facture[[#This Row],[Montant ]]</f>
        <v>1000</v>
      </c>
    </row>
    <row r="56" spans="1:2" ht="15.75" thickBot="1">
      <c r="A56" s="11">
        <f>Facture[[#This Row],[Échéance du paiement]]</f>
        <v>43117</v>
      </c>
      <c r="B56" s="17">
        <f>Facture[[#This Row],[Montant ]]</f>
        <v>1000</v>
      </c>
    </row>
    <row r="57" spans="1:2" ht="15.75" thickBot="1">
      <c r="A57" s="11">
        <f>Facture[[#This Row],[Échéance du paiement]]</f>
        <v>43118</v>
      </c>
      <c r="B57" s="17">
        <f>Facture[[#This Row],[Montant ]]</f>
        <v>1000</v>
      </c>
    </row>
    <row r="58" spans="1:2" ht="15.75" thickBot="1">
      <c r="A58" s="11">
        <f>Facture[[#This Row],[Échéance du paiement]]</f>
        <v>43119</v>
      </c>
      <c r="B58" s="17">
        <f>Facture[[#This Row],[Montant ]]</f>
        <v>1000</v>
      </c>
    </row>
    <row r="59" spans="1:2" ht="15.75" thickBot="1">
      <c r="A59" s="11">
        <f>Facture[[#This Row],[Échéance du paiement]]</f>
        <v>43120</v>
      </c>
      <c r="B59" s="17">
        <f>Facture[[#This Row],[Montant ]]</f>
        <v>1000</v>
      </c>
    </row>
    <row r="60" spans="1:2" ht="15.75" thickBot="1">
      <c r="A60" s="11">
        <f>Facture[[#This Row],[Échéance du paiement]]</f>
        <v>43121</v>
      </c>
      <c r="B60" s="17">
        <f>Facture[[#This Row],[Montant ]]</f>
        <v>1000</v>
      </c>
    </row>
    <row r="61" spans="1:2" ht="15.75" thickBot="1">
      <c r="A61" s="11">
        <f>Facture[[#This Row],[Échéance du paiement]]</f>
        <v>43122</v>
      </c>
      <c r="B61" s="17">
        <f>Facture[[#This Row],[Montant ]]</f>
        <v>1000</v>
      </c>
    </row>
    <row r="62" spans="1:2" ht="15.75" thickBot="1">
      <c r="A62" s="11">
        <f>Facture[[#This Row],[Échéance du paiement]]</f>
        <v>43123</v>
      </c>
      <c r="B62" s="17">
        <f>Facture[[#This Row],[Montant ]]</f>
        <v>1000</v>
      </c>
    </row>
    <row r="63" spans="1:2" ht="15.75" thickBot="1">
      <c r="A63" s="11">
        <f>Facture[[#This Row],[Échéance du paiement]]</f>
        <v>43124</v>
      </c>
      <c r="B63" s="17">
        <f>Facture[[#This Row],[Montant ]]</f>
        <v>1000</v>
      </c>
    </row>
    <row r="64" spans="1:2" ht="15.75" thickBot="1">
      <c r="A64" s="11">
        <f>Facture[[#This Row],[Échéance du paiement]]</f>
        <v>43125</v>
      </c>
      <c r="B64" s="17">
        <f>Facture[[#This Row],[Montant ]]</f>
        <v>1000</v>
      </c>
    </row>
    <row r="65" spans="1:2" ht="15.75" thickBot="1">
      <c r="A65" s="11">
        <f>Facture[[#This Row],[Échéance du paiement]]</f>
        <v>43126</v>
      </c>
      <c r="B65" s="17">
        <f>Facture[[#This Row],[Montant ]]</f>
        <v>1000</v>
      </c>
    </row>
    <row r="66" spans="1:2" ht="15.75" thickBot="1">
      <c r="A66" s="11">
        <f>Facture[[#This Row],[Échéance du paiement]]</f>
        <v>43127</v>
      </c>
      <c r="B66" s="17">
        <f>Facture[[#This Row],[Montant ]]</f>
        <v>1000</v>
      </c>
    </row>
    <row r="67" spans="1:2" ht="15.75" thickBot="1">
      <c r="A67" s="11">
        <f>Facture[[#This Row],[Échéance du paiement]]</f>
        <v>43128</v>
      </c>
      <c r="B67" s="17">
        <f>Facture[[#This Row],[Montant ]]</f>
        <v>1000</v>
      </c>
    </row>
  </sheetData>
  <mergeCells count="1">
    <mergeCell ref="A8:B8"/>
  </mergeCells>
  <dataValidations count="1">
    <dataValidation type="list" allowBlank="1" showInputMessage="1" showErrorMessage="1" sqref="C8">
      <formula1>"Janvier,Février,Mars,Avril,Mai,Juin,Juillet,Août, Septembre,Octobre,Novembre,Décembre"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23"/>
  <sheetViews>
    <sheetView tabSelected="1" workbookViewId="0">
      <selection activeCell="E2" sqref="E2"/>
    </sheetView>
  </sheetViews>
  <sheetFormatPr baseColWidth="10" defaultRowHeight="15"/>
  <sheetData>
    <row r="2" spans="1:5" ht="15.75">
      <c r="A2" s="39" t="s">
        <v>69</v>
      </c>
      <c r="B2" s="39"/>
      <c r="C2" s="16" t="s">
        <v>81</v>
      </c>
      <c r="D2" s="18"/>
      <c r="E2" s="40">
        <f>SUMPRODUCT((MONTH($A$4:$A$23)=MONTH(1&amp;$C$2))*($B$4:$B$23))</f>
        <v>19283</v>
      </c>
    </row>
    <row r="3" spans="1:5" ht="15.75">
      <c r="A3" s="18"/>
      <c r="B3" s="20">
        <v>55875.85</v>
      </c>
      <c r="C3" s="18"/>
      <c r="D3" s="18"/>
      <c r="E3" s="18"/>
    </row>
    <row r="4" spans="1:5" ht="15.75">
      <c r="A4" s="19">
        <v>42777</v>
      </c>
      <c r="B4" s="20">
        <v>277.55</v>
      </c>
      <c r="C4" s="18"/>
      <c r="D4" s="18"/>
      <c r="E4" s="18"/>
    </row>
    <row r="5" spans="1:5" ht="15.75">
      <c r="A5" s="19">
        <v>42777</v>
      </c>
      <c r="B5" s="20">
        <v>2032.15</v>
      </c>
      <c r="C5" s="18"/>
      <c r="D5" s="21"/>
      <c r="E5" s="18"/>
    </row>
    <row r="6" spans="1:5" ht="15.75">
      <c r="A6" s="19">
        <v>42779</v>
      </c>
      <c r="B6" s="20">
        <v>161.75</v>
      </c>
      <c r="C6" s="18"/>
      <c r="D6" s="18"/>
      <c r="E6" s="18"/>
    </row>
    <row r="7" spans="1:5" ht="15.75">
      <c r="A7" s="19">
        <v>42779</v>
      </c>
      <c r="B7" s="20">
        <v>1034.4000000000001</v>
      </c>
      <c r="C7" s="18"/>
      <c r="D7" s="18"/>
      <c r="E7" s="18"/>
    </row>
    <row r="8" spans="1:5" ht="15.75">
      <c r="A8" s="19">
        <v>42781</v>
      </c>
      <c r="B8" s="20">
        <v>21.65</v>
      </c>
      <c r="C8" s="18"/>
      <c r="D8" s="18"/>
      <c r="E8" s="18"/>
    </row>
    <row r="9" spans="1:5" ht="15.75">
      <c r="A9" s="19">
        <v>42781</v>
      </c>
      <c r="B9" s="20">
        <v>10.050000000000001</v>
      </c>
      <c r="C9" s="18"/>
      <c r="D9" s="18"/>
      <c r="E9" s="18"/>
    </row>
    <row r="10" spans="1:5" ht="15.75">
      <c r="A10" s="19">
        <v>42781</v>
      </c>
      <c r="B10" s="20">
        <v>514.35</v>
      </c>
      <c r="C10" s="18"/>
      <c r="D10" s="18"/>
      <c r="E10" s="18"/>
    </row>
    <row r="11" spans="1:5" ht="15.75">
      <c r="A11" s="19">
        <v>42781</v>
      </c>
      <c r="B11" s="20">
        <v>126.35</v>
      </c>
      <c r="C11" s="18"/>
      <c r="D11" s="18"/>
      <c r="E11" s="18"/>
    </row>
    <row r="12" spans="1:5" ht="15.75">
      <c r="A12" s="19">
        <v>42783</v>
      </c>
      <c r="B12" s="20">
        <v>22000</v>
      </c>
      <c r="C12" s="18"/>
      <c r="D12" s="18"/>
      <c r="E12" s="18"/>
    </row>
    <row r="13" spans="1:5" ht="15.75">
      <c r="A13" s="19">
        <v>42785</v>
      </c>
      <c r="B13" s="20">
        <v>6000</v>
      </c>
      <c r="C13" s="18"/>
      <c r="D13" s="18"/>
      <c r="E13" s="18"/>
    </row>
    <row r="14" spans="1:5" ht="15.75">
      <c r="A14" s="19">
        <v>42785</v>
      </c>
      <c r="B14" s="20">
        <v>239.75</v>
      </c>
      <c r="C14" s="18"/>
      <c r="D14" s="21"/>
      <c r="E14" s="18"/>
    </row>
    <row r="15" spans="1:5" ht="15.75">
      <c r="A15" s="19">
        <v>42785</v>
      </c>
      <c r="B15" s="20">
        <v>221.15</v>
      </c>
      <c r="C15" s="18"/>
      <c r="D15" s="18"/>
      <c r="E15" s="18"/>
    </row>
    <row r="16" spans="1:5" ht="15.75">
      <c r="A16" s="19">
        <v>42790</v>
      </c>
      <c r="B16" s="20">
        <v>3061</v>
      </c>
      <c r="C16" s="18"/>
      <c r="D16" s="18"/>
      <c r="E16" s="18"/>
    </row>
    <row r="17" spans="1:2" ht="15.75">
      <c r="A17" s="19">
        <v>42790</v>
      </c>
      <c r="B17" s="20">
        <v>681</v>
      </c>
    </row>
    <row r="18" spans="1:2" ht="15.75">
      <c r="A18" s="19">
        <v>42790</v>
      </c>
      <c r="B18" s="20">
        <v>70.2</v>
      </c>
    </row>
    <row r="19" spans="1:2" ht="15.75">
      <c r="A19" s="19">
        <v>42793</v>
      </c>
      <c r="B19" s="20">
        <v>141.5</v>
      </c>
    </row>
    <row r="20" spans="1:2" ht="15.75">
      <c r="A20" s="19">
        <v>42795</v>
      </c>
      <c r="B20" s="20">
        <v>13000</v>
      </c>
    </row>
    <row r="21" spans="1:2" ht="15.75">
      <c r="A21" s="19">
        <v>42795</v>
      </c>
      <c r="B21" s="20">
        <v>3353</v>
      </c>
    </row>
    <row r="22" spans="1:2" ht="15.75">
      <c r="A22" s="19">
        <v>42796</v>
      </c>
      <c r="B22" s="20">
        <v>2930</v>
      </c>
    </row>
    <row r="23" spans="1:2" ht="15.75">
      <c r="A23" s="19">
        <v>42888</v>
      </c>
      <c r="B23" s="20">
        <v>1000</v>
      </c>
    </row>
  </sheetData>
  <mergeCells count="1">
    <mergeCell ref="A2:B2"/>
  </mergeCells>
  <dataValidations count="1">
    <dataValidation type="list" allowBlank="1" showInputMessage="1" showErrorMessage="1" sqref="C2">
      <formula1>"Janvier,Février,Mars,Avril,Mai,Juin,Juillet,Août, Septembre,Octobre,Novembre,Décembre"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4903CAE-659F-491E-A0EB-89CB631419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factures clients</vt:lpstr>
      <vt:lpstr>résultats</vt:lpstr>
      <vt:lpstr>Feuil1</vt:lpstr>
      <vt:lpstr>MONTANTS</vt:lpstr>
      <vt:lpstr>'factures clients'!Zone_d_impression</vt:lpstr>
      <vt:lpstr>résultats!Zone_d_impression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Invoice tracker</dc:title>
  <dc:creator>Jolliet</dc:creator>
  <cp:lastModifiedBy>CHRISTIAN</cp:lastModifiedBy>
  <cp:lastPrinted>2017-08-25T03:39:21Z</cp:lastPrinted>
  <dcterms:created xsi:type="dcterms:W3CDTF">2017-08-22T18:54:13Z</dcterms:created>
  <dcterms:modified xsi:type="dcterms:W3CDTF">2017-09-05T08:49:57Z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TC103551889990</vt:lpwstr>
  </property>
</Properties>
</file>