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8455" windowHeight="1227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M4" i="1"/>
  <c r="AM3"/>
  <c r="AJ5"/>
  <c r="AJ6"/>
  <c r="AJ7" s="1"/>
  <c r="AJ8" s="1"/>
  <c r="AJ9" s="1"/>
  <c r="AJ10" s="1"/>
  <c r="AJ11" s="1"/>
  <c r="AJ12" s="1"/>
  <c r="AJ13" s="1"/>
  <c r="AJ14" s="1"/>
  <c r="AJ15" s="1"/>
  <c r="AJ16" s="1"/>
  <c r="AJ17" s="1"/>
  <c r="AJ4"/>
  <c r="AJ3"/>
  <c r="AI4"/>
  <c r="AI5"/>
  <c r="AI6"/>
  <c r="AI7"/>
  <c r="AI8"/>
  <c r="AI9"/>
  <c r="AI10"/>
  <c r="AI11"/>
  <c r="AI12"/>
  <c r="AI13"/>
  <c r="AI14"/>
  <c r="AI15"/>
  <c r="AI16"/>
  <c r="AI17"/>
  <c r="AI3"/>
  <c r="AH4"/>
  <c r="AH5"/>
  <c r="AH6"/>
  <c r="AH7"/>
  <c r="AH8"/>
  <c r="AH9"/>
  <c r="AH10"/>
  <c r="AH11"/>
  <c r="AH12"/>
  <c r="AH13"/>
  <c r="AH14"/>
  <c r="AH15"/>
  <c r="AH16"/>
  <c r="AH17"/>
  <c r="AH3"/>
  <c r="K4"/>
  <c r="L4"/>
  <c r="O4"/>
  <c r="P4"/>
  <c r="S4"/>
  <c r="T4"/>
  <c r="W4"/>
  <c r="X4"/>
  <c r="AA4"/>
  <c r="AB4"/>
  <c r="B21"/>
  <c r="B20"/>
  <c r="B26"/>
  <c r="J4" s="1"/>
  <c r="B25"/>
  <c r="B24"/>
  <c r="C4"/>
  <c r="C5"/>
  <c r="C6"/>
  <c r="C7"/>
  <c r="C8"/>
  <c r="D8" s="1"/>
  <c r="C9"/>
  <c r="C10"/>
  <c r="C11"/>
  <c r="D11" s="1"/>
  <c r="C12"/>
  <c r="D12" s="1"/>
  <c r="C13"/>
  <c r="C14"/>
  <c r="C15"/>
  <c r="D15" s="1"/>
  <c r="C16"/>
  <c r="C17"/>
  <c r="C3"/>
  <c r="D3" s="1"/>
  <c r="B19"/>
  <c r="D14" l="1"/>
  <c r="D10"/>
  <c r="D6"/>
  <c r="AD4"/>
  <c r="Z4"/>
  <c r="V4"/>
  <c r="R4"/>
  <c r="N4"/>
  <c r="D7"/>
  <c r="D16"/>
  <c r="D4"/>
  <c r="E5" s="1"/>
  <c r="D17"/>
  <c r="D13"/>
  <c r="D9"/>
  <c r="E12" s="1"/>
  <c r="D5"/>
  <c r="AC4"/>
  <c r="Y4"/>
  <c r="U4"/>
  <c r="Q4"/>
  <c r="M4"/>
  <c r="E8"/>
  <c r="E11"/>
  <c r="E14"/>
  <c r="E3"/>
  <c r="E13"/>
  <c r="E15" l="1"/>
  <c r="E6"/>
  <c r="G6" s="1"/>
  <c r="E16"/>
  <c r="H16" s="1"/>
  <c r="E9"/>
  <c r="E10"/>
  <c r="E7"/>
  <c r="H7" s="1"/>
  <c r="E4"/>
  <c r="H4" s="1"/>
  <c r="E17"/>
  <c r="H11"/>
  <c r="G11"/>
  <c r="H17"/>
  <c r="G17"/>
  <c r="G3"/>
  <c r="H3"/>
  <c r="H12"/>
  <c r="G12"/>
  <c r="G16"/>
  <c r="H9"/>
  <c r="G9"/>
  <c r="G10"/>
  <c r="H10"/>
  <c r="G4"/>
  <c r="G14"/>
  <c r="H14"/>
  <c r="H13"/>
  <c r="G13"/>
  <c r="H8"/>
  <c r="G8"/>
  <c r="H15"/>
  <c r="G15"/>
  <c r="H5"/>
  <c r="G5"/>
  <c r="H6"/>
  <c r="G7" l="1"/>
</calcChain>
</file>

<file path=xl/sharedStrings.xml><?xml version="1.0" encoding="utf-8"?>
<sst xmlns="http://schemas.openxmlformats.org/spreadsheetml/2006/main" count="75" uniqueCount="33">
  <si>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</si>
  <si>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</si>
  <si>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</si>
  <si>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</si>
  <si>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</si>
  <si>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</si>
  <si>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</si>
  <si>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</si>
  <si>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</si>
  <si>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</si>
  <si>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</si>
  <si>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</si>
  <si>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</si>
  <si>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</si>
  <si>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</si>
  <si>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NOMS</t>
  </si>
  <si>
    <t>Moyennes</t>
  </si>
  <si>
    <t>MOY</t>
  </si>
  <si>
    <t>Classement</t>
  </si>
  <si>
    <t>Rang</t>
  </si>
  <si>
    <t>1er quartile</t>
  </si>
  <si>
    <t>3eme quartile</t>
  </si>
  <si>
    <t>Mediane</t>
  </si>
  <si>
    <t>|</t>
  </si>
  <si>
    <t>Moy+</t>
  </si>
  <si>
    <t>Moy-</t>
  </si>
  <si>
    <t>Moyenne</t>
  </si>
  <si>
    <t>&gt;= moyenne</t>
  </si>
  <si>
    <t>&lt; moyenne</t>
  </si>
  <si>
    <t>Les colonnes D et E</t>
  </si>
  <si>
    <t>qui contiennent des calculs intermédiaires</t>
  </si>
  <si>
    <t>pour classer avec ex aequo</t>
  </si>
  <si>
    <t>sont masquées</t>
  </si>
</sst>
</file>

<file path=xl/styles.xml><?xml version="1.0" encoding="utf-8"?>
<styleSheet xmlns="http://schemas.openxmlformats.org/spreadsheetml/2006/main">
  <numFmts count="1">
    <numFmt numFmtId="167" formatCode="0&quot; °&quot;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15">
    <dxf>
      <font>
        <color rgb="FFFFFF00"/>
      </font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  <vertical/>
        <horizontal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  <vertical/>
        <horizontal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border>
        <left/>
        <right/>
        <top/>
        <bottom style="thin">
          <color theme="1"/>
        </bottom>
        <vertical/>
        <horizontal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radarChart>
        <c:radarStyle val="marker"/>
        <c:ser>
          <c:idx val="0"/>
          <c:order val="0"/>
          <c:tx>
            <c:v>Moyennes</c:v>
          </c:tx>
          <c:marker>
            <c:symbol val="none"/>
          </c:marker>
          <c:cat>
            <c:strRef>
              <c:f>Feuil1!$AH$3:$AH$17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Feuil1!$AI$3:$AI$17</c:f>
              <c:numCache>
                <c:formatCode>General</c:formatCode>
                <c:ptCount val="15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9.5</c:v>
                </c:pt>
                <c:pt idx="4">
                  <c:v>12</c:v>
                </c:pt>
                <c:pt idx="5">
                  <c:v>10</c:v>
                </c:pt>
                <c:pt idx="6">
                  <c:v>13.5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11.5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</c:numCache>
            </c:numRef>
          </c:val>
        </c:ser>
        <c:ser>
          <c:idx val="1"/>
          <c:order val="1"/>
          <c:tx>
            <c:v>Moyenne classe</c:v>
          </c:tx>
          <c:marker>
            <c:symbol val="none"/>
          </c:marker>
          <c:cat>
            <c:strRef>
              <c:f>Feuil1!$AH$3:$AH$17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Feuil1!$AJ$3:$AJ$17</c:f>
              <c:numCache>
                <c:formatCode>General</c:formatCode>
                <c:ptCount val="15"/>
                <c:pt idx="0">
                  <c:v>11.9</c:v>
                </c:pt>
                <c:pt idx="1">
                  <c:v>11.9</c:v>
                </c:pt>
                <c:pt idx="2">
                  <c:v>11.9</c:v>
                </c:pt>
                <c:pt idx="3">
                  <c:v>11.9</c:v>
                </c:pt>
                <c:pt idx="4">
                  <c:v>11.9</c:v>
                </c:pt>
                <c:pt idx="5">
                  <c:v>11.9</c:v>
                </c:pt>
                <c:pt idx="6">
                  <c:v>11.9</c:v>
                </c:pt>
                <c:pt idx="7">
                  <c:v>11.9</c:v>
                </c:pt>
                <c:pt idx="8">
                  <c:v>11.9</c:v>
                </c:pt>
                <c:pt idx="9">
                  <c:v>11.9</c:v>
                </c:pt>
                <c:pt idx="10">
                  <c:v>11.9</c:v>
                </c:pt>
                <c:pt idx="11">
                  <c:v>11.9</c:v>
                </c:pt>
                <c:pt idx="12">
                  <c:v>11.9</c:v>
                </c:pt>
                <c:pt idx="13">
                  <c:v>11.9</c:v>
                </c:pt>
                <c:pt idx="14">
                  <c:v>11.9</c:v>
                </c:pt>
              </c:numCache>
            </c:numRef>
          </c:val>
        </c:ser>
        <c:axId val="98775040"/>
        <c:axId val="98776576"/>
      </c:radarChart>
      <c:catAx>
        <c:axId val="98775040"/>
        <c:scaling>
          <c:orientation val="minMax"/>
        </c:scaling>
        <c:axPos val="b"/>
        <c:majorGridlines/>
        <c:tickLblPos val="nextTo"/>
        <c:crossAx val="98776576"/>
        <c:crosses val="autoZero"/>
        <c:auto val="1"/>
        <c:lblAlgn val="ctr"/>
        <c:lblOffset val="100"/>
      </c:catAx>
      <c:valAx>
        <c:axId val="98776576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txPr>
          <a:bodyPr/>
          <a:lstStyle/>
          <a:p>
            <a:pPr>
              <a:defRPr sz="1200" b="1" i="0">
                <a:solidFill>
                  <a:schemeClr val="accent6">
                    <a:lumMod val="50000"/>
                  </a:schemeClr>
                </a:solidFill>
              </a:defRPr>
            </a:pPr>
            <a:endParaRPr lang="fr-FR"/>
          </a:p>
        </c:txPr>
        <c:crossAx val="98775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v>Moyennes</c:v>
          </c:tx>
          <c:val>
            <c:numRef>
              <c:f>Feuil1!$AI$3:$AI$17</c:f>
              <c:numCache>
                <c:formatCode>General</c:formatCode>
                <c:ptCount val="15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9.5</c:v>
                </c:pt>
                <c:pt idx="4">
                  <c:v>12</c:v>
                </c:pt>
                <c:pt idx="5">
                  <c:v>10</c:v>
                </c:pt>
                <c:pt idx="6">
                  <c:v>13.5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11.5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</c:numCache>
            </c:numRef>
          </c:val>
        </c:ser>
        <c:axId val="158390912"/>
        <c:axId val="158356608"/>
      </c:barChart>
      <c:lineChart>
        <c:grouping val="standard"/>
        <c:ser>
          <c:idx val="1"/>
          <c:order val="1"/>
          <c:tx>
            <c:v>Moyenne classe</c:v>
          </c:tx>
          <c:marker>
            <c:symbol val="none"/>
          </c:marker>
          <c:cat>
            <c:strRef>
              <c:f>Feuil1!$AH$3:$AH$17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Feuil1!$AJ$3:$AJ$17</c:f>
              <c:numCache>
                <c:formatCode>General</c:formatCode>
                <c:ptCount val="15"/>
                <c:pt idx="0">
                  <c:v>11.9</c:v>
                </c:pt>
                <c:pt idx="1">
                  <c:v>11.9</c:v>
                </c:pt>
                <c:pt idx="2">
                  <c:v>11.9</c:v>
                </c:pt>
                <c:pt idx="3">
                  <c:v>11.9</c:v>
                </c:pt>
                <c:pt idx="4">
                  <c:v>11.9</c:v>
                </c:pt>
                <c:pt idx="5">
                  <c:v>11.9</c:v>
                </c:pt>
                <c:pt idx="6">
                  <c:v>11.9</c:v>
                </c:pt>
                <c:pt idx="7">
                  <c:v>11.9</c:v>
                </c:pt>
                <c:pt idx="8">
                  <c:v>11.9</c:v>
                </c:pt>
                <c:pt idx="9">
                  <c:v>11.9</c:v>
                </c:pt>
                <c:pt idx="10">
                  <c:v>11.9</c:v>
                </c:pt>
                <c:pt idx="11">
                  <c:v>11.9</c:v>
                </c:pt>
                <c:pt idx="12">
                  <c:v>11.9</c:v>
                </c:pt>
                <c:pt idx="13">
                  <c:v>11.9</c:v>
                </c:pt>
                <c:pt idx="14">
                  <c:v>11.9</c:v>
                </c:pt>
              </c:numCache>
            </c:numRef>
          </c:val>
        </c:ser>
        <c:marker val="1"/>
        <c:axId val="158390912"/>
        <c:axId val="158356608"/>
      </c:lineChart>
      <c:catAx>
        <c:axId val="158390912"/>
        <c:scaling>
          <c:orientation val="minMax"/>
        </c:scaling>
        <c:axPos val="b"/>
        <c:tickLblPos val="nextTo"/>
        <c:crossAx val="158356608"/>
        <c:crosses val="autoZero"/>
        <c:auto val="1"/>
        <c:lblAlgn val="ctr"/>
        <c:lblOffset val="100"/>
      </c:catAx>
      <c:valAx>
        <c:axId val="158356608"/>
        <c:scaling>
          <c:orientation val="minMax"/>
          <c:max val="20"/>
          <c:min val="0"/>
        </c:scaling>
        <c:axPos val="l"/>
        <c:majorGridlines/>
        <c:numFmt formatCode="General" sourceLinked="1"/>
        <c:tickLblPos val="nextTo"/>
        <c:crossAx val="1583909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pieChart>
        <c:varyColors val="1"/>
        <c:ser>
          <c:idx val="0"/>
          <c:order val="0"/>
          <c:spPr>
            <a:solidFill>
              <a:srgbClr val="92D050"/>
            </a:solidFill>
          </c:spPr>
          <c:dPt>
            <c:idx val="1"/>
            <c:spPr>
              <a:solidFill>
                <a:srgbClr val="FF0000"/>
              </a:solidFill>
            </c:spPr>
          </c:dPt>
          <c:dLbls>
            <c:txPr>
              <a:bodyPr/>
              <a:lstStyle/>
              <a:p>
                <a:pPr>
                  <a:defRPr sz="1600" b="1"/>
                </a:pPr>
                <a:endParaRPr lang="fr-FR"/>
              </a:p>
            </c:txPr>
            <c:showPercent val="1"/>
            <c:showLeaderLines val="1"/>
          </c:dLbls>
          <c:cat>
            <c:strRef>
              <c:f>Feuil1!$AL$3:$AL$4</c:f>
              <c:strCache>
                <c:ptCount val="2"/>
                <c:pt idx="0">
                  <c:v>&gt;= moyenne</c:v>
                </c:pt>
                <c:pt idx="1">
                  <c:v>&lt; moyenne</c:v>
                </c:pt>
              </c:strCache>
            </c:strRef>
          </c:cat>
          <c:val>
            <c:numRef>
              <c:f>Feuil1!$AM$3:$AM$4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sz="1050" b="1" i="0"/>
          </a:pPr>
          <a:endParaRPr lang="fr-FR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8</xdr:row>
      <xdr:rowOff>57150</xdr:rowOff>
    </xdr:from>
    <xdr:to>
      <xdr:col>31</xdr:col>
      <xdr:colOff>19050</xdr:colOff>
      <xdr:row>20</xdr:row>
      <xdr:rowOff>171450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22</xdr:row>
      <xdr:rowOff>0</xdr:rowOff>
    </xdr:from>
    <xdr:to>
      <xdr:col>31</xdr:col>
      <xdr:colOff>390525</xdr:colOff>
      <xdr:row>36</xdr:row>
      <xdr:rowOff>76200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685799</xdr:colOff>
      <xdr:row>0</xdr:row>
      <xdr:rowOff>142874</xdr:rowOff>
    </xdr:from>
    <xdr:to>
      <xdr:col>30</xdr:col>
      <xdr:colOff>47625</xdr:colOff>
      <xdr:row>7</xdr:row>
      <xdr:rowOff>47625</xdr:rowOff>
    </xdr:to>
    <xdr:sp macro="" textlink="">
      <xdr:nvSpPr>
        <xdr:cNvPr id="5" name="Rectangle 4"/>
        <xdr:cNvSpPr/>
      </xdr:nvSpPr>
      <xdr:spPr>
        <a:xfrm>
          <a:off x="5505449" y="142874"/>
          <a:ext cx="3657601" cy="123825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32</xdr:col>
      <xdr:colOff>476250</xdr:colOff>
      <xdr:row>20</xdr:row>
      <xdr:rowOff>57150</xdr:rowOff>
    </xdr:from>
    <xdr:to>
      <xdr:col>36</xdr:col>
      <xdr:colOff>304800</xdr:colOff>
      <xdr:row>31</xdr:row>
      <xdr:rowOff>104775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26"/>
  <sheetViews>
    <sheetView tabSelected="1" workbookViewId="0">
      <selection activeCell="H29" sqref="H29"/>
    </sheetView>
  </sheetViews>
  <sheetFormatPr baseColWidth="10" defaultRowHeight="15"/>
  <cols>
    <col min="1" max="1" width="13.42578125" bestFit="1" customWidth="1"/>
    <col min="2" max="2" width="11.42578125" style="1"/>
    <col min="3" max="3" width="13.140625" style="1" customWidth="1"/>
    <col min="4" max="5" width="0" hidden="1" customWidth="1"/>
    <col min="10" max="19" width="2" bestFit="1" customWidth="1"/>
    <col min="20" max="30" width="3" bestFit="1" customWidth="1"/>
  </cols>
  <sheetData>
    <row r="2" spans="1:39">
      <c r="A2" t="s">
        <v>15</v>
      </c>
      <c r="B2" s="1" t="s">
        <v>16</v>
      </c>
      <c r="C2" s="1" t="s">
        <v>19</v>
      </c>
      <c r="G2" t="s">
        <v>18</v>
      </c>
      <c r="J2" s="4">
        <v>0</v>
      </c>
      <c r="K2" s="4">
        <v>1</v>
      </c>
      <c r="L2" s="4">
        <v>2</v>
      </c>
      <c r="M2" s="4">
        <v>3</v>
      </c>
      <c r="N2" s="4">
        <v>4</v>
      </c>
      <c r="O2" s="4">
        <v>5</v>
      </c>
      <c r="P2" s="4">
        <v>6</v>
      </c>
      <c r="Q2" s="4">
        <v>7</v>
      </c>
      <c r="R2" s="4">
        <v>8</v>
      </c>
      <c r="S2" s="4">
        <v>9</v>
      </c>
      <c r="T2" s="4">
        <v>10</v>
      </c>
      <c r="U2" s="4">
        <v>11</v>
      </c>
      <c r="V2" s="4">
        <v>12</v>
      </c>
      <c r="W2" s="4">
        <v>13</v>
      </c>
      <c r="X2" s="4">
        <v>14</v>
      </c>
      <c r="Y2" s="4">
        <v>15</v>
      </c>
      <c r="Z2" s="4">
        <v>16</v>
      </c>
      <c r="AA2" s="4">
        <v>17</v>
      </c>
      <c r="AB2" s="4">
        <v>18</v>
      </c>
      <c r="AC2" s="4">
        <v>19</v>
      </c>
      <c r="AD2" s="4">
        <v>20</v>
      </c>
      <c r="AI2" t="s">
        <v>16</v>
      </c>
      <c r="AJ2" t="s">
        <v>26</v>
      </c>
    </row>
    <row r="3" spans="1:39">
      <c r="A3" t="s">
        <v>0</v>
      </c>
      <c r="B3" s="1">
        <v>12</v>
      </c>
      <c r="C3" s="2">
        <f>RANK(B3,$B$3:$B$17,0)+COUNTIF($A$3:$A3,A3)-1</f>
        <v>6</v>
      </c>
      <c r="D3">
        <f>C3+COUNTIF($C$3:C3,C3)/10</f>
        <v>6.1</v>
      </c>
      <c r="E3">
        <f>SMALL($D$3:$D$17,ROWS(E$3:E3))</f>
        <v>1.1000000000000001</v>
      </c>
      <c r="G3" s="2">
        <f>INDEX($C$3:$C$17,MATCH(E3,$D$3:$D$17,0))</f>
        <v>1</v>
      </c>
      <c r="H3" t="str">
        <f>INDEX($A$3:$A$17,MATCH(E3,$D$3:$D$17,0))</f>
        <v>H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H3" t="str">
        <f>A3</f>
        <v>A</v>
      </c>
      <c r="AI3">
        <f>B3</f>
        <v>12</v>
      </c>
      <c r="AJ3">
        <f>B19</f>
        <v>11.9</v>
      </c>
      <c r="AL3" t="s">
        <v>27</v>
      </c>
      <c r="AM3">
        <f>COUNTIF($B$3:$B$17,"&gt;=" &amp;$B$19)</f>
        <v>8</v>
      </c>
    </row>
    <row r="4" spans="1:39">
      <c r="A4" t="s">
        <v>1</v>
      </c>
      <c r="B4" s="1">
        <v>15</v>
      </c>
      <c r="C4" s="2">
        <f>RANK(B4,$B$3:$B$17,0)+COUNTIF($A$3:$A4,A4)-1</f>
        <v>2</v>
      </c>
      <c r="D4">
        <f>C4+COUNTIF($C$3:C4,C4)/10</f>
        <v>2.1</v>
      </c>
      <c r="E4">
        <f>SMALL($D$3:$D$17,ROWS(E$3:E4))</f>
        <v>2.1</v>
      </c>
      <c r="G4" s="2">
        <f t="shared" ref="G4:G17" si="0">INDEX($C$3:$C$17,MATCH(E4,$D$3:$D$17,0))</f>
        <v>2</v>
      </c>
      <c r="H4" t="str">
        <f t="shared" ref="H4:H17" si="1">INDEX($A$3:$A$17,MATCH(E4,$D$3:$D$17,0))</f>
        <v>B</v>
      </c>
      <c r="J4" s="5" t="str">
        <f>IF(J2=$B$26,"Me","")</f>
        <v/>
      </c>
      <c r="K4" s="5" t="str">
        <f t="shared" ref="K4:AD4" si="2">IF(K2=$B$26,"Me","")</f>
        <v/>
      </c>
      <c r="L4" s="5" t="str">
        <f t="shared" si="2"/>
        <v/>
      </c>
      <c r="M4" s="5" t="str">
        <f t="shared" si="2"/>
        <v/>
      </c>
      <c r="N4" s="5" t="str">
        <f t="shared" si="2"/>
        <v/>
      </c>
      <c r="O4" s="5" t="str">
        <f t="shared" si="2"/>
        <v/>
      </c>
      <c r="P4" s="5" t="str">
        <f t="shared" si="2"/>
        <v/>
      </c>
      <c r="Q4" s="5" t="str">
        <f t="shared" si="2"/>
        <v/>
      </c>
      <c r="R4" s="5" t="str">
        <f t="shared" si="2"/>
        <v/>
      </c>
      <c r="S4" s="5" t="str">
        <f t="shared" si="2"/>
        <v/>
      </c>
      <c r="T4" s="5" t="str">
        <f t="shared" si="2"/>
        <v/>
      </c>
      <c r="U4" s="5" t="str">
        <f t="shared" si="2"/>
        <v/>
      </c>
      <c r="V4" s="5" t="str">
        <f t="shared" si="2"/>
        <v>Me</v>
      </c>
      <c r="W4" s="5" t="str">
        <f t="shared" si="2"/>
        <v/>
      </c>
      <c r="X4" s="5" t="str">
        <f t="shared" si="2"/>
        <v/>
      </c>
      <c r="Y4" s="5" t="str">
        <f t="shared" si="2"/>
        <v/>
      </c>
      <c r="Z4" s="5" t="str">
        <f t="shared" si="2"/>
        <v/>
      </c>
      <c r="AA4" s="5" t="str">
        <f t="shared" si="2"/>
        <v/>
      </c>
      <c r="AB4" s="5" t="str">
        <f t="shared" si="2"/>
        <v/>
      </c>
      <c r="AC4" s="5" t="str">
        <f t="shared" si="2"/>
        <v/>
      </c>
      <c r="AD4" s="5" t="str">
        <f t="shared" si="2"/>
        <v/>
      </c>
      <c r="AH4" t="str">
        <f t="shared" ref="AH4:AH18" si="3">A4</f>
        <v>B</v>
      </c>
      <c r="AI4">
        <f t="shared" ref="AI4:AI17" si="4">B4</f>
        <v>15</v>
      </c>
      <c r="AJ4">
        <f>AJ3</f>
        <v>11.9</v>
      </c>
      <c r="AL4" t="s">
        <v>28</v>
      </c>
      <c r="AM4">
        <f>COUNTIF($B$3:$B$17,"&lt;" &amp;$B$19)</f>
        <v>7</v>
      </c>
    </row>
    <row r="5" spans="1:39">
      <c r="A5" t="s">
        <v>2</v>
      </c>
      <c r="B5" s="1">
        <v>11</v>
      </c>
      <c r="C5" s="2">
        <f>RANK(B5,$B$3:$B$17,0)+COUNTIF($A$3:$A5,A5)-1</f>
        <v>10</v>
      </c>
      <c r="D5">
        <f>C5+COUNTIF($C$3:C5,C5)/10</f>
        <v>10.1</v>
      </c>
      <c r="E5">
        <f>SMALL($D$3:$D$17,ROWS(E$3:E5))</f>
        <v>3.1</v>
      </c>
      <c r="G5" s="2">
        <f t="shared" si="0"/>
        <v>3</v>
      </c>
      <c r="H5" t="str">
        <f t="shared" si="1"/>
        <v>M</v>
      </c>
      <c r="J5" s="6" t="s">
        <v>23</v>
      </c>
      <c r="K5" s="6" t="s">
        <v>23</v>
      </c>
      <c r="L5" s="6" t="s">
        <v>23</v>
      </c>
      <c r="M5" s="6" t="s">
        <v>23</v>
      </c>
      <c r="N5" s="6" t="s">
        <v>23</v>
      </c>
      <c r="O5" s="6" t="s">
        <v>23</v>
      </c>
      <c r="P5" s="6" t="s">
        <v>23</v>
      </c>
      <c r="Q5" s="6" t="s">
        <v>23</v>
      </c>
      <c r="R5" s="6" t="s">
        <v>23</v>
      </c>
      <c r="S5" s="6" t="s">
        <v>23</v>
      </c>
      <c r="T5" s="6" t="s">
        <v>23</v>
      </c>
      <c r="U5" s="6" t="s">
        <v>23</v>
      </c>
      <c r="V5" s="6" t="s">
        <v>23</v>
      </c>
      <c r="W5" s="6" t="s">
        <v>23</v>
      </c>
      <c r="X5" s="6" t="s">
        <v>23</v>
      </c>
      <c r="Y5" s="6" t="s">
        <v>23</v>
      </c>
      <c r="Z5" s="6" t="s">
        <v>23</v>
      </c>
      <c r="AA5" s="6" t="s">
        <v>23</v>
      </c>
      <c r="AB5" s="6" t="s">
        <v>23</v>
      </c>
      <c r="AC5" s="6" t="s">
        <v>23</v>
      </c>
      <c r="AD5" s="6" t="s">
        <v>23</v>
      </c>
      <c r="AH5" t="str">
        <f t="shared" si="3"/>
        <v>C</v>
      </c>
      <c r="AI5">
        <f t="shared" si="4"/>
        <v>11</v>
      </c>
      <c r="AJ5">
        <f t="shared" ref="AJ5:AJ17" si="5">AJ4</f>
        <v>11.9</v>
      </c>
    </row>
    <row r="6" spans="1:39">
      <c r="A6" t="s">
        <v>3</v>
      </c>
      <c r="B6" s="1">
        <v>9.5</v>
      </c>
      <c r="C6" s="2">
        <f>RANK(B6,$B$3:$B$17,0)+COUNTIF($A$3:$A6,A6)-1</f>
        <v>14</v>
      </c>
      <c r="D6">
        <f>C6+COUNTIF($C$3:C6,C6)/10</f>
        <v>14.1</v>
      </c>
      <c r="E6">
        <f>SMALL($D$3:$D$17,ROWS(E$3:E6))</f>
        <v>4.0999999999999996</v>
      </c>
      <c r="G6" s="2">
        <f t="shared" si="0"/>
        <v>4</v>
      </c>
      <c r="H6" t="str">
        <f t="shared" si="1"/>
        <v>G</v>
      </c>
      <c r="J6" s="6" t="s">
        <v>23</v>
      </c>
      <c r="K6" s="6" t="s">
        <v>23</v>
      </c>
      <c r="L6" s="6" t="s">
        <v>23</v>
      </c>
      <c r="M6" s="6" t="s">
        <v>23</v>
      </c>
      <c r="N6" s="6" t="s">
        <v>23</v>
      </c>
      <c r="O6" s="6" t="s">
        <v>23</v>
      </c>
      <c r="P6" s="6" t="s">
        <v>23</v>
      </c>
      <c r="Q6" s="6" t="s">
        <v>23</v>
      </c>
      <c r="R6" s="6" t="s">
        <v>23</v>
      </c>
      <c r="S6" s="6" t="s">
        <v>23</v>
      </c>
      <c r="T6" s="6" t="s">
        <v>23</v>
      </c>
      <c r="U6" s="6" t="s">
        <v>23</v>
      </c>
      <c r="V6" s="6" t="s">
        <v>23</v>
      </c>
      <c r="W6" s="6" t="s">
        <v>23</v>
      </c>
      <c r="X6" s="6" t="s">
        <v>23</v>
      </c>
      <c r="Y6" s="6" t="s">
        <v>23</v>
      </c>
      <c r="Z6" s="6" t="s">
        <v>23</v>
      </c>
      <c r="AA6" s="6" t="s">
        <v>23</v>
      </c>
      <c r="AB6" s="6" t="s">
        <v>23</v>
      </c>
      <c r="AC6" s="6" t="s">
        <v>23</v>
      </c>
      <c r="AD6" s="6" t="s">
        <v>23</v>
      </c>
      <c r="AH6" t="str">
        <f t="shared" si="3"/>
        <v>D</v>
      </c>
      <c r="AI6">
        <f t="shared" si="4"/>
        <v>9.5</v>
      </c>
      <c r="AJ6">
        <f t="shared" si="5"/>
        <v>11.9</v>
      </c>
    </row>
    <row r="7" spans="1:39">
      <c r="A7" t="s">
        <v>4</v>
      </c>
      <c r="B7" s="1">
        <v>12</v>
      </c>
      <c r="C7" s="2">
        <f>RANK(B7,$B$3:$B$17,0)+COUNTIF($A$3:$A7,A7)-1</f>
        <v>6</v>
      </c>
      <c r="D7">
        <f>C7+COUNTIF($C$3:C7,C7)/10</f>
        <v>6.2</v>
      </c>
      <c r="E7">
        <f>SMALL($D$3:$D$17,ROWS(E$3:E7))</f>
        <v>5.0999999999999996</v>
      </c>
      <c r="G7" s="2">
        <f t="shared" si="0"/>
        <v>5</v>
      </c>
      <c r="H7" t="str">
        <f t="shared" si="1"/>
        <v>L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H7" t="str">
        <f t="shared" si="3"/>
        <v>E</v>
      </c>
      <c r="AI7">
        <f t="shared" si="4"/>
        <v>12</v>
      </c>
      <c r="AJ7">
        <f t="shared" si="5"/>
        <v>11.9</v>
      </c>
    </row>
    <row r="8" spans="1:39">
      <c r="A8" t="s">
        <v>5</v>
      </c>
      <c r="B8" s="1">
        <v>10</v>
      </c>
      <c r="C8" s="2">
        <f>RANK(B8,$B$3:$B$17,0)+COUNTIF($A$3:$A8,A8)-1</f>
        <v>12</v>
      </c>
      <c r="D8">
        <f>C8+COUNTIF($C$3:C8,C8)/10</f>
        <v>12.1</v>
      </c>
      <c r="E8">
        <f>SMALL($D$3:$D$17,ROWS(E$3:E8))</f>
        <v>6.1</v>
      </c>
      <c r="G8" s="2">
        <f t="shared" si="0"/>
        <v>6</v>
      </c>
      <c r="H8" t="str">
        <f t="shared" si="1"/>
        <v>A</v>
      </c>
      <c r="AH8" t="str">
        <f t="shared" si="3"/>
        <v>F</v>
      </c>
      <c r="AI8">
        <f t="shared" si="4"/>
        <v>10</v>
      </c>
      <c r="AJ8">
        <f t="shared" si="5"/>
        <v>11.9</v>
      </c>
    </row>
    <row r="9" spans="1:39">
      <c r="A9" t="s">
        <v>6</v>
      </c>
      <c r="B9" s="1">
        <v>13.5</v>
      </c>
      <c r="C9" s="2">
        <f>RANK(B9,$B$3:$B$17,0)+COUNTIF($A$3:$A9,A9)-1</f>
        <v>4</v>
      </c>
      <c r="D9">
        <f>C9+COUNTIF($C$3:C9,C9)/10</f>
        <v>4.0999999999999996</v>
      </c>
      <c r="E9">
        <f>SMALL($D$3:$D$17,ROWS(E$3:E9))</f>
        <v>6.2</v>
      </c>
      <c r="G9" s="2">
        <f t="shared" si="0"/>
        <v>6</v>
      </c>
      <c r="H9" t="str">
        <f t="shared" si="1"/>
        <v>E</v>
      </c>
      <c r="AH9" t="str">
        <f t="shared" si="3"/>
        <v>G</v>
      </c>
      <c r="AI9">
        <f t="shared" si="4"/>
        <v>13.5</v>
      </c>
      <c r="AJ9">
        <f t="shared" si="5"/>
        <v>11.9</v>
      </c>
    </row>
    <row r="10" spans="1:39">
      <c r="A10" t="s">
        <v>7</v>
      </c>
      <c r="B10" s="1">
        <v>16</v>
      </c>
      <c r="C10" s="2">
        <f>RANK(B10,$B$3:$B$17,0)+COUNTIF($A$3:$A10,A10)-1</f>
        <v>1</v>
      </c>
      <c r="D10">
        <f>C10+COUNTIF($C$3:C10,C10)/10</f>
        <v>1.1000000000000001</v>
      </c>
      <c r="E10">
        <f>SMALL($D$3:$D$17,ROWS(E$3:E10))</f>
        <v>6.3</v>
      </c>
      <c r="G10" s="2">
        <f t="shared" si="0"/>
        <v>6</v>
      </c>
      <c r="H10" t="str">
        <f t="shared" si="1"/>
        <v>N</v>
      </c>
      <c r="AH10" t="str">
        <f t="shared" si="3"/>
        <v>H</v>
      </c>
      <c r="AI10">
        <f t="shared" si="4"/>
        <v>16</v>
      </c>
      <c r="AJ10">
        <f t="shared" si="5"/>
        <v>11.9</v>
      </c>
    </row>
    <row r="11" spans="1:39">
      <c r="A11" t="s">
        <v>8</v>
      </c>
      <c r="B11" s="1">
        <v>8</v>
      </c>
      <c r="C11" s="2">
        <f>RANK(B11,$B$3:$B$17,0)+COUNTIF($A$3:$A11,A11)-1</f>
        <v>15</v>
      </c>
      <c r="D11">
        <f>C11+COUNTIF($C$3:C11,C11)/10</f>
        <v>15.1</v>
      </c>
      <c r="E11">
        <f>SMALL($D$3:$D$17,ROWS(E$3:E11))</f>
        <v>9.1</v>
      </c>
      <c r="G11" s="2">
        <f t="shared" si="0"/>
        <v>9</v>
      </c>
      <c r="H11" t="str">
        <f t="shared" si="1"/>
        <v>K</v>
      </c>
      <c r="AH11" t="str">
        <f t="shared" si="3"/>
        <v>I</v>
      </c>
      <c r="AI11">
        <f t="shared" si="4"/>
        <v>8</v>
      </c>
      <c r="AJ11">
        <f t="shared" si="5"/>
        <v>11.9</v>
      </c>
    </row>
    <row r="12" spans="1:39">
      <c r="A12" t="s">
        <v>9</v>
      </c>
      <c r="B12" s="1">
        <v>10</v>
      </c>
      <c r="C12" s="2">
        <f>RANK(B12,$B$3:$B$17,0)+COUNTIF($A$3:$A12,A12)-1</f>
        <v>12</v>
      </c>
      <c r="D12">
        <f>C12+COUNTIF($C$3:C12,C12)/10</f>
        <v>12.2</v>
      </c>
      <c r="E12">
        <f>SMALL($D$3:$D$17,ROWS(E$3:E12))</f>
        <v>10.1</v>
      </c>
      <c r="G12" s="2">
        <f t="shared" si="0"/>
        <v>10</v>
      </c>
      <c r="H12" t="str">
        <f t="shared" si="1"/>
        <v>C</v>
      </c>
      <c r="AH12" t="str">
        <f t="shared" si="3"/>
        <v>J</v>
      </c>
      <c r="AI12">
        <f t="shared" si="4"/>
        <v>10</v>
      </c>
      <c r="AJ12">
        <f t="shared" si="5"/>
        <v>11.9</v>
      </c>
    </row>
    <row r="13" spans="1:39">
      <c r="A13" t="s">
        <v>10</v>
      </c>
      <c r="B13" s="1">
        <v>11.5</v>
      </c>
      <c r="C13" s="2">
        <f>RANK(B13,$B$3:$B$17,0)+COUNTIF($A$3:$A13,A13)-1</f>
        <v>9</v>
      </c>
      <c r="D13">
        <f>C13+COUNTIF($C$3:C13,C13)/10</f>
        <v>9.1</v>
      </c>
      <c r="E13">
        <f>SMALL($D$3:$D$17,ROWS(E$3:E13))</f>
        <v>10.199999999999999</v>
      </c>
      <c r="G13" s="2">
        <f t="shared" si="0"/>
        <v>10</v>
      </c>
      <c r="H13" t="str">
        <f t="shared" si="1"/>
        <v>O</v>
      </c>
      <c r="AH13" t="str">
        <f t="shared" si="3"/>
        <v>K</v>
      </c>
      <c r="AI13">
        <f t="shared" si="4"/>
        <v>11.5</v>
      </c>
      <c r="AJ13">
        <f t="shared" si="5"/>
        <v>11.9</v>
      </c>
    </row>
    <row r="14" spans="1:39">
      <c r="A14" t="s">
        <v>11</v>
      </c>
      <c r="B14" s="1">
        <v>13</v>
      </c>
      <c r="C14" s="2">
        <f>RANK(B14,$B$3:$B$17,0)+COUNTIF($A$3:$A14,A14)-1</f>
        <v>5</v>
      </c>
      <c r="D14">
        <f>C14+COUNTIF($C$3:C14,C14)/10</f>
        <v>5.0999999999999996</v>
      </c>
      <c r="E14">
        <f>SMALL($D$3:$D$17,ROWS(E$3:E14))</f>
        <v>12.1</v>
      </c>
      <c r="G14" s="2">
        <f t="shared" si="0"/>
        <v>12</v>
      </c>
      <c r="H14" t="str">
        <f t="shared" si="1"/>
        <v>F</v>
      </c>
      <c r="AH14" t="str">
        <f t="shared" si="3"/>
        <v>L</v>
      </c>
      <c r="AI14">
        <f t="shared" si="4"/>
        <v>13</v>
      </c>
      <c r="AJ14">
        <f t="shared" si="5"/>
        <v>11.9</v>
      </c>
    </row>
    <row r="15" spans="1:39">
      <c r="A15" t="s">
        <v>12</v>
      </c>
      <c r="B15" s="1">
        <v>14</v>
      </c>
      <c r="C15" s="2">
        <f>RANK(B15,$B$3:$B$17,0)+COUNTIF($A$3:$A15,A15)-1</f>
        <v>3</v>
      </c>
      <c r="D15">
        <f>C15+COUNTIF($C$3:C15,C15)/10</f>
        <v>3.1</v>
      </c>
      <c r="E15">
        <f>SMALL($D$3:$D$17,ROWS(E$3:E15))</f>
        <v>12.2</v>
      </c>
      <c r="G15" s="2">
        <f t="shared" si="0"/>
        <v>12</v>
      </c>
      <c r="H15" t="str">
        <f t="shared" si="1"/>
        <v>J</v>
      </c>
      <c r="AH15" t="str">
        <f t="shared" si="3"/>
        <v>M</v>
      </c>
      <c r="AI15">
        <f t="shared" si="4"/>
        <v>14</v>
      </c>
      <c r="AJ15">
        <f t="shared" si="5"/>
        <v>11.9</v>
      </c>
    </row>
    <row r="16" spans="1:39">
      <c r="A16" t="s">
        <v>13</v>
      </c>
      <c r="B16" s="1">
        <v>12</v>
      </c>
      <c r="C16" s="2">
        <f>RANK(B16,$B$3:$B$17,0)+COUNTIF($A$3:$A16,A16)-1</f>
        <v>6</v>
      </c>
      <c r="D16">
        <f>C16+COUNTIF($C$3:C16,C16)/10</f>
        <v>6.3</v>
      </c>
      <c r="E16">
        <f>SMALL($D$3:$D$17,ROWS(E$3:E16))</f>
        <v>14.1</v>
      </c>
      <c r="G16" s="2">
        <f t="shared" si="0"/>
        <v>14</v>
      </c>
      <c r="H16" t="str">
        <f t="shared" si="1"/>
        <v>D</v>
      </c>
      <c r="AH16" t="str">
        <f t="shared" si="3"/>
        <v>N</v>
      </c>
      <c r="AI16">
        <f t="shared" si="4"/>
        <v>12</v>
      </c>
      <c r="AJ16">
        <f t="shared" si="5"/>
        <v>11.9</v>
      </c>
    </row>
    <row r="17" spans="1:36">
      <c r="A17" t="s">
        <v>14</v>
      </c>
      <c r="B17" s="1">
        <v>11</v>
      </c>
      <c r="C17" s="2">
        <f>RANK(B17,$B$3:$B$17,0)+COUNTIF($A$3:$A17,A17)-1</f>
        <v>10</v>
      </c>
      <c r="D17">
        <f>C17+COUNTIF($C$3:C17,C17)/10</f>
        <v>10.199999999999999</v>
      </c>
      <c r="E17">
        <f>SMALL($D$3:$D$17,ROWS(E$3:E17))</f>
        <v>15.1</v>
      </c>
      <c r="G17" s="2">
        <f t="shared" si="0"/>
        <v>15</v>
      </c>
      <c r="H17" t="str">
        <f t="shared" si="1"/>
        <v>I</v>
      </c>
      <c r="AH17" t="str">
        <f t="shared" si="3"/>
        <v>O</v>
      </c>
      <c r="AI17">
        <f t="shared" si="4"/>
        <v>11</v>
      </c>
      <c r="AJ17">
        <f t="shared" si="5"/>
        <v>11.9</v>
      </c>
    </row>
    <row r="19" spans="1:36">
      <c r="A19" s="3" t="s">
        <v>17</v>
      </c>
      <c r="B19" s="7">
        <f>AVERAGE(B3:B17)</f>
        <v>11.9</v>
      </c>
    </row>
    <row r="20" spans="1:36">
      <c r="A20" s="8" t="s">
        <v>24</v>
      </c>
      <c r="B20" s="9">
        <f>MAX(B3:B17)</f>
        <v>16</v>
      </c>
    </row>
    <row r="21" spans="1:36">
      <c r="A21" s="8" t="s">
        <v>25</v>
      </c>
      <c r="B21" s="9">
        <f>MIN(B3:B17)</f>
        <v>8</v>
      </c>
    </row>
    <row r="22" spans="1:36">
      <c r="F22" s="10" t="s">
        <v>29</v>
      </c>
    </row>
    <row r="23" spans="1:36">
      <c r="F23" s="10" t="s">
        <v>30</v>
      </c>
    </row>
    <row r="24" spans="1:36">
      <c r="A24" t="s">
        <v>20</v>
      </c>
      <c r="B24" s="1">
        <f>QUARTILE($B$3:$B$17,1)</f>
        <v>10.5</v>
      </c>
      <c r="F24" s="10" t="s">
        <v>31</v>
      </c>
    </row>
    <row r="25" spans="1:36">
      <c r="A25" t="s">
        <v>21</v>
      </c>
      <c r="B25" s="1">
        <f>QUARTILE($B$3:$B$17,3)</f>
        <v>13.25</v>
      </c>
      <c r="F25" s="10" t="s">
        <v>32</v>
      </c>
    </row>
    <row r="26" spans="1:36">
      <c r="A26" t="s">
        <v>22</v>
      </c>
      <c r="B26" s="1">
        <f>MEDIAN(B3:B17)</f>
        <v>12</v>
      </c>
    </row>
  </sheetData>
  <conditionalFormatting sqref="B3:B17">
    <cfRule type="aboveAverage" dxfId="4" priority="7" aboveAverage="0"/>
    <cfRule type="aboveAverage" dxfId="3" priority="8"/>
  </conditionalFormatting>
  <conditionalFormatting sqref="J5:AD6">
    <cfRule type="expression" dxfId="2" priority="12">
      <formula>AND(J2&gt;=MIN($B$3:$B$17),J2&lt;=MAX($B$3:$B$17))</formula>
    </cfRule>
  </conditionalFormatting>
  <conditionalFormatting sqref="J5:AD6">
    <cfRule type="expression" dxfId="1" priority="4">
      <formula>OR(J$2=MIN($B$3:$B$17),J$2=MAX($B$3:$B$17),J$2=$B$26)</formula>
    </cfRule>
    <cfRule type="expression" dxfId="0" priority="11">
      <formula>AND(J$2&gt;=$B$24,J$2&lt;=$B$25)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2017-08-26T22:28:29Z</dcterms:created>
  <dcterms:modified xsi:type="dcterms:W3CDTF">2017-08-26T23:45:41Z</dcterms:modified>
</cp:coreProperties>
</file>