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5" i="1" l="1"/>
  <c r="E6" i="1" s="1"/>
  <c r="M5" i="1"/>
  <c r="K5" i="1"/>
  <c r="J5" i="1"/>
  <c r="I5" i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M24" i="1"/>
  <c r="M31" i="1"/>
  <c r="M32" i="1"/>
  <c r="H31" i="1"/>
  <c r="H32" i="1"/>
  <c r="H29" i="1"/>
  <c r="M29" i="1" s="1"/>
  <c r="H17" i="1"/>
  <c r="M17" i="1" s="1"/>
  <c r="H18" i="1"/>
  <c r="M18" i="1" s="1"/>
  <c r="H24" i="1"/>
  <c r="H25" i="1"/>
  <c r="M25" i="1" s="1"/>
  <c r="H11" i="1"/>
  <c r="M11" i="1" s="1"/>
  <c r="H12" i="1"/>
  <c r="M12" i="1" s="1"/>
  <c r="I29" i="1"/>
  <c r="I31" i="1"/>
  <c r="I32" i="1"/>
  <c r="I24" i="1"/>
  <c r="I25" i="1"/>
  <c r="I17" i="1"/>
  <c r="I18" i="1"/>
  <c r="I11" i="1"/>
  <c r="I12" i="1"/>
  <c r="J35" i="1" l="1"/>
  <c r="J34" i="1"/>
  <c r="J33" i="1"/>
  <c r="J32" i="1"/>
  <c r="K32" i="1" s="1"/>
  <c r="J31" i="1"/>
  <c r="K31" i="1" s="1"/>
  <c r="J30" i="1"/>
  <c r="J29" i="1"/>
  <c r="K29" i="1" s="1"/>
  <c r="J28" i="1"/>
  <c r="J27" i="1"/>
  <c r="J26" i="1"/>
  <c r="J25" i="1"/>
  <c r="K25" i="1" s="1"/>
  <c r="J24" i="1"/>
  <c r="K24" i="1" s="1"/>
  <c r="J23" i="1"/>
  <c r="J22" i="1"/>
  <c r="J21" i="1"/>
  <c r="J20" i="1"/>
  <c r="J19" i="1"/>
  <c r="J18" i="1"/>
  <c r="K18" i="1" s="1"/>
  <c r="J17" i="1"/>
  <c r="K17" i="1" s="1"/>
  <c r="J16" i="1"/>
  <c r="J15" i="1"/>
  <c r="J14" i="1"/>
  <c r="J13" i="1"/>
  <c r="J12" i="1"/>
  <c r="J11" i="1"/>
  <c r="J10" i="1"/>
  <c r="J9" i="1"/>
  <c r="J8" i="1"/>
  <c r="J7" i="1"/>
  <c r="J6" i="1"/>
  <c r="K9" i="1" l="1"/>
  <c r="I9" i="1"/>
  <c r="I13" i="1"/>
  <c r="K13" i="1"/>
  <c r="I21" i="1"/>
  <c r="K21" i="1"/>
  <c r="I33" i="1"/>
  <c r="K33" i="1"/>
  <c r="P29" i="1"/>
  <c r="P32" i="1"/>
  <c r="I6" i="1"/>
  <c r="K6" i="1"/>
  <c r="I10" i="1"/>
  <c r="K10" i="1"/>
  <c r="K14" i="1"/>
  <c r="I14" i="1"/>
  <c r="I22" i="1"/>
  <c r="K22" i="1"/>
  <c r="K26" i="1"/>
  <c r="I26" i="1"/>
  <c r="I30" i="1"/>
  <c r="K30" i="1"/>
  <c r="K34" i="1"/>
  <c r="I34" i="1"/>
  <c r="P31" i="1"/>
  <c r="P18" i="1"/>
  <c r="I7" i="1"/>
  <c r="K7" i="1"/>
  <c r="K15" i="1"/>
  <c r="I15" i="1"/>
  <c r="K23" i="1"/>
  <c r="I23" i="1"/>
  <c r="K27" i="1"/>
  <c r="I27" i="1"/>
  <c r="K35" i="1"/>
  <c r="I35" i="1"/>
  <c r="P17" i="1"/>
  <c r="P24" i="1"/>
  <c r="P11" i="1"/>
  <c r="K11" i="1"/>
  <c r="K19" i="1"/>
  <c r="I19" i="1"/>
  <c r="K8" i="1"/>
  <c r="I8" i="1"/>
  <c r="K12" i="1"/>
  <c r="P12" i="1"/>
  <c r="I16" i="1"/>
  <c r="K16" i="1"/>
  <c r="I20" i="1"/>
  <c r="K20" i="1"/>
  <c r="I28" i="1"/>
  <c r="K28" i="1"/>
  <c r="P5" i="1"/>
  <c r="P25" i="1"/>
  <c r="J38" i="1"/>
  <c r="H8" i="1" l="1"/>
  <c r="M8" i="1" s="1"/>
  <c r="P8" i="1"/>
  <c r="H35" i="1"/>
  <c r="M35" i="1" s="1"/>
  <c r="P35" i="1"/>
  <c r="H23" i="1"/>
  <c r="M23" i="1" s="1"/>
  <c r="P23" i="1"/>
  <c r="H34" i="1"/>
  <c r="M34" i="1" s="1"/>
  <c r="P34" i="1"/>
  <c r="P26" i="1"/>
  <c r="H26" i="1"/>
  <c r="M26" i="1" s="1"/>
  <c r="P14" i="1"/>
  <c r="H14" i="1"/>
  <c r="M14" i="1" s="1"/>
  <c r="H28" i="1"/>
  <c r="M28" i="1" s="1"/>
  <c r="P28" i="1"/>
  <c r="H16" i="1"/>
  <c r="M16" i="1" s="1"/>
  <c r="P16" i="1"/>
  <c r="H7" i="1"/>
  <c r="M7" i="1" s="1"/>
  <c r="P7" i="1"/>
  <c r="H6" i="1"/>
  <c r="M6" i="1" s="1"/>
  <c r="P6" i="1"/>
  <c r="P33" i="1"/>
  <c r="H33" i="1"/>
  <c r="M33" i="1" s="1"/>
  <c r="P13" i="1"/>
  <c r="H13" i="1"/>
  <c r="M13" i="1" s="1"/>
  <c r="H19" i="1"/>
  <c r="M19" i="1" s="1"/>
  <c r="P19" i="1"/>
  <c r="P27" i="1"/>
  <c r="H27" i="1"/>
  <c r="M27" i="1" s="1"/>
  <c r="H15" i="1"/>
  <c r="M15" i="1" s="1"/>
  <c r="P15" i="1"/>
  <c r="P9" i="1"/>
  <c r="H9" i="1"/>
  <c r="M9" i="1" s="1"/>
  <c r="H20" i="1"/>
  <c r="M20" i="1" s="1"/>
  <c r="P20" i="1"/>
  <c r="P30" i="1"/>
  <c r="H30" i="1"/>
  <c r="H22" i="1"/>
  <c r="M22" i="1" s="1"/>
  <c r="P22" i="1"/>
  <c r="P10" i="1"/>
  <c r="H10" i="1"/>
  <c r="M10" i="1" s="1"/>
  <c r="P21" i="1"/>
  <c r="H21" i="1"/>
  <c r="M21" i="1" s="1"/>
  <c r="I38" i="1"/>
  <c r="K38" i="1"/>
  <c r="P38" i="1" l="1"/>
  <c r="M30" i="1"/>
  <c r="M38" i="1" s="1"/>
  <c r="H38" i="1"/>
</calcChain>
</file>

<file path=xl/sharedStrings.xml><?xml version="1.0" encoding="utf-8"?>
<sst xmlns="http://schemas.openxmlformats.org/spreadsheetml/2006/main" count="28" uniqueCount="26">
  <si>
    <t>Date</t>
  </si>
  <si>
    <t>Heures début</t>
  </si>
  <si>
    <t>Heure de fin</t>
  </si>
  <si>
    <t>heures travaillées</t>
  </si>
  <si>
    <t>nombre d'heures de jour</t>
  </si>
  <si>
    <t>nombre d'heures de nuit</t>
  </si>
  <si>
    <t>Heures de nuits (10%)</t>
  </si>
  <si>
    <t>Prime ancienneté</t>
  </si>
  <si>
    <t>Prime d'habillage</t>
  </si>
  <si>
    <t>Prime sûreté N°1</t>
  </si>
  <si>
    <t>Dépannage ?</t>
  </si>
  <si>
    <t>H SUP 25% ?</t>
  </si>
  <si>
    <t>H SUP 125% ?</t>
  </si>
  <si>
    <t>Cumul heures travaillés</t>
  </si>
  <si>
    <t>Heure Début</t>
  </si>
  <si>
    <t>Heure Fin</t>
  </si>
  <si>
    <t>TT</t>
  </si>
  <si>
    <t>xxxxxxxxxxxxxxxx</t>
  </si>
  <si>
    <t>171h04</t>
  </si>
  <si>
    <t>26h85</t>
  </si>
  <si>
    <t>144h19</t>
  </si>
  <si>
    <t>Prime sûreté N°2</t>
  </si>
  <si>
    <t>=PRODUIT(H5;???)</t>
  </si>
  <si>
    <t>=PRODUIT(???;???)</t>
  </si>
  <si>
    <t>Prime panier (3.530€)</t>
  </si>
  <si>
    <t xml:space="preserve">Mois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</si>
</sst>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#,##0.00\ &quot;€&quot;"/>
    <numFmt numFmtId="166" formatCode="[h]:mm:ss;@"/>
    <numFmt numFmtId="167" formatCode="#,##0.0000\ &quot;€&quot;"/>
    <numFmt numFmtId="168" formatCode="mmmm\-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1" fontId="0" fillId="2" borderId="5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5" xfId="0" quotePrefix="1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2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7" fontId="0" fillId="0" borderId="5" xfId="0" quotePrefix="1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8" fontId="0" fillId="3" borderId="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42</xdr:row>
      <xdr:rowOff>144780</xdr:rowOff>
    </xdr:from>
    <xdr:to>
      <xdr:col>10</xdr:col>
      <xdr:colOff>1137285</xdr:colOff>
      <xdr:row>47</xdr:row>
      <xdr:rowOff>22860</xdr:rowOff>
    </xdr:to>
    <xdr:sp macro="" textlink="">
      <xdr:nvSpPr>
        <xdr:cNvPr id="2" name="ZoneTexte 1"/>
        <xdr:cNvSpPr txBox="1"/>
      </xdr:nvSpPr>
      <xdr:spPr>
        <a:xfrm>
          <a:off x="6086475" y="11479530"/>
          <a:ext cx="4709160" cy="830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solidFill>
                <a:srgbClr val="FF0000"/>
              </a:solidFill>
            </a:rPr>
            <a:t>Ici tu dois certainement avoir des heures repotées d'un mois sur l'autre.</a:t>
          </a:r>
        </a:p>
        <a:p>
          <a:r>
            <a:rPr lang="fr-FR" sz="1400">
              <a:solidFill>
                <a:srgbClr val="FF0000"/>
              </a:solidFill>
            </a:rPr>
            <a:t>D'ou la différence.</a:t>
          </a:r>
        </a:p>
      </xdr:txBody>
    </xdr:sp>
    <xdr:clientData/>
  </xdr:twoCellAnchor>
  <xdr:twoCellAnchor>
    <xdr:from>
      <xdr:col>7</xdr:col>
      <xdr:colOff>624840</xdr:colOff>
      <xdr:row>38</xdr:row>
      <xdr:rowOff>38100</xdr:rowOff>
    </xdr:from>
    <xdr:to>
      <xdr:col>7</xdr:col>
      <xdr:colOff>624840</xdr:colOff>
      <xdr:row>38</xdr:row>
      <xdr:rowOff>182880</xdr:rowOff>
    </xdr:to>
    <xdr:cxnSp macro="">
      <xdr:nvCxnSpPr>
        <xdr:cNvPr id="11" name="Connecteur droit avec flèche 10"/>
        <xdr:cNvCxnSpPr/>
      </xdr:nvCxnSpPr>
      <xdr:spPr>
        <a:xfrm>
          <a:off x="6370320" y="10454640"/>
          <a:ext cx="0" cy="1447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38</xdr:row>
      <xdr:rowOff>30480</xdr:rowOff>
    </xdr:from>
    <xdr:to>
      <xdr:col>8</xdr:col>
      <xdr:colOff>594360</xdr:colOff>
      <xdr:row>38</xdr:row>
      <xdr:rowOff>175260</xdr:rowOff>
    </xdr:to>
    <xdr:cxnSp macro="">
      <xdr:nvCxnSpPr>
        <xdr:cNvPr id="13" name="Connecteur droit avec flèche 12"/>
        <xdr:cNvCxnSpPr/>
      </xdr:nvCxnSpPr>
      <xdr:spPr>
        <a:xfrm>
          <a:off x="7597140" y="10447020"/>
          <a:ext cx="0" cy="1447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38</xdr:row>
      <xdr:rowOff>38100</xdr:rowOff>
    </xdr:from>
    <xdr:to>
      <xdr:col>9</xdr:col>
      <xdr:colOff>609600</xdr:colOff>
      <xdr:row>38</xdr:row>
      <xdr:rowOff>182880</xdr:rowOff>
    </xdr:to>
    <xdr:cxnSp macro="">
      <xdr:nvCxnSpPr>
        <xdr:cNvPr id="15" name="Connecteur droit avec flèche 14"/>
        <xdr:cNvCxnSpPr/>
      </xdr:nvCxnSpPr>
      <xdr:spPr>
        <a:xfrm>
          <a:off x="8869680" y="10454640"/>
          <a:ext cx="0" cy="1447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594360</xdr:colOff>
      <xdr:row>40</xdr:row>
      <xdr:rowOff>7620</xdr:rowOff>
    </xdr:from>
    <xdr:to>
      <xdr:col>7</xdr:col>
      <xdr:colOff>594360</xdr:colOff>
      <xdr:row>42</xdr:row>
      <xdr:rowOff>121920</xdr:rowOff>
    </xdr:to>
    <xdr:cxnSp macro="">
      <xdr:nvCxnSpPr>
        <xdr:cNvPr id="16" name="Connecteur droit avec flèche 15"/>
        <xdr:cNvCxnSpPr/>
      </xdr:nvCxnSpPr>
      <xdr:spPr>
        <a:xfrm>
          <a:off x="6339840" y="10797540"/>
          <a:ext cx="0" cy="48006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601980</xdr:colOff>
      <xdr:row>39</xdr:row>
      <xdr:rowOff>175260</xdr:rowOff>
    </xdr:from>
    <xdr:to>
      <xdr:col>8</xdr:col>
      <xdr:colOff>601980</xdr:colOff>
      <xdr:row>42</xdr:row>
      <xdr:rowOff>114300</xdr:rowOff>
    </xdr:to>
    <xdr:cxnSp macro="">
      <xdr:nvCxnSpPr>
        <xdr:cNvPr id="19" name="Connecteur droit avec flèche 18"/>
        <xdr:cNvCxnSpPr/>
      </xdr:nvCxnSpPr>
      <xdr:spPr>
        <a:xfrm>
          <a:off x="7604760" y="10782300"/>
          <a:ext cx="0" cy="4876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624840</xdr:colOff>
      <xdr:row>40</xdr:row>
      <xdr:rowOff>30480</xdr:rowOff>
    </xdr:from>
    <xdr:to>
      <xdr:col>9</xdr:col>
      <xdr:colOff>632460</xdr:colOff>
      <xdr:row>42</xdr:row>
      <xdr:rowOff>114300</xdr:rowOff>
    </xdr:to>
    <xdr:cxnSp macro="">
      <xdr:nvCxnSpPr>
        <xdr:cNvPr id="20" name="Connecteur droit avec flèche 19"/>
        <xdr:cNvCxnSpPr/>
      </xdr:nvCxnSpPr>
      <xdr:spPr>
        <a:xfrm flipH="1">
          <a:off x="8884920" y="10820400"/>
          <a:ext cx="7620" cy="4495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617220</xdr:colOff>
      <xdr:row>40</xdr:row>
      <xdr:rowOff>22860</xdr:rowOff>
    </xdr:from>
    <xdr:to>
      <xdr:col>10</xdr:col>
      <xdr:colOff>624840</xdr:colOff>
      <xdr:row>42</xdr:row>
      <xdr:rowOff>106680</xdr:rowOff>
    </xdr:to>
    <xdr:cxnSp macro="">
      <xdr:nvCxnSpPr>
        <xdr:cNvPr id="31" name="Connecteur droit avec flèche 30"/>
        <xdr:cNvCxnSpPr/>
      </xdr:nvCxnSpPr>
      <xdr:spPr>
        <a:xfrm flipH="1">
          <a:off x="10134600" y="10812780"/>
          <a:ext cx="7620" cy="4495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594360</xdr:colOff>
      <xdr:row>38</xdr:row>
      <xdr:rowOff>30480</xdr:rowOff>
    </xdr:from>
    <xdr:to>
      <xdr:col>10</xdr:col>
      <xdr:colOff>594360</xdr:colOff>
      <xdr:row>38</xdr:row>
      <xdr:rowOff>175260</xdr:rowOff>
    </xdr:to>
    <xdr:cxnSp macro="">
      <xdr:nvCxnSpPr>
        <xdr:cNvPr id="32" name="Connecteur droit avec flèche 31"/>
        <xdr:cNvCxnSpPr/>
      </xdr:nvCxnSpPr>
      <xdr:spPr>
        <a:xfrm>
          <a:off x="10111740" y="10447020"/>
          <a:ext cx="0" cy="14478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abSelected="1" workbookViewId="0">
      <pane ySplit="3" topLeftCell="A4" activePane="bottomLeft" state="frozen"/>
      <selection pane="bottomLeft" activeCell="I35" sqref="I35"/>
    </sheetView>
  </sheetViews>
  <sheetFormatPr baseColWidth="10" defaultColWidth="11.42578125" defaultRowHeight="15" x14ac:dyDescent="0.25"/>
  <cols>
    <col min="1" max="1" width="3.28515625" style="1" customWidth="1"/>
    <col min="2" max="3" width="13.28515625" style="1" customWidth="1"/>
    <col min="4" max="4" width="11.42578125" style="1"/>
    <col min="5" max="5" width="12.140625" style="1" customWidth="1"/>
    <col min="6" max="26" width="18.28515625" style="1" customWidth="1"/>
    <col min="27" max="16384" width="11.42578125" style="1"/>
  </cols>
  <sheetData>
    <row r="1" spans="2:26" ht="15" customHeight="1" thickBot="1" x14ac:dyDescent="0.3">
      <c r="B1" s="24" t="s">
        <v>25</v>
      </c>
      <c r="C1" s="25">
        <v>42856</v>
      </c>
      <c r="D1" s="18"/>
    </row>
    <row r="2" spans="2:26" ht="15.75" thickBot="1" x14ac:dyDescent="0.3">
      <c r="B2" s="11" t="s">
        <v>14</v>
      </c>
      <c r="C2" s="11" t="s">
        <v>15</v>
      </c>
      <c r="E2" s="23"/>
    </row>
    <row r="3" spans="2:26" ht="31.5" thickTop="1" thickBot="1" x14ac:dyDescent="0.3">
      <c r="B3" s="12">
        <v>0.875</v>
      </c>
      <c r="C3" s="12">
        <v>0.25</v>
      </c>
      <c r="E3" s="2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21</v>
      </c>
      <c r="P3" s="3" t="s">
        <v>24</v>
      </c>
      <c r="Q3" s="3"/>
      <c r="R3" s="3"/>
      <c r="S3" s="3"/>
      <c r="T3" s="3"/>
      <c r="U3" s="3"/>
      <c r="V3" s="3" t="s">
        <v>10</v>
      </c>
      <c r="W3" s="3" t="s">
        <v>11</v>
      </c>
      <c r="X3" s="3" t="s">
        <v>12</v>
      </c>
      <c r="Y3" s="3"/>
      <c r="Z3" s="4" t="s">
        <v>13</v>
      </c>
    </row>
    <row r="4" spans="2:26" s="32" customFormat="1" ht="20.100000000000001" customHeight="1" thickBot="1" x14ac:dyDescent="0.3"/>
    <row r="5" spans="2:26" ht="22.5" customHeight="1" thickBot="1" x14ac:dyDescent="0.3">
      <c r="E5" s="22">
        <f>DATE(YEAR($C$1),MONTH($C$1),1)</f>
        <v>42856</v>
      </c>
      <c r="F5" s="13"/>
      <c r="G5" s="13"/>
      <c r="H5" s="13" t="str">
        <f>IF(AND(F5="",G5=""),"",IF(F5="","Heure Début ?",IF(G5="","Heure Fin ?",IF(AND(F5&lt;&gt;"",G5&lt;&gt;""),I5+J5,""))))</f>
        <v/>
      </c>
      <c r="I5" s="13" t="str">
        <f>IF(AND(F5="",G5=""),"",IF(F5="","Heure Début ?",IF(G5="","Heure Fin ?",IF(AND(F5&lt;&gt;0,G5&lt;&gt;0),MOD(G5-F5,1)-J5,IF(AND(F5&lt;&gt;"",G5&lt;&gt;""),IF(J5=MOD($C$3-$B$3,1),MOD($B$3-$C$3,1),MOD(G5-F5,1)-J5),"")))))</f>
        <v/>
      </c>
      <c r="J5" s="13" t="str">
        <f>IF(AND(F5&lt;&gt;"",G5&lt;&gt;"",MOD(F5-G5,1)=0),MOD($C$3-$B$3,1),IF(AND(F5="",G5=""),"",IF(F5="","Heure Début ?",IF(G5="","Heure Fin ?",(MOD(G5-F5,1)-IF(G5&gt;F5,MAX(0,MIN(G5,$B$3/1)-MAX(F5,$C$3/1)),MAX(0,$B$3/1-MAX(F5,$C$3/1))+MAX(0,MIN(G5,$B$3/1)-$C$3/1)))))))</f>
        <v/>
      </c>
      <c r="K5" s="14" t="str">
        <f>IF(J5&lt;&gt;"",PRODUCT(J5*24,1.117),"")</f>
        <v/>
      </c>
      <c r="L5" s="16" t="s">
        <v>23</v>
      </c>
      <c r="M5" s="21" t="str">
        <f>IF(H5&lt;&gt;"",PRODUCT(H5*24,0.1311),"")</f>
        <v/>
      </c>
      <c r="N5" s="16" t="s">
        <v>22</v>
      </c>
      <c r="O5" s="16" t="s">
        <v>22</v>
      </c>
      <c r="P5" s="14" t="str">
        <f>IF(OR(I5&lt;&gt;"",J5&lt;&gt;""),3.53,"")</f>
        <v/>
      </c>
      <c r="Q5" s="5"/>
      <c r="R5" s="5"/>
      <c r="S5" s="5"/>
      <c r="T5" s="5"/>
      <c r="U5" s="5"/>
      <c r="V5" s="5"/>
      <c r="W5" s="5"/>
      <c r="X5" s="5"/>
      <c r="Y5" s="5"/>
      <c r="Z5" s="6"/>
    </row>
    <row r="6" spans="2:26" ht="22.5" customHeight="1" thickBot="1" x14ac:dyDescent="0.3">
      <c r="E6" s="22">
        <f>IF(E5="","",IF(MONTH(E5+1)=MONTH($C$1),E5+1,""))</f>
        <v>42857</v>
      </c>
      <c r="F6" s="13">
        <v>0.25</v>
      </c>
      <c r="G6" s="13">
        <v>0.54166666666666663</v>
      </c>
      <c r="H6" s="13">
        <f t="shared" ref="H6:H35" si="0">IF(AND(F6="",G6=""),"",IF(F6="","Heure Début ?",IF(G6="","Heure Fin ?",IF(AND(F6&lt;&gt;"",G6&lt;&gt;""),I6+J6,""))))</f>
        <v>0.29166666666666663</v>
      </c>
      <c r="I6" s="13">
        <f t="shared" ref="I6:I10" si="1">IF(AND(F6="",G6=""),"",IF(F6="","Heure Début ?",IF(G6="","Heure Fin ?",IF(AND(F6&lt;&gt;0,G6&lt;&gt;0),MOD(G6-F6,1)-J6,IF(AND(F6&lt;&gt;"",G6&lt;&gt;""),IF(J6=MOD($C$3-$B$3,1),MOD($B$3-$C$3,1),MOD(G6-F6,1)-J6),"")))))</f>
        <v>0.29166666666666663</v>
      </c>
      <c r="J6" s="13">
        <f t="shared" ref="J6:J35" si="2">IF(AND(F6&lt;&gt;"",G6&lt;&gt;"",MOD(F6-G6,1)=0),MOD($C$3-$B$3,1),IF(AND(F6="",G6=""),"",IF(F6="","Heure Début ?",IF(G6="","Heure Fin ?",(MOD(G6-F6,1)-IF(G6&gt;F6,MAX(0,MIN(G6,$B$3/1)-MAX(F6,$C$3/1)),MAX(0,$B$3/1-MAX(F6,$C$3/1))+MAX(0,MIN(G6,$B$3/1)-$C$3/1)))))))</f>
        <v>0</v>
      </c>
      <c r="K6" s="14">
        <f t="shared" ref="K6:K12" si="3">IF(J6&lt;&gt;"",PRODUCT(J6*24,1.117),"")</f>
        <v>0</v>
      </c>
      <c r="L6" s="14"/>
      <c r="M6" s="21">
        <f t="shared" ref="M6:M35" si="4">IF(H6&lt;&gt;"",PRODUCT(H6*24,0.1311),"")</f>
        <v>0.91769999999999985</v>
      </c>
      <c r="N6" s="14"/>
      <c r="O6" s="14"/>
      <c r="P6" s="14">
        <f>IF(OR(I6&lt;&gt;"",J6&lt;&gt;""),3.53,"")</f>
        <v>3.53</v>
      </c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22.5" customHeight="1" thickBot="1" x14ac:dyDescent="0.3">
      <c r="E7" s="22">
        <f t="shared" ref="E7:F35" si="5">IF(E6="","",IF(MONTH(E6+1)=MONTH($C$1),E6+1,""))</f>
        <v>42858</v>
      </c>
      <c r="F7" s="13">
        <v>0.25</v>
      </c>
      <c r="G7" s="13">
        <v>0.54166666666666663</v>
      </c>
      <c r="H7" s="13">
        <f t="shared" si="0"/>
        <v>0.29166666666666663</v>
      </c>
      <c r="I7" s="13">
        <f t="shared" si="1"/>
        <v>0.29166666666666663</v>
      </c>
      <c r="J7" s="13">
        <f t="shared" si="2"/>
        <v>0</v>
      </c>
      <c r="K7" s="14">
        <f t="shared" si="3"/>
        <v>0</v>
      </c>
      <c r="L7" s="14"/>
      <c r="M7" s="21">
        <f t="shared" si="4"/>
        <v>0.91769999999999985</v>
      </c>
      <c r="N7" s="14"/>
      <c r="O7" s="14"/>
      <c r="P7" s="14">
        <f t="shared" ref="P7:P35" si="6">IF(OR(I7&lt;&gt;"",J7&lt;&gt;""),3.53,"")</f>
        <v>3.53</v>
      </c>
      <c r="Q7" s="5"/>
      <c r="R7" s="5"/>
      <c r="S7" s="5"/>
      <c r="T7" s="5"/>
      <c r="U7" s="5"/>
      <c r="V7" s="5"/>
      <c r="W7" s="5"/>
      <c r="X7" s="5"/>
      <c r="Y7" s="5"/>
      <c r="Z7" s="6"/>
    </row>
    <row r="8" spans="2:26" ht="22.5" customHeight="1" thickBot="1" x14ac:dyDescent="0.3">
      <c r="E8" s="22">
        <f t="shared" si="5"/>
        <v>42859</v>
      </c>
      <c r="F8" s="13">
        <v>0.29166666666666669</v>
      </c>
      <c r="G8" s="13">
        <v>0.58333333333333337</v>
      </c>
      <c r="H8" s="13">
        <f t="shared" si="0"/>
        <v>0.29166666666666669</v>
      </c>
      <c r="I8" s="13">
        <f t="shared" si="1"/>
        <v>0.29166666666666669</v>
      </c>
      <c r="J8" s="13">
        <f t="shared" si="2"/>
        <v>0</v>
      </c>
      <c r="K8" s="14">
        <f t="shared" si="3"/>
        <v>0</v>
      </c>
      <c r="L8" s="14"/>
      <c r="M8" s="21">
        <f t="shared" si="4"/>
        <v>0.91769999999999996</v>
      </c>
      <c r="N8" s="14"/>
      <c r="O8" s="14"/>
      <c r="P8" s="14">
        <f t="shared" si="6"/>
        <v>3.53</v>
      </c>
      <c r="Q8" s="5"/>
      <c r="R8" s="5"/>
      <c r="S8" s="5"/>
      <c r="T8" s="5"/>
      <c r="U8" s="5"/>
      <c r="V8" s="5"/>
      <c r="W8" s="5"/>
      <c r="X8" s="5"/>
      <c r="Y8" s="5"/>
      <c r="Z8" s="6"/>
    </row>
    <row r="9" spans="2:26" ht="22.5" customHeight="1" thickBot="1" x14ac:dyDescent="0.3">
      <c r="E9" s="22">
        <f t="shared" si="5"/>
        <v>42860</v>
      </c>
      <c r="F9" s="13">
        <v>0.25</v>
      </c>
      <c r="G9" s="13">
        <v>0.54166666666666663</v>
      </c>
      <c r="H9" s="13">
        <f t="shared" si="0"/>
        <v>0.29166666666666663</v>
      </c>
      <c r="I9" s="13">
        <f t="shared" si="1"/>
        <v>0.29166666666666663</v>
      </c>
      <c r="J9" s="13">
        <f t="shared" si="2"/>
        <v>0</v>
      </c>
      <c r="K9" s="14">
        <f t="shared" si="3"/>
        <v>0</v>
      </c>
      <c r="L9" s="14"/>
      <c r="M9" s="21">
        <f t="shared" si="4"/>
        <v>0.91769999999999985</v>
      </c>
      <c r="N9" s="14"/>
      <c r="O9" s="14"/>
      <c r="P9" s="14">
        <f t="shared" si="6"/>
        <v>3.53</v>
      </c>
      <c r="Q9" s="5"/>
      <c r="R9" s="5"/>
      <c r="S9" s="5"/>
      <c r="T9" s="5"/>
      <c r="U9" s="5"/>
      <c r="V9" s="5"/>
      <c r="W9" s="5"/>
      <c r="X9" s="5"/>
      <c r="Y9" s="5"/>
      <c r="Z9" s="6"/>
    </row>
    <row r="10" spans="2:26" ht="22.5" customHeight="1" thickBot="1" x14ac:dyDescent="0.3">
      <c r="E10" s="22">
        <f t="shared" si="5"/>
        <v>42861</v>
      </c>
      <c r="F10" s="13">
        <v>0.22916666666666666</v>
      </c>
      <c r="G10" s="13">
        <v>0.625</v>
      </c>
      <c r="H10" s="13">
        <f t="shared" si="0"/>
        <v>0.39583333333333337</v>
      </c>
      <c r="I10" s="13">
        <f t="shared" si="1"/>
        <v>0.375</v>
      </c>
      <c r="J10" s="13">
        <f t="shared" si="2"/>
        <v>2.083333333333337E-2</v>
      </c>
      <c r="K10" s="14">
        <f t="shared" si="3"/>
        <v>0.558500000000001</v>
      </c>
      <c r="L10" s="14"/>
      <c r="M10" s="21">
        <f t="shared" si="4"/>
        <v>1.2454499999999999</v>
      </c>
      <c r="N10" s="14"/>
      <c r="O10" s="14"/>
      <c r="P10" s="14">
        <f t="shared" si="6"/>
        <v>3.53</v>
      </c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2:26" ht="22.5" customHeight="1" thickBot="1" x14ac:dyDescent="0.3">
      <c r="E11" s="22">
        <f t="shared" si="5"/>
        <v>42862</v>
      </c>
      <c r="F11" s="13"/>
      <c r="G11" s="13"/>
      <c r="H11" s="13" t="str">
        <f t="shared" si="0"/>
        <v/>
      </c>
      <c r="I11" s="13" t="str">
        <f t="shared" ref="I11:I26" si="7">IF(AND(F11="",G11=""),"",IF(F11="","Heure Début ?",IF(G11="","Heure Fin ?",IF(AND(F11&lt;&gt;0,G11&lt;&gt;0),MOD(G11-F11,1)-J11,IF(AND(F11&lt;&gt;"",G11&lt;&gt;""),IF(J11=MOD($C$3-$B$3,1),MOD($B$3-$C$3,1),MOD(G11-F11,1)-J11),"")))))</f>
        <v/>
      </c>
      <c r="J11" s="13" t="str">
        <f t="shared" si="2"/>
        <v/>
      </c>
      <c r="K11" s="14" t="str">
        <f t="shared" si="3"/>
        <v/>
      </c>
      <c r="L11" s="14"/>
      <c r="M11" s="21" t="str">
        <f t="shared" si="4"/>
        <v/>
      </c>
      <c r="N11" s="14"/>
      <c r="O11" s="14"/>
      <c r="P11" s="14" t="str">
        <f t="shared" si="6"/>
        <v/>
      </c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2:26" ht="22.5" customHeight="1" thickBot="1" x14ac:dyDescent="0.3">
      <c r="E12" s="22">
        <f t="shared" si="5"/>
        <v>42863</v>
      </c>
      <c r="F12" s="13"/>
      <c r="G12" s="13"/>
      <c r="H12" s="13" t="str">
        <f t="shared" si="0"/>
        <v/>
      </c>
      <c r="I12" s="13" t="str">
        <f t="shared" si="7"/>
        <v/>
      </c>
      <c r="J12" s="13" t="str">
        <f t="shared" si="2"/>
        <v/>
      </c>
      <c r="K12" s="14" t="str">
        <f t="shared" si="3"/>
        <v/>
      </c>
      <c r="L12" s="14"/>
      <c r="M12" s="21" t="str">
        <f t="shared" si="4"/>
        <v/>
      </c>
      <c r="N12" s="14"/>
      <c r="O12" s="14"/>
      <c r="P12" s="14" t="str">
        <f t="shared" si="6"/>
        <v/>
      </c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2:26" ht="22.5" customHeight="1" thickBot="1" x14ac:dyDescent="0.3">
      <c r="E13" s="22">
        <f t="shared" si="5"/>
        <v>42864</v>
      </c>
      <c r="F13" s="13">
        <v>0.22222222222222221</v>
      </c>
      <c r="G13" s="13">
        <v>0.625</v>
      </c>
      <c r="H13" s="13">
        <f t="shared" si="0"/>
        <v>0.40277777777777779</v>
      </c>
      <c r="I13" s="13">
        <f t="shared" si="7"/>
        <v>0.375</v>
      </c>
      <c r="J13" s="13">
        <f t="shared" si="2"/>
        <v>2.777777777777779E-2</v>
      </c>
      <c r="K13" s="14">
        <f t="shared" ref="K13:K14" si="8">IF(J13&lt;&gt;"",PRODUCT(J13*24,1.117),"")</f>
        <v>0.74466666666666703</v>
      </c>
      <c r="L13" s="14"/>
      <c r="M13" s="21">
        <f t="shared" si="4"/>
        <v>1.2673000000000001</v>
      </c>
      <c r="N13" s="14"/>
      <c r="O13" s="14"/>
      <c r="P13" s="14">
        <f t="shared" si="6"/>
        <v>3.53</v>
      </c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2:26" ht="22.5" customHeight="1" thickBot="1" x14ac:dyDescent="0.3">
      <c r="E14" s="22">
        <f t="shared" si="5"/>
        <v>42865</v>
      </c>
      <c r="F14" s="13">
        <v>0.22222222222222221</v>
      </c>
      <c r="G14" s="13">
        <v>0.625</v>
      </c>
      <c r="H14" s="13">
        <f t="shared" si="0"/>
        <v>0.40277777777777779</v>
      </c>
      <c r="I14" s="13">
        <f>IF(AND(F14="",G14=""),"",IF(F14="","Heure Début ?",IF(G14="","Heure Fin ?",IF(AND(F14&lt;&gt;0,G14&lt;&gt;0),MOD(G14-F14,1)-J14,IF(AND(F14&lt;&gt;"",G14&lt;&gt;""),IF(J14=MOD($C$3-$B$3,1),MOD($B$3-$C$3,1),MOD(G14-F14,1)-J14),"")))))</f>
        <v>0.375</v>
      </c>
      <c r="J14" s="13">
        <f t="shared" si="2"/>
        <v>2.777777777777779E-2</v>
      </c>
      <c r="K14" s="14">
        <f t="shared" si="8"/>
        <v>0.74466666666666703</v>
      </c>
      <c r="L14" s="14"/>
      <c r="M14" s="21">
        <f t="shared" si="4"/>
        <v>1.2673000000000001</v>
      </c>
      <c r="N14" s="14"/>
      <c r="O14" s="14"/>
      <c r="P14" s="14">
        <f t="shared" si="6"/>
        <v>3.53</v>
      </c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2:26" ht="22.5" customHeight="1" thickBot="1" x14ac:dyDescent="0.3">
      <c r="E15" s="22">
        <f t="shared" si="5"/>
        <v>42866</v>
      </c>
      <c r="F15" s="13">
        <v>0.59722222222222221</v>
      </c>
      <c r="G15" s="13">
        <v>0</v>
      </c>
      <c r="H15" s="13">
        <f t="shared" si="0"/>
        <v>0.40277777777777779</v>
      </c>
      <c r="I15" s="13">
        <f t="shared" si="7"/>
        <v>0.27777777777777779</v>
      </c>
      <c r="J15" s="13">
        <f t="shared" si="2"/>
        <v>0.125</v>
      </c>
      <c r="K15" s="14">
        <f>IF(J15&lt;&gt;"",PRODUCT(J15*24,1.117),"")</f>
        <v>3.351</v>
      </c>
      <c r="L15" s="14"/>
      <c r="M15" s="21">
        <f t="shared" si="4"/>
        <v>1.2673000000000001</v>
      </c>
      <c r="N15" s="14"/>
      <c r="O15" s="14"/>
      <c r="P15" s="14">
        <f t="shared" si="6"/>
        <v>3.53</v>
      </c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2:26" ht="22.5" customHeight="1" thickBot="1" x14ac:dyDescent="0.3">
      <c r="E16" s="22">
        <f t="shared" si="5"/>
        <v>42867</v>
      </c>
      <c r="F16" s="13">
        <v>0.59722222222222221</v>
      </c>
      <c r="G16" s="13">
        <v>0</v>
      </c>
      <c r="H16" s="13">
        <f t="shared" si="0"/>
        <v>0.40277777777777779</v>
      </c>
      <c r="I16" s="13">
        <f t="shared" si="7"/>
        <v>0.27777777777777779</v>
      </c>
      <c r="J16" s="13">
        <f t="shared" si="2"/>
        <v>0.125</v>
      </c>
      <c r="K16" s="14">
        <f t="shared" ref="K16:K35" si="9">IF(J16&lt;&gt;"",PRODUCT(J16*24,1.117),"")</f>
        <v>3.351</v>
      </c>
      <c r="L16" s="14"/>
      <c r="M16" s="21">
        <f t="shared" si="4"/>
        <v>1.2673000000000001</v>
      </c>
      <c r="N16" s="14"/>
      <c r="O16" s="14"/>
      <c r="P16" s="14">
        <f t="shared" si="6"/>
        <v>3.53</v>
      </c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5:26" ht="22.5" customHeight="1" thickBot="1" x14ac:dyDescent="0.3">
      <c r="E17" s="22">
        <f t="shared" si="5"/>
        <v>42868</v>
      </c>
      <c r="F17" s="13"/>
      <c r="G17" s="13"/>
      <c r="H17" s="13" t="str">
        <f t="shared" si="0"/>
        <v/>
      </c>
      <c r="I17" s="13" t="str">
        <f>IF(AND(F17="",G17=""),"",IF(F17="","Heure Début ?",IF(G17="","Heure Fin ?",IF(AND(F17&lt;&gt;0,G17&lt;&gt;0),MOD(G17-F17,1)-J17,IF(AND(F17&lt;&gt;"",G17&lt;&gt;""),IF(J17=MOD($C$3-$B$3,1),MOD($B$3-$C$3,1),MOD(G17-F17,1)-J17),"")))))</f>
        <v/>
      </c>
      <c r="J17" s="13" t="str">
        <f t="shared" si="2"/>
        <v/>
      </c>
      <c r="K17" s="14" t="str">
        <f t="shared" si="9"/>
        <v/>
      </c>
      <c r="L17" s="14"/>
      <c r="M17" s="21" t="str">
        <f t="shared" si="4"/>
        <v/>
      </c>
      <c r="N17" s="14"/>
      <c r="O17" s="14"/>
      <c r="P17" s="14" t="str">
        <f t="shared" si="6"/>
        <v/>
      </c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5:26" ht="22.5" customHeight="1" thickBot="1" x14ac:dyDescent="0.3">
      <c r="E18" s="22">
        <f t="shared" si="5"/>
        <v>42869</v>
      </c>
      <c r="F18" s="13"/>
      <c r="G18" s="13"/>
      <c r="H18" s="13" t="str">
        <f t="shared" si="0"/>
        <v/>
      </c>
      <c r="I18" s="13" t="str">
        <f t="shared" si="7"/>
        <v/>
      </c>
      <c r="J18" s="13" t="str">
        <f t="shared" si="2"/>
        <v/>
      </c>
      <c r="K18" s="14" t="str">
        <f t="shared" si="9"/>
        <v/>
      </c>
      <c r="L18" s="14"/>
      <c r="M18" s="21" t="str">
        <f t="shared" si="4"/>
        <v/>
      </c>
      <c r="N18" s="14"/>
      <c r="O18" s="14"/>
      <c r="P18" s="14" t="str">
        <f t="shared" si="6"/>
        <v/>
      </c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5:26" ht="22.5" customHeight="1" thickBot="1" x14ac:dyDescent="0.3">
      <c r="E19" s="22">
        <f t="shared" si="5"/>
        <v>42870</v>
      </c>
      <c r="F19" s="13">
        <v>0.59722222222222221</v>
      </c>
      <c r="G19" s="13">
        <v>0</v>
      </c>
      <c r="H19" s="13">
        <f t="shared" si="0"/>
        <v>0.40277777777777779</v>
      </c>
      <c r="I19" s="13">
        <f t="shared" si="7"/>
        <v>0.27777777777777779</v>
      </c>
      <c r="J19" s="13">
        <f t="shared" si="2"/>
        <v>0.125</v>
      </c>
      <c r="K19" s="14">
        <f t="shared" si="9"/>
        <v>3.351</v>
      </c>
      <c r="L19" s="14"/>
      <c r="M19" s="21">
        <f t="shared" si="4"/>
        <v>1.2673000000000001</v>
      </c>
      <c r="N19" s="14"/>
      <c r="O19" s="14"/>
      <c r="P19" s="14">
        <f t="shared" si="6"/>
        <v>3.53</v>
      </c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5:26" ht="22.5" customHeight="1" thickBot="1" x14ac:dyDescent="0.3">
      <c r="E20" s="22">
        <f t="shared" si="5"/>
        <v>42871</v>
      </c>
      <c r="F20" s="13">
        <v>0.59722222222222221</v>
      </c>
      <c r="G20" s="13">
        <v>0</v>
      </c>
      <c r="H20" s="13">
        <f t="shared" si="0"/>
        <v>0.40277777777777779</v>
      </c>
      <c r="I20" s="13">
        <f>IF(AND(F20="",G20=""),"",IF(F20="","Heure Début ?",IF(G20="","Heure Fin ?",IF(AND(F20&lt;&gt;0,G20&lt;&gt;0),MOD(G20-F20,1)-J20,IF(AND(F20&lt;&gt;"",G20&lt;&gt;""),IF(J20=MOD($C$3-$B$3,1),MOD($B$3-$C$3,1),MOD(G20-F20,1)-J20),"")))))</f>
        <v>0.27777777777777779</v>
      </c>
      <c r="J20" s="13">
        <f t="shared" si="2"/>
        <v>0.125</v>
      </c>
      <c r="K20" s="14">
        <f t="shared" si="9"/>
        <v>3.351</v>
      </c>
      <c r="L20" s="14"/>
      <c r="M20" s="21">
        <f t="shared" si="4"/>
        <v>1.2673000000000001</v>
      </c>
      <c r="N20" s="14"/>
      <c r="O20" s="14"/>
      <c r="P20" s="14">
        <f t="shared" si="6"/>
        <v>3.53</v>
      </c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5:26" ht="22.5" customHeight="1" thickBot="1" x14ac:dyDescent="0.3">
      <c r="E21" s="22">
        <f t="shared" si="5"/>
        <v>42872</v>
      </c>
      <c r="F21" s="13">
        <v>0.61805555555555558</v>
      </c>
      <c r="G21" s="13">
        <v>0</v>
      </c>
      <c r="H21" s="13">
        <f t="shared" si="0"/>
        <v>0.38194444444444442</v>
      </c>
      <c r="I21" s="13">
        <f t="shared" si="7"/>
        <v>0.25694444444444442</v>
      </c>
      <c r="J21" s="13">
        <f t="shared" si="2"/>
        <v>0.125</v>
      </c>
      <c r="K21" s="14">
        <f t="shared" si="9"/>
        <v>3.351</v>
      </c>
      <c r="L21" s="14"/>
      <c r="M21" s="21">
        <f t="shared" si="4"/>
        <v>1.2017499999999999</v>
      </c>
      <c r="N21" s="14"/>
      <c r="O21" s="14"/>
      <c r="P21" s="14">
        <f t="shared" si="6"/>
        <v>3.53</v>
      </c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5:26" ht="22.5" customHeight="1" thickBot="1" x14ac:dyDescent="0.3">
      <c r="E22" s="22">
        <f t="shared" si="5"/>
        <v>42873</v>
      </c>
      <c r="F22" s="13">
        <v>0.59722222222222221</v>
      </c>
      <c r="G22" s="13">
        <v>0</v>
      </c>
      <c r="H22" s="13">
        <f t="shared" si="0"/>
        <v>0.40277777777777779</v>
      </c>
      <c r="I22" s="13">
        <f t="shared" si="7"/>
        <v>0.27777777777777779</v>
      </c>
      <c r="J22" s="13">
        <f t="shared" si="2"/>
        <v>0.125</v>
      </c>
      <c r="K22" s="14">
        <f t="shared" si="9"/>
        <v>3.351</v>
      </c>
      <c r="L22" s="14"/>
      <c r="M22" s="21">
        <f t="shared" si="4"/>
        <v>1.2673000000000001</v>
      </c>
      <c r="N22" s="14"/>
      <c r="O22" s="14"/>
      <c r="P22" s="14">
        <f t="shared" si="6"/>
        <v>3.53</v>
      </c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5:26" ht="22.5" customHeight="1" thickBot="1" x14ac:dyDescent="0.3">
      <c r="E23" s="22">
        <f t="shared" si="5"/>
        <v>42874</v>
      </c>
      <c r="F23" s="13">
        <v>0.59722222222222221</v>
      </c>
      <c r="G23" s="13">
        <v>0</v>
      </c>
      <c r="H23" s="13">
        <f t="shared" si="0"/>
        <v>0.40277777777777779</v>
      </c>
      <c r="I23" s="13">
        <f t="shared" si="7"/>
        <v>0.27777777777777779</v>
      </c>
      <c r="J23" s="13">
        <f t="shared" si="2"/>
        <v>0.125</v>
      </c>
      <c r="K23" s="14">
        <f t="shared" si="9"/>
        <v>3.351</v>
      </c>
      <c r="L23" s="14"/>
      <c r="M23" s="21">
        <f t="shared" si="4"/>
        <v>1.2673000000000001</v>
      </c>
      <c r="N23" s="14"/>
      <c r="O23" s="14"/>
      <c r="P23" s="14">
        <f t="shared" si="6"/>
        <v>3.53</v>
      </c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5:26" ht="22.5" customHeight="1" thickBot="1" x14ac:dyDescent="0.3">
      <c r="E24" s="22">
        <f t="shared" si="5"/>
        <v>42875</v>
      </c>
      <c r="F24" s="13"/>
      <c r="G24" s="13"/>
      <c r="H24" s="13" t="str">
        <f t="shared" si="0"/>
        <v/>
      </c>
      <c r="I24" s="13" t="str">
        <f>IF(AND(F24="",G24=""),"",IF(F24="","Heure Début ?",IF(G24="","Heure Fin ?",IF(AND(F24&lt;&gt;0,G24&lt;&gt;0),MOD(G24-F24,1)-J24,IF(AND(F24&lt;&gt;"",G24&lt;&gt;""),IF(J24=MOD($C$3-$B$3,1),MOD($B$3-$C$3,1),MOD(G24-F24,1)-J24),"")))))</f>
        <v/>
      </c>
      <c r="J24" s="13" t="str">
        <f t="shared" si="2"/>
        <v/>
      </c>
      <c r="K24" s="14" t="str">
        <f t="shared" si="9"/>
        <v/>
      </c>
      <c r="L24" s="14"/>
      <c r="M24" s="21" t="str">
        <f t="shared" si="4"/>
        <v/>
      </c>
      <c r="N24" s="14"/>
      <c r="O24" s="14"/>
      <c r="P24" s="14" t="str">
        <f t="shared" si="6"/>
        <v/>
      </c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5:26" ht="22.5" customHeight="1" thickBot="1" x14ac:dyDescent="0.3">
      <c r="E25" s="22">
        <f t="shared" si="5"/>
        <v>42876</v>
      </c>
      <c r="F25" s="13"/>
      <c r="G25" s="13"/>
      <c r="H25" s="13" t="str">
        <f t="shared" si="0"/>
        <v/>
      </c>
      <c r="I25" s="13" t="str">
        <f t="shared" si="7"/>
        <v/>
      </c>
      <c r="J25" s="13" t="str">
        <f t="shared" si="2"/>
        <v/>
      </c>
      <c r="K25" s="14" t="str">
        <f t="shared" si="9"/>
        <v/>
      </c>
      <c r="L25" s="14"/>
      <c r="M25" s="21" t="str">
        <f t="shared" si="4"/>
        <v/>
      </c>
      <c r="N25" s="14"/>
      <c r="O25" s="14"/>
      <c r="P25" s="14" t="str">
        <f t="shared" si="6"/>
        <v/>
      </c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5:26" ht="22.5" customHeight="1" thickBot="1" x14ac:dyDescent="0.3">
      <c r="E26" s="22">
        <f t="shared" si="5"/>
        <v>42877</v>
      </c>
      <c r="F26" s="13">
        <v>0.22916666666666666</v>
      </c>
      <c r="G26" s="13">
        <v>0.58333333333333337</v>
      </c>
      <c r="H26" s="13">
        <f t="shared" si="0"/>
        <v>0.35416666666666674</v>
      </c>
      <c r="I26" s="13">
        <f t="shared" si="7"/>
        <v>0.33333333333333337</v>
      </c>
      <c r="J26" s="13">
        <f t="shared" si="2"/>
        <v>2.083333333333337E-2</v>
      </c>
      <c r="K26" s="14">
        <f t="shared" si="9"/>
        <v>0.558500000000001</v>
      </c>
      <c r="L26" s="14"/>
      <c r="M26" s="21">
        <f t="shared" si="4"/>
        <v>1.1143500000000002</v>
      </c>
      <c r="N26" s="14"/>
      <c r="O26" s="14"/>
      <c r="P26" s="14">
        <f t="shared" si="6"/>
        <v>3.53</v>
      </c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5:26" ht="22.5" customHeight="1" thickBot="1" x14ac:dyDescent="0.3">
      <c r="E27" s="22">
        <f t="shared" si="5"/>
        <v>42878</v>
      </c>
      <c r="F27" s="13">
        <v>0.22916666666666666</v>
      </c>
      <c r="G27" s="13">
        <v>0.58333333333333337</v>
      </c>
      <c r="H27" s="13">
        <f t="shared" si="0"/>
        <v>0.35416666666666674</v>
      </c>
      <c r="I27" s="13">
        <f>IF(AND(F27="",G27=""),"",IF(F27="","Heure Début ?",IF(G27="","Heure Fin ?",IF(AND(F27&lt;&gt;0,G27&lt;&gt;0),MOD(G27-F27,1)-J27,IF(AND(F27&lt;&gt;"",G27&lt;&gt;""),IF(J27=MOD($C$3-$B$3,1),MOD($B$3-$C$3,1),MOD(G27-F27,1)-J27),"")))))</f>
        <v>0.33333333333333337</v>
      </c>
      <c r="J27" s="13">
        <f t="shared" si="2"/>
        <v>2.083333333333337E-2</v>
      </c>
      <c r="K27" s="14">
        <f t="shared" si="9"/>
        <v>0.558500000000001</v>
      </c>
      <c r="L27" s="14"/>
      <c r="M27" s="21">
        <f t="shared" si="4"/>
        <v>1.1143500000000002</v>
      </c>
      <c r="N27" s="14"/>
      <c r="O27" s="14"/>
      <c r="P27" s="14">
        <f t="shared" si="6"/>
        <v>3.53</v>
      </c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5:26" ht="22.5" customHeight="1" thickBot="1" x14ac:dyDescent="0.3">
      <c r="E28" s="22">
        <f t="shared" si="5"/>
        <v>42879</v>
      </c>
      <c r="F28" s="13">
        <v>0.22222222222222221</v>
      </c>
      <c r="G28" s="13">
        <v>0.625</v>
      </c>
      <c r="H28" s="13">
        <f t="shared" si="0"/>
        <v>0.40277777777777779</v>
      </c>
      <c r="I28" s="13">
        <f>IF(AND(F28="",G28=""),"",IF(F28="","Heure Début ?",IF(G28="","Heure Fin ?",IF(AND(F28&lt;&gt;0,G28&lt;&gt;0),MOD(G28-F28,1)-J28,IF(AND(F28&lt;&gt;"",G28&lt;&gt;""),IF(J28=MOD($C$3-$B$3,1),MOD($B$3-$C$3,1),MOD(G28-F28,1)-J28),"")))))</f>
        <v>0.375</v>
      </c>
      <c r="J28" s="13">
        <f t="shared" si="2"/>
        <v>2.777777777777779E-2</v>
      </c>
      <c r="K28" s="14">
        <f t="shared" si="9"/>
        <v>0.74466666666666703</v>
      </c>
      <c r="L28" s="14"/>
      <c r="M28" s="21">
        <f t="shared" si="4"/>
        <v>1.2673000000000001</v>
      </c>
      <c r="N28" s="14"/>
      <c r="O28" s="14"/>
      <c r="P28" s="14">
        <f t="shared" si="6"/>
        <v>3.53</v>
      </c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5:26" ht="22.5" customHeight="1" thickBot="1" x14ac:dyDescent="0.3">
      <c r="E29" s="22">
        <f t="shared" si="5"/>
        <v>42880</v>
      </c>
      <c r="F29" s="13"/>
      <c r="G29" s="13"/>
      <c r="H29" s="13" t="str">
        <f t="shared" si="0"/>
        <v/>
      </c>
      <c r="I29" s="13" t="str">
        <f t="shared" ref="I29:I34" si="10">IF(AND(F29="",G29=""),"",IF(F29="","Heure Début ?",IF(G29="","Heure Fin ?",IF(AND(F29&lt;&gt;0,G29&lt;&gt;0),MOD(G29-F29,1)-J29,IF(AND(F29&lt;&gt;"",G29&lt;&gt;""),IF(J29=MOD($C$3-$B$3,1),MOD($B$3-$C$3,1),MOD(G29-F29,1)-J29),"")))))</f>
        <v/>
      </c>
      <c r="J29" s="13" t="str">
        <f t="shared" si="2"/>
        <v/>
      </c>
      <c r="K29" s="14" t="str">
        <f t="shared" si="9"/>
        <v/>
      </c>
      <c r="L29" s="14"/>
      <c r="M29" s="21" t="str">
        <f t="shared" si="4"/>
        <v/>
      </c>
      <c r="N29" s="14"/>
      <c r="O29" s="14"/>
      <c r="P29" s="14" t="str">
        <f t="shared" si="6"/>
        <v/>
      </c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5:26" ht="22.5" customHeight="1" thickBot="1" x14ac:dyDescent="0.3">
      <c r="E30" s="22">
        <f t="shared" si="5"/>
        <v>42881</v>
      </c>
      <c r="F30" s="13"/>
      <c r="G30" s="13"/>
      <c r="H30" s="13" t="str">
        <f t="shared" si="0"/>
        <v/>
      </c>
      <c r="I30" s="13" t="str">
        <f t="shared" si="10"/>
        <v/>
      </c>
      <c r="J30" s="13" t="str">
        <f t="shared" si="2"/>
        <v/>
      </c>
      <c r="K30" s="14" t="str">
        <f t="shared" si="9"/>
        <v/>
      </c>
      <c r="L30" s="14"/>
      <c r="M30" s="21" t="str">
        <f t="shared" si="4"/>
        <v/>
      </c>
      <c r="N30" s="14"/>
      <c r="O30" s="14"/>
      <c r="P30" s="14" t="str">
        <f t="shared" si="6"/>
        <v/>
      </c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5:26" ht="22.5" customHeight="1" thickBot="1" x14ac:dyDescent="0.3">
      <c r="E31" s="22">
        <f t="shared" si="5"/>
        <v>42882</v>
      </c>
      <c r="F31" s="13"/>
      <c r="G31" s="13"/>
      <c r="H31" s="13" t="str">
        <f t="shared" si="0"/>
        <v/>
      </c>
      <c r="I31" s="13" t="str">
        <f t="shared" si="10"/>
        <v/>
      </c>
      <c r="J31" s="13" t="str">
        <f t="shared" si="2"/>
        <v/>
      </c>
      <c r="K31" s="14" t="str">
        <f t="shared" si="9"/>
        <v/>
      </c>
      <c r="L31" s="14"/>
      <c r="M31" s="21" t="str">
        <f t="shared" si="4"/>
        <v/>
      </c>
      <c r="N31" s="14"/>
      <c r="O31" s="14"/>
      <c r="P31" s="14" t="str">
        <f t="shared" si="6"/>
        <v/>
      </c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5:26" ht="22.5" customHeight="1" thickBot="1" x14ac:dyDescent="0.3">
      <c r="E32" s="22">
        <f t="shared" si="5"/>
        <v>42883</v>
      </c>
      <c r="F32" s="13"/>
      <c r="G32" s="13"/>
      <c r="H32" s="13" t="str">
        <f t="shared" si="0"/>
        <v/>
      </c>
      <c r="I32" s="13" t="str">
        <f>IF(AND(F32="",G32=""),"",IF(F32="","Heure Début ?",IF(G32="","Heure Fin ?",IF(AND(F32&lt;&gt;0,G32&lt;&gt;0),MOD(G32-F32,1)-J32,IF(AND(F32&lt;&gt;"",G32&lt;&gt;""),IF(J32=MOD($C$3-$B$3,1),MOD($B$3-$C$3,1),MOD(G32-F32,1)-J32),"")))))</f>
        <v/>
      </c>
      <c r="J32" s="13" t="str">
        <f t="shared" si="2"/>
        <v/>
      </c>
      <c r="K32" s="14" t="str">
        <f t="shared" si="9"/>
        <v/>
      </c>
      <c r="L32" s="14"/>
      <c r="M32" s="21" t="str">
        <f t="shared" si="4"/>
        <v/>
      </c>
      <c r="N32" s="14"/>
      <c r="O32" s="14"/>
      <c r="P32" s="14" t="str">
        <f t="shared" si="6"/>
        <v/>
      </c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5:26" ht="22.5" customHeight="1" thickBot="1" x14ac:dyDescent="0.3">
      <c r="E33" s="22">
        <f t="shared" si="5"/>
        <v>42884</v>
      </c>
      <c r="F33" s="13">
        <v>0.20138888888888887</v>
      </c>
      <c r="G33" s="13">
        <v>0.5</v>
      </c>
      <c r="H33" s="13">
        <f t="shared" si="0"/>
        <v>0.29861111111111116</v>
      </c>
      <c r="I33" s="13">
        <f t="shared" si="10"/>
        <v>0.25</v>
      </c>
      <c r="J33" s="13">
        <f t="shared" si="2"/>
        <v>4.861111111111116E-2</v>
      </c>
      <c r="K33" s="14">
        <f t="shared" si="9"/>
        <v>1.3031666666666679</v>
      </c>
      <c r="L33" s="14"/>
      <c r="M33" s="21">
        <f t="shared" si="4"/>
        <v>0.93955000000000011</v>
      </c>
      <c r="N33" s="14"/>
      <c r="O33" s="14"/>
      <c r="P33" s="14">
        <f t="shared" si="6"/>
        <v>3.53</v>
      </c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5:26" ht="22.5" customHeight="1" thickBot="1" x14ac:dyDescent="0.3">
      <c r="E34" s="22">
        <f t="shared" si="5"/>
        <v>42885</v>
      </c>
      <c r="F34" s="13">
        <v>0.20138888888888887</v>
      </c>
      <c r="G34" s="13">
        <v>0.5</v>
      </c>
      <c r="H34" s="13">
        <f t="shared" si="0"/>
        <v>0.29861111111111116</v>
      </c>
      <c r="I34" s="13">
        <f t="shared" si="10"/>
        <v>0.25</v>
      </c>
      <c r="J34" s="13">
        <f t="shared" si="2"/>
        <v>4.861111111111116E-2</v>
      </c>
      <c r="K34" s="14">
        <f t="shared" si="9"/>
        <v>1.3031666666666679</v>
      </c>
      <c r="L34" s="14"/>
      <c r="M34" s="21">
        <f t="shared" si="4"/>
        <v>0.93955000000000011</v>
      </c>
      <c r="N34" s="14"/>
      <c r="O34" s="14"/>
      <c r="P34" s="14">
        <f t="shared" si="6"/>
        <v>3.53</v>
      </c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5:26" ht="22.5" customHeight="1" thickBot="1" x14ac:dyDescent="0.3">
      <c r="E35" s="22">
        <f t="shared" si="5"/>
        <v>42886</v>
      </c>
      <c r="F35" s="13">
        <v>0.54166666666666663</v>
      </c>
      <c r="G35" s="13">
        <v>0.79166666666666663</v>
      </c>
      <c r="H35" s="13">
        <f t="shared" si="0"/>
        <v>0.25</v>
      </c>
      <c r="I35" s="13">
        <f>IF(AND(F35="",G35=""),"",IF(F35="","Heure Début ?",IF(G35="","Heure Fin ?",IF(AND(F35&lt;&gt;0,G35&lt;&gt;0),MOD(G35-F35,1)-J35,IF(AND(F35&lt;&gt;"",G35&lt;&gt;""),IF(J35=MOD($C$3-$B$3,1),MOD($B$3-$C$3,1),MOD(G35-F35,1)-J35),"")))))</f>
        <v>0.25</v>
      </c>
      <c r="J35" s="13">
        <f t="shared" si="2"/>
        <v>0</v>
      </c>
      <c r="K35" s="14">
        <f t="shared" si="9"/>
        <v>0</v>
      </c>
      <c r="L35" s="14"/>
      <c r="M35" s="21">
        <f t="shared" si="4"/>
        <v>0.78659999999999997</v>
      </c>
      <c r="N35" s="14"/>
      <c r="O35" s="14"/>
      <c r="P35" s="14">
        <f t="shared" si="6"/>
        <v>3.53</v>
      </c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5:26" ht="15" customHeight="1" x14ac:dyDescent="0.25"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5:26" ht="15" customHeight="1" thickBot="1" x14ac:dyDescent="0.3"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  <row r="38" spans="5:26" ht="22.5" customHeight="1" thickBot="1" x14ac:dyDescent="0.3">
      <c r="E38" s="7" t="s">
        <v>16</v>
      </c>
      <c r="F38" s="8" t="s">
        <v>17</v>
      </c>
      <c r="G38" s="8" t="s">
        <v>17</v>
      </c>
      <c r="H38" s="17">
        <f>SUM(H5:H35)</f>
        <v>7.125</v>
      </c>
      <c r="I38" s="17">
        <f t="shared" ref="I38:J38" si="11">SUM(I5:I35)</f>
        <v>6.0069444444444429</v>
      </c>
      <c r="J38" s="17">
        <f t="shared" si="11"/>
        <v>1.1180555555555558</v>
      </c>
      <c r="K38" s="15">
        <f>SUM(K5:K35)</f>
        <v>29.972833333333341</v>
      </c>
      <c r="L38" s="8"/>
      <c r="M38" s="15">
        <f>SUM(M5:M35)</f>
        <v>22.418100000000006</v>
      </c>
      <c r="N38" s="8"/>
      <c r="O38" s="8"/>
      <c r="P38" s="15">
        <f>SUM(P5:P35)</f>
        <v>70.600000000000009</v>
      </c>
      <c r="Q38" s="8"/>
      <c r="R38" s="8"/>
      <c r="S38" s="8"/>
      <c r="T38" s="8"/>
      <c r="U38" s="8"/>
      <c r="V38" s="8"/>
      <c r="W38" s="8"/>
      <c r="X38" s="8"/>
      <c r="Y38" s="8"/>
      <c r="Z38" s="9"/>
    </row>
    <row r="39" spans="5:26" ht="15.75" thickTop="1" x14ac:dyDescent="0.25"/>
    <row r="40" spans="5:26" x14ac:dyDescent="0.25">
      <c r="H40" s="1" t="s">
        <v>18</v>
      </c>
      <c r="I40" s="1" t="s">
        <v>20</v>
      </c>
      <c r="J40" s="1" t="s">
        <v>19</v>
      </c>
      <c r="K40" s="1">
        <v>29.99</v>
      </c>
    </row>
    <row r="42" spans="5:26" x14ac:dyDescent="0.25">
      <c r="K42" s="19"/>
      <c r="M42" s="19"/>
    </row>
    <row r="43" spans="5:26" x14ac:dyDescent="0.25">
      <c r="L43" s="10"/>
      <c r="M43" s="20"/>
    </row>
  </sheetData>
  <mergeCells count="2">
    <mergeCell ref="E36:Z37"/>
    <mergeCell ref="A4:XFD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COSSAIS</dc:creator>
  <cp:lastModifiedBy>Alexandre COSSAIS</cp:lastModifiedBy>
  <dcterms:created xsi:type="dcterms:W3CDTF">2017-07-22T13:56:22Z</dcterms:created>
  <dcterms:modified xsi:type="dcterms:W3CDTF">2017-07-24T09:30:01Z</dcterms:modified>
</cp:coreProperties>
</file>