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bookViews>
    <workbookView xWindow="0" yWindow="0" windowWidth="23250" windowHeight="12435" activeTab="3"/>
  </bookViews>
  <sheets>
    <sheet name="Feuil1" sheetId="1" r:id="rId1"/>
    <sheet name="Feuil2" sheetId="2" r:id="rId2"/>
    <sheet name="Feuil3" sheetId="3" r:id="rId3"/>
    <sheet name="Feuil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4" l="1"/>
  <c r="R5" i="1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5" i="1"/>
  <c r="H66" i="4"/>
  <c r="H65" i="4"/>
  <c r="H64" i="4"/>
  <c r="H63" i="4"/>
  <c r="I63" i="4" s="1"/>
  <c r="H62" i="4"/>
  <c r="H61" i="4"/>
  <c r="H60" i="4"/>
  <c r="H59" i="4"/>
  <c r="I59" i="4" s="1"/>
  <c r="H58" i="4"/>
  <c r="H57" i="4"/>
  <c r="H56" i="4"/>
  <c r="H55" i="4"/>
  <c r="I55" i="4" s="1"/>
  <c r="H54" i="4"/>
  <c r="H53" i="4"/>
  <c r="H52" i="4"/>
  <c r="H51" i="4"/>
  <c r="H50" i="4"/>
  <c r="H49" i="4"/>
  <c r="H48" i="4"/>
  <c r="H47" i="4"/>
  <c r="I47" i="4" s="1"/>
  <c r="H46" i="4"/>
  <c r="H45" i="4"/>
  <c r="H44" i="4"/>
  <c r="H43" i="4"/>
  <c r="I43" i="4" s="1"/>
  <c r="H42" i="4"/>
  <c r="H41" i="4"/>
  <c r="H40" i="4"/>
  <c r="H39" i="4"/>
  <c r="I39" i="4" s="1"/>
  <c r="H38" i="4"/>
  <c r="H37" i="4"/>
  <c r="H36" i="4"/>
  <c r="H35" i="4"/>
  <c r="I35" i="4" s="1"/>
  <c r="H34" i="4"/>
  <c r="H33" i="4"/>
  <c r="H32" i="4"/>
  <c r="H31" i="4"/>
  <c r="H30" i="4"/>
  <c r="H29" i="4"/>
  <c r="H28" i="4"/>
  <c r="H27" i="4"/>
  <c r="H26" i="4"/>
  <c r="H25" i="4"/>
  <c r="H24" i="4"/>
  <c r="H23" i="4"/>
  <c r="I23" i="4" s="1"/>
  <c r="H22" i="4"/>
  <c r="H21" i="4"/>
  <c r="H20" i="4"/>
  <c r="H19" i="4"/>
  <c r="I19" i="4" s="1"/>
  <c r="H18" i="4"/>
  <c r="H17" i="4"/>
  <c r="H16" i="4"/>
  <c r="H15" i="4"/>
  <c r="I15" i="4" s="1"/>
  <c r="H14" i="4"/>
  <c r="H13" i="4"/>
  <c r="H12" i="4"/>
  <c r="H11" i="4"/>
  <c r="I11" i="4" s="1"/>
  <c r="H10" i="4"/>
  <c r="H9" i="4"/>
  <c r="H8" i="4"/>
  <c r="H6" i="4"/>
  <c r="H5" i="4"/>
  <c r="I51" i="4"/>
  <c r="I27" i="4"/>
  <c r="H7" i="4"/>
  <c r="I7" i="4" s="1"/>
  <c r="H7" i="1"/>
  <c r="I31" i="4"/>
  <c r="I64" i="4"/>
  <c r="I60" i="4"/>
  <c r="I56" i="4"/>
  <c r="I52" i="4"/>
  <c r="I48" i="4"/>
  <c r="I44" i="4"/>
  <c r="I40" i="4"/>
  <c r="I36" i="4"/>
  <c r="I32" i="4"/>
  <c r="I28" i="4"/>
  <c r="I24" i="4"/>
  <c r="I20" i="4"/>
  <c r="I16" i="4"/>
  <c r="I12" i="4"/>
  <c r="I8" i="4"/>
  <c r="I5" i="4"/>
  <c r="H5" i="1"/>
  <c r="I5" i="1" s="1"/>
  <c r="I7" i="1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5" i="1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5" i="1"/>
  <c r="I66" i="4"/>
  <c r="I65" i="4"/>
  <c r="I62" i="4"/>
  <c r="I61" i="4"/>
  <c r="I58" i="4"/>
  <c r="I57" i="4"/>
  <c r="I54" i="4"/>
  <c r="I53" i="4"/>
  <c r="I50" i="4"/>
  <c r="I49" i="4"/>
  <c r="I46" i="4"/>
  <c r="I45" i="4"/>
  <c r="I42" i="4"/>
  <c r="I41" i="4"/>
  <c r="I38" i="4"/>
  <c r="I37" i="4"/>
  <c r="I34" i="4"/>
  <c r="I33" i="4"/>
  <c r="I30" i="4"/>
  <c r="I29" i="4"/>
  <c r="I26" i="4"/>
  <c r="I25" i="4"/>
  <c r="I22" i="4"/>
  <c r="I21" i="4"/>
  <c r="I18" i="4"/>
  <c r="I17" i="4"/>
  <c r="I14" i="4"/>
  <c r="I13" i="4"/>
  <c r="I10" i="4"/>
  <c r="I9" i="4"/>
  <c r="I6" i="4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" i="1"/>
  <c r="I35" i="1"/>
  <c r="I38" i="1" l="1"/>
  <c r="L66" i="4"/>
  <c r="J66" i="4"/>
  <c r="O66" i="4"/>
  <c r="H5" i="3"/>
  <c r="H25" i="3"/>
  <c r="L65" i="4"/>
  <c r="L64" i="4"/>
  <c r="J64" i="4" s="1"/>
  <c r="L63" i="4"/>
  <c r="L62" i="4"/>
  <c r="J62" i="4" s="1"/>
  <c r="L61" i="4"/>
  <c r="L60" i="4"/>
  <c r="L59" i="4"/>
  <c r="L58" i="4"/>
  <c r="L57" i="4"/>
  <c r="L56" i="4"/>
  <c r="L55" i="4"/>
  <c r="L54" i="4"/>
  <c r="J54" i="4" s="1"/>
  <c r="L53" i="4"/>
  <c r="L52" i="4"/>
  <c r="L51" i="4"/>
  <c r="L50" i="4"/>
  <c r="J50" i="4" s="1"/>
  <c r="L49" i="4"/>
  <c r="L48" i="4"/>
  <c r="L47" i="4"/>
  <c r="L46" i="4"/>
  <c r="L45" i="4"/>
  <c r="L44" i="4"/>
  <c r="L43" i="4"/>
  <c r="J43" i="4" s="1"/>
  <c r="L42" i="4"/>
  <c r="L41" i="4"/>
  <c r="L40" i="4"/>
  <c r="L39" i="4"/>
  <c r="J39" i="4" s="1"/>
  <c r="L38" i="4"/>
  <c r="J38" i="4" s="1"/>
  <c r="L37" i="4"/>
  <c r="L36" i="4"/>
  <c r="L35" i="4"/>
  <c r="J35" i="4" s="1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J19" i="4" s="1"/>
  <c r="L18" i="4"/>
  <c r="L17" i="4"/>
  <c r="J17" i="4" s="1"/>
  <c r="L16" i="4"/>
  <c r="L15" i="4"/>
  <c r="L14" i="4"/>
  <c r="L13" i="4"/>
  <c r="L12" i="4"/>
  <c r="L11" i="4"/>
  <c r="L10" i="4"/>
  <c r="L9" i="4"/>
  <c r="L8" i="4"/>
  <c r="L7" i="4"/>
  <c r="L6" i="4"/>
  <c r="J65" i="4"/>
  <c r="J61" i="4"/>
  <c r="J60" i="4"/>
  <c r="J59" i="4"/>
  <c r="J58" i="4"/>
  <c r="J57" i="4"/>
  <c r="J56" i="4"/>
  <c r="J55" i="4"/>
  <c r="J53" i="4"/>
  <c r="J52" i="4"/>
  <c r="J51" i="4"/>
  <c r="J49" i="4"/>
  <c r="J48" i="4"/>
  <c r="J47" i="4"/>
  <c r="J46" i="4"/>
  <c r="J45" i="4"/>
  <c r="J44" i="4"/>
  <c r="J42" i="4"/>
  <c r="J41" i="4"/>
  <c r="J40" i="4"/>
  <c r="J37" i="4"/>
  <c r="J36" i="4"/>
  <c r="J33" i="4"/>
  <c r="J32" i="4"/>
  <c r="J31" i="4"/>
  <c r="J30" i="4"/>
  <c r="J28" i="4"/>
  <c r="J27" i="4"/>
  <c r="J26" i="4"/>
  <c r="J25" i="4"/>
  <c r="J24" i="4"/>
  <c r="J23" i="4"/>
  <c r="J22" i="4"/>
  <c r="J20" i="4"/>
  <c r="J18" i="4"/>
  <c r="J16" i="4"/>
  <c r="J15" i="4"/>
  <c r="J14" i="4"/>
  <c r="J13" i="4"/>
  <c r="J12" i="4"/>
  <c r="J11" i="4"/>
  <c r="J10" i="4"/>
  <c r="J9" i="4"/>
  <c r="J8" i="4"/>
  <c r="J6" i="4"/>
  <c r="L5" i="4"/>
  <c r="J5" i="4"/>
  <c r="E5" i="4"/>
  <c r="E7" i="4" s="1"/>
  <c r="E9" i="4" s="1"/>
  <c r="E11" i="4" s="1"/>
  <c r="E13" i="4" s="1"/>
  <c r="E15" i="4" s="1"/>
  <c r="E17" i="4" s="1"/>
  <c r="E19" i="4" s="1"/>
  <c r="E21" i="4" s="1"/>
  <c r="E23" i="4" s="1"/>
  <c r="E25" i="4" s="1"/>
  <c r="E27" i="4" s="1"/>
  <c r="E29" i="4" s="1"/>
  <c r="E31" i="4" s="1"/>
  <c r="E33" i="4" s="1"/>
  <c r="E35" i="4" s="1"/>
  <c r="E37" i="4" s="1"/>
  <c r="E39" i="4" s="1"/>
  <c r="E41" i="4" s="1"/>
  <c r="E43" i="4" s="1"/>
  <c r="E45" i="4" s="1"/>
  <c r="E47" i="4" s="1"/>
  <c r="E49" i="4" s="1"/>
  <c r="E51" i="4" s="1"/>
  <c r="E53" i="4" s="1"/>
  <c r="E55" i="4" s="1"/>
  <c r="E57" i="4" s="1"/>
  <c r="E59" i="4" s="1"/>
  <c r="E61" i="4" s="1"/>
  <c r="E63" i="4" s="1"/>
  <c r="E65" i="4" s="1"/>
  <c r="L35" i="3"/>
  <c r="M35" i="3" s="1"/>
  <c r="J35" i="3"/>
  <c r="R35" i="3" s="1"/>
  <c r="H35" i="3"/>
  <c r="I35" i="3" s="1"/>
  <c r="L34" i="3"/>
  <c r="L33" i="3"/>
  <c r="M33" i="3" s="1"/>
  <c r="J33" i="3"/>
  <c r="L32" i="3"/>
  <c r="L31" i="3"/>
  <c r="M31" i="3" s="1"/>
  <c r="J31" i="3"/>
  <c r="L30" i="3"/>
  <c r="L29" i="3"/>
  <c r="M29" i="3" s="1"/>
  <c r="J29" i="3"/>
  <c r="H29" i="3"/>
  <c r="I29" i="3" s="1"/>
  <c r="L28" i="3"/>
  <c r="L27" i="3"/>
  <c r="M27" i="3" s="1"/>
  <c r="J27" i="3"/>
  <c r="L26" i="3"/>
  <c r="J26" i="3"/>
  <c r="K26" i="3" s="1"/>
  <c r="H26" i="3"/>
  <c r="L25" i="3"/>
  <c r="M25" i="3" s="1"/>
  <c r="L24" i="3"/>
  <c r="M24" i="3" s="1"/>
  <c r="L23" i="3"/>
  <c r="M23" i="3" s="1"/>
  <c r="L22" i="3"/>
  <c r="M22" i="3" s="1"/>
  <c r="J22" i="3"/>
  <c r="K22" i="3" s="1"/>
  <c r="L21" i="3"/>
  <c r="M21" i="3" s="1"/>
  <c r="N20" i="3"/>
  <c r="L20" i="3"/>
  <c r="M20" i="3" s="1"/>
  <c r="J20" i="3"/>
  <c r="K20" i="3" s="1"/>
  <c r="H20" i="3"/>
  <c r="L19" i="3"/>
  <c r="M19" i="3" s="1"/>
  <c r="J19" i="3"/>
  <c r="K19" i="3" s="1"/>
  <c r="H19" i="3"/>
  <c r="N18" i="3"/>
  <c r="L18" i="3"/>
  <c r="M18" i="3" s="1"/>
  <c r="J18" i="3"/>
  <c r="K18" i="3" s="1"/>
  <c r="H18" i="3"/>
  <c r="L17" i="3"/>
  <c r="M17" i="3" s="1"/>
  <c r="L16" i="3"/>
  <c r="M16" i="3" s="1"/>
  <c r="L15" i="3"/>
  <c r="M15" i="3" s="1"/>
  <c r="L14" i="3"/>
  <c r="M14" i="3" s="1"/>
  <c r="J14" i="3"/>
  <c r="K14" i="3" s="1"/>
  <c r="R13" i="3"/>
  <c r="L13" i="3"/>
  <c r="M13" i="3" s="1"/>
  <c r="J13" i="3"/>
  <c r="K13" i="3" s="1"/>
  <c r="H13" i="3"/>
  <c r="L12" i="3"/>
  <c r="M12" i="3" s="1"/>
  <c r="L11" i="3"/>
  <c r="M11" i="3" s="1"/>
  <c r="N10" i="3"/>
  <c r="L10" i="3"/>
  <c r="M10" i="3" s="1"/>
  <c r="J10" i="3"/>
  <c r="K10" i="3" s="1"/>
  <c r="H10" i="3"/>
  <c r="L9" i="3"/>
  <c r="M9" i="3" s="1"/>
  <c r="N8" i="3"/>
  <c r="L8" i="3"/>
  <c r="M8" i="3" s="1"/>
  <c r="L7" i="3"/>
  <c r="M7" i="3" s="1"/>
  <c r="L6" i="3"/>
  <c r="M6" i="3" s="1"/>
  <c r="J6" i="3"/>
  <c r="K6" i="3" s="1"/>
  <c r="L5" i="3"/>
  <c r="J5" i="3"/>
  <c r="R5" i="3" s="1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L35" i="2"/>
  <c r="N35" i="2" s="1"/>
  <c r="J35" i="2"/>
  <c r="L34" i="2"/>
  <c r="L33" i="2"/>
  <c r="M33" i="2" s="1"/>
  <c r="L32" i="2"/>
  <c r="J32" i="2" s="1"/>
  <c r="L31" i="2"/>
  <c r="N31" i="2" s="1"/>
  <c r="L30" i="2"/>
  <c r="J30" i="2" s="1"/>
  <c r="L29" i="2"/>
  <c r="N29" i="2" s="1"/>
  <c r="J29" i="2"/>
  <c r="H29" i="2"/>
  <c r="O29" i="2" s="1"/>
  <c r="L28" i="2"/>
  <c r="L27" i="2"/>
  <c r="N27" i="2" s="1"/>
  <c r="L26" i="2"/>
  <c r="L25" i="2"/>
  <c r="N25" i="2" s="1"/>
  <c r="L24" i="2"/>
  <c r="N23" i="2"/>
  <c r="L23" i="2"/>
  <c r="M23" i="2" s="1"/>
  <c r="J23" i="2"/>
  <c r="L22" i="2"/>
  <c r="L21" i="2"/>
  <c r="N21" i="2" s="1"/>
  <c r="J21" i="2"/>
  <c r="L20" i="2"/>
  <c r="L19" i="2"/>
  <c r="N19" i="2" s="1"/>
  <c r="J19" i="2"/>
  <c r="K19" i="2" s="1"/>
  <c r="L18" i="2"/>
  <c r="N18" i="2" s="1"/>
  <c r="J18" i="2"/>
  <c r="K18" i="2" s="1"/>
  <c r="H18" i="2"/>
  <c r="O18" i="2" s="1"/>
  <c r="L17" i="2"/>
  <c r="M17" i="2" s="1"/>
  <c r="J17" i="2"/>
  <c r="H17" i="2"/>
  <c r="I17" i="2" s="1"/>
  <c r="L16" i="2"/>
  <c r="L15" i="2"/>
  <c r="M15" i="2" s="1"/>
  <c r="J15" i="2"/>
  <c r="L14" i="2"/>
  <c r="M14" i="2" s="1"/>
  <c r="L13" i="2"/>
  <c r="N13" i="2" s="1"/>
  <c r="J13" i="2"/>
  <c r="L12" i="2"/>
  <c r="N12" i="2" s="1"/>
  <c r="J12" i="2"/>
  <c r="K12" i="2" s="1"/>
  <c r="H12" i="2"/>
  <c r="O12" i="2" s="1"/>
  <c r="L11" i="2"/>
  <c r="N11" i="2" s="1"/>
  <c r="J11" i="2"/>
  <c r="H11" i="2"/>
  <c r="O11" i="2" s="1"/>
  <c r="L10" i="2"/>
  <c r="L9" i="2"/>
  <c r="N9" i="2" s="1"/>
  <c r="L8" i="2"/>
  <c r="M7" i="2"/>
  <c r="L7" i="2"/>
  <c r="N7" i="2" s="1"/>
  <c r="J7" i="2"/>
  <c r="L6" i="2"/>
  <c r="M6" i="2" s="1"/>
  <c r="O5" i="2"/>
  <c r="N5" i="2"/>
  <c r="M5" i="2"/>
  <c r="L5" i="2"/>
  <c r="J5" i="2"/>
  <c r="H5" i="2"/>
  <c r="I5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J63" i="4" l="1"/>
  <c r="J29" i="4"/>
  <c r="R29" i="4" s="1"/>
  <c r="J7" i="4"/>
  <c r="J21" i="4"/>
  <c r="R21" i="4" s="1"/>
  <c r="R19" i="4"/>
  <c r="R17" i="4"/>
  <c r="R9" i="4"/>
  <c r="R11" i="4"/>
  <c r="R65" i="4"/>
  <c r="R25" i="4"/>
  <c r="R27" i="4"/>
  <c r="R47" i="4"/>
  <c r="O11" i="4"/>
  <c r="O27" i="4"/>
  <c r="O47" i="4"/>
  <c r="R49" i="4"/>
  <c r="R53" i="4"/>
  <c r="I69" i="4"/>
  <c r="O5" i="4"/>
  <c r="O13" i="4"/>
  <c r="R13" i="4"/>
  <c r="R31" i="4"/>
  <c r="R35" i="4"/>
  <c r="R39" i="4"/>
  <c r="R45" i="4"/>
  <c r="R57" i="4"/>
  <c r="L69" i="4"/>
  <c r="O9" i="4"/>
  <c r="O25" i="4"/>
  <c r="R33" i="4"/>
  <c r="R37" i="4"/>
  <c r="R41" i="4"/>
  <c r="R61" i="4"/>
  <c r="O15" i="4"/>
  <c r="R15" i="4"/>
  <c r="O23" i="4"/>
  <c r="R23" i="4"/>
  <c r="O31" i="4"/>
  <c r="O35" i="4"/>
  <c r="O33" i="4"/>
  <c r="O37" i="4"/>
  <c r="O41" i="4"/>
  <c r="O65" i="4"/>
  <c r="J25" i="3"/>
  <c r="J24" i="3"/>
  <c r="K24" i="3" s="1"/>
  <c r="J23" i="3"/>
  <c r="R23" i="3" s="1"/>
  <c r="H22" i="3"/>
  <c r="N22" i="3"/>
  <c r="J21" i="3"/>
  <c r="R21" i="3" s="1"/>
  <c r="J17" i="3"/>
  <c r="R17" i="3" s="1"/>
  <c r="J16" i="3"/>
  <c r="N16" i="3"/>
  <c r="J15" i="3"/>
  <c r="H14" i="3"/>
  <c r="O14" i="3" s="1"/>
  <c r="N14" i="3"/>
  <c r="J12" i="3"/>
  <c r="N12" i="3"/>
  <c r="J11" i="3"/>
  <c r="R11" i="3" s="1"/>
  <c r="J9" i="3"/>
  <c r="J8" i="3"/>
  <c r="R8" i="3" s="1"/>
  <c r="J7" i="3"/>
  <c r="N27" i="3"/>
  <c r="N25" i="3"/>
  <c r="R26" i="3"/>
  <c r="N29" i="3"/>
  <c r="N31" i="3"/>
  <c r="N33" i="3"/>
  <c r="N24" i="3"/>
  <c r="N35" i="3"/>
  <c r="N6" i="3"/>
  <c r="I13" i="3"/>
  <c r="O13" i="3"/>
  <c r="K25" i="3"/>
  <c r="N32" i="3"/>
  <c r="J32" i="3"/>
  <c r="M32" i="3"/>
  <c r="K5" i="3"/>
  <c r="H6" i="3"/>
  <c r="R6" i="3"/>
  <c r="N7" i="3"/>
  <c r="O10" i="3"/>
  <c r="I10" i="3"/>
  <c r="R10" i="3"/>
  <c r="N11" i="3"/>
  <c r="R14" i="3"/>
  <c r="N15" i="3"/>
  <c r="O18" i="3"/>
  <c r="I18" i="3"/>
  <c r="R18" i="3"/>
  <c r="N19" i="3"/>
  <c r="O22" i="3"/>
  <c r="I22" i="3"/>
  <c r="R22" i="3"/>
  <c r="N23" i="3"/>
  <c r="N26" i="3"/>
  <c r="M26" i="3"/>
  <c r="I5" i="3"/>
  <c r="O5" i="3"/>
  <c r="H31" i="3"/>
  <c r="R31" i="3"/>
  <c r="K31" i="3"/>
  <c r="L38" i="3"/>
  <c r="M5" i="3"/>
  <c r="R7" i="3"/>
  <c r="R15" i="3"/>
  <c r="I19" i="3"/>
  <c r="O19" i="3"/>
  <c r="R19" i="3"/>
  <c r="R29" i="3"/>
  <c r="K29" i="3"/>
  <c r="N30" i="3"/>
  <c r="J30" i="3"/>
  <c r="M30" i="3"/>
  <c r="H33" i="3"/>
  <c r="R33" i="3"/>
  <c r="K33" i="3"/>
  <c r="N34" i="3"/>
  <c r="J34" i="3"/>
  <c r="M34" i="3"/>
  <c r="N5" i="3"/>
  <c r="N9" i="3"/>
  <c r="R12" i="3"/>
  <c r="N13" i="3"/>
  <c r="R16" i="3"/>
  <c r="N17" i="3"/>
  <c r="O20" i="3"/>
  <c r="I20" i="3"/>
  <c r="R20" i="3"/>
  <c r="N21" i="3"/>
  <c r="H24" i="3"/>
  <c r="R24" i="3"/>
  <c r="O26" i="3"/>
  <c r="I26" i="3"/>
  <c r="H27" i="3"/>
  <c r="R27" i="3"/>
  <c r="K27" i="3"/>
  <c r="N28" i="3"/>
  <c r="J28" i="3"/>
  <c r="M28" i="3"/>
  <c r="O29" i="3"/>
  <c r="K35" i="3"/>
  <c r="O35" i="3"/>
  <c r="R17" i="2"/>
  <c r="M13" i="2"/>
  <c r="N15" i="2"/>
  <c r="M19" i="2"/>
  <c r="N17" i="2"/>
  <c r="J9" i="2"/>
  <c r="K9" i="2" s="1"/>
  <c r="J33" i="2"/>
  <c r="N33" i="2"/>
  <c r="M35" i="2"/>
  <c r="K32" i="2"/>
  <c r="H32" i="2"/>
  <c r="O32" i="2" s="1"/>
  <c r="J31" i="2"/>
  <c r="H31" i="2" s="1"/>
  <c r="O31" i="2" s="1"/>
  <c r="M31" i="2"/>
  <c r="K30" i="2"/>
  <c r="H30" i="2"/>
  <c r="O30" i="2" s="1"/>
  <c r="J27" i="2"/>
  <c r="M25" i="2"/>
  <c r="J25" i="2"/>
  <c r="H25" i="2" s="1"/>
  <c r="O25" i="2" s="1"/>
  <c r="J24" i="2"/>
  <c r="M9" i="2"/>
  <c r="I11" i="2"/>
  <c r="M11" i="2"/>
  <c r="K17" i="2"/>
  <c r="O17" i="2"/>
  <c r="M21" i="2"/>
  <c r="M29" i="2"/>
  <c r="R11" i="2"/>
  <c r="M27" i="2"/>
  <c r="I29" i="2"/>
  <c r="K11" i="2"/>
  <c r="N20" i="2"/>
  <c r="J20" i="2"/>
  <c r="M20" i="2"/>
  <c r="K25" i="2"/>
  <c r="R7" i="2"/>
  <c r="H7" i="2"/>
  <c r="N10" i="2"/>
  <c r="J10" i="2"/>
  <c r="R13" i="2"/>
  <c r="H13" i="2"/>
  <c r="N16" i="2"/>
  <c r="J16" i="2"/>
  <c r="K23" i="2"/>
  <c r="R23" i="2"/>
  <c r="H23" i="2"/>
  <c r="N28" i="2"/>
  <c r="J28" i="2"/>
  <c r="M28" i="2"/>
  <c r="R29" i="2"/>
  <c r="K29" i="2"/>
  <c r="N30" i="2"/>
  <c r="M30" i="2"/>
  <c r="N32" i="2"/>
  <c r="M32" i="2"/>
  <c r="N34" i="2"/>
  <c r="J34" i="2"/>
  <c r="M34" i="2"/>
  <c r="R5" i="2"/>
  <c r="N8" i="2"/>
  <c r="J8" i="2"/>
  <c r="R15" i="2"/>
  <c r="H15" i="2"/>
  <c r="K5" i="2"/>
  <c r="K7" i="2"/>
  <c r="M8" i="2"/>
  <c r="M10" i="2"/>
  <c r="I12" i="2"/>
  <c r="M12" i="2"/>
  <c r="K13" i="2"/>
  <c r="K15" i="2"/>
  <c r="M16" i="2"/>
  <c r="I18" i="2"/>
  <c r="M18" i="2"/>
  <c r="R21" i="2"/>
  <c r="H21" i="2"/>
  <c r="K21" i="2"/>
  <c r="M26" i="2"/>
  <c r="N26" i="2"/>
  <c r="J26" i="2"/>
  <c r="I30" i="2"/>
  <c r="R30" i="2"/>
  <c r="I32" i="2"/>
  <c r="R32" i="2"/>
  <c r="R35" i="2"/>
  <c r="H35" i="2"/>
  <c r="K35" i="2"/>
  <c r="N24" i="2"/>
  <c r="M24" i="2"/>
  <c r="R27" i="2"/>
  <c r="H27" i="2"/>
  <c r="K27" i="2"/>
  <c r="N6" i="2"/>
  <c r="J6" i="2"/>
  <c r="R9" i="2"/>
  <c r="H9" i="2"/>
  <c r="N14" i="2"/>
  <c r="J14" i="2"/>
  <c r="R19" i="2"/>
  <c r="H19" i="2"/>
  <c r="L38" i="2"/>
  <c r="R12" i="2"/>
  <c r="R18" i="2"/>
  <c r="M22" i="2"/>
  <c r="N22" i="2"/>
  <c r="J22" i="2"/>
  <c r="R33" i="2"/>
  <c r="H33" i="2"/>
  <c r="K33" i="2"/>
  <c r="L14" i="1"/>
  <c r="J14" i="1" s="1"/>
  <c r="H14" i="1" s="1"/>
  <c r="L13" i="1"/>
  <c r="J13" i="1" s="1"/>
  <c r="H13" i="1" s="1"/>
  <c r="L15" i="1"/>
  <c r="J15" i="1" s="1"/>
  <c r="H15" i="1" s="1"/>
  <c r="L6" i="1"/>
  <c r="J6" i="1" s="1"/>
  <c r="H6" i="1" s="1"/>
  <c r="L7" i="1"/>
  <c r="J7" i="1" s="1"/>
  <c r="L8" i="1"/>
  <c r="J8" i="1" s="1"/>
  <c r="H8" i="1" s="1"/>
  <c r="L9" i="1"/>
  <c r="J9" i="1" s="1"/>
  <c r="H9" i="1" s="1"/>
  <c r="L10" i="1"/>
  <c r="J10" i="1" s="1"/>
  <c r="H10" i="1" s="1"/>
  <c r="H11" i="1"/>
  <c r="J11" i="1"/>
  <c r="L11" i="1"/>
  <c r="H12" i="1"/>
  <c r="J12" i="1"/>
  <c r="L12" i="1"/>
  <c r="L16" i="1"/>
  <c r="J16" i="1" s="1"/>
  <c r="H16" i="1" s="1"/>
  <c r="H17" i="1"/>
  <c r="J17" i="1"/>
  <c r="L17" i="1"/>
  <c r="H18" i="1"/>
  <c r="J18" i="1"/>
  <c r="L18" i="1"/>
  <c r="H24" i="1"/>
  <c r="H25" i="1"/>
  <c r="H29" i="1"/>
  <c r="H30" i="1"/>
  <c r="H31" i="1"/>
  <c r="H32" i="1"/>
  <c r="L19" i="1"/>
  <c r="J19" i="1" s="1"/>
  <c r="H19" i="1" s="1"/>
  <c r="J5" i="1"/>
  <c r="O53" i="4" l="1"/>
  <c r="O39" i="4"/>
  <c r="O19" i="4"/>
  <c r="R7" i="4"/>
  <c r="O18" i="4"/>
  <c r="J69" i="4"/>
  <c r="O61" i="4"/>
  <c r="R59" i="4"/>
  <c r="O49" i="4"/>
  <c r="M69" i="4"/>
  <c r="R43" i="4"/>
  <c r="O57" i="4"/>
  <c r="R63" i="4"/>
  <c r="O45" i="4"/>
  <c r="N69" i="4"/>
  <c r="R51" i="4"/>
  <c r="R55" i="4"/>
  <c r="R25" i="3"/>
  <c r="K23" i="3"/>
  <c r="H23" i="3"/>
  <c r="K21" i="3"/>
  <c r="H21" i="3"/>
  <c r="K17" i="3"/>
  <c r="H17" i="3"/>
  <c r="K16" i="3"/>
  <c r="H16" i="3"/>
  <c r="K15" i="3"/>
  <c r="H15" i="3"/>
  <c r="I14" i="3"/>
  <c r="K12" i="3"/>
  <c r="H12" i="3"/>
  <c r="K11" i="3"/>
  <c r="H11" i="3"/>
  <c r="K9" i="3"/>
  <c r="H9" i="3"/>
  <c r="R9" i="3"/>
  <c r="K8" i="3"/>
  <c r="H8" i="3"/>
  <c r="K7" i="3"/>
  <c r="H7" i="3"/>
  <c r="O6" i="3"/>
  <c r="I6" i="3"/>
  <c r="K34" i="3"/>
  <c r="R34" i="3"/>
  <c r="H34" i="3"/>
  <c r="I33" i="3"/>
  <c r="O33" i="3"/>
  <c r="K32" i="3"/>
  <c r="H32" i="3"/>
  <c r="R32" i="3"/>
  <c r="K28" i="3"/>
  <c r="H28" i="3"/>
  <c r="R28" i="3"/>
  <c r="I27" i="3"/>
  <c r="O27" i="3"/>
  <c r="O24" i="3"/>
  <c r="I24" i="3"/>
  <c r="M38" i="3"/>
  <c r="I31" i="3"/>
  <c r="O31" i="3"/>
  <c r="J38" i="3"/>
  <c r="I25" i="3"/>
  <c r="O25" i="3"/>
  <c r="N38" i="3"/>
  <c r="K30" i="3"/>
  <c r="R30" i="3"/>
  <c r="H30" i="3"/>
  <c r="K31" i="2"/>
  <c r="R31" i="2"/>
  <c r="I31" i="2"/>
  <c r="J38" i="2"/>
  <c r="R25" i="2"/>
  <c r="I25" i="2"/>
  <c r="K24" i="2"/>
  <c r="H24" i="2"/>
  <c r="R24" i="2"/>
  <c r="N38" i="2"/>
  <c r="M38" i="2"/>
  <c r="I19" i="2"/>
  <c r="O19" i="2"/>
  <c r="K22" i="2"/>
  <c r="H22" i="2"/>
  <c r="R22" i="2"/>
  <c r="I27" i="2"/>
  <c r="O27" i="2"/>
  <c r="K16" i="2"/>
  <c r="R16" i="2"/>
  <c r="H16" i="2"/>
  <c r="K10" i="2"/>
  <c r="R10" i="2"/>
  <c r="H10" i="2"/>
  <c r="K20" i="2"/>
  <c r="H20" i="2"/>
  <c r="R20" i="2"/>
  <c r="I15" i="2"/>
  <c r="O15" i="2"/>
  <c r="K14" i="2"/>
  <c r="R14" i="2"/>
  <c r="H14" i="2"/>
  <c r="K6" i="2"/>
  <c r="R6" i="2"/>
  <c r="H6" i="2"/>
  <c r="I35" i="2"/>
  <c r="O35" i="2"/>
  <c r="K26" i="2"/>
  <c r="R26" i="2"/>
  <c r="H26" i="2"/>
  <c r="I21" i="2"/>
  <c r="O21" i="2"/>
  <c r="K8" i="2"/>
  <c r="R8" i="2"/>
  <c r="H8" i="2"/>
  <c r="K28" i="2"/>
  <c r="R28" i="2"/>
  <c r="H28" i="2"/>
  <c r="I23" i="2"/>
  <c r="O23" i="2"/>
  <c r="I9" i="2"/>
  <c r="O9" i="2"/>
  <c r="I33" i="2"/>
  <c r="O33" i="2"/>
  <c r="K34" i="2"/>
  <c r="H34" i="2"/>
  <c r="R34" i="2"/>
  <c r="I13" i="2"/>
  <c r="O13" i="2"/>
  <c r="I7" i="2"/>
  <c r="O7" i="2"/>
  <c r="E5" i="1"/>
  <c r="E6" i="1" s="1"/>
  <c r="O5" i="1"/>
  <c r="L5" i="1"/>
  <c r="O29" i="4" l="1"/>
  <c r="O7" i="4"/>
  <c r="O21" i="4"/>
  <c r="O17" i="4"/>
  <c r="R69" i="4"/>
  <c r="H69" i="4"/>
  <c r="K69" i="4"/>
  <c r="O59" i="4"/>
  <c r="O51" i="4"/>
  <c r="O55" i="4"/>
  <c r="O63" i="4"/>
  <c r="O43" i="4"/>
  <c r="K38" i="3"/>
  <c r="I23" i="3"/>
  <c r="O23" i="3"/>
  <c r="H38" i="3"/>
  <c r="I21" i="3"/>
  <c r="O21" i="3"/>
  <c r="I17" i="3"/>
  <c r="O17" i="3"/>
  <c r="O16" i="3"/>
  <c r="I16" i="3"/>
  <c r="O15" i="3"/>
  <c r="I15" i="3"/>
  <c r="I12" i="3"/>
  <c r="O12" i="3"/>
  <c r="I11" i="3"/>
  <c r="O11" i="3"/>
  <c r="I9" i="3"/>
  <c r="O9" i="3"/>
  <c r="I8" i="3"/>
  <c r="O8" i="3"/>
  <c r="I7" i="3"/>
  <c r="O7" i="3"/>
  <c r="R38" i="3"/>
  <c r="O30" i="3"/>
  <c r="I30" i="3"/>
  <c r="O28" i="3"/>
  <c r="I28" i="3"/>
  <c r="O34" i="3"/>
  <c r="I34" i="3"/>
  <c r="O32" i="3"/>
  <c r="I32" i="3"/>
  <c r="I24" i="2"/>
  <c r="O24" i="2"/>
  <c r="R38" i="2"/>
  <c r="K38" i="2"/>
  <c r="O20" i="2"/>
  <c r="I20" i="2"/>
  <c r="O34" i="2"/>
  <c r="I34" i="2"/>
  <c r="O8" i="2"/>
  <c r="I8" i="2"/>
  <c r="O16" i="2"/>
  <c r="I16" i="2"/>
  <c r="O22" i="2"/>
  <c r="I22" i="2"/>
  <c r="O28" i="2"/>
  <c r="I28" i="2"/>
  <c r="O26" i="2"/>
  <c r="I26" i="2"/>
  <c r="O14" i="2"/>
  <c r="I14" i="2"/>
  <c r="O10" i="2"/>
  <c r="I10" i="2"/>
  <c r="O6" i="2"/>
  <c r="I6" i="2"/>
  <c r="H38" i="2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O24" i="1"/>
  <c r="O31" i="1"/>
  <c r="O32" i="1"/>
  <c r="O29" i="1"/>
  <c r="O17" i="1"/>
  <c r="O18" i="1"/>
  <c r="O25" i="1"/>
  <c r="O11" i="1"/>
  <c r="O12" i="1"/>
  <c r="J29" i="1"/>
  <c r="J31" i="1"/>
  <c r="J32" i="1"/>
  <c r="J24" i="1"/>
  <c r="J25" i="1"/>
  <c r="O69" i="4" l="1"/>
  <c r="O38" i="3"/>
  <c r="I38" i="3"/>
  <c r="I38" i="2"/>
  <c r="O38" i="2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M38" i="1" l="1"/>
  <c r="J21" i="1"/>
  <c r="J33" i="1"/>
  <c r="R29" i="1"/>
  <c r="R32" i="1"/>
  <c r="J22" i="1"/>
  <c r="J26" i="1"/>
  <c r="J30" i="1"/>
  <c r="J34" i="1"/>
  <c r="R31" i="1"/>
  <c r="R18" i="1"/>
  <c r="J23" i="1"/>
  <c r="J27" i="1"/>
  <c r="J35" i="1"/>
  <c r="R17" i="1"/>
  <c r="R24" i="1"/>
  <c r="R11" i="1"/>
  <c r="R12" i="1"/>
  <c r="J20" i="1"/>
  <c r="J28" i="1"/>
  <c r="R25" i="1"/>
  <c r="L38" i="1"/>
  <c r="H28" i="1" l="1"/>
  <c r="H35" i="1"/>
  <c r="H23" i="1"/>
  <c r="H33" i="1"/>
  <c r="H22" i="1"/>
  <c r="H20" i="1"/>
  <c r="H34" i="1"/>
  <c r="H26" i="1"/>
  <c r="H21" i="1"/>
  <c r="H27" i="1"/>
  <c r="O8" i="1"/>
  <c r="R8" i="1"/>
  <c r="O35" i="1"/>
  <c r="R35" i="1"/>
  <c r="O23" i="1"/>
  <c r="R23" i="1"/>
  <c r="O34" i="1"/>
  <c r="R34" i="1"/>
  <c r="R26" i="1"/>
  <c r="R14" i="1"/>
  <c r="O14" i="1"/>
  <c r="O28" i="1"/>
  <c r="R28" i="1"/>
  <c r="O16" i="1"/>
  <c r="R16" i="1"/>
  <c r="O7" i="1"/>
  <c r="R7" i="1"/>
  <c r="O6" i="1"/>
  <c r="R6" i="1"/>
  <c r="R33" i="1"/>
  <c r="O33" i="1"/>
  <c r="R13" i="1"/>
  <c r="O13" i="1"/>
  <c r="O19" i="1"/>
  <c r="R19" i="1"/>
  <c r="R27" i="1"/>
  <c r="O27" i="1"/>
  <c r="O15" i="1"/>
  <c r="R15" i="1"/>
  <c r="R9" i="1"/>
  <c r="O9" i="1"/>
  <c r="O20" i="1"/>
  <c r="R20" i="1"/>
  <c r="R30" i="1"/>
  <c r="O22" i="1"/>
  <c r="R22" i="1"/>
  <c r="R10" i="1"/>
  <c r="O10" i="1"/>
  <c r="R21" i="1"/>
  <c r="O21" i="1"/>
  <c r="J38" i="1"/>
  <c r="N38" i="1"/>
  <c r="K38" i="1" l="1"/>
  <c r="O26" i="1"/>
  <c r="R38" i="1"/>
  <c r="O30" i="1"/>
  <c r="H38" i="1"/>
  <c r="O38" i="1" l="1"/>
</calcChain>
</file>

<file path=xl/sharedStrings.xml><?xml version="1.0" encoding="utf-8"?>
<sst xmlns="http://schemas.openxmlformats.org/spreadsheetml/2006/main" count="108" uniqueCount="25">
  <si>
    <t>Date</t>
  </si>
  <si>
    <t>Heures début</t>
  </si>
  <si>
    <t>Heure de fin</t>
  </si>
  <si>
    <t>heures travaillées</t>
  </si>
  <si>
    <t>nombre d'heures de jour</t>
  </si>
  <si>
    <t>nombre d'heures de nuit</t>
  </si>
  <si>
    <t>Heures de nuits (10%)</t>
  </si>
  <si>
    <t>Prime d'habillage</t>
  </si>
  <si>
    <t>Prime sûreté N°1</t>
  </si>
  <si>
    <t>Dépannage ?</t>
  </si>
  <si>
    <t>H SUP 25% ?</t>
  </si>
  <si>
    <t>H SUP 125% ?</t>
  </si>
  <si>
    <t>Cumul heures travaillés</t>
  </si>
  <si>
    <t>Heure Début</t>
  </si>
  <si>
    <t>Heure Fin</t>
  </si>
  <si>
    <t>TT</t>
  </si>
  <si>
    <t>xxxxxxxxxxxxxxxx</t>
  </si>
  <si>
    <t>Prime sûreté N°2</t>
  </si>
  <si>
    <t>=PRODUIT(H5;???)</t>
  </si>
  <si>
    <t>Prime panier (3.530€)</t>
  </si>
  <si>
    <t xml:space="preserve">Mois de </t>
  </si>
  <si>
    <t>nombre d'heures de nuit en centième</t>
  </si>
  <si>
    <t>nombre d'heures de jour en centième</t>
  </si>
  <si>
    <t>heures travaillées en centième</t>
  </si>
  <si>
    <t>Prime d'ancienneté = 2% de 1693,60  &gt; 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</si>
</sst>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400]h:mm:ss\ AM/PM"/>
    <numFmt numFmtId="165" formatCode="#,##0.00\ &quot;€&quot;"/>
    <numFmt numFmtId="166" formatCode="[h]:mm:ss;@"/>
    <numFmt numFmtId="167" formatCode="#,##0.0000\ &quot;€&quot;"/>
    <numFmt numFmtId="168" formatCode="mmmm\-yyyy"/>
    <numFmt numFmtId="169" formatCode="h:mm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21" fontId="0" fillId="2" borderId="5" xfId="0" applyNumberForma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5" xfId="0" quotePrefix="1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2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67" fontId="0" fillId="0" borderId="5" xfId="0" quotePrefix="1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8" fontId="0" fillId="3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2" fontId="0" fillId="3" borderId="5" xfId="0" applyNumberForma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2" fontId="0" fillId="3" borderId="8" xfId="0" applyNumberForma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workbookViewId="0">
      <pane ySplit="3" topLeftCell="A4" activePane="bottomLeft" state="frozen"/>
      <selection pane="bottomLeft" activeCell="C9" sqref="C9"/>
    </sheetView>
  </sheetViews>
  <sheetFormatPr baseColWidth="10" defaultColWidth="11.42578125" defaultRowHeight="15" x14ac:dyDescent="0.25"/>
  <cols>
    <col min="1" max="1" width="3.28515625" style="1" customWidth="1"/>
    <col min="2" max="3" width="13.28515625" style="1" customWidth="1"/>
    <col min="4" max="4" width="11.42578125" style="1"/>
    <col min="5" max="5" width="12.140625" style="1" customWidth="1"/>
    <col min="6" max="8" width="18.28515625" style="1" customWidth="1"/>
    <col min="9" max="9" width="18.28515625" style="26" customWidth="1"/>
    <col min="10" max="10" width="18.28515625" style="1" customWidth="1"/>
    <col min="11" max="11" width="18.28515625" style="26" customWidth="1"/>
    <col min="12" max="12" width="18.28515625" style="1" customWidth="1"/>
    <col min="13" max="13" width="18.28515625" style="26" customWidth="1"/>
    <col min="14" max="28" width="18.28515625" style="1" customWidth="1"/>
    <col min="29" max="16384" width="11.42578125" style="1"/>
  </cols>
  <sheetData>
    <row r="1" spans="2:28" ht="15" customHeight="1" thickBot="1" x14ac:dyDescent="0.3">
      <c r="B1" s="23" t="s">
        <v>20</v>
      </c>
      <c r="C1" s="24">
        <v>42856</v>
      </c>
      <c r="D1" s="17"/>
    </row>
    <row r="2" spans="2:28" ht="15.75" thickBot="1" x14ac:dyDescent="0.3">
      <c r="B2" s="10" t="s">
        <v>13</v>
      </c>
      <c r="C2" s="10" t="s">
        <v>14</v>
      </c>
      <c r="E2" s="22"/>
    </row>
    <row r="3" spans="2:28" ht="61.5" thickTop="1" thickBot="1" x14ac:dyDescent="0.3">
      <c r="B3" s="11">
        <v>0.875</v>
      </c>
      <c r="C3" s="11">
        <v>0.25</v>
      </c>
      <c r="E3" s="2" t="s">
        <v>0</v>
      </c>
      <c r="F3" s="3" t="s">
        <v>1</v>
      </c>
      <c r="G3" s="3" t="s">
        <v>2</v>
      </c>
      <c r="H3" s="3" t="s">
        <v>3</v>
      </c>
      <c r="I3" s="37" t="s">
        <v>23</v>
      </c>
      <c r="J3" s="3" t="s">
        <v>4</v>
      </c>
      <c r="K3" s="37" t="s">
        <v>22</v>
      </c>
      <c r="L3" s="3" t="s">
        <v>5</v>
      </c>
      <c r="M3" s="37" t="s">
        <v>21</v>
      </c>
      <c r="N3" s="3" t="s">
        <v>6</v>
      </c>
      <c r="O3" s="3" t="s">
        <v>7</v>
      </c>
      <c r="P3" s="3" t="s">
        <v>8</v>
      </c>
      <c r="Q3" s="3" t="s">
        <v>17</v>
      </c>
      <c r="R3" s="3" t="s">
        <v>19</v>
      </c>
      <c r="S3" s="3"/>
      <c r="T3" s="3"/>
      <c r="U3" s="3"/>
      <c r="V3" s="3"/>
      <c r="W3" s="3"/>
      <c r="X3" s="3" t="s">
        <v>9</v>
      </c>
      <c r="Y3" s="3" t="s">
        <v>10</v>
      </c>
      <c r="Z3" s="3" t="s">
        <v>11</v>
      </c>
      <c r="AA3" s="3" t="s">
        <v>24</v>
      </c>
      <c r="AB3" s="4" t="s">
        <v>12</v>
      </c>
    </row>
    <row r="4" spans="2:28" s="30" customFormat="1" ht="20.100000000000001" customHeight="1" thickBot="1" x14ac:dyDescent="0.3">
      <c r="H4" s="50"/>
      <c r="I4" s="50"/>
      <c r="J4" s="50"/>
      <c r="K4" s="50"/>
      <c r="L4" s="50"/>
      <c r="M4" s="50"/>
      <c r="N4" s="50"/>
    </row>
    <row r="5" spans="2:28" ht="22.5" customHeight="1" thickBot="1" x14ac:dyDescent="0.3">
      <c r="E5" s="21">
        <f>DATE(YEAR($C$1),MONTH($C$1),1)</f>
        <v>42856</v>
      </c>
      <c r="F5" s="12"/>
      <c r="G5" s="12"/>
      <c r="H5" s="27" t="str">
        <f>IFERROR(IF(AND(F5="",G5=""),"",IF(F5="","Heure Début ?",IF(G5="","Heure Fin ?",IF(AND(F5&lt;&gt;"",G5&lt;&gt;""),J5+L5,""))))*24,"")</f>
        <v/>
      </c>
      <c r="I5" s="39" t="str">
        <f>IFERROR(ROUNDUP(H5*24,2),"")</f>
        <v/>
      </c>
      <c r="J5" s="12" t="str">
        <f t="shared" ref="J5:J35" si="0">IF(AND(F5="",G5=""),"",IF(F5="","Heure Début ?",IF(G5="","Heure Fin ?",IF(AND(F5&lt;&gt;0,G5&lt;&gt;0),MOD(G5-F5,1)-L5,IF(AND(F5&lt;&gt;"",G5&lt;&gt;""),IF(L5=MOD($C$3-$B$3,1),MOD($B$3-$C$3,1),MOD(G5-F5,1)-L5),"")))))</f>
        <v/>
      </c>
      <c r="K5" s="39" t="str">
        <f>IFERROR(ROUNDUP(J5*24,2),"")</f>
        <v/>
      </c>
      <c r="L5" s="12" t="str">
        <f t="shared" ref="L5:L35" si="1">IF(AND(F5&lt;&gt;"",G5&lt;&gt;"",MOD(F5-G5,1)=0),MOD($C$3-$B$3,1),IF(AND(F5="",G5=""),"",IF(F5="","Heure Début ?",IF(G5="","Heure Fin ?",(MOD(G5-F5,1)-IF(G5&gt;F5,MAX(0,MIN(G5,$B$3/1)-MAX(F5,$C$3/1)),MAX(0,$B$3/1-MAX(F5,$C$3/1))+MAX(0,MIN(G5,$B$3/1)-$C$3/1)))))))</f>
        <v/>
      </c>
      <c r="M5" s="39" t="str">
        <f>IFERROR(ROUND(L5*24,2),"")</f>
        <v/>
      </c>
      <c r="N5" s="13" t="str">
        <f>IF(M5&lt;&gt;"",PRODUCT(M5,1.117),"")</f>
        <v/>
      </c>
      <c r="O5" s="20" t="str">
        <f>IF(H5&lt;&gt;"",PRODUCT(H5*24,0.1311),"")</f>
        <v/>
      </c>
      <c r="P5" s="15" t="s">
        <v>18</v>
      </c>
      <c r="Q5" s="15" t="s">
        <v>18</v>
      </c>
      <c r="R5" s="13" t="str">
        <f>IF(OR(J5&lt;&gt;"",L5&lt;&gt;""),3.53,"")</f>
        <v/>
      </c>
      <c r="S5" s="5"/>
      <c r="T5" s="5"/>
      <c r="U5" s="5"/>
      <c r="V5" s="5"/>
      <c r="W5" s="5"/>
      <c r="X5" s="5"/>
      <c r="Y5" s="5"/>
      <c r="Z5" s="5"/>
      <c r="AA5" s="5"/>
      <c r="AB5" s="6"/>
    </row>
    <row r="6" spans="2:28" ht="22.5" customHeight="1" thickBot="1" x14ac:dyDescent="0.3">
      <c r="E6" s="21">
        <f>IF(E5="","",IF(MONTH(E5+1)=MONTH($C$1),E5+1,""))</f>
        <v>42857</v>
      </c>
      <c r="F6" s="12">
        <v>0.25</v>
      </c>
      <c r="G6" s="12">
        <v>0.54166666666666663</v>
      </c>
      <c r="H6" s="12">
        <f t="shared" ref="H6:H35" si="2">IF(AND(F6="",G6=""),"",IF(F6="","Heure Début ?",IF(G6="","Heure Fin ?",IF(AND(F6&lt;&gt;"",G6&lt;&gt;""),J6+L6,""))))</f>
        <v>0.29166666666666663</v>
      </c>
      <c r="I6" s="39">
        <f t="shared" ref="I5:I34" si="3">IFERROR(ROUNDUP(H6*24,2),"")</f>
        <v>7</v>
      </c>
      <c r="J6" s="12">
        <f t="shared" si="0"/>
        <v>0.29166666666666663</v>
      </c>
      <c r="K6" s="39">
        <f t="shared" ref="K5:K34" si="4">IFERROR(ROUNDUP(J6*24,2),"")</f>
        <v>7</v>
      </c>
      <c r="L6" s="12">
        <f t="shared" si="1"/>
        <v>0</v>
      </c>
      <c r="M6" s="39">
        <f t="shared" ref="M5:M34" si="5">IFERROR(ROUND(L6*24,2),"")</f>
        <v>0</v>
      </c>
      <c r="N6" s="13">
        <f t="shared" ref="N5:N34" si="6">IF(M6&lt;&gt;"",PRODUCT(M6,1.117),"")</f>
        <v>0</v>
      </c>
      <c r="O6" s="20">
        <f t="shared" ref="O6:O35" si="7">IF(H6&lt;&gt;"",PRODUCT(H6*24,0.1311),"")</f>
        <v>0.91769999999999985</v>
      </c>
      <c r="P6" s="13"/>
      <c r="Q6" s="13"/>
      <c r="R6" s="13">
        <f>IF(OR(J6&lt;&gt;"",L6&lt;&gt;""),3.53,"")</f>
        <v>3.53</v>
      </c>
      <c r="S6" s="5"/>
      <c r="T6" s="5"/>
      <c r="U6" s="5"/>
      <c r="V6" s="5"/>
      <c r="W6" s="5"/>
      <c r="X6" s="5"/>
      <c r="Y6" s="5"/>
      <c r="Z6" s="5"/>
      <c r="AA6" s="5"/>
      <c r="AB6" s="6"/>
    </row>
    <row r="7" spans="2:28" ht="22.5" customHeight="1" thickBot="1" x14ac:dyDescent="0.3">
      <c r="B7" s="25"/>
      <c r="E7" s="21">
        <f t="shared" ref="E7:E35" si="8">IF(E6="","",IF(MONTH(E6+1)=MONTH($C$1),E6+1,""))</f>
        <v>42858</v>
      </c>
      <c r="F7" s="12">
        <v>0.25</v>
      </c>
      <c r="G7" s="12">
        <v>0.54166666666666663</v>
      </c>
      <c r="H7" s="12">
        <f>IF(AND(F7="",G7=""),"",IF(F7="","Heure Début ?",IF(G7="","Heure Fin ?",IF(AND(F7&lt;&gt;"",G7&lt;&gt;""),J7+L7,""))))</f>
        <v>0.29166666666666663</v>
      </c>
      <c r="I7" s="39">
        <f t="shared" si="3"/>
        <v>7</v>
      </c>
      <c r="J7" s="12">
        <f t="shared" si="0"/>
        <v>0.29166666666666663</v>
      </c>
      <c r="K7" s="39">
        <f t="shared" si="4"/>
        <v>7</v>
      </c>
      <c r="L7" s="12">
        <f t="shared" si="1"/>
        <v>0</v>
      </c>
      <c r="M7" s="39">
        <f t="shared" si="5"/>
        <v>0</v>
      </c>
      <c r="N7" s="13">
        <f t="shared" si="6"/>
        <v>0</v>
      </c>
      <c r="O7" s="20">
        <f t="shared" si="7"/>
        <v>0.91769999999999985</v>
      </c>
      <c r="P7" s="13"/>
      <c r="Q7" s="13"/>
      <c r="R7" s="13">
        <f t="shared" ref="R7:R35" si="9">IF(OR(J7&lt;&gt;"",L7&lt;&gt;""),3.53,"")</f>
        <v>3.53</v>
      </c>
      <c r="S7" s="5"/>
      <c r="T7" s="5"/>
      <c r="U7" s="5"/>
      <c r="V7" s="5"/>
      <c r="W7" s="5"/>
      <c r="X7" s="5"/>
      <c r="Y7" s="5"/>
      <c r="Z7" s="5"/>
      <c r="AA7" s="5"/>
      <c r="AB7" s="6"/>
    </row>
    <row r="8" spans="2:28" ht="22.5" customHeight="1" thickBot="1" x14ac:dyDescent="0.3">
      <c r="E8" s="21">
        <f t="shared" si="8"/>
        <v>42859</v>
      </c>
      <c r="F8" s="12">
        <v>0.29166666666666669</v>
      </c>
      <c r="G8" s="12">
        <v>0.58333333333333337</v>
      </c>
      <c r="H8" s="12">
        <f t="shared" si="2"/>
        <v>0.29166666666666669</v>
      </c>
      <c r="I8" s="39">
        <f t="shared" si="3"/>
        <v>7</v>
      </c>
      <c r="J8" s="12">
        <f t="shared" si="0"/>
        <v>0.29166666666666669</v>
      </c>
      <c r="K8" s="39">
        <f t="shared" si="4"/>
        <v>7</v>
      </c>
      <c r="L8" s="12">
        <f t="shared" si="1"/>
        <v>0</v>
      </c>
      <c r="M8" s="39">
        <f t="shared" si="5"/>
        <v>0</v>
      </c>
      <c r="N8" s="13">
        <f t="shared" si="6"/>
        <v>0</v>
      </c>
      <c r="O8" s="20">
        <f t="shared" si="7"/>
        <v>0.91769999999999996</v>
      </c>
      <c r="P8" s="13"/>
      <c r="Q8" s="13"/>
      <c r="R8" s="13">
        <f t="shared" si="9"/>
        <v>3.53</v>
      </c>
      <c r="S8" s="5"/>
      <c r="T8" s="5"/>
      <c r="U8" s="5"/>
      <c r="V8" s="5"/>
      <c r="W8" s="5"/>
      <c r="X8" s="5"/>
      <c r="Y8" s="5"/>
      <c r="Z8" s="5"/>
      <c r="AA8" s="5"/>
      <c r="AB8" s="6"/>
    </row>
    <row r="9" spans="2:28" ht="22.5" customHeight="1" thickBot="1" x14ac:dyDescent="0.3">
      <c r="E9" s="21">
        <f t="shared" si="8"/>
        <v>42860</v>
      </c>
      <c r="F9" s="12">
        <v>0.25</v>
      </c>
      <c r="G9" s="12">
        <v>0.54166666666666663</v>
      </c>
      <c r="H9" s="12">
        <f t="shared" si="2"/>
        <v>0.29166666666666663</v>
      </c>
      <c r="I9" s="39">
        <f t="shared" si="3"/>
        <v>7</v>
      </c>
      <c r="J9" s="12">
        <f t="shared" si="0"/>
        <v>0.29166666666666663</v>
      </c>
      <c r="K9" s="39">
        <f t="shared" si="4"/>
        <v>7</v>
      </c>
      <c r="L9" s="12">
        <f t="shared" si="1"/>
        <v>0</v>
      </c>
      <c r="M9" s="39">
        <f t="shared" si="5"/>
        <v>0</v>
      </c>
      <c r="N9" s="13">
        <f t="shared" si="6"/>
        <v>0</v>
      </c>
      <c r="O9" s="20">
        <f t="shared" si="7"/>
        <v>0.91769999999999985</v>
      </c>
      <c r="P9" s="13"/>
      <c r="Q9" s="13"/>
      <c r="R9" s="13">
        <f t="shared" si="9"/>
        <v>3.53</v>
      </c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2.5" customHeight="1" thickBot="1" x14ac:dyDescent="0.3">
      <c r="E10" s="21">
        <f t="shared" si="8"/>
        <v>42861</v>
      </c>
      <c r="F10" s="12">
        <v>0.22916666666666666</v>
      </c>
      <c r="G10" s="12">
        <v>0.625</v>
      </c>
      <c r="H10" s="12">
        <f t="shared" si="2"/>
        <v>0.39583333333333337</v>
      </c>
      <c r="I10" s="39">
        <f t="shared" si="3"/>
        <v>9.5</v>
      </c>
      <c r="J10" s="12">
        <f t="shared" si="0"/>
        <v>0.375</v>
      </c>
      <c r="K10" s="39">
        <f t="shared" si="4"/>
        <v>9</v>
      </c>
      <c r="L10" s="12">
        <f t="shared" si="1"/>
        <v>2.083333333333337E-2</v>
      </c>
      <c r="M10" s="39">
        <f t="shared" si="5"/>
        <v>0.5</v>
      </c>
      <c r="N10" s="13">
        <f t="shared" si="6"/>
        <v>0.5585</v>
      </c>
      <c r="O10" s="20">
        <f t="shared" si="7"/>
        <v>1.2454499999999999</v>
      </c>
      <c r="P10" s="13"/>
      <c r="Q10" s="13"/>
      <c r="R10" s="13">
        <f t="shared" si="9"/>
        <v>3.53</v>
      </c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2:28" ht="22.5" customHeight="1" thickBot="1" x14ac:dyDescent="0.3">
      <c r="E11" s="21">
        <f t="shared" si="8"/>
        <v>42862</v>
      </c>
      <c r="F11" s="12"/>
      <c r="G11" s="12"/>
      <c r="H11" s="12" t="str">
        <f t="shared" si="2"/>
        <v/>
      </c>
      <c r="I11" s="39" t="str">
        <f t="shared" si="3"/>
        <v/>
      </c>
      <c r="J11" s="12" t="str">
        <f t="shared" si="0"/>
        <v/>
      </c>
      <c r="K11" s="39" t="str">
        <f t="shared" si="4"/>
        <v/>
      </c>
      <c r="L11" s="12" t="str">
        <f t="shared" si="1"/>
        <v/>
      </c>
      <c r="M11" s="39" t="str">
        <f t="shared" si="5"/>
        <v/>
      </c>
      <c r="N11" s="13" t="str">
        <f t="shared" si="6"/>
        <v/>
      </c>
      <c r="O11" s="20" t="str">
        <f t="shared" si="7"/>
        <v/>
      </c>
      <c r="P11" s="13"/>
      <c r="Q11" s="13"/>
      <c r="R11" s="13" t="str">
        <f t="shared" si="9"/>
        <v/>
      </c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2.5" customHeight="1" thickBot="1" x14ac:dyDescent="0.3">
      <c r="C12" s="28"/>
      <c r="D12" s="29"/>
      <c r="E12" s="21">
        <f t="shared" si="8"/>
        <v>42863</v>
      </c>
      <c r="F12" s="12"/>
      <c r="G12" s="12"/>
      <c r="H12" s="12" t="str">
        <f t="shared" si="2"/>
        <v/>
      </c>
      <c r="I12" s="39" t="str">
        <f t="shared" si="3"/>
        <v/>
      </c>
      <c r="J12" s="12" t="str">
        <f t="shared" si="0"/>
        <v/>
      </c>
      <c r="K12" s="39" t="str">
        <f t="shared" si="4"/>
        <v/>
      </c>
      <c r="L12" s="12" t="str">
        <f t="shared" si="1"/>
        <v/>
      </c>
      <c r="M12" s="39" t="str">
        <f t="shared" si="5"/>
        <v/>
      </c>
      <c r="N12" s="13" t="str">
        <f t="shared" si="6"/>
        <v/>
      </c>
      <c r="O12" s="20" t="str">
        <f t="shared" si="7"/>
        <v/>
      </c>
      <c r="P12" s="13"/>
      <c r="Q12" s="13"/>
      <c r="R12" s="13" t="str">
        <f t="shared" si="9"/>
        <v/>
      </c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2:28" ht="22.5" customHeight="1" thickBot="1" x14ac:dyDescent="0.3">
      <c r="E13" s="21">
        <f t="shared" si="8"/>
        <v>42864</v>
      </c>
      <c r="F13" s="12">
        <v>0.22222222222222221</v>
      </c>
      <c r="G13" s="12">
        <v>0.625</v>
      </c>
      <c r="H13" s="12">
        <f t="shared" si="2"/>
        <v>0.40277777777777779</v>
      </c>
      <c r="I13" s="39">
        <f t="shared" si="3"/>
        <v>9.67</v>
      </c>
      <c r="J13" s="12">
        <f t="shared" si="0"/>
        <v>0.375</v>
      </c>
      <c r="K13" s="39">
        <f t="shared" si="4"/>
        <v>9</v>
      </c>
      <c r="L13" s="12">
        <f t="shared" si="1"/>
        <v>2.777777777777779E-2</v>
      </c>
      <c r="M13" s="39">
        <f t="shared" si="5"/>
        <v>0.67</v>
      </c>
      <c r="N13" s="13">
        <f t="shared" si="6"/>
        <v>0.74839</v>
      </c>
      <c r="O13" s="20">
        <f t="shared" si="7"/>
        <v>1.2673000000000001</v>
      </c>
      <c r="P13" s="13"/>
      <c r="Q13" s="13"/>
      <c r="R13" s="13">
        <f t="shared" si="9"/>
        <v>3.53</v>
      </c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2:28" ht="22.5" customHeight="1" thickBot="1" x14ac:dyDescent="0.3">
      <c r="E14" s="21">
        <f t="shared" si="8"/>
        <v>42865</v>
      </c>
      <c r="F14" s="12">
        <v>0.22222222222222221</v>
      </c>
      <c r="G14" s="12">
        <v>0.625</v>
      </c>
      <c r="H14" s="12">
        <f t="shared" si="2"/>
        <v>0.40277777777777779</v>
      </c>
      <c r="I14" s="39">
        <f t="shared" si="3"/>
        <v>9.67</v>
      </c>
      <c r="J14" s="12">
        <f t="shared" si="0"/>
        <v>0.375</v>
      </c>
      <c r="K14" s="39">
        <f t="shared" si="4"/>
        <v>9</v>
      </c>
      <c r="L14" s="12">
        <f t="shared" si="1"/>
        <v>2.777777777777779E-2</v>
      </c>
      <c r="M14" s="39">
        <f t="shared" si="5"/>
        <v>0.67</v>
      </c>
      <c r="N14" s="13">
        <f t="shared" si="6"/>
        <v>0.74839</v>
      </c>
      <c r="O14" s="20">
        <f t="shared" si="7"/>
        <v>1.2673000000000001</v>
      </c>
      <c r="P14" s="13"/>
      <c r="Q14" s="13"/>
      <c r="R14" s="13">
        <f t="shared" si="9"/>
        <v>3.53</v>
      </c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2:28" ht="22.5" customHeight="1" thickBot="1" x14ac:dyDescent="0.3">
      <c r="E15" s="21">
        <f t="shared" si="8"/>
        <v>42866</v>
      </c>
      <c r="F15" s="12">
        <v>0.59722222222222221</v>
      </c>
      <c r="G15" s="12">
        <v>0</v>
      </c>
      <c r="H15" s="12">
        <f t="shared" si="2"/>
        <v>0.40277777777777779</v>
      </c>
      <c r="I15" s="39">
        <f t="shared" si="3"/>
        <v>9.67</v>
      </c>
      <c r="J15" s="12">
        <f t="shared" si="0"/>
        <v>0.27777777777777779</v>
      </c>
      <c r="K15" s="39">
        <f t="shared" si="4"/>
        <v>6.67</v>
      </c>
      <c r="L15" s="12">
        <f t="shared" si="1"/>
        <v>0.125</v>
      </c>
      <c r="M15" s="39">
        <f t="shared" si="5"/>
        <v>3</v>
      </c>
      <c r="N15" s="13">
        <f t="shared" si="6"/>
        <v>3.351</v>
      </c>
      <c r="O15" s="20">
        <f t="shared" si="7"/>
        <v>1.2673000000000001</v>
      </c>
      <c r="P15" s="13"/>
      <c r="Q15" s="13"/>
      <c r="R15" s="13">
        <f t="shared" si="9"/>
        <v>3.53</v>
      </c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2:28" ht="22.5" customHeight="1" thickBot="1" x14ac:dyDescent="0.3">
      <c r="E16" s="21">
        <f t="shared" si="8"/>
        <v>42867</v>
      </c>
      <c r="F16" s="12">
        <v>0.59722222222222221</v>
      </c>
      <c r="G16" s="12">
        <v>0</v>
      </c>
      <c r="H16" s="12">
        <f t="shared" si="2"/>
        <v>0.40277777777777779</v>
      </c>
      <c r="I16" s="39">
        <f t="shared" si="3"/>
        <v>9.67</v>
      </c>
      <c r="J16" s="12">
        <f t="shared" si="0"/>
        <v>0.27777777777777779</v>
      </c>
      <c r="K16" s="39">
        <f t="shared" si="4"/>
        <v>6.67</v>
      </c>
      <c r="L16" s="12">
        <f t="shared" si="1"/>
        <v>0.125</v>
      </c>
      <c r="M16" s="39">
        <f t="shared" si="5"/>
        <v>3</v>
      </c>
      <c r="N16" s="13">
        <f t="shared" si="6"/>
        <v>3.351</v>
      </c>
      <c r="O16" s="20">
        <f t="shared" si="7"/>
        <v>1.2673000000000001</v>
      </c>
      <c r="P16" s="13"/>
      <c r="Q16" s="13"/>
      <c r="R16" s="13">
        <f t="shared" si="9"/>
        <v>3.53</v>
      </c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5:28" ht="22.5" customHeight="1" thickBot="1" x14ac:dyDescent="0.3">
      <c r="E17" s="21">
        <f t="shared" si="8"/>
        <v>42868</v>
      </c>
      <c r="F17" s="12"/>
      <c r="G17" s="12"/>
      <c r="H17" s="12" t="str">
        <f t="shared" si="2"/>
        <v/>
      </c>
      <c r="I17" s="39" t="str">
        <f t="shared" si="3"/>
        <v/>
      </c>
      <c r="J17" s="12" t="str">
        <f t="shared" si="0"/>
        <v/>
      </c>
      <c r="K17" s="39" t="str">
        <f t="shared" si="4"/>
        <v/>
      </c>
      <c r="L17" s="12" t="str">
        <f t="shared" si="1"/>
        <v/>
      </c>
      <c r="M17" s="39" t="str">
        <f t="shared" si="5"/>
        <v/>
      </c>
      <c r="N17" s="13" t="str">
        <f t="shared" si="6"/>
        <v/>
      </c>
      <c r="O17" s="20" t="str">
        <f t="shared" si="7"/>
        <v/>
      </c>
      <c r="P17" s="13"/>
      <c r="Q17" s="13"/>
      <c r="R17" s="13" t="str">
        <f t="shared" si="9"/>
        <v/>
      </c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5:28" ht="22.5" customHeight="1" thickBot="1" x14ac:dyDescent="0.3">
      <c r="E18" s="21">
        <f t="shared" si="8"/>
        <v>42869</v>
      </c>
      <c r="F18" s="12"/>
      <c r="G18" s="12"/>
      <c r="H18" s="12" t="str">
        <f t="shared" si="2"/>
        <v/>
      </c>
      <c r="I18" s="39" t="str">
        <f t="shared" si="3"/>
        <v/>
      </c>
      <c r="J18" s="12" t="str">
        <f t="shared" si="0"/>
        <v/>
      </c>
      <c r="K18" s="39" t="str">
        <f t="shared" si="4"/>
        <v/>
      </c>
      <c r="L18" s="12" t="str">
        <f t="shared" si="1"/>
        <v/>
      </c>
      <c r="M18" s="39" t="str">
        <f t="shared" si="5"/>
        <v/>
      </c>
      <c r="N18" s="13" t="str">
        <f t="shared" si="6"/>
        <v/>
      </c>
      <c r="O18" s="20" t="str">
        <f t="shared" si="7"/>
        <v/>
      </c>
      <c r="P18" s="13"/>
      <c r="Q18" s="13"/>
      <c r="R18" s="13" t="str">
        <f t="shared" si="9"/>
        <v/>
      </c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5:28" ht="22.5" customHeight="1" thickBot="1" x14ac:dyDescent="0.3">
      <c r="E19" s="21">
        <f t="shared" si="8"/>
        <v>42870</v>
      </c>
      <c r="F19" s="12">
        <v>0.59722222222222221</v>
      </c>
      <c r="G19" s="12">
        <v>0</v>
      </c>
      <c r="H19" s="12">
        <f t="shared" si="2"/>
        <v>0.40277777777777779</v>
      </c>
      <c r="I19" s="39">
        <f t="shared" si="3"/>
        <v>9.67</v>
      </c>
      <c r="J19" s="12">
        <f t="shared" si="0"/>
        <v>0.27777777777777779</v>
      </c>
      <c r="K19" s="39">
        <f t="shared" si="4"/>
        <v>6.67</v>
      </c>
      <c r="L19" s="12">
        <f t="shared" si="1"/>
        <v>0.125</v>
      </c>
      <c r="M19" s="39">
        <f t="shared" si="5"/>
        <v>3</v>
      </c>
      <c r="N19" s="13">
        <f t="shared" si="6"/>
        <v>3.351</v>
      </c>
      <c r="O19" s="20">
        <f t="shared" si="7"/>
        <v>1.2673000000000001</v>
      </c>
      <c r="P19" s="13"/>
      <c r="Q19" s="13"/>
      <c r="R19" s="13">
        <f t="shared" si="9"/>
        <v>3.53</v>
      </c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5:28" ht="22.5" customHeight="1" thickBot="1" x14ac:dyDescent="0.3">
      <c r="E20" s="21">
        <f t="shared" si="8"/>
        <v>42871</v>
      </c>
      <c r="F20" s="12">
        <v>0.59722222222222221</v>
      </c>
      <c r="G20" s="12">
        <v>0</v>
      </c>
      <c r="H20" s="12">
        <f t="shared" si="2"/>
        <v>0.40277777777777779</v>
      </c>
      <c r="I20" s="39">
        <f t="shared" si="3"/>
        <v>9.67</v>
      </c>
      <c r="J20" s="12">
        <f t="shared" si="0"/>
        <v>0.27777777777777779</v>
      </c>
      <c r="K20" s="39">
        <f t="shared" si="4"/>
        <v>6.67</v>
      </c>
      <c r="L20" s="12">
        <f t="shared" si="1"/>
        <v>0.125</v>
      </c>
      <c r="M20" s="39">
        <f t="shared" si="5"/>
        <v>3</v>
      </c>
      <c r="N20" s="13">
        <f t="shared" si="6"/>
        <v>3.351</v>
      </c>
      <c r="O20" s="20">
        <f t="shared" si="7"/>
        <v>1.2673000000000001</v>
      </c>
      <c r="P20" s="13"/>
      <c r="Q20" s="13"/>
      <c r="R20" s="13">
        <f t="shared" si="9"/>
        <v>3.53</v>
      </c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5:28" ht="22.5" customHeight="1" thickBot="1" x14ac:dyDescent="0.3">
      <c r="E21" s="21">
        <f t="shared" si="8"/>
        <v>42872</v>
      </c>
      <c r="F21" s="12">
        <v>0.61805555555555558</v>
      </c>
      <c r="G21" s="12">
        <v>0</v>
      </c>
      <c r="H21" s="12">
        <f t="shared" si="2"/>
        <v>0.38194444444444442</v>
      </c>
      <c r="I21" s="39">
        <f t="shared" si="3"/>
        <v>9.17</v>
      </c>
      <c r="J21" s="12">
        <f t="shared" si="0"/>
        <v>0.25694444444444442</v>
      </c>
      <c r="K21" s="39">
        <f t="shared" si="4"/>
        <v>6.17</v>
      </c>
      <c r="L21" s="12">
        <f t="shared" si="1"/>
        <v>0.125</v>
      </c>
      <c r="M21" s="39">
        <f t="shared" si="5"/>
        <v>3</v>
      </c>
      <c r="N21" s="13">
        <f t="shared" si="6"/>
        <v>3.351</v>
      </c>
      <c r="O21" s="20">
        <f t="shared" si="7"/>
        <v>1.2017499999999999</v>
      </c>
      <c r="P21" s="13"/>
      <c r="Q21" s="13"/>
      <c r="R21" s="13">
        <f t="shared" si="9"/>
        <v>3.53</v>
      </c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5:28" ht="22.5" customHeight="1" thickBot="1" x14ac:dyDescent="0.3">
      <c r="E22" s="21">
        <f t="shared" si="8"/>
        <v>42873</v>
      </c>
      <c r="F22" s="12">
        <v>0.59722222222222221</v>
      </c>
      <c r="G22" s="12">
        <v>0</v>
      </c>
      <c r="H22" s="12">
        <f t="shared" si="2"/>
        <v>0.40277777777777779</v>
      </c>
      <c r="I22" s="39">
        <f t="shared" si="3"/>
        <v>9.67</v>
      </c>
      <c r="J22" s="12">
        <f t="shared" si="0"/>
        <v>0.27777777777777779</v>
      </c>
      <c r="K22" s="39">
        <f t="shared" si="4"/>
        <v>6.67</v>
      </c>
      <c r="L22" s="12">
        <f t="shared" si="1"/>
        <v>0.125</v>
      </c>
      <c r="M22" s="39">
        <f t="shared" si="5"/>
        <v>3</v>
      </c>
      <c r="N22" s="13">
        <f t="shared" si="6"/>
        <v>3.351</v>
      </c>
      <c r="O22" s="20">
        <f t="shared" si="7"/>
        <v>1.2673000000000001</v>
      </c>
      <c r="P22" s="13"/>
      <c r="Q22" s="13"/>
      <c r="R22" s="13">
        <f t="shared" si="9"/>
        <v>3.53</v>
      </c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5:28" ht="22.5" customHeight="1" thickBot="1" x14ac:dyDescent="0.3">
      <c r="E23" s="21">
        <f t="shared" si="8"/>
        <v>42874</v>
      </c>
      <c r="F23" s="12">
        <v>0.59722222222222221</v>
      </c>
      <c r="G23" s="12">
        <v>0</v>
      </c>
      <c r="H23" s="12">
        <f t="shared" si="2"/>
        <v>0.40277777777777779</v>
      </c>
      <c r="I23" s="39">
        <f t="shared" si="3"/>
        <v>9.67</v>
      </c>
      <c r="J23" s="12">
        <f t="shared" si="0"/>
        <v>0.27777777777777779</v>
      </c>
      <c r="K23" s="39">
        <f t="shared" si="4"/>
        <v>6.67</v>
      </c>
      <c r="L23" s="12">
        <f t="shared" si="1"/>
        <v>0.125</v>
      </c>
      <c r="M23" s="39">
        <f t="shared" si="5"/>
        <v>3</v>
      </c>
      <c r="N23" s="13">
        <f t="shared" si="6"/>
        <v>3.351</v>
      </c>
      <c r="O23" s="20">
        <f t="shared" si="7"/>
        <v>1.2673000000000001</v>
      </c>
      <c r="P23" s="13"/>
      <c r="Q23" s="13"/>
      <c r="R23" s="13">
        <f t="shared" si="9"/>
        <v>3.53</v>
      </c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5:28" ht="22.5" customHeight="1" thickBot="1" x14ac:dyDescent="0.3">
      <c r="E24" s="21">
        <f t="shared" si="8"/>
        <v>42875</v>
      </c>
      <c r="F24" s="12"/>
      <c r="G24" s="12"/>
      <c r="H24" s="12" t="str">
        <f t="shared" si="2"/>
        <v/>
      </c>
      <c r="I24" s="39" t="str">
        <f t="shared" si="3"/>
        <v/>
      </c>
      <c r="J24" s="12" t="str">
        <f t="shared" si="0"/>
        <v/>
      </c>
      <c r="K24" s="39" t="str">
        <f t="shared" si="4"/>
        <v/>
      </c>
      <c r="L24" s="12" t="str">
        <f t="shared" si="1"/>
        <v/>
      </c>
      <c r="M24" s="39" t="str">
        <f t="shared" si="5"/>
        <v/>
      </c>
      <c r="N24" s="13" t="str">
        <f t="shared" si="6"/>
        <v/>
      </c>
      <c r="O24" s="20" t="str">
        <f t="shared" si="7"/>
        <v/>
      </c>
      <c r="P24" s="13"/>
      <c r="Q24" s="13"/>
      <c r="R24" s="13" t="str">
        <f t="shared" si="9"/>
        <v/>
      </c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5:28" ht="22.5" customHeight="1" thickBot="1" x14ac:dyDescent="0.3">
      <c r="E25" s="21">
        <f t="shared" si="8"/>
        <v>42876</v>
      </c>
      <c r="F25" s="12"/>
      <c r="G25" s="12"/>
      <c r="H25" s="12" t="str">
        <f t="shared" si="2"/>
        <v/>
      </c>
      <c r="I25" s="39" t="str">
        <f t="shared" si="3"/>
        <v/>
      </c>
      <c r="J25" s="12" t="str">
        <f t="shared" si="0"/>
        <v/>
      </c>
      <c r="K25" s="39" t="str">
        <f t="shared" si="4"/>
        <v/>
      </c>
      <c r="L25" s="12" t="str">
        <f t="shared" si="1"/>
        <v/>
      </c>
      <c r="M25" s="39" t="str">
        <f t="shared" si="5"/>
        <v/>
      </c>
      <c r="N25" s="13" t="str">
        <f t="shared" si="6"/>
        <v/>
      </c>
      <c r="O25" s="20" t="str">
        <f t="shared" si="7"/>
        <v/>
      </c>
      <c r="P25" s="13"/>
      <c r="Q25" s="13"/>
      <c r="R25" s="13" t="str">
        <f t="shared" si="9"/>
        <v/>
      </c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5:28" ht="22.5" customHeight="1" thickBot="1" x14ac:dyDescent="0.3">
      <c r="E26" s="21">
        <f t="shared" si="8"/>
        <v>42877</v>
      </c>
      <c r="F26" s="12">
        <v>0.22916666666666666</v>
      </c>
      <c r="G26" s="12">
        <v>0.58333333333333337</v>
      </c>
      <c r="H26" s="12">
        <f t="shared" si="2"/>
        <v>0.35416666666666674</v>
      </c>
      <c r="I26" s="39">
        <f t="shared" si="3"/>
        <v>8.5</v>
      </c>
      <c r="J26" s="12">
        <f t="shared" si="0"/>
        <v>0.33333333333333337</v>
      </c>
      <c r="K26" s="39">
        <f t="shared" si="4"/>
        <v>8</v>
      </c>
      <c r="L26" s="12">
        <f t="shared" si="1"/>
        <v>2.083333333333337E-2</v>
      </c>
      <c r="M26" s="39">
        <f t="shared" si="5"/>
        <v>0.5</v>
      </c>
      <c r="N26" s="13">
        <f t="shared" si="6"/>
        <v>0.5585</v>
      </c>
      <c r="O26" s="20">
        <f t="shared" si="7"/>
        <v>1.1143500000000002</v>
      </c>
      <c r="P26" s="13"/>
      <c r="Q26" s="13"/>
      <c r="R26" s="13">
        <f t="shared" si="9"/>
        <v>3.53</v>
      </c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5:28" ht="22.5" customHeight="1" thickBot="1" x14ac:dyDescent="0.3">
      <c r="E27" s="21">
        <f t="shared" si="8"/>
        <v>42878</v>
      </c>
      <c r="F27" s="12">
        <v>0.22916666666666666</v>
      </c>
      <c r="G27" s="12">
        <v>0.58333333333333337</v>
      </c>
      <c r="H27" s="12">
        <f t="shared" si="2"/>
        <v>0.35416666666666674</v>
      </c>
      <c r="I27" s="39">
        <f t="shared" si="3"/>
        <v>8.5</v>
      </c>
      <c r="J27" s="12">
        <f t="shared" si="0"/>
        <v>0.33333333333333337</v>
      </c>
      <c r="K27" s="39">
        <f t="shared" si="4"/>
        <v>8</v>
      </c>
      <c r="L27" s="12">
        <f t="shared" si="1"/>
        <v>2.083333333333337E-2</v>
      </c>
      <c r="M27" s="39">
        <f t="shared" si="5"/>
        <v>0.5</v>
      </c>
      <c r="N27" s="13">
        <f t="shared" si="6"/>
        <v>0.5585</v>
      </c>
      <c r="O27" s="20">
        <f t="shared" si="7"/>
        <v>1.1143500000000002</v>
      </c>
      <c r="P27" s="13"/>
      <c r="Q27" s="13"/>
      <c r="R27" s="13">
        <f t="shared" si="9"/>
        <v>3.53</v>
      </c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5:28" ht="22.5" customHeight="1" thickBot="1" x14ac:dyDescent="0.3">
      <c r="E28" s="21">
        <f t="shared" si="8"/>
        <v>42879</v>
      </c>
      <c r="F28" s="12">
        <v>0.22222222222222221</v>
      </c>
      <c r="G28" s="12">
        <v>0.625</v>
      </c>
      <c r="H28" s="12">
        <f t="shared" si="2"/>
        <v>0.40277777777777779</v>
      </c>
      <c r="I28" s="39">
        <f t="shared" si="3"/>
        <v>9.67</v>
      </c>
      <c r="J28" s="12">
        <f t="shared" si="0"/>
        <v>0.375</v>
      </c>
      <c r="K28" s="39">
        <f t="shared" si="4"/>
        <v>9</v>
      </c>
      <c r="L28" s="12">
        <f t="shared" si="1"/>
        <v>2.777777777777779E-2</v>
      </c>
      <c r="M28" s="39">
        <f t="shared" si="5"/>
        <v>0.67</v>
      </c>
      <c r="N28" s="13">
        <f t="shared" si="6"/>
        <v>0.74839</v>
      </c>
      <c r="O28" s="20">
        <f t="shared" si="7"/>
        <v>1.2673000000000001</v>
      </c>
      <c r="P28" s="13"/>
      <c r="Q28" s="13"/>
      <c r="R28" s="13">
        <f t="shared" si="9"/>
        <v>3.53</v>
      </c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5:28" ht="22.5" customHeight="1" thickBot="1" x14ac:dyDescent="0.3">
      <c r="E29" s="21">
        <f t="shared" si="8"/>
        <v>42880</v>
      </c>
      <c r="F29" s="12"/>
      <c r="G29" s="12"/>
      <c r="H29" s="12" t="str">
        <f t="shared" si="2"/>
        <v/>
      </c>
      <c r="I29" s="39" t="str">
        <f t="shared" si="3"/>
        <v/>
      </c>
      <c r="J29" s="12" t="str">
        <f t="shared" si="0"/>
        <v/>
      </c>
      <c r="K29" s="39" t="str">
        <f t="shared" si="4"/>
        <v/>
      </c>
      <c r="L29" s="12" t="str">
        <f t="shared" si="1"/>
        <v/>
      </c>
      <c r="M29" s="39" t="str">
        <f t="shared" si="5"/>
        <v/>
      </c>
      <c r="N29" s="13" t="str">
        <f t="shared" si="6"/>
        <v/>
      </c>
      <c r="O29" s="20" t="str">
        <f t="shared" si="7"/>
        <v/>
      </c>
      <c r="P29" s="13"/>
      <c r="Q29" s="13"/>
      <c r="R29" s="13" t="str">
        <f t="shared" si="9"/>
        <v/>
      </c>
      <c r="S29" s="5"/>
      <c r="T29" s="5"/>
      <c r="U29" s="5"/>
      <c r="V29" s="5"/>
      <c r="W29" s="5"/>
      <c r="X29" s="5"/>
      <c r="Y29" s="5"/>
      <c r="Z29" s="5"/>
      <c r="AA29" s="5"/>
      <c r="AB29" s="6"/>
    </row>
    <row r="30" spans="5:28" ht="22.5" customHeight="1" thickBot="1" x14ac:dyDescent="0.3">
      <c r="E30" s="21">
        <f t="shared" si="8"/>
        <v>42881</v>
      </c>
      <c r="F30" s="12"/>
      <c r="G30" s="12"/>
      <c r="H30" s="12" t="str">
        <f t="shared" si="2"/>
        <v/>
      </c>
      <c r="I30" s="39" t="str">
        <f t="shared" si="3"/>
        <v/>
      </c>
      <c r="J30" s="12" t="str">
        <f t="shared" si="0"/>
        <v/>
      </c>
      <c r="K30" s="39" t="str">
        <f t="shared" si="4"/>
        <v/>
      </c>
      <c r="L30" s="12" t="str">
        <f t="shared" si="1"/>
        <v/>
      </c>
      <c r="M30" s="39" t="str">
        <f t="shared" si="5"/>
        <v/>
      </c>
      <c r="N30" s="13" t="str">
        <f t="shared" si="6"/>
        <v/>
      </c>
      <c r="O30" s="20" t="str">
        <f t="shared" si="7"/>
        <v/>
      </c>
      <c r="P30" s="13"/>
      <c r="Q30" s="13"/>
      <c r="R30" s="13" t="str">
        <f t="shared" si="9"/>
        <v/>
      </c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5:28" ht="22.5" customHeight="1" thickBot="1" x14ac:dyDescent="0.3">
      <c r="E31" s="21">
        <f t="shared" si="8"/>
        <v>42882</v>
      </c>
      <c r="F31" s="12"/>
      <c r="G31" s="12"/>
      <c r="H31" s="12" t="str">
        <f t="shared" si="2"/>
        <v/>
      </c>
      <c r="I31" s="39" t="str">
        <f t="shared" si="3"/>
        <v/>
      </c>
      <c r="J31" s="12" t="str">
        <f t="shared" si="0"/>
        <v/>
      </c>
      <c r="K31" s="39" t="str">
        <f t="shared" si="4"/>
        <v/>
      </c>
      <c r="L31" s="12" t="str">
        <f t="shared" si="1"/>
        <v/>
      </c>
      <c r="M31" s="39" t="str">
        <f t="shared" si="5"/>
        <v/>
      </c>
      <c r="N31" s="13" t="str">
        <f t="shared" si="6"/>
        <v/>
      </c>
      <c r="O31" s="20" t="str">
        <f t="shared" si="7"/>
        <v/>
      </c>
      <c r="P31" s="13"/>
      <c r="Q31" s="13"/>
      <c r="R31" s="13" t="str">
        <f t="shared" si="9"/>
        <v/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5:28" ht="22.5" customHeight="1" thickBot="1" x14ac:dyDescent="0.3">
      <c r="E32" s="21">
        <f t="shared" si="8"/>
        <v>42883</v>
      </c>
      <c r="F32" s="12"/>
      <c r="G32" s="12"/>
      <c r="H32" s="12" t="str">
        <f t="shared" si="2"/>
        <v/>
      </c>
      <c r="I32" s="39" t="str">
        <f t="shared" si="3"/>
        <v/>
      </c>
      <c r="J32" s="12" t="str">
        <f t="shared" si="0"/>
        <v/>
      </c>
      <c r="K32" s="39" t="str">
        <f t="shared" si="4"/>
        <v/>
      </c>
      <c r="L32" s="12" t="str">
        <f t="shared" si="1"/>
        <v/>
      </c>
      <c r="M32" s="39" t="str">
        <f t="shared" si="5"/>
        <v/>
      </c>
      <c r="N32" s="13" t="str">
        <f t="shared" si="6"/>
        <v/>
      </c>
      <c r="O32" s="20" t="str">
        <f t="shared" si="7"/>
        <v/>
      </c>
      <c r="P32" s="13"/>
      <c r="Q32" s="13"/>
      <c r="R32" s="13" t="str">
        <f t="shared" si="9"/>
        <v/>
      </c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5:28" ht="22.5" customHeight="1" thickBot="1" x14ac:dyDescent="0.3">
      <c r="E33" s="21">
        <f t="shared" si="8"/>
        <v>42884</v>
      </c>
      <c r="F33" s="12">
        <v>0.20138888888888887</v>
      </c>
      <c r="G33" s="12">
        <v>0.5</v>
      </c>
      <c r="H33" s="12">
        <f t="shared" si="2"/>
        <v>0.29861111111111116</v>
      </c>
      <c r="I33" s="39">
        <f t="shared" si="3"/>
        <v>7.17</v>
      </c>
      <c r="J33" s="12">
        <f t="shared" si="0"/>
        <v>0.25</v>
      </c>
      <c r="K33" s="39">
        <f t="shared" si="4"/>
        <v>6</v>
      </c>
      <c r="L33" s="12">
        <f t="shared" si="1"/>
        <v>4.861111111111116E-2</v>
      </c>
      <c r="M33" s="39">
        <f t="shared" si="5"/>
        <v>1.17</v>
      </c>
      <c r="N33" s="13">
        <f t="shared" si="6"/>
        <v>1.3068899999999999</v>
      </c>
      <c r="O33" s="20">
        <f t="shared" si="7"/>
        <v>0.93955000000000011</v>
      </c>
      <c r="P33" s="13"/>
      <c r="Q33" s="13"/>
      <c r="R33" s="13">
        <f t="shared" si="9"/>
        <v>3.53</v>
      </c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5:28" ht="22.5" customHeight="1" thickBot="1" x14ac:dyDescent="0.3">
      <c r="E34" s="21">
        <f t="shared" si="8"/>
        <v>42885</v>
      </c>
      <c r="F34" s="12">
        <v>0.20138888888888887</v>
      </c>
      <c r="G34" s="12">
        <v>0.5</v>
      </c>
      <c r="H34" s="12">
        <f t="shared" si="2"/>
        <v>0.29861111111111116</v>
      </c>
      <c r="I34" s="39">
        <f t="shared" si="3"/>
        <v>7.17</v>
      </c>
      <c r="J34" s="12">
        <f t="shared" si="0"/>
        <v>0.25</v>
      </c>
      <c r="K34" s="39">
        <f t="shared" si="4"/>
        <v>6</v>
      </c>
      <c r="L34" s="12">
        <f t="shared" si="1"/>
        <v>4.861111111111116E-2</v>
      </c>
      <c r="M34" s="39">
        <f t="shared" si="5"/>
        <v>1.17</v>
      </c>
      <c r="N34" s="13">
        <f t="shared" si="6"/>
        <v>1.3068899999999999</v>
      </c>
      <c r="O34" s="20">
        <f t="shared" si="7"/>
        <v>0.93955000000000011</v>
      </c>
      <c r="P34" s="13"/>
      <c r="Q34" s="13"/>
      <c r="R34" s="13">
        <f t="shared" si="9"/>
        <v>3.53</v>
      </c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5:28" ht="22.5" customHeight="1" thickBot="1" x14ac:dyDescent="0.3">
      <c r="E35" s="21">
        <f t="shared" si="8"/>
        <v>42886</v>
      </c>
      <c r="F35" s="12">
        <v>0.54166666666666663</v>
      </c>
      <c r="G35" s="12">
        <v>0.79166666666666663</v>
      </c>
      <c r="H35" s="12">
        <f t="shared" si="2"/>
        <v>0.25</v>
      </c>
      <c r="I35" s="39">
        <f>IFERROR(ROUNDUP(H35*24,2),"")</f>
        <v>6</v>
      </c>
      <c r="J35" s="12">
        <f t="shared" si="0"/>
        <v>0.25</v>
      </c>
      <c r="K35" s="39">
        <f>IFERROR(ROUNDUP(J35*24,2),"")</f>
        <v>6</v>
      </c>
      <c r="L35" s="12">
        <f t="shared" si="1"/>
        <v>0</v>
      </c>
      <c r="M35" s="39">
        <f>IFERROR(ROUND(L35*24,2),"")</f>
        <v>0</v>
      </c>
      <c r="N35" s="13">
        <f>IF(M35&lt;&gt;"",PRODUCT(M35,1.117),"")</f>
        <v>0</v>
      </c>
      <c r="O35" s="20">
        <f t="shared" si="7"/>
        <v>0.78659999999999997</v>
      </c>
      <c r="P35" s="13"/>
      <c r="Q35" s="13"/>
      <c r="R35" s="13">
        <f t="shared" si="9"/>
        <v>3.53</v>
      </c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5:28" ht="15" customHeight="1" x14ac:dyDescent="0.25">
      <c r="E36" s="46"/>
      <c r="F36" s="47"/>
      <c r="G36" s="47"/>
      <c r="H36" s="47"/>
      <c r="I36" s="47"/>
      <c r="J36" s="47"/>
      <c r="K36" s="47"/>
      <c r="L36" s="47"/>
      <c r="M36" s="47"/>
      <c r="N36" s="47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3"/>
    </row>
    <row r="37" spans="5:28" ht="15" customHeight="1" thickBot="1" x14ac:dyDescent="0.3"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5:28" ht="22.5" customHeight="1" thickBot="1" x14ac:dyDescent="0.3">
      <c r="E38" s="7" t="s">
        <v>15</v>
      </c>
      <c r="F38" s="8" t="s">
        <v>16</v>
      </c>
      <c r="G38" s="8" t="s">
        <v>16</v>
      </c>
      <c r="H38" s="16">
        <f>SUM(H5:H35)</f>
        <v>7.125</v>
      </c>
      <c r="I38" s="42">
        <f>SUM(I5:I35)</f>
        <v>171.04</v>
      </c>
      <c r="J38" s="16">
        <f t="shared" ref="J38:L38" si="10">SUM(J5:J35)</f>
        <v>6.0069444444444429</v>
      </c>
      <c r="K38" s="42">
        <f>SUM(K5:K35)</f>
        <v>144.19</v>
      </c>
      <c r="L38" s="16">
        <f t="shared" si="10"/>
        <v>1.1180555555555558</v>
      </c>
      <c r="M38" s="42">
        <f>SUM(M5:M35)</f>
        <v>26.85</v>
      </c>
      <c r="N38" s="14">
        <f>SUM(N5:N35)</f>
        <v>29.991449999999993</v>
      </c>
      <c r="O38" s="14">
        <f>SUM(O5:O35)</f>
        <v>22.418100000000006</v>
      </c>
      <c r="P38" s="8"/>
      <c r="Q38" s="8"/>
      <c r="R38" s="14">
        <f>SUM(R5:R35)</f>
        <v>70.600000000000009</v>
      </c>
      <c r="S38" s="8"/>
      <c r="T38" s="8"/>
      <c r="U38" s="8"/>
      <c r="V38" s="8"/>
      <c r="W38" s="8"/>
      <c r="X38" s="8"/>
      <c r="Y38" s="8"/>
      <c r="Z38" s="8"/>
      <c r="AA38" s="8"/>
      <c r="AB38" s="9"/>
    </row>
    <row r="39" spans="5:28" ht="15.75" thickTop="1" x14ac:dyDescent="0.25"/>
    <row r="42" spans="5:28" x14ac:dyDescent="0.25">
      <c r="N42" s="18"/>
      <c r="O42" s="18"/>
    </row>
    <row r="43" spans="5:28" x14ac:dyDescent="0.25">
      <c r="O43" s="19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workbookViewId="0">
      <selection activeCell="C7" sqref="C7"/>
    </sheetView>
  </sheetViews>
  <sheetFormatPr baseColWidth="10" defaultColWidth="11.42578125" defaultRowHeight="15" x14ac:dyDescent="0.25"/>
  <cols>
    <col min="1" max="1" width="3.28515625" style="26" customWidth="1"/>
    <col min="2" max="3" width="13.28515625" style="26" customWidth="1"/>
    <col min="4" max="4" width="11.42578125" style="26"/>
    <col min="5" max="5" width="12.140625" style="26" customWidth="1"/>
    <col min="6" max="28" width="18.28515625" style="26" customWidth="1"/>
    <col min="29" max="16384" width="11.42578125" style="26"/>
  </cols>
  <sheetData>
    <row r="1" spans="2:28" ht="15" customHeight="1" thickBot="1" x14ac:dyDescent="0.3">
      <c r="B1" s="23" t="s">
        <v>20</v>
      </c>
      <c r="C1" s="24">
        <v>42887</v>
      </c>
      <c r="D1" s="17"/>
    </row>
    <row r="2" spans="2:28" ht="15.75" thickBot="1" x14ac:dyDescent="0.3">
      <c r="B2" s="10" t="s">
        <v>13</v>
      </c>
      <c r="C2" s="10" t="s">
        <v>14</v>
      </c>
      <c r="E2" s="22"/>
    </row>
    <row r="3" spans="2:28" ht="61.5" thickTop="1" thickBot="1" x14ac:dyDescent="0.3">
      <c r="B3" s="11">
        <v>0.875</v>
      </c>
      <c r="C3" s="11">
        <v>0.25</v>
      </c>
      <c r="E3" s="2" t="s">
        <v>0</v>
      </c>
      <c r="F3" s="3" t="s">
        <v>1</v>
      </c>
      <c r="G3" s="3" t="s">
        <v>2</v>
      </c>
      <c r="H3" s="3" t="s">
        <v>3</v>
      </c>
      <c r="I3" s="37" t="s">
        <v>23</v>
      </c>
      <c r="J3" s="3" t="s">
        <v>4</v>
      </c>
      <c r="K3" s="37" t="s">
        <v>22</v>
      </c>
      <c r="L3" s="3" t="s">
        <v>5</v>
      </c>
      <c r="M3" s="37" t="s">
        <v>21</v>
      </c>
      <c r="N3" s="3" t="s">
        <v>6</v>
      </c>
      <c r="O3" s="3" t="s">
        <v>7</v>
      </c>
      <c r="P3" s="3" t="s">
        <v>8</v>
      </c>
      <c r="Q3" s="3" t="s">
        <v>17</v>
      </c>
      <c r="R3" s="3" t="s">
        <v>19</v>
      </c>
      <c r="S3" s="3"/>
      <c r="T3" s="3"/>
      <c r="U3" s="3"/>
      <c r="V3" s="3"/>
      <c r="W3" s="3"/>
      <c r="X3" s="3" t="s">
        <v>9</v>
      </c>
      <c r="Y3" s="3" t="s">
        <v>10</v>
      </c>
      <c r="Z3" s="3" t="s">
        <v>11</v>
      </c>
      <c r="AA3" s="3" t="s">
        <v>24</v>
      </c>
      <c r="AB3" s="4" t="s">
        <v>12</v>
      </c>
    </row>
    <row r="4" spans="2:28" s="30" customFormat="1" ht="20.100000000000001" customHeight="1" thickBot="1" x14ac:dyDescent="0.3">
      <c r="I4" s="38"/>
      <c r="K4" s="38"/>
      <c r="M4" s="38"/>
    </row>
    <row r="5" spans="2:28" ht="22.5" customHeight="1" thickBot="1" x14ac:dyDescent="0.3">
      <c r="E5" s="21">
        <f>DATE(YEAR($C$1),MONTH($C$1),1)</f>
        <v>42887</v>
      </c>
      <c r="F5" s="12"/>
      <c r="G5" s="12"/>
      <c r="H5" s="27" t="str">
        <f>IFERROR(IF(AND(F5="",G5=""),"",IF(F5="","Heure Début ?",IF(G5="","Heure Fin ?",IF(AND(F5&lt;&gt;"",G5&lt;&gt;""),J5+L5,""))))*24,"")</f>
        <v/>
      </c>
      <c r="I5" s="39" t="str">
        <f>IFERROR(H5*24,"")</f>
        <v/>
      </c>
      <c r="J5" s="12" t="str">
        <f t="shared" ref="J5:J35" si="0">IF(AND(F5="",G5=""),"",IF(F5="","Heure Début ?",IF(G5="","Heure Fin ?",IF(AND(F5&lt;&gt;0,G5&lt;&gt;0),MOD(G5-F5,1)-L5,IF(AND(F5&lt;&gt;"",G5&lt;&gt;""),IF(L5=MOD($C$3-$B$3,1),MOD($B$3-$C$3,1),MOD(G5-F5,1)-L5),"")))))</f>
        <v/>
      </c>
      <c r="K5" s="39" t="str">
        <f>IFERROR(J5*24,"")</f>
        <v/>
      </c>
      <c r="L5" s="12" t="str">
        <f t="shared" ref="L5:L35" si="1">IF(AND(F5&lt;&gt;"",G5&lt;&gt;"",MOD(F5-G5,1)=0),MOD($C$3-$B$3,1),IF(AND(F5="",G5=""),"",IF(F5="","Heure Début ?",IF(G5="","Heure Fin ?",(MOD(G5-F5,1)-IF(G5&gt;F5,MAX(0,MIN(G5,$B$3/1)-MAX(F5,$C$3/1)),MAX(0,$B$3/1-MAX(F5,$C$3/1))+MAX(0,MIN(G5,$B$3/1)-$C$3/1)))))))</f>
        <v/>
      </c>
      <c r="M5" s="39" t="str">
        <f>IFERROR(L5*24,"")</f>
        <v/>
      </c>
      <c r="N5" s="13" t="str">
        <f>IF(L5&lt;&gt;"",PRODUCT(L5*24,1.117),"")</f>
        <v/>
      </c>
      <c r="O5" s="20" t="str">
        <f>IF(H5&lt;&gt;"",PRODUCT(H5*24,0.1311),"")</f>
        <v/>
      </c>
      <c r="P5" s="15" t="s">
        <v>18</v>
      </c>
      <c r="Q5" s="15" t="s">
        <v>18</v>
      </c>
      <c r="R5" s="13" t="str">
        <f>IF(OR(J5&lt;&gt;"",L5&lt;&gt;""),3.53,"")</f>
        <v/>
      </c>
      <c r="S5" s="5"/>
      <c r="T5" s="5"/>
      <c r="U5" s="5"/>
      <c r="V5" s="5"/>
      <c r="W5" s="5"/>
      <c r="X5" s="5"/>
      <c r="Y5" s="5"/>
      <c r="Z5" s="5"/>
      <c r="AA5" s="5"/>
      <c r="AB5" s="6"/>
    </row>
    <row r="6" spans="2:28" ht="22.5" customHeight="1" thickBot="1" x14ac:dyDescent="0.3">
      <c r="E6" s="21">
        <f>IF(E5="","",IF(MONTH(E5+1)=MONTH($C$1),E5+1,""))</f>
        <v>42888</v>
      </c>
      <c r="F6" s="12">
        <v>0.25</v>
      </c>
      <c r="G6" s="12">
        <v>0.75</v>
      </c>
      <c r="H6" s="12">
        <f t="shared" ref="H6:H35" si="2">IF(AND(F6="",G6=""),"",IF(F6="","Heure Début ?",IF(G6="","Heure Fin ?",IF(AND(F6&lt;&gt;"",G6&lt;&gt;""),J6+L6,""))))</f>
        <v>0.5</v>
      </c>
      <c r="I6" s="39">
        <f>IFERROR(H6*24,"")</f>
        <v>12</v>
      </c>
      <c r="J6" s="12">
        <f t="shared" si="0"/>
        <v>0.5</v>
      </c>
      <c r="K6" s="39">
        <f t="shared" ref="K6:K35" si="3">IFERROR(J6*24,"")</f>
        <v>12</v>
      </c>
      <c r="L6" s="12">
        <f t="shared" si="1"/>
        <v>0</v>
      </c>
      <c r="M6" s="39">
        <f t="shared" ref="M6:M35" si="4">IFERROR(L6*24,"")</f>
        <v>0</v>
      </c>
      <c r="N6" s="13">
        <f t="shared" ref="N6:N14" si="5">IF(L6&lt;&gt;"",PRODUCT(L6*24,1.117),"")</f>
        <v>0</v>
      </c>
      <c r="O6" s="20">
        <f t="shared" ref="O6:O35" si="6">IF(H6&lt;&gt;"",PRODUCT(H6*24,0.1311),"")</f>
        <v>1.5731999999999999</v>
      </c>
      <c r="P6" s="13"/>
      <c r="Q6" s="13"/>
      <c r="R6" s="13">
        <f>IF(OR(J6&lt;&gt;"",L6&lt;&gt;""),3.53,"")</f>
        <v>3.53</v>
      </c>
      <c r="S6" s="5"/>
      <c r="T6" s="5"/>
      <c r="U6" s="5"/>
      <c r="V6" s="5"/>
      <c r="W6" s="5"/>
      <c r="X6" s="5"/>
      <c r="Y6" s="5"/>
      <c r="Z6" s="5"/>
      <c r="AA6" s="5"/>
      <c r="AB6" s="6"/>
    </row>
    <row r="7" spans="2:28" ht="22.5" customHeight="1" thickBot="1" x14ac:dyDescent="0.3">
      <c r="E7" s="21">
        <f t="shared" ref="E7:E35" si="7">IF(E6="","",IF(MONTH(E6+1)=MONTH($C$1),E6+1,""))</f>
        <v>42889</v>
      </c>
      <c r="F7" s="12"/>
      <c r="G7" s="12"/>
      <c r="H7" s="12" t="str">
        <f t="shared" si="2"/>
        <v/>
      </c>
      <c r="I7" s="39" t="str">
        <f t="shared" ref="I7:I35" si="8">IFERROR(H7*24,"")</f>
        <v/>
      </c>
      <c r="J7" s="12" t="str">
        <f t="shared" si="0"/>
        <v/>
      </c>
      <c r="K7" s="39" t="str">
        <f t="shared" si="3"/>
        <v/>
      </c>
      <c r="L7" s="12" t="str">
        <f t="shared" si="1"/>
        <v/>
      </c>
      <c r="M7" s="39" t="str">
        <f t="shared" si="4"/>
        <v/>
      </c>
      <c r="N7" s="13" t="str">
        <f t="shared" si="5"/>
        <v/>
      </c>
      <c r="O7" s="20" t="str">
        <f t="shared" si="6"/>
        <v/>
      </c>
      <c r="P7" s="13"/>
      <c r="Q7" s="13"/>
      <c r="R7" s="13" t="str">
        <f t="shared" ref="R7:R35" si="9">IF(OR(J7&lt;&gt;"",L7&lt;&gt;""),3.53,"")</f>
        <v/>
      </c>
      <c r="S7" s="5"/>
      <c r="T7" s="5"/>
      <c r="U7" s="5"/>
      <c r="V7" s="5"/>
      <c r="W7" s="5"/>
      <c r="X7" s="5"/>
      <c r="Y7" s="5"/>
      <c r="Z7" s="5"/>
      <c r="AA7" s="5"/>
      <c r="AB7" s="6"/>
    </row>
    <row r="8" spans="2:28" ht="22.5" customHeight="1" thickBot="1" x14ac:dyDescent="0.3">
      <c r="E8" s="21">
        <f t="shared" si="7"/>
        <v>42890</v>
      </c>
      <c r="F8" s="12"/>
      <c r="G8" s="12"/>
      <c r="H8" s="12" t="str">
        <f t="shared" si="2"/>
        <v/>
      </c>
      <c r="I8" s="39" t="str">
        <f t="shared" si="8"/>
        <v/>
      </c>
      <c r="J8" s="12" t="str">
        <f t="shared" si="0"/>
        <v/>
      </c>
      <c r="K8" s="39" t="str">
        <f t="shared" si="3"/>
        <v/>
      </c>
      <c r="L8" s="12" t="str">
        <f t="shared" si="1"/>
        <v/>
      </c>
      <c r="M8" s="39" t="str">
        <f t="shared" si="4"/>
        <v/>
      </c>
      <c r="N8" s="13" t="str">
        <f t="shared" si="5"/>
        <v/>
      </c>
      <c r="O8" s="20" t="str">
        <f t="shared" si="6"/>
        <v/>
      </c>
      <c r="P8" s="13"/>
      <c r="Q8" s="13"/>
      <c r="R8" s="13" t="str">
        <f t="shared" si="9"/>
        <v/>
      </c>
      <c r="S8" s="5"/>
      <c r="T8" s="5"/>
      <c r="U8" s="5"/>
      <c r="V8" s="5"/>
      <c r="W8" s="5"/>
      <c r="X8" s="5"/>
      <c r="Y8" s="5"/>
      <c r="Z8" s="5"/>
      <c r="AA8" s="5"/>
      <c r="AB8" s="6"/>
    </row>
    <row r="9" spans="2:28" ht="22.5" customHeight="1" thickBot="1" x14ac:dyDescent="0.3">
      <c r="E9" s="21">
        <f t="shared" si="7"/>
        <v>42891</v>
      </c>
      <c r="F9" s="12"/>
      <c r="G9" s="12"/>
      <c r="H9" s="12" t="str">
        <f t="shared" si="2"/>
        <v/>
      </c>
      <c r="I9" s="39" t="str">
        <f t="shared" si="8"/>
        <v/>
      </c>
      <c r="J9" s="12" t="str">
        <f t="shared" si="0"/>
        <v/>
      </c>
      <c r="K9" s="39" t="str">
        <f t="shared" si="3"/>
        <v/>
      </c>
      <c r="L9" s="12" t="str">
        <f t="shared" si="1"/>
        <v/>
      </c>
      <c r="M9" s="39" t="str">
        <f t="shared" si="4"/>
        <v/>
      </c>
      <c r="N9" s="13" t="str">
        <f t="shared" si="5"/>
        <v/>
      </c>
      <c r="O9" s="20" t="str">
        <f t="shared" si="6"/>
        <v/>
      </c>
      <c r="P9" s="13"/>
      <c r="Q9" s="13"/>
      <c r="R9" s="13" t="str">
        <f t="shared" si="9"/>
        <v/>
      </c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2.5" customHeight="1" thickBot="1" x14ac:dyDescent="0.3">
      <c r="E10" s="21">
        <f t="shared" si="7"/>
        <v>42892</v>
      </c>
      <c r="F10" s="12"/>
      <c r="G10" s="12"/>
      <c r="H10" s="12" t="str">
        <f t="shared" si="2"/>
        <v/>
      </c>
      <c r="I10" s="39" t="str">
        <f t="shared" si="8"/>
        <v/>
      </c>
      <c r="J10" s="12" t="str">
        <f t="shared" si="0"/>
        <v/>
      </c>
      <c r="K10" s="39" t="str">
        <f t="shared" si="3"/>
        <v/>
      </c>
      <c r="L10" s="12" t="str">
        <f t="shared" si="1"/>
        <v/>
      </c>
      <c r="M10" s="39" t="str">
        <f t="shared" si="4"/>
        <v/>
      </c>
      <c r="N10" s="13" t="str">
        <f t="shared" si="5"/>
        <v/>
      </c>
      <c r="O10" s="20" t="str">
        <f t="shared" si="6"/>
        <v/>
      </c>
      <c r="P10" s="13"/>
      <c r="Q10" s="13"/>
      <c r="R10" s="13" t="str">
        <f t="shared" si="9"/>
        <v/>
      </c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2:28" ht="22.5" customHeight="1" thickBot="1" x14ac:dyDescent="0.3">
      <c r="E11" s="21">
        <f t="shared" si="7"/>
        <v>42893</v>
      </c>
      <c r="F11" s="12"/>
      <c r="G11" s="12"/>
      <c r="H11" s="12" t="str">
        <f t="shared" si="2"/>
        <v/>
      </c>
      <c r="I11" s="39" t="str">
        <f t="shared" si="8"/>
        <v/>
      </c>
      <c r="J11" s="12" t="str">
        <f t="shared" si="0"/>
        <v/>
      </c>
      <c r="K11" s="39" t="str">
        <f t="shared" si="3"/>
        <v/>
      </c>
      <c r="L11" s="12" t="str">
        <f t="shared" si="1"/>
        <v/>
      </c>
      <c r="M11" s="39" t="str">
        <f t="shared" si="4"/>
        <v/>
      </c>
      <c r="N11" s="13" t="str">
        <f t="shared" si="5"/>
        <v/>
      </c>
      <c r="O11" s="20" t="str">
        <f t="shared" si="6"/>
        <v/>
      </c>
      <c r="P11" s="13"/>
      <c r="Q11" s="13"/>
      <c r="R11" s="13" t="str">
        <f t="shared" si="9"/>
        <v/>
      </c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2.5" customHeight="1" thickBot="1" x14ac:dyDescent="0.3">
      <c r="C12" s="28"/>
      <c r="D12" s="29"/>
      <c r="E12" s="21">
        <f t="shared" si="7"/>
        <v>42894</v>
      </c>
      <c r="F12" s="12"/>
      <c r="G12" s="12"/>
      <c r="H12" s="12" t="str">
        <f t="shared" si="2"/>
        <v/>
      </c>
      <c r="I12" s="39" t="str">
        <f t="shared" si="8"/>
        <v/>
      </c>
      <c r="J12" s="12" t="str">
        <f t="shared" si="0"/>
        <v/>
      </c>
      <c r="K12" s="39" t="str">
        <f t="shared" si="3"/>
        <v/>
      </c>
      <c r="L12" s="12" t="str">
        <f t="shared" si="1"/>
        <v/>
      </c>
      <c r="M12" s="39" t="str">
        <f t="shared" si="4"/>
        <v/>
      </c>
      <c r="N12" s="13" t="str">
        <f t="shared" si="5"/>
        <v/>
      </c>
      <c r="O12" s="20" t="str">
        <f t="shared" si="6"/>
        <v/>
      </c>
      <c r="P12" s="13"/>
      <c r="Q12" s="13"/>
      <c r="R12" s="13" t="str">
        <f t="shared" si="9"/>
        <v/>
      </c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2:28" ht="22.5" customHeight="1" thickBot="1" x14ac:dyDescent="0.3">
      <c r="E13" s="21">
        <f t="shared" si="7"/>
        <v>42895</v>
      </c>
      <c r="F13" s="12"/>
      <c r="G13" s="12"/>
      <c r="H13" s="12" t="str">
        <f t="shared" si="2"/>
        <v/>
      </c>
      <c r="I13" s="39" t="str">
        <f t="shared" si="8"/>
        <v/>
      </c>
      <c r="J13" s="12" t="str">
        <f t="shared" si="0"/>
        <v/>
      </c>
      <c r="K13" s="39" t="str">
        <f t="shared" si="3"/>
        <v/>
      </c>
      <c r="L13" s="12" t="str">
        <f t="shared" si="1"/>
        <v/>
      </c>
      <c r="M13" s="39" t="str">
        <f t="shared" si="4"/>
        <v/>
      </c>
      <c r="N13" s="13" t="str">
        <f t="shared" si="5"/>
        <v/>
      </c>
      <c r="O13" s="20" t="str">
        <f t="shared" si="6"/>
        <v/>
      </c>
      <c r="P13" s="13"/>
      <c r="Q13" s="13"/>
      <c r="R13" s="13" t="str">
        <f t="shared" si="9"/>
        <v/>
      </c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2:28" ht="22.5" customHeight="1" thickBot="1" x14ac:dyDescent="0.3">
      <c r="E14" s="21">
        <f t="shared" si="7"/>
        <v>42896</v>
      </c>
      <c r="F14" s="12"/>
      <c r="G14" s="12"/>
      <c r="H14" s="12" t="str">
        <f t="shared" si="2"/>
        <v/>
      </c>
      <c r="I14" s="39" t="str">
        <f t="shared" si="8"/>
        <v/>
      </c>
      <c r="J14" s="12" t="str">
        <f t="shared" si="0"/>
        <v/>
      </c>
      <c r="K14" s="39" t="str">
        <f t="shared" si="3"/>
        <v/>
      </c>
      <c r="L14" s="12" t="str">
        <f t="shared" si="1"/>
        <v/>
      </c>
      <c r="M14" s="39" t="str">
        <f t="shared" si="4"/>
        <v/>
      </c>
      <c r="N14" s="13" t="str">
        <f t="shared" si="5"/>
        <v/>
      </c>
      <c r="O14" s="20" t="str">
        <f t="shared" si="6"/>
        <v/>
      </c>
      <c r="P14" s="13"/>
      <c r="Q14" s="13"/>
      <c r="R14" s="13" t="str">
        <f t="shared" si="9"/>
        <v/>
      </c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2:28" ht="22.5" customHeight="1" thickBot="1" x14ac:dyDescent="0.3">
      <c r="E15" s="21">
        <f t="shared" si="7"/>
        <v>42897</v>
      </c>
      <c r="F15" s="12"/>
      <c r="G15" s="12"/>
      <c r="H15" s="12" t="str">
        <f t="shared" si="2"/>
        <v/>
      </c>
      <c r="I15" s="39" t="str">
        <f t="shared" si="8"/>
        <v/>
      </c>
      <c r="J15" s="12" t="str">
        <f t="shared" si="0"/>
        <v/>
      </c>
      <c r="K15" s="39" t="str">
        <f t="shared" si="3"/>
        <v/>
      </c>
      <c r="L15" s="12" t="str">
        <f t="shared" si="1"/>
        <v/>
      </c>
      <c r="M15" s="39" t="str">
        <f t="shared" si="4"/>
        <v/>
      </c>
      <c r="N15" s="13" t="str">
        <f>IF(L15&lt;&gt;"",PRODUCT(L15*24,1.117),"")</f>
        <v/>
      </c>
      <c r="O15" s="20" t="str">
        <f t="shared" si="6"/>
        <v/>
      </c>
      <c r="P15" s="13"/>
      <c r="Q15" s="13"/>
      <c r="R15" s="13" t="str">
        <f t="shared" si="9"/>
        <v/>
      </c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2:28" ht="22.5" customHeight="1" thickBot="1" x14ac:dyDescent="0.3">
      <c r="E16" s="21">
        <f t="shared" si="7"/>
        <v>42898</v>
      </c>
      <c r="F16" s="12"/>
      <c r="G16" s="12"/>
      <c r="H16" s="12" t="str">
        <f t="shared" si="2"/>
        <v/>
      </c>
      <c r="I16" s="39" t="str">
        <f t="shared" si="8"/>
        <v/>
      </c>
      <c r="J16" s="12" t="str">
        <f t="shared" si="0"/>
        <v/>
      </c>
      <c r="K16" s="39" t="str">
        <f t="shared" si="3"/>
        <v/>
      </c>
      <c r="L16" s="12" t="str">
        <f t="shared" si="1"/>
        <v/>
      </c>
      <c r="M16" s="39" t="str">
        <f t="shared" si="4"/>
        <v/>
      </c>
      <c r="N16" s="13" t="str">
        <f t="shared" ref="N16:N35" si="10">IF(L16&lt;&gt;"",PRODUCT(L16*24,1.117),"")</f>
        <v/>
      </c>
      <c r="O16" s="20" t="str">
        <f t="shared" si="6"/>
        <v/>
      </c>
      <c r="P16" s="13"/>
      <c r="Q16" s="13"/>
      <c r="R16" s="13" t="str">
        <f t="shared" si="9"/>
        <v/>
      </c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5:28" ht="22.5" customHeight="1" thickBot="1" x14ac:dyDescent="0.3">
      <c r="E17" s="21">
        <f t="shared" si="7"/>
        <v>42899</v>
      </c>
      <c r="F17" s="12"/>
      <c r="G17" s="12"/>
      <c r="H17" s="12" t="str">
        <f t="shared" si="2"/>
        <v/>
      </c>
      <c r="I17" s="39" t="str">
        <f t="shared" si="8"/>
        <v/>
      </c>
      <c r="J17" s="12" t="str">
        <f t="shared" si="0"/>
        <v/>
      </c>
      <c r="K17" s="39" t="str">
        <f t="shared" si="3"/>
        <v/>
      </c>
      <c r="L17" s="12" t="str">
        <f t="shared" si="1"/>
        <v/>
      </c>
      <c r="M17" s="39" t="str">
        <f t="shared" si="4"/>
        <v/>
      </c>
      <c r="N17" s="13" t="str">
        <f t="shared" si="10"/>
        <v/>
      </c>
      <c r="O17" s="20" t="str">
        <f t="shared" si="6"/>
        <v/>
      </c>
      <c r="P17" s="13"/>
      <c r="Q17" s="13"/>
      <c r="R17" s="13" t="str">
        <f t="shared" si="9"/>
        <v/>
      </c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5:28" ht="22.5" customHeight="1" thickBot="1" x14ac:dyDescent="0.3">
      <c r="E18" s="21">
        <f t="shared" si="7"/>
        <v>42900</v>
      </c>
      <c r="F18" s="12"/>
      <c r="G18" s="12"/>
      <c r="H18" s="12" t="str">
        <f t="shared" si="2"/>
        <v/>
      </c>
      <c r="I18" s="39" t="str">
        <f t="shared" si="8"/>
        <v/>
      </c>
      <c r="J18" s="12" t="str">
        <f t="shared" si="0"/>
        <v/>
      </c>
      <c r="K18" s="39" t="str">
        <f t="shared" si="3"/>
        <v/>
      </c>
      <c r="L18" s="12" t="str">
        <f t="shared" si="1"/>
        <v/>
      </c>
      <c r="M18" s="39" t="str">
        <f t="shared" si="4"/>
        <v/>
      </c>
      <c r="N18" s="13" t="str">
        <f t="shared" si="10"/>
        <v/>
      </c>
      <c r="O18" s="20" t="str">
        <f t="shared" si="6"/>
        <v/>
      </c>
      <c r="P18" s="13"/>
      <c r="Q18" s="13"/>
      <c r="R18" s="13" t="str">
        <f t="shared" si="9"/>
        <v/>
      </c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5:28" ht="22.5" customHeight="1" thickBot="1" x14ac:dyDescent="0.3">
      <c r="E19" s="21">
        <f t="shared" si="7"/>
        <v>42901</v>
      </c>
      <c r="F19" s="12"/>
      <c r="G19" s="12"/>
      <c r="H19" s="12" t="str">
        <f t="shared" si="2"/>
        <v/>
      </c>
      <c r="I19" s="39" t="str">
        <f t="shared" si="8"/>
        <v/>
      </c>
      <c r="J19" s="12" t="str">
        <f t="shared" si="0"/>
        <v/>
      </c>
      <c r="K19" s="39" t="str">
        <f t="shared" si="3"/>
        <v/>
      </c>
      <c r="L19" s="12" t="str">
        <f t="shared" si="1"/>
        <v/>
      </c>
      <c r="M19" s="39" t="str">
        <f t="shared" si="4"/>
        <v/>
      </c>
      <c r="N19" s="13" t="str">
        <f t="shared" si="10"/>
        <v/>
      </c>
      <c r="O19" s="20" t="str">
        <f t="shared" si="6"/>
        <v/>
      </c>
      <c r="P19" s="13"/>
      <c r="Q19" s="13"/>
      <c r="R19" s="13" t="str">
        <f t="shared" si="9"/>
        <v/>
      </c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5:28" ht="22.5" customHeight="1" thickBot="1" x14ac:dyDescent="0.3">
      <c r="E20" s="21">
        <f t="shared" si="7"/>
        <v>42902</v>
      </c>
      <c r="F20" s="12"/>
      <c r="G20" s="12"/>
      <c r="H20" s="12" t="str">
        <f t="shared" si="2"/>
        <v/>
      </c>
      <c r="I20" s="39" t="str">
        <f t="shared" si="8"/>
        <v/>
      </c>
      <c r="J20" s="12" t="str">
        <f t="shared" si="0"/>
        <v/>
      </c>
      <c r="K20" s="39" t="str">
        <f t="shared" si="3"/>
        <v/>
      </c>
      <c r="L20" s="12" t="str">
        <f t="shared" si="1"/>
        <v/>
      </c>
      <c r="M20" s="39" t="str">
        <f t="shared" si="4"/>
        <v/>
      </c>
      <c r="N20" s="13" t="str">
        <f t="shared" si="10"/>
        <v/>
      </c>
      <c r="O20" s="20" t="str">
        <f t="shared" si="6"/>
        <v/>
      </c>
      <c r="P20" s="13"/>
      <c r="Q20" s="13"/>
      <c r="R20" s="13" t="str">
        <f t="shared" si="9"/>
        <v/>
      </c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5:28" ht="22.5" customHeight="1" thickBot="1" x14ac:dyDescent="0.3">
      <c r="E21" s="21">
        <f t="shared" si="7"/>
        <v>42903</v>
      </c>
      <c r="F21" s="12"/>
      <c r="G21" s="12"/>
      <c r="H21" s="12" t="str">
        <f t="shared" si="2"/>
        <v/>
      </c>
      <c r="I21" s="39" t="str">
        <f t="shared" si="8"/>
        <v/>
      </c>
      <c r="J21" s="12" t="str">
        <f t="shared" si="0"/>
        <v/>
      </c>
      <c r="K21" s="39" t="str">
        <f t="shared" si="3"/>
        <v/>
      </c>
      <c r="L21" s="12" t="str">
        <f t="shared" si="1"/>
        <v/>
      </c>
      <c r="M21" s="39" t="str">
        <f t="shared" si="4"/>
        <v/>
      </c>
      <c r="N21" s="13" t="str">
        <f t="shared" si="10"/>
        <v/>
      </c>
      <c r="O21" s="20" t="str">
        <f t="shared" si="6"/>
        <v/>
      </c>
      <c r="P21" s="13"/>
      <c r="Q21" s="13"/>
      <c r="R21" s="13" t="str">
        <f t="shared" si="9"/>
        <v/>
      </c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5:28" ht="22.5" customHeight="1" thickBot="1" x14ac:dyDescent="0.3">
      <c r="E22" s="21">
        <f t="shared" si="7"/>
        <v>42904</v>
      </c>
      <c r="F22" s="12"/>
      <c r="G22" s="12"/>
      <c r="H22" s="12" t="str">
        <f t="shared" si="2"/>
        <v/>
      </c>
      <c r="I22" s="39" t="str">
        <f t="shared" si="8"/>
        <v/>
      </c>
      <c r="J22" s="12" t="str">
        <f t="shared" si="0"/>
        <v/>
      </c>
      <c r="K22" s="39" t="str">
        <f t="shared" si="3"/>
        <v/>
      </c>
      <c r="L22" s="12" t="str">
        <f t="shared" si="1"/>
        <v/>
      </c>
      <c r="M22" s="39" t="str">
        <f t="shared" si="4"/>
        <v/>
      </c>
      <c r="N22" s="13" t="str">
        <f t="shared" si="10"/>
        <v/>
      </c>
      <c r="O22" s="20" t="str">
        <f t="shared" si="6"/>
        <v/>
      </c>
      <c r="P22" s="13"/>
      <c r="Q22" s="13"/>
      <c r="R22" s="13" t="str">
        <f t="shared" si="9"/>
        <v/>
      </c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5:28" ht="22.5" customHeight="1" thickBot="1" x14ac:dyDescent="0.3">
      <c r="E23" s="21">
        <f t="shared" si="7"/>
        <v>42905</v>
      </c>
      <c r="F23" s="12"/>
      <c r="G23" s="12"/>
      <c r="H23" s="12" t="str">
        <f t="shared" si="2"/>
        <v/>
      </c>
      <c r="I23" s="39" t="str">
        <f t="shared" si="8"/>
        <v/>
      </c>
      <c r="J23" s="12" t="str">
        <f t="shared" si="0"/>
        <v/>
      </c>
      <c r="K23" s="39" t="str">
        <f t="shared" si="3"/>
        <v/>
      </c>
      <c r="L23" s="12" t="str">
        <f t="shared" si="1"/>
        <v/>
      </c>
      <c r="M23" s="39" t="str">
        <f t="shared" si="4"/>
        <v/>
      </c>
      <c r="N23" s="13" t="str">
        <f t="shared" si="10"/>
        <v/>
      </c>
      <c r="O23" s="20" t="str">
        <f t="shared" si="6"/>
        <v/>
      </c>
      <c r="P23" s="13"/>
      <c r="Q23" s="13"/>
      <c r="R23" s="13" t="str">
        <f t="shared" si="9"/>
        <v/>
      </c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5:28" ht="22.5" customHeight="1" thickBot="1" x14ac:dyDescent="0.3">
      <c r="E24" s="21">
        <f t="shared" si="7"/>
        <v>42906</v>
      </c>
      <c r="F24" s="12">
        <v>0.25</v>
      </c>
      <c r="G24" s="12">
        <v>0.70833333333333337</v>
      </c>
      <c r="H24" s="12">
        <f t="shared" si="2"/>
        <v>0.45833333333333337</v>
      </c>
      <c r="I24" s="39">
        <f t="shared" si="8"/>
        <v>11</v>
      </c>
      <c r="J24" s="12">
        <f t="shared" si="0"/>
        <v>0.45833333333333337</v>
      </c>
      <c r="K24" s="39">
        <f t="shared" si="3"/>
        <v>11</v>
      </c>
      <c r="L24" s="12">
        <f t="shared" si="1"/>
        <v>0</v>
      </c>
      <c r="M24" s="39">
        <f t="shared" si="4"/>
        <v>0</v>
      </c>
      <c r="N24" s="13">
        <f t="shared" si="10"/>
        <v>0</v>
      </c>
      <c r="O24" s="20">
        <f t="shared" si="6"/>
        <v>1.4420999999999999</v>
      </c>
      <c r="P24" s="13"/>
      <c r="Q24" s="13"/>
      <c r="R24" s="13">
        <f t="shared" si="9"/>
        <v>3.53</v>
      </c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5:28" ht="22.5" customHeight="1" thickBot="1" x14ac:dyDescent="0.3">
      <c r="E25" s="21">
        <f t="shared" si="7"/>
        <v>42907</v>
      </c>
      <c r="F25" s="12">
        <v>0.25</v>
      </c>
      <c r="G25" s="12">
        <v>0.75</v>
      </c>
      <c r="H25" s="12">
        <f t="shared" si="2"/>
        <v>0.5</v>
      </c>
      <c r="I25" s="39">
        <f t="shared" si="8"/>
        <v>12</v>
      </c>
      <c r="J25" s="12">
        <f t="shared" si="0"/>
        <v>0.5</v>
      </c>
      <c r="K25" s="39">
        <f t="shared" si="3"/>
        <v>12</v>
      </c>
      <c r="L25" s="12">
        <f t="shared" si="1"/>
        <v>0</v>
      </c>
      <c r="M25" s="39">
        <f t="shared" si="4"/>
        <v>0</v>
      </c>
      <c r="N25" s="13">
        <f t="shared" si="10"/>
        <v>0</v>
      </c>
      <c r="O25" s="20">
        <f t="shared" si="6"/>
        <v>1.5731999999999999</v>
      </c>
      <c r="P25" s="13"/>
      <c r="Q25" s="13"/>
      <c r="R25" s="13">
        <f t="shared" si="9"/>
        <v>3.53</v>
      </c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5:28" ht="22.5" customHeight="1" thickBot="1" x14ac:dyDescent="0.3">
      <c r="E26" s="21">
        <f t="shared" si="7"/>
        <v>42908</v>
      </c>
      <c r="F26" s="12"/>
      <c r="G26" s="12"/>
      <c r="H26" s="12" t="str">
        <f t="shared" si="2"/>
        <v/>
      </c>
      <c r="I26" s="39" t="str">
        <f t="shared" si="8"/>
        <v/>
      </c>
      <c r="J26" s="12" t="str">
        <f t="shared" si="0"/>
        <v/>
      </c>
      <c r="K26" s="39" t="str">
        <f t="shared" si="3"/>
        <v/>
      </c>
      <c r="L26" s="12" t="str">
        <f t="shared" si="1"/>
        <v/>
      </c>
      <c r="M26" s="39" t="str">
        <f t="shared" si="4"/>
        <v/>
      </c>
      <c r="N26" s="13" t="str">
        <f t="shared" si="10"/>
        <v/>
      </c>
      <c r="O26" s="20" t="str">
        <f t="shared" si="6"/>
        <v/>
      </c>
      <c r="P26" s="13"/>
      <c r="Q26" s="13"/>
      <c r="R26" s="13" t="str">
        <f t="shared" si="9"/>
        <v/>
      </c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5:28" ht="22.5" customHeight="1" thickBot="1" x14ac:dyDescent="0.3">
      <c r="E27" s="21">
        <f t="shared" si="7"/>
        <v>42909</v>
      </c>
      <c r="F27" s="12">
        <v>0.22916666666666666</v>
      </c>
      <c r="G27" s="12">
        <v>0.58333333333333337</v>
      </c>
      <c r="H27" s="12">
        <f t="shared" si="2"/>
        <v>0.35416666666666674</v>
      </c>
      <c r="I27" s="39">
        <f t="shared" si="8"/>
        <v>8.5000000000000018</v>
      </c>
      <c r="J27" s="12">
        <f t="shared" si="0"/>
        <v>0.33333333333333337</v>
      </c>
      <c r="K27" s="39">
        <f t="shared" si="3"/>
        <v>8</v>
      </c>
      <c r="L27" s="12">
        <f t="shared" si="1"/>
        <v>2.083333333333337E-2</v>
      </c>
      <c r="M27" s="39">
        <f t="shared" si="4"/>
        <v>0.50000000000000089</v>
      </c>
      <c r="N27" s="13">
        <f t="shared" si="10"/>
        <v>0.558500000000001</v>
      </c>
      <c r="O27" s="20">
        <f t="shared" si="6"/>
        <v>1.1143500000000002</v>
      </c>
      <c r="P27" s="13"/>
      <c r="Q27" s="13"/>
      <c r="R27" s="13">
        <f t="shared" si="9"/>
        <v>3.53</v>
      </c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5:28" ht="22.5" customHeight="1" thickBot="1" x14ac:dyDescent="0.3">
      <c r="E28" s="21">
        <f t="shared" si="7"/>
        <v>42910</v>
      </c>
      <c r="F28" s="12">
        <v>0.39583333333333331</v>
      </c>
      <c r="G28" s="12">
        <v>0.72916666666666663</v>
      </c>
      <c r="H28" s="12">
        <f t="shared" si="2"/>
        <v>0.33333333333333331</v>
      </c>
      <c r="I28" s="39">
        <f t="shared" si="8"/>
        <v>8</v>
      </c>
      <c r="J28" s="12">
        <f t="shared" si="0"/>
        <v>0.33333333333333331</v>
      </c>
      <c r="K28" s="39">
        <f t="shared" si="3"/>
        <v>8</v>
      </c>
      <c r="L28" s="12">
        <f t="shared" si="1"/>
        <v>0</v>
      </c>
      <c r="M28" s="39">
        <f t="shared" si="4"/>
        <v>0</v>
      </c>
      <c r="N28" s="13">
        <f t="shared" si="10"/>
        <v>0</v>
      </c>
      <c r="O28" s="20">
        <f t="shared" si="6"/>
        <v>1.0488</v>
      </c>
      <c r="P28" s="13"/>
      <c r="Q28" s="13"/>
      <c r="R28" s="13">
        <f t="shared" si="9"/>
        <v>3.53</v>
      </c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5:28" ht="22.5" customHeight="1" thickBot="1" x14ac:dyDescent="0.3">
      <c r="E29" s="21">
        <f t="shared" si="7"/>
        <v>42911</v>
      </c>
      <c r="F29" s="12"/>
      <c r="G29" s="12"/>
      <c r="H29" s="12" t="str">
        <f t="shared" si="2"/>
        <v/>
      </c>
      <c r="I29" s="39" t="str">
        <f t="shared" si="8"/>
        <v/>
      </c>
      <c r="J29" s="12" t="str">
        <f t="shared" si="0"/>
        <v/>
      </c>
      <c r="K29" s="39" t="str">
        <f t="shared" si="3"/>
        <v/>
      </c>
      <c r="L29" s="12" t="str">
        <f t="shared" si="1"/>
        <v/>
      </c>
      <c r="M29" s="39" t="str">
        <f t="shared" si="4"/>
        <v/>
      </c>
      <c r="N29" s="13" t="str">
        <f t="shared" si="10"/>
        <v/>
      </c>
      <c r="O29" s="20" t="str">
        <f t="shared" si="6"/>
        <v/>
      </c>
      <c r="P29" s="13"/>
      <c r="Q29" s="13"/>
      <c r="R29" s="13" t="str">
        <f t="shared" si="9"/>
        <v/>
      </c>
      <c r="S29" s="5"/>
      <c r="T29" s="5"/>
      <c r="U29" s="5"/>
      <c r="V29" s="5"/>
      <c r="W29" s="5"/>
      <c r="X29" s="5"/>
      <c r="Y29" s="5"/>
      <c r="Z29" s="5"/>
      <c r="AA29" s="5"/>
      <c r="AB29" s="6"/>
    </row>
    <row r="30" spans="5:28" ht="22.5" customHeight="1" thickBot="1" x14ac:dyDescent="0.3">
      <c r="E30" s="21">
        <f t="shared" si="7"/>
        <v>42912</v>
      </c>
      <c r="F30" s="12">
        <v>0.28472222222222221</v>
      </c>
      <c r="G30" s="12">
        <v>0.54166666666666663</v>
      </c>
      <c r="H30" s="12">
        <f t="shared" si="2"/>
        <v>0.25694444444444442</v>
      </c>
      <c r="I30" s="39">
        <f t="shared" si="8"/>
        <v>6.1666666666666661</v>
      </c>
      <c r="J30" s="12">
        <f t="shared" si="0"/>
        <v>0.25694444444444442</v>
      </c>
      <c r="K30" s="39">
        <f t="shared" si="3"/>
        <v>6.1666666666666661</v>
      </c>
      <c r="L30" s="12">
        <f t="shared" si="1"/>
        <v>0</v>
      </c>
      <c r="M30" s="39">
        <f t="shared" si="4"/>
        <v>0</v>
      </c>
      <c r="N30" s="13">
        <f t="shared" si="10"/>
        <v>0</v>
      </c>
      <c r="O30" s="20">
        <f t="shared" si="6"/>
        <v>0.80844999999999989</v>
      </c>
      <c r="P30" s="13"/>
      <c r="Q30" s="13"/>
      <c r="R30" s="13">
        <f t="shared" si="9"/>
        <v>3.53</v>
      </c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5:28" ht="22.5" customHeight="1" thickBot="1" x14ac:dyDescent="0.3">
      <c r="E31" s="21">
        <f t="shared" si="7"/>
        <v>42913</v>
      </c>
      <c r="F31" s="12">
        <v>0.5</v>
      </c>
      <c r="G31" s="12">
        <v>0.79861111111111116</v>
      </c>
      <c r="H31" s="12">
        <f t="shared" si="2"/>
        <v>0.29861111111111116</v>
      </c>
      <c r="I31" s="39">
        <f t="shared" si="8"/>
        <v>7.1666666666666679</v>
      </c>
      <c r="J31" s="12">
        <f t="shared" si="0"/>
        <v>0.29861111111111116</v>
      </c>
      <c r="K31" s="39">
        <f t="shared" si="3"/>
        <v>7.1666666666666679</v>
      </c>
      <c r="L31" s="12">
        <f t="shared" si="1"/>
        <v>0</v>
      </c>
      <c r="M31" s="39">
        <f t="shared" si="4"/>
        <v>0</v>
      </c>
      <c r="N31" s="13">
        <f t="shared" si="10"/>
        <v>0</v>
      </c>
      <c r="O31" s="20">
        <f t="shared" si="6"/>
        <v>0.93955000000000011</v>
      </c>
      <c r="P31" s="13"/>
      <c r="Q31" s="13"/>
      <c r="R31" s="13">
        <f t="shared" si="9"/>
        <v>3.53</v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5:28" ht="22.5" customHeight="1" thickBot="1" x14ac:dyDescent="0.3">
      <c r="E32" s="21">
        <f t="shared" si="7"/>
        <v>42914</v>
      </c>
      <c r="F32" s="12">
        <v>0.54166666666666663</v>
      </c>
      <c r="G32" s="12">
        <v>0.79166666666666663</v>
      </c>
      <c r="H32" s="12">
        <f t="shared" si="2"/>
        <v>0.25</v>
      </c>
      <c r="I32" s="39">
        <f t="shared" si="8"/>
        <v>6</v>
      </c>
      <c r="J32" s="12">
        <f t="shared" si="0"/>
        <v>0.25</v>
      </c>
      <c r="K32" s="39">
        <f t="shared" si="3"/>
        <v>6</v>
      </c>
      <c r="L32" s="12">
        <f t="shared" si="1"/>
        <v>0</v>
      </c>
      <c r="M32" s="39">
        <f t="shared" si="4"/>
        <v>0</v>
      </c>
      <c r="N32" s="13">
        <f t="shared" si="10"/>
        <v>0</v>
      </c>
      <c r="O32" s="20">
        <f t="shared" si="6"/>
        <v>0.78659999999999997</v>
      </c>
      <c r="P32" s="13"/>
      <c r="Q32" s="13"/>
      <c r="R32" s="13">
        <f t="shared" si="9"/>
        <v>3.53</v>
      </c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5:28" ht="22.5" customHeight="1" thickBot="1" x14ac:dyDescent="0.3">
      <c r="E33" s="21">
        <f t="shared" si="7"/>
        <v>42915</v>
      </c>
      <c r="F33" s="12">
        <v>0.45833333333333331</v>
      </c>
      <c r="G33" s="12">
        <v>0.79166666666666663</v>
      </c>
      <c r="H33" s="12">
        <f t="shared" si="2"/>
        <v>0.33333333333333331</v>
      </c>
      <c r="I33" s="39">
        <f t="shared" si="8"/>
        <v>8</v>
      </c>
      <c r="J33" s="12">
        <f t="shared" si="0"/>
        <v>0.33333333333333331</v>
      </c>
      <c r="K33" s="39">
        <f t="shared" si="3"/>
        <v>8</v>
      </c>
      <c r="L33" s="12">
        <f t="shared" si="1"/>
        <v>0</v>
      </c>
      <c r="M33" s="39">
        <f t="shared" si="4"/>
        <v>0</v>
      </c>
      <c r="N33" s="13">
        <f t="shared" si="10"/>
        <v>0</v>
      </c>
      <c r="O33" s="20">
        <f t="shared" si="6"/>
        <v>1.0488</v>
      </c>
      <c r="P33" s="13"/>
      <c r="Q33" s="13"/>
      <c r="R33" s="13">
        <f t="shared" si="9"/>
        <v>3.53</v>
      </c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5:28" ht="22.5" customHeight="1" thickBot="1" x14ac:dyDescent="0.3">
      <c r="E34" s="21">
        <f t="shared" si="7"/>
        <v>42916</v>
      </c>
      <c r="F34" s="12">
        <v>0.54166666666666663</v>
      </c>
      <c r="G34" s="12">
        <v>0.79166666666666663</v>
      </c>
      <c r="H34" s="12">
        <f t="shared" si="2"/>
        <v>0.25</v>
      </c>
      <c r="I34" s="39">
        <f t="shared" si="8"/>
        <v>6</v>
      </c>
      <c r="J34" s="12">
        <f t="shared" si="0"/>
        <v>0.25</v>
      </c>
      <c r="K34" s="39">
        <f t="shared" si="3"/>
        <v>6</v>
      </c>
      <c r="L34" s="12">
        <f t="shared" si="1"/>
        <v>0</v>
      </c>
      <c r="M34" s="39">
        <f t="shared" si="4"/>
        <v>0</v>
      </c>
      <c r="N34" s="13">
        <f>IF(L34&lt;&gt;"",PRODUCT(L34*24,1.117),"")</f>
        <v>0</v>
      </c>
      <c r="O34" s="20">
        <f t="shared" si="6"/>
        <v>0.78659999999999997</v>
      </c>
      <c r="P34" s="13"/>
      <c r="Q34" s="13"/>
      <c r="R34" s="13">
        <f t="shared" si="9"/>
        <v>3.53</v>
      </c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5:28" ht="22.5" customHeight="1" thickBot="1" x14ac:dyDescent="0.3">
      <c r="E35" s="21" t="str">
        <f t="shared" si="7"/>
        <v/>
      </c>
      <c r="F35" s="12"/>
      <c r="G35" s="12"/>
      <c r="H35" s="12" t="str">
        <f t="shared" si="2"/>
        <v/>
      </c>
      <c r="I35" s="39" t="str">
        <f t="shared" si="8"/>
        <v/>
      </c>
      <c r="J35" s="12" t="str">
        <f t="shared" si="0"/>
        <v/>
      </c>
      <c r="K35" s="39" t="str">
        <f t="shared" si="3"/>
        <v/>
      </c>
      <c r="L35" s="12" t="str">
        <f t="shared" si="1"/>
        <v/>
      </c>
      <c r="M35" s="39" t="str">
        <f t="shared" si="4"/>
        <v/>
      </c>
      <c r="N35" s="13" t="str">
        <f t="shared" si="10"/>
        <v/>
      </c>
      <c r="O35" s="20" t="str">
        <f t="shared" si="6"/>
        <v/>
      </c>
      <c r="P35" s="13"/>
      <c r="Q35" s="13"/>
      <c r="R35" s="13" t="str">
        <f t="shared" si="9"/>
        <v/>
      </c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5:28" ht="15" customHeight="1" x14ac:dyDescent="0.25">
      <c r="E36" s="31"/>
      <c r="F36" s="32"/>
      <c r="G36" s="32"/>
      <c r="H36" s="32"/>
      <c r="I36" s="40"/>
      <c r="J36" s="32"/>
      <c r="K36" s="40"/>
      <c r="L36" s="32"/>
      <c r="M36" s="4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3"/>
    </row>
    <row r="37" spans="5:28" ht="15" customHeight="1" thickBot="1" x14ac:dyDescent="0.3">
      <c r="E37" s="34"/>
      <c r="F37" s="35"/>
      <c r="G37" s="35"/>
      <c r="H37" s="35"/>
      <c r="I37" s="41"/>
      <c r="J37" s="35"/>
      <c r="K37" s="41"/>
      <c r="L37" s="35"/>
      <c r="M37" s="41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5:28" ht="22.5" customHeight="1" thickBot="1" x14ac:dyDescent="0.3">
      <c r="E38" s="7" t="s">
        <v>15</v>
      </c>
      <c r="F38" s="8" t="s">
        <v>16</v>
      </c>
      <c r="G38" s="8" t="s">
        <v>16</v>
      </c>
      <c r="H38" s="16">
        <f>SUM(H5:H35)</f>
        <v>3.5347222222222223</v>
      </c>
      <c r="I38" s="42">
        <f>SUM(I5:I35)</f>
        <v>84.833333333333329</v>
      </c>
      <c r="J38" s="16">
        <f t="shared" ref="J38:L38" si="11">SUM(J5:J35)</f>
        <v>3.5138888888888893</v>
      </c>
      <c r="K38" s="42">
        <f>SUM(K5:K35)</f>
        <v>84.333333333333329</v>
      </c>
      <c r="L38" s="16">
        <f t="shared" si="11"/>
        <v>2.083333333333337E-2</v>
      </c>
      <c r="M38" s="42">
        <f>SUM(M5:M35)</f>
        <v>0.50000000000000089</v>
      </c>
      <c r="N38" s="14">
        <f>SUM(N5:N35)</f>
        <v>0.558500000000001</v>
      </c>
      <c r="O38" s="14">
        <f>SUM(O5:O35)</f>
        <v>11.121649999999999</v>
      </c>
      <c r="P38" s="8"/>
      <c r="Q38" s="8"/>
      <c r="R38" s="14">
        <f>SUM(R5:R35)</f>
        <v>35.300000000000004</v>
      </c>
      <c r="S38" s="8"/>
      <c r="T38" s="8"/>
      <c r="U38" s="8"/>
      <c r="V38" s="8"/>
      <c r="W38" s="8"/>
      <c r="X38" s="8"/>
      <c r="Y38" s="8"/>
      <c r="Z38" s="8"/>
      <c r="AA38" s="8"/>
      <c r="AB38" s="9"/>
    </row>
    <row r="39" spans="5:28" ht="15.75" thickTop="1" x14ac:dyDescent="0.25"/>
    <row r="42" spans="5:28" x14ac:dyDescent="0.25">
      <c r="N42" s="18"/>
      <c r="O42" s="18"/>
    </row>
    <row r="43" spans="5:28" x14ac:dyDescent="0.25">
      <c r="O4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workbookViewId="0">
      <selection activeCell="C6" sqref="C6"/>
    </sheetView>
  </sheetViews>
  <sheetFormatPr baseColWidth="10" defaultColWidth="11.42578125" defaultRowHeight="15" x14ac:dyDescent="0.25"/>
  <cols>
    <col min="1" max="1" width="3.28515625" style="26" customWidth="1"/>
    <col min="2" max="3" width="13.28515625" style="26" customWidth="1"/>
    <col min="4" max="4" width="11.42578125" style="26"/>
    <col min="5" max="5" width="12.140625" style="26" customWidth="1"/>
    <col min="6" max="28" width="18.28515625" style="26" customWidth="1"/>
    <col min="29" max="16384" width="11.42578125" style="26"/>
  </cols>
  <sheetData>
    <row r="1" spans="2:28" ht="15" customHeight="1" thickBot="1" x14ac:dyDescent="0.3">
      <c r="B1" s="23" t="s">
        <v>20</v>
      </c>
      <c r="C1" s="24">
        <v>42917</v>
      </c>
      <c r="D1" s="17"/>
    </row>
    <row r="2" spans="2:28" ht="15.75" thickBot="1" x14ac:dyDescent="0.3">
      <c r="B2" s="10" t="s">
        <v>13</v>
      </c>
      <c r="C2" s="10" t="s">
        <v>14</v>
      </c>
      <c r="E2" s="22"/>
    </row>
    <row r="3" spans="2:28" ht="61.5" thickTop="1" thickBot="1" x14ac:dyDescent="0.3">
      <c r="B3" s="11">
        <v>0.875</v>
      </c>
      <c r="C3" s="11">
        <v>0.25</v>
      </c>
      <c r="E3" s="2" t="s">
        <v>0</v>
      </c>
      <c r="F3" s="3" t="s">
        <v>1</v>
      </c>
      <c r="G3" s="3" t="s">
        <v>2</v>
      </c>
      <c r="H3" s="3" t="s">
        <v>3</v>
      </c>
      <c r="I3" s="37" t="s">
        <v>23</v>
      </c>
      <c r="J3" s="3" t="s">
        <v>4</v>
      </c>
      <c r="K3" s="37" t="s">
        <v>22</v>
      </c>
      <c r="L3" s="3" t="s">
        <v>5</v>
      </c>
      <c r="M3" s="37" t="s">
        <v>21</v>
      </c>
      <c r="N3" s="3" t="s">
        <v>6</v>
      </c>
      <c r="O3" s="3" t="s">
        <v>7</v>
      </c>
      <c r="P3" s="3" t="s">
        <v>8</v>
      </c>
      <c r="Q3" s="3" t="s">
        <v>17</v>
      </c>
      <c r="R3" s="3" t="s">
        <v>19</v>
      </c>
      <c r="S3" s="3"/>
      <c r="T3" s="3"/>
      <c r="U3" s="3"/>
      <c r="V3" s="3"/>
      <c r="W3" s="3"/>
      <c r="X3" s="3" t="s">
        <v>9</v>
      </c>
      <c r="Y3" s="3" t="s">
        <v>10</v>
      </c>
      <c r="Z3" s="3" t="s">
        <v>11</v>
      </c>
      <c r="AA3" s="3" t="s">
        <v>24</v>
      </c>
      <c r="AB3" s="4" t="s">
        <v>12</v>
      </c>
    </row>
    <row r="4" spans="2:28" s="30" customFormat="1" ht="20.100000000000001" customHeight="1" thickBot="1" x14ac:dyDescent="0.3">
      <c r="I4" s="38"/>
      <c r="K4" s="38"/>
      <c r="M4" s="38"/>
    </row>
    <row r="5" spans="2:28" ht="22.5" customHeight="1" thickBot="1" x14ac:dyDescent="0.3">
      <c r="E5" s="21">
        <f>DATE(YEAR($C$1),MONTH($C$1),1)</f>
        <v>42917</v>
      </c>
      <c r="F5" s="12"/>
      <c r="G5" s="12"/>
      <c r="H5" s="27" t="str">
        <f>IFERROR(IF(AND(F5="",G5=""),"",IF(F5="","Heure Début ?",IF(G5="","Heure Fin ?",IF(AND(F5&lt;&gt;"",G5&lt;&gt;""),J5+L5,""))))*24,"")</f>
        <v/>
      </c>
      <c r="I5" s="39" t="str">
        <f>IFERROR(H5*24,"")</f>
        <v/>
      </c>
      <c r="J5" s="12" t="str">
        <f t="shared" ref="J5:J35" si="0">IF(AND(F5="",G5=""),"",IF(F5="","Heure Début ?",IF(G5="","Heure Fin ?",IF(AND(F5&lt;&gt;0,G5&lt;&gt;0),MOD(G5-F5,1)-L5,IF(AND(F5&lt;&gt;"",G5&lt;&gt;""),IF(L5=MOD($C$3-$B$3,1),MOD($B$3-$C$3,1),MOD(G5-F5,1)-L5),"")))))</f>
        <v/>
      </c>
      <c r="K5" s="39" t="str">
        <f>IFERROR(J5*24,"")</f>
        <v/>
      </c>
      <c r="L5" s="12" t="str">
        <f t="shared" ref="L5:L35" si="1">IF(AND(F5&lt;&gt;"",G5&lt;&gt;"",MOD(F5-G5,1)=0),MOD($C$3-$B$3,1),IF(AND(F5="",G5=""),"",IF(F5="","Heure Début ?",IF(G5="","Heure Fin ?",(MOD(G5-F5,1)-IF(G5&gt;F5,MAX(0,MIN(G5,$B$3/1)-MAX(F5,$C$3/1)),MAX(0,$B$3/1-MAX(F5,$C$3/1))+MAX(0,MIN(G5,$B$3/1)-$C$3/1)))))))</f>
        <v/>
      </c>
      <c r="M5" s="39" t="str">
        <f>IFERROR(L5*24,"")</f>
        <v/>
      </c>
      <c r="N5" s="13" t="str">
        <f>IF(L5&lt;&gt;"",PRODUCT(L5*24,1.117),"")</f>
        <v/>
      </c>
      <c r="O5" s="20" t="str">
        <f>IF(H5&lt;&gt;"",PRODUCT(H5*24,0.1311),"")</f>
        <v/>
      </c>
      <c r="P5" s="15" t="s">
        <v>18</v>
      </c>
      <c r="Q5" s="15" t="s">
        <v>18</v>
      </c>
      <c r="R5" s="13" t="str">
        <f>IF(OR(J5&lt;&gt;"",L5&lt;&gt;""),3.53,"")</f>
        <v/>
      </c>
      <c r="S5" s="5"/>
      <c r="T5" s="5"/>
      <c r="U5" s="5"/>
      <c r="V5" s="5"/>
      <c r="W5" s="5"/>
      <c r="X5" s="5"/>
      <c r="Y5" s="5"/>
      <c r="Z5" s="5"/>
      <c r="AA5" s="5"/>
      <c r="AB5" s="6"/>
    </row>
    <row r="6" spans="2:28" ht="22.5" customHeight="1" thickBot="1" x14ac:dyDescent="0.3">
      <c r="E6" s="21">
        <f>IF(E5="","",IF(MONTH(E5+1)=MONTH($C$1),E5+1,""))</f>
        <v>42918</v>
      </c>
      <c r="F6" s="12"/>
      <c r="G6" s="12"/>
      <c r="H6" s="12" t="str">
        <f t="shared" ref="H6:H35" si="2">IF(AND(F6="",G6=""),"",IF(F6="","Heure Début ?",IF(G6="","Heure Fin ?",IF(AND(F6&lt;&gt;"",G6&lt;&gt;""),J6+L6,""))))</f>
        <v/>
      </c>
      <c r="I6" s="39" t="str">
        <f>IFERROR(H6*24,"")</f>
        <v/>
      </c>
      <c r="J6" s="12" t="str">
        <f t="shared" si="0"/>
        <v/>
      </c>
      <c r="K6" s="39" t="str">
        <f t="shared" ref="K6:K35" si="3">IFERROR(J6*24,"")</f>
        <v/>
      </c>
      <c r="L6" s="12" t="str">
        <f t="shared" si="1"/>
        <v/>
      </c>
      <c r="M6" s="39" t="str">
        <f t="shared" ref="M6:M35" si="4">IFERROR(L6*24,"")</f>
        <v/>
      </c>
      <c r="N6" s="13" t="str">
        <f t="shared" ref="N6:N14" si="5">IF(L6&lt;&gt;"",PRODUCT(L6*24,1.117),"")</f>
        <v/>
      </c>
      <c r="O6" s="20" t="str">
        <f t="shared" ref="O6:O35" si="6">IF(H6&lt;&gt;"",PRODUCT(H6*24,0.1311),"")</f>
        <v/>
      </c>
      <c r="P6" s="13"/>
      <c r="Q6" s="13"/>
      <c r="R6" s="13" t="str">
        <f>IF(OR(J6&lt;&gt;"",L6&lt;&gt;""),3.53,"")</f>
        <v/>
      </c>
      <c r="S6" s="5"/>
      <c r="T6" s="5"/>
      <c r="U6" s="5"/>
      <c r="V6" s="5"/>
      <c r="W6" s="5"/>
      <c r="X6" s="5"/>
      <c r="Y6" s="5"/>
      <c r="Z6" s="5"/>
      <c r="AA6" s="5"/>
      <c r="AB6" s="6"/>
    </row>
    <row r="7" spans="2:28" ht="22.5" customHeight="1" thickBot="1" x14ac:dyDescent="0.3">
      <c r="E7" s="21">
        <f t="shared" ref="E7:E35" si="7">IF(E6="","",IF(MONTH(E6+1)=MONTH($C$1),E6+1,""))</f>
        <v>42919</v>
      </c>
      <c r="F7" s="12">
        <v>0.20138888888888887</v>
      </c>
      <c r="G7" s="12">
        <v>0.60416666666666663</v>
      </c>
      <c r="H7" s="12">
        <f t="shared" si="2"/>
        <v>0.40277777777777779</v>
      </c>
      <c r="I7" s="39">
        <f t="shared" ref="I7:I35" si="8">IFERROR(H7*24,"")</f>
        <v>9.6666666666666679</v>
      </c>
      <c r="J7" s="12">
        <f t="shared" si="0"/>
        <v>0.35416666666666663</v>
      </c>
      <c r="K7" s="39">
        <f t="shared" si="3"/>
        <v>8.5</v>
      </c>
      <c r="L7" s="12">
        <f t="shared" si="1"/>
        <v>4.861111111111116E-2</v>
      </c>
      <c r="M7" s="39">
        <f t="shared" si="4"/>
        <v>1.1666666666666679</v>
      </c>
      <c r="N7" s="13">
        <f t="shared" si="5"/>
        <v>1.3031666666666679</v>
      </c>
      <c r="O7" s="20">
        <f t="shared" si="6"/>
        <v>1.2673000000000001</v>
      </c>
      <c r="P7" s="13"/>
      <c r="Q7" s="13"/>
      <c r="R7" s="13">
        <f t="shared" ref="R7:R35" si="9">IF(OR(J7&lt;&gt;"",L7&lt;&gt;""),3.53,"")</f>
        <v>3.53</v>
      </c>
      <c r="S7" s="5"/>
      <c r="T7" s="5"/>
      <c r="U7" s="5"/>
      <c r="V7" s="5"/>
      <c r="W7" s="5"/>
      <c r="X7" s="5"/>
      <c r="Y7" s="5"/>
      <c r="Z7" s="5"/>
      <c r="AA7" s="5"/>
      <c r="AB7" s="6"/>
    </row>
    <row r="8" spans="2:28" ht="22.5" customHeight="1" thickBot="1" x14ac:dyDescent="0.3">
      <c r="E8" s="21">
        <f t="shared" si="7"/>
        <v>42920</v>
      </c>
      <c r="F8" s="12">
        <v>0.20138888888888887</v>
      </c>
      <c r="G8" s="12">
        <v>0.60416666666666663</v>
      </c>
      <c r="H8" s="12">
        <f t="shared" si="2"/>
        <v>0.40277777777777779</v>
      </c>
      <c r="I8" s="39">
        <f t="shared" si="8"/>
        <v>9.6666666666666679</v>
      </c>
      <c r="J8" s="12">
        <f t="shared" si="0"/>
        <v>0.35416666666666663</v>
      </c>
      <c r="K8" s="39">
        <f t="shared" si="3"/>
        <v>8.5</v>
      </c>
      <c r="L8" s="12">
        <f t="shared" si="1"/>
        <v>4.861111111111116E-2</v>
      </c>
      <c r="M8" s="39">
        <f t="shared" si="4"/>
        <v>1.1666666666666679</v>
      </c>
      <c r="N8" s="13">
        <f t="shared" si="5"/>
        <v>1.3031666666666679</v>
      </c>
      <c r="O8" s="20">
        <f t="shared" si="6"/>
        <v>1.2673000000000001</v>
      </c>
      <c r="P8" s="13"/>
      <c r="Q8" s="13"/>
      <c r="R8" s="13">
        <f t="shared" si="9"/>
        <v>3.53</v>
      </c>
      <c r="S8" s="5"/>
      <c r="T8" s="5"/>
      <c r="U8" s="5"/>
      <c r="V8" s="5"/>
      <c r="W8" s="5"/>
      <c r="X8" s="5"/>
      <c r="Y8" s="5"/>
      <c r="Z8" s="5"/>
      <c r="AA8" s="5"/>
      <c r="AB8" s="6"/>
    </row>
    <row r="9" spans="2:28" ht="22.5" customHeight="1" thickBot="1" x14ac:dyDescent="0.3">
      <c r="E9" s="21">
        <f t="shared" si="7"/>
        <v>42921</v>
      </c>
      <c r="F9" s="12">
        <v>0.20138888888888887</v>
      </c>
      <c r="G9" s="12">
        <v>0.60416666666666663</v>
      </c>
      <c r="H9" s="12">
        <f t="shared" si="2"/>
        <v>0.40277777777777779</v>
      </c>
      <c r="I9" s="39">
        <f t="shared" si="8"/>
        <v>9.6666666666666679</v>
      </c>
      <c r="J9" s="12">
        <f t="shared" si="0"/>
        <v>0.35416666666666663</v>
      </c>
      <c r="K9" s="39">
        <f t="shared" si="3"/>
        <v>8.5</v>
      </c>
      <c r="L9" s="12">
        <f t="shared" si="1"/>
        <v>4.861111111111116E-2</v>
      </c>
      <c r="M9" s="39">
        <f t="shared" si="4"/>
        <v>1.1666666666666679</v>
      </c>
      <c r="N9" s="13">
        <f t="shared" si="5"/>
        <v>1.3031666666666679</v>
      </c>
      <c r="O9" s="20">
        <f t="shared" si="6"/>
        <v>1.2673000000000001</v>
      </c>
      <c r="P9" s="13"/>
      <c r="Q9" s="13"/>
      <c r="R9" s="13">
        <f t="shared" si="9"/>
        <v>3.53</v>
      </c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2.5" customHeight="1" thickBot="1" x14ac:dyDescent="0.3">
      <c r="E10" s="21">
        <f t="shared" si="7"/>
        <v>42922</v>
      </c>
      <c r="F10" s="12"/>
      <c r="G10" s="12"/>
      <c r="H10" s="12" t="str">
        <f t="shared" si="2"/>
        <v/>
      </c>
      <c r="I10" s="39" t="str">
        <f t="shared" si="8"/>
        <v/>
      </c>
      <c r="J10" s="12" t="str">
        <f t="shared" si="0"/>
        <v/>
      </c>
      <c r="K10" s="39" t="str">
        <f t="shared" si="3"/>
        <v/>
      </c>
      <c r="L10" s="12" t="str">
        <f t="shared" si="1"/>
        <v/>
      </c>
      <c r="M10" s="39" t="str">
        <f t="shared" si="4"/>
        <v/>
      </c>
      <c r="N10" s="13" t="str">
        <f t="shared" si="5"/>
        <v/>
      </c>
      <c r="O10" s="20" t="str">
        <f t="shared" si="6"/>
        <v/>
      </c>
      <c r="P10" s="13"/>
      <c r="Q10" s="13"/>
      <c r="R10" s="13" t="str">
        <f t="shared" si="9"/>
        <v/>
      </c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2:28" ht="22.5" customHeight="1" thickBot="1" x14ac:dyDescent="0.3">
      <c r="E11" s="21">
        <f t="shared" si="7"/>
        <v>42923</v>
      </c>
      <c r="F11" s="12">
        <v>0.20138888888888887</v>
      </c>
      <c r="G11" s="12">
        <v>0.60416666666666663</v>
      </c>
      <c r="H11" s="12">
        <f t="shared" si="2"/>
        <v>0.40277777777777779</v>
      </c>
      <c r="I11" s="39">
        <f t="shared" si="8"/>
        <v>9.6666666666666679</v>
      </c>
      <c r="J11" s="12">
        <f t="shared" si="0"/>
        <v>0.35416666666666663</v>
      </c>
      <c r="K11" s="39">
        <f t="shared" si="3"/>
        <v>8.5</v>
      </c>
      <c r="L11" s="12">
        <f t="shared" si="1"/>
        <v>4.861111111111116E-2</v>
      </c>
      <c r="M11" s="39">
        <f t="shared" si="4"/>
        <v>1.1666666666666679</v>
      </c>
      <c r="N11" s="13">
        <f t="shared" si="5"/>
        <v>1.3031666666666679</v>
      </c>
      <c r="O11" s="20">
        <f t="shared" si="6"/>
        <v>1.2673000000000001</v>
      </c>
      <c r="P11" s="13"/>
      <c r="Q11" s="13"/>
      <c r="R11" s="13">
        <f t="shared" si="9"/>
        <v>3.53</v>
      </c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2.5" customHeight="1" thickBot="1" x14ac:dyDescent="0.3">
      <c r="C12" s="28"/>
      <c r="D12" s="29"/>
      <c r="E12" s="21">
        <f t="shared" si="7"/>
        <v>42924</v>
      </c>
      <c r="F12" s="12">
        <v>0.20138888888888887</v>
      </c>
      <c r="G12" s="12">
        <v>0.58333333333333337</v>
      </c>
      <c r="H12" s="12">
        <f t="shared" si="2"/>
        <v>0.38194444444444453</v>
      </c>
      <c r="I12" s="39">
        <f t="shared" si="8"/>
        <v>9.1666666666666679</v>
      </c>
      <c r="J12" s="12">
        <f t="shared" si="0"/>
        <v>0.33333333333333337</v>
      </c>
      <c r="K12" s="39">
        <f t="shared" si="3"/>
        <v>8</v>
      </c>
      <c r="L12" s="12">
        <f t="shared" si="1"/>
        <v>4.861111111111116E-2</v>
      </c>
      <c r="M12" s="39">
        <f t="shared" si="4"/>
        <v>1.1666666666666679</v>
      </c>
      <c r="N12" s="13">
        <f t="shared" si="5"/>
        <v>1.3031666666666679</v>
      </c>
      <c r="O12" s="20">
        <f t="shared" si="6"/>
        <v>1.2017500000000001</v>
      </c>
      <c r="P12" s="13"/>
      <c r="Q12" s="13"/>
      <c r="R12" s="13">
        <f t="shared" si="9"/>
        <v>3.53</v>
      </c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2:28" ht="22.5" customHeight="1" thickBot="1" x14ac:dyDescent="0.3">
      <c r="E13" s="21">
        <f t="shared" si="7"/>
        <v>42925</v>
      </c>
      <c r="F13" s="12"/>
      <c r="G13" s="12"/>
      <c r="H13" s="12" t="str">
        <f t="shared" si="2"/>
        <v/>
      </c>
      <c r="I13" s="39" t="str">
        <f t="shared" si="8"/>
        <v/>
      </c>
      <c r="J13" s="12" t="str">
        <f t="shared" si="0"/>
        <v/>
      </c>
      <c r="K13" s="39" t="str">
        <f t="shared" si="3"/>
        <v/>
      </c>
      <c r="L13" s="12" t="str">
        <f t="shared" si="1"/>
        <v/>
      </c>
      <c r="M13" s="39" t="str">
        <f t="shared" si="4"/>
        <v/>
      </c>
      <c r="N13" s="13" t="str">
        <f t="shared" si="5"/>
        <v/>
      </c>
      <c r="O13" s="20" t="str">
        <f t="shared" si="6"/>
        <v/>
      </c>
      <c r="P13" s="13"/>
      <c r="Q13" s="13"/>
      <c r="R13" s="13" t="str">
        <f t="shared" si="9"/>
        <v/>
      </c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2:28" ht="22.5" customHeight="1" thickBot="1" x14ac:dyDescent="0.3">
      <c r="E14" s="21">
        <f t="shared" si="7"/>
        <v>42926</v>
      </c>
      <c r="F14" s="12">
        <v>0.20138888888888887</v>
      </c>
      <c r="G14" s="12">
        <v>0.5</v>
      </c>
      <c r="H14" s="12">
        <f t="shared" si="2"/>
        <v>0.29861111111111116</v>
      </c>
      <c r="I14" s="39">
        <f t="shared" si="8"/>
        <v>7.1666666666666679</v>
      </c>
      <c r="J14" s="12">
        <f t="shared" si="0"/>
        <v>0.25</v>
      </c>
      <c r="K14" s="39">
        <f t="shared" si="3"/>
        <v>6</v>
      </c>
      <c r="L14" s="12">
        <f t="shared" si="1"/>
        <v>4.861111111111116E-2</v>
      </c>
      <c r="M14" s="39">
        <f t="shared" si="4"/>
        <v>1.1666666666666679</v>
      </c>
      <c r="N14" s="13">
        <f t="shared" si="5"/>
        <v>1.3031666666666679</v>
      </c>
      <c r="O14" s="20">
        <f t="shared" si="6"/>
        <v>0.93955000000000011</v>
      </c>
      <c r="P14" s="13"/>
      <c r="Q14" s="13"/>
      <c r="R14" s="13">
        <f t="shared" si="9"/>
        <v>3.53</v>
      </c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2:28" ht="22.5" customHeight="1" thickBot="1" x14ac:dyDescent="0.3">
      <c r="E15" s="21">
        <f t="shared" si="7"/>
        <v>42927</v>
      </c>
      <c r="F15" s="12">
        <v>0.20138888888888887</v>
      </c>
      <c r="G15" s="12">
        <v>0.5</v>
      </c>
      <c r="H15" s="12">
        <f t="shared" si="2"/>
        <v>0.29861111111111116</v>
      </c>
      <c r="I15" s="39">
        <f t="shared" si="8"/>
        <v>7.1666666666666679</v>
      </c>
      <c r="J15" s="12">
        <f t="shared" si="0"/>
        <v>0.25</v>
      </c>
      <c r="K15" s="39">
        <f t="shared" si="3"/>
        <v>6</v>
      </c>
      <c r="L15" s="12">
        <f t="shared" si="1"/>
        <v>4.861111111111116E-2</v>
      </c>
      <c r="M15" s="39">
        <f t="shared" si="4"/>
        <v>1.1666666666666679</v>
      </c>
      <c r="N15" s="13">
        <f>IF(L15&lt;&gt;"",PRODUCT(L15*24,1.117),"")</f>
        <v>1.3031666666666679</v>
      </c>
      <c r="O15" s="20">
        <f t="shared" si="6"/>
        <v>0.93955000000000011</v>
      </c>
      <c r="P15" s="13"/>
      <c r="Q15" s="13"/>
      <c r="R15" s="13">
        <f t="shared" si="9"/>
        <v>3.53</v>
      </c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2:28" ht="22.5" customHeight="1" thickBot="1" x14ac:dyDescent="0.3">
      <c r="E16" s="21">
        <f t="shared" si="7"/>
        <v>42928</v>
      </c>
      <c r="F16" s="12">
        <v>0.20138888888888887</v>
      </c>
      <c r="G16" s="12">
        <v>0.5</v>
      </c>
      <c r="H16" s="12">
        <f t="shared" si="2"/>
        <v>0.29861111111111116</v>
      </c>
      <c r="I16" s="39">
        <f t="shared" si="8"/>
        <v>7.1666666666666679</v>
      </c>
      <c r="J16" s="12">
        <f t="shared" si="0"/>
        <v>0.25</v>
      </c>
      <c r="K16" s="39">
        <f t="shared" si="3"/>
        <v>6</v>
      </c>
      <c r="L16" s="12">
        <f t="shared" si="1"/>
        <v>4.861111111111116E-2</v>
      </c>
      <c r="M16" s="39">
        <f t="shared" si="4"/>
        <v>1.1666666666666679</v>
      </c>
      <c r="N16" s="13">
        <f t="shared" ref="N16:N35" si="10">IF(L16&lt;&gt;"",PRODUCT(L16*24,1.117),"")</f>
        <v>1.3031666666666679</v>
      </c>
      <c r="O16" s="20">
        <f t="shared" si="6"/>
        <v>0.93955000000000011</v>
      </c>
      <c r="P16" s="13"/>
      <c r="Q16" s="13"/>
      <c r="R16" s="13">
        <f t="shared" si="9"/>
        <v>3.53</v>
      </c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5:28" ht="22.5" customHeight="1" thickBot="1" x14ac:dyDescent="0.3">
      <c r="E17" s="21">
        <f t="shared" si="7"/>
        <v>42929</v>
      </c>
      <c r="F17" s="12">
        <v>0.20138888888888887</v>
      </c>
      <c r="G17" s="12">
        <v>0.5</v>
      </c>
      <c r="H17" s="12">
        <f t="shared" si="2"/>
        <v>0.29861111111111116</v>
      </c>
      <c r="I17" s="39">
        <f t="shared" si="8"/>
        <v>7.1666666666666679</v>
      </c>
      <c r="J17" s="12">
        <f t="shared" si="0"/>
        <v>0.25</v>
      </c>
      <c r="K17" s="39">
        <f t="shared" si="3"/>
        <v>6</v>
      </c>
      <c r="L17" s="12">
        <f t="shared" si="1"/>
        <v>4.861111111111116E-2</v>
      </c>
      <c r="M17" s="39">
        <f t="shared" si="4"/>
        <v>1.1666666666666679</v>
      </c>
      <c r="N17" s="13">
        <f t="shared" si="10"/>
        <v>1.3031666666666679</v>
      </c>
      <c r="O17" s="20">
        <f t="shared" si="6"/>
        <v>0.93955000000000011</v>
      </c>
      <c r="P17" s="13"/>
      <c r="Q17" s="13"/>
      <c r="R17" s="13">
        <f t="shared" si="9"/>
        <v>3.53</v>
      </c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5:28" ht="22.5" customHeight="1" thickBot="1" x14ac:dyDescent="0.3">
      <c r="E18" s="21">
        <f t="shared" si="7"/>
        <v>42930</v>
      </c>
      <c r="F18" s="12"/>
      <c r="G18" s="12"/>
      <c r="H18" s="12" t="str">
        <f t="shared" si="2"/>
        <v/>
      </c>
      <c r="I18" s="39" t="str">
        <f t="shared" si="8"/>
        <v/>
      </c>
      <c r="J18" s="12" t="str">
        <f t="shared" si="0"/>
        <v/>
      </c>
      <c r="K18" s="39" t="str">
        <f t="shared" si="3"/>
        <v/>
      </c>
      <c r="L18" s="12" t="str">
        <f t="shared" si="1"/>
        <v/>
      </c>
      <c r="M18" s="39" t="str">
        <f t="shared" si="4"/>
        <v/>
      </c>
      <c r="N18" s="13" t="str">
        <f t="shared" si="10"/>
        <v/>
      </c>
      <c r="O18" s="20" t="str">
        <f t="shared" si="6"/>
        <v/>
      </c>
      <c r="P18" s="13"/>
      <c r="Q18" s="13"/>
      <c r="R18" s="13" t="str">
        <f t="shared" si="9"/>
        <v/>
      </c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5:28" ht="22.5" customHeight="1" thickBot="1" x14ac:dyDescent="0.3">
      <c r="E19" s="21">
        <f t="shared" si="7"/>
        <v>42931</v>
      </c>
      <c r="F19" s="12"/>
      <c r="G19" s="12"/>
      <c r="H19" s="12" t="str">
        <f t="shared" si="2"/>
        <v/>
      </c>
      <c r="I19" s="39" t="str">
        <f t="shared" si="8"/>
        <v/>
      </c>
      <c r="J19" s="12" t="str">
        <f t="shared" si="0"/>
        <v/>
      </c>
      <c r="K19" s="39" t="str">
        <f t="shared" si="3"/>
        <v/>
      </c>
      <c r="L19" s="12" t="str">
        <f t="shared" si="1"/>
        <v/>
      </c>
      <c r="M19" s="39" t="str">
        <f t="shared" si="4"/>
        <v/>
      </c>
      <c r="N19" s="13" t="str">
        <f t="shared" si="10"/>
        <v/>
      </c>
      <c r="O19" s="20" t="str">
        <f t="shared" si="6"/>
        <v/>
      </c>
      <c r="P19" s="13"/>
      <c r="Q19" s="13"/>
      <c r="R19" s="13" t="str">
        <f t="shared" si="9"/>
        <v/>
      </c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5:28" ht="22.5" customHeight="1" thickBot="1" x14ac:dyDescent="0.3">
      <c r="E20" s="21">
        <f t="shared" si="7"/>
        <v>42932</v>
      </c>
      <c r="F20" s="12"/>
      <c r="G20" s="12"/>
      <c r="H20" s="12" t="str">
        <f t="shared" si="2"/>
        <v/>
      </c>
      <c r="I20" s="39" t="str">
        <f t="shared" si="8"/>
        <v/>
      </c>
      <c r="J20" s="12" t="str">
        <f t="shared" si="0"/>
        <v/>
      </c>
      <c r="K20" s="39" t="str">
        <f t="shared" si="3"/>
        <v/>
      </c>
      <c r="L20" s="12" t="str">
        <f t="shared" si="1"/>
        <v/>
      </c>
      <c r="M20" s="39" t="str">
        <f t="shared" si="4"/>
        <v/>
      </c>
      <c r="N20" s="13" t="str">
        <f t="shared" si="10"/>
        <v/>
      </c>
      <c r="O20" s="20" t="str">
        <f t="shared" si="6"/>
        <v/>
      </c>
      <c r="P20" s="13"/>
      <c r="Q20" s="13"/>
      <c r="R20" s="13" t="str">
        <f t="shared" si="9"/>
        <v/>
      </c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5:28" ht="22.5" customHeight="1" thickBot="1" x14ac:dyDescent="0.3">
      <c r="E21" s="21">
        <f t="shared" si="7"/>
        <v>42933</v>
      </c>
      <c r="F21" s="12">
        <v>0.61805555555555558</v>
      </c>
      <c r="G21" s="12">
        <v>0</v>
      </c>
      <c r="H21" s="12">
        <f t="shared" si="2"/>
        <v>0.38194444444444442</v>
      </c>
      <c r="I21" s="39">
        <f t="shared" si="8"/>
        <v>9.1666666666666661</v>
      </c>
      <c r="J21" s="12">
        <f t="shared" si="0"/>
        <v>0.25694444444444442</v>
      </c>
      <c r="K21" s="39">
        <f t="shared" si="3"/>
        <v>6.1666666666666661</v>
      </c>
      <c r="L21" s="12">
        <f t="shared" si="1"/>
        <v>0.125</v>
      </c>
      <c r="M21" s="39">
        <f t="shared" si="4"/>
        <v>3</v>
      </c>
      <c r="N21" s="13">
        <f t="shared" si="10"/>
        <v>3.351</v>
      </c>
      <c r="O21" s="20">
        <f t="shared" si="6"/>
        <v>1.2017499999999999</v>
      </c>
      <c r="P21" s="13"/>
      <c r="Q21" s="13"/>
      <c r="R21" s="13">
        <f t="shared" si="9"/>
        <v>3.53</v>
      </c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5:28" ht="22.5" customHeight="1" thickBot="1" x14ac:dyDescent="0.3">
      <c r="E22" s="21">
        <f t="shared" si="7"/>
        <v>42934</v>
      </c>
      <c r="F22" s="12">
        <v>0.61805555555555558</v>
      </c>
      <c r="G22" s="12">
        <v>0</v>
      </c>
      <c r="H22" s="12">
        <f t="shared" si="2"/>
        <v>0.38194444444444442</v>
      </c>
      <c r="I22" s="39">
        <f t="shared" si="8"/>
        <v>9.1666666666666661</v>
      </c>
      <c r="J22" s="12">
        <f t="shared" si="0"/>
        <v>0.25694444444444442</v>
      </c>
      <c r="K22" s="39">
        <f t="shared" si="3"/>
        <v>6.1666666666666661</v>
      </c>
      <c r="L22" s="12">
        <f t="shared" si="1"/>
        <v>0.125</v>
      </c>
      <c r="M22" s="39">
        <f t="shared" si="4"/>
        <v>3</v>
      </c>
      <c r="N22" s="13">
        <f t="shared" si="10"/>
        <v>3.351</v>
      </c>
      <c r="O22" s="20">
        <f t="shared" si="6"/>
        <v>1.2017499999999999</v>
      </c>
      <c r="P22" s="13"/>
      <c r="Q22" s="13"/>
      <c r="R22" s="13">
        <f t="shared" si="9"/>
        <v>3.53</v>
      </c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5:28" ht="22.5" customHeight="1" thickBot="1" x14ac:dyDescent="0.3">
      <c r="E23" s="21">
        <f t="shared" si="7"/>
        <v>42935</v>
      </c>
      <c r="F23" s="12">
        <v>0.61805555555555558</v>
      </c>
      <c r="G23" s="12">
        <v>0</v>
      </c>
      <c r="H23" s="12">
        <f t="shared" si="2"/>
        <v>0.38194444444444442</v>
      </c>
      <c r="I23" s="39">
        <f t="shared" si="8"/>
        <v>9.1666666666666661</v>
      </c>
      <c r="J23" s="12">
        <f t="shared" si="0"/>
        <v>0.25694444444444442</v>
      </c>
      <c r="K23" s="39">
        <f t="shared" si="3"/>
        <v>6.1666666666666661</v>
      </c>
      <c r="L23" s="12">
        <f t="shared" si="1"/>
        <v>0.125</v>
      </c>
      <c r="M23" s="39">
        <f t="shared" si="4"/>
        <v>3</v>
      </c>
      <c r="N23" s="13">
        <f t="shared" si="10"/>
        <v>3.351</v>
      </c>
      <c r="O23" s="20">
        <f t="shared" si="6"/>
        <v>1.2017499999999999</v>
      </c>
      <c r="P23" s="13"/>
      <c r="Q23" s="13"/>
      <c r="R23" s="13">
        <f t="shared" si="9"/>
        <v>3.53</v>
      </c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5:28" ht="22.5" customHeight="1" thickBot="1" x14ac:dyDescent="0.3">
      <c r="E24" s="21">
        <f t="shared" si="7"/>
        <v>42936</v>
      </c>
      <c r="F24" s="12">
        <v>0.61805555555555558</v>
      </c>
      <c r="G24" s="12">
        <v>0</v>
      </c>
      <c r="H24" s="12">
        <f t="shared" si="2"/>
        <v>0.38194444444444442</v>
      </c>
      <c r="I24" s="39">
        <f t="shared" si="8"/>
        <v>9.1666666666666661</v>
      </c>
      <c r="J24" s="12">
        <f t="shared" si="0"/>
        <v>0.25694444444444442</v>
      </c>
      <c r="K24" s="39">
        <f t="shared" si="3"/>
        <v>6.1666666666666661</v>
      </c>
      <c r="L24" s="12">
        <f t="shared" si="1"/>
        <v>0.125</v>
      </c>
      <c r="M24" s="39">
        <f t="shared" si="4"/>
        <v>3</v>
      </c>
      <c r="N24" s="13">
        <f t="shared" si="10"/>
        <v>3.351</v>
      </c>
      <c r="O24" s="20">
        <f t="shared" si="6"/>
        <v>1.2017499999999999</v>
      </c>
      <c r="P24" s="13"/>
      <c r="Q24" s="13"/>
      <c r="R24" s="13">
        <f t="shared" si="9"/>
        <v>3.53</v>
      </c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5:28" ht="22.5" customHeight="1" thickBot="1" x14ac:dyDescent="0.3">
      <c r="E25" s="21">
        <f t="shared" si="7"/>
        <v>42937</v>
      </c>
      <c r="F25" s="12">
        <v>0.61805555555555558</v>
      </c>
      <c r="G25" s="12">
        <v>0</v>
      </c>
      <c r="H25" s="12">
        <f>IF(AND(F25="",G25=""),"",IF(F25="","Heure Début ?",IF(G25="","Heure Fin ?",IF(AND(F25&lt;&gt;"",G25&lt;&gt;""),J25+L25,""))))</f>
        <v>0.38194444444444442</v>
      </c>
      <c r="I25" s="39">
        <f t="shared" si="8"/>
        <v>9.1666666666666661</v>
      </c>
      <c r="J25" s="12">
        <f t="shared" si="0"/>
        <v>0.25694444444444442</v>
      </c>
      <c r="K25" s="39">
        <f t="shared" si="3"/>
        <v>6.1666666666666661</v>
      </c>
      <c r="L25" s="12">
        <f t="shared" si="1"/>
        <v>0.125</v>
      </c>
      <c r="M25" s="39">
        <f t="shared" si="4"/>
        <v>3</v>
      </c>
      <c r="N25" s="13">
        <f t="shared" si="10"/>
        <v>3.351</v>
      </c>
      <c r="O25" s="20">
        <f t="shared" si="6"/>
        <v>1.2017499999999999</v>
      </c>
      <c r="P25" s="13"/>
      <c r="Q25" s="13"/>
      <c r="R25" s="13">
        <f t="shared" si="9"/>
        <v>3.53</v>
      </c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5:28" ht="22.5" customHeight="1" thickBot="1" x14ac:dyDescent="0.3">
      <c r="E26" s="21">
        <f t="shared" si="7"/>
        <v>42938</v>
      </c>
      <c r="F26" s="12"/>
      <c r="G26" s="12"/>
      <c r="H26" s="12" t="str">
        <f t="shared" si="2"/>
        <v/>
      </c>
      <c r="I26" s="39" t="str">
        <f t="shared" si="8"/>
        <v/>
      </c>
      <c r="J26" s="12" t="str">
        <f t="shared" si="0"/>
        <v/>
      </c>
      <c r="K26" s="39" t="str">
        <f t="shared" si="3"/>
        <v/>
      </c>
      <c r="L26" s="12" t="str">
        <f t="shared" si="1"/>
        <v/>
      </c>
      <c r="M26" s="39" t="str">
        <f t="shared" si="4"/>
        <v/>
      </c>
      <c r="N26" s="13" t="str">
        <f t="shared" si="10"/>
        <v/>
      </c>
      <c r="O26" s="20" t="str">
        <f t="shared" si="6"/>
        <v/>
      </c>
      <c r="P26" s="13"/>
      <c r="Q26" s="13"/>
      <c r="R26" s="13" t="str">
        <f t="shared" si="9"/>
        <v/>
      </c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5:28" ht="22.5" customHeight="1" thickBot="1" x14ac:dyDescent="0.3">
      <c r="E27" s="21">
        <f t="shared" si="7"/>
        <v>42939</v>
      </c>
      <c r="F27" s="12"/>
      <c r="G27" s="12"/>
      <c r="H27" s="12" t="str">
        <f t="shared" si="2"/>
        <v/>
      </c>
      <c r="I27" s="39" t="str">
        <f t="shared" si="8"/>
        <v/>
      </c>
      <c r="J27" s="12" t="str">
        <f t="shared" si="0"/>
        <v/>
      </c>
      <c r="K27" s="39" t="str">
        <f t="shared" si="3"/>
        <v/>
      </c>
      <c r="L27" s="12" t="str">
        <f t="shared" si="1"/>
        <v/>
      </c>
      <c r="M27" s="39" t="str">
        <f t="shared" si="4"/>
        <v/>
      </c>
      <c r="N27" s="13" t="str">
        <f t="shared" si="10"/>
        <v/>
      </c>
      <c r="O27" s="20" t="str">
        <f t="shared" si="6"/>
        <v/>
      </c>
      <c r="P27" s="13"/>
      <c r="Q27" s="13"/>
      <c r="R27" s="13" t="str">
        <f t="shared" si="9"/>
        <v/>
      </c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5:28" ht="22.5" customHeight="1" thickBot="1" x14ac:dyDescent="0.3">
      <c r="E28" s="21">
        <f t="shared" si="7"/>
        <v>42940</v>
      </c>
      <c r="F28" s="12"/>
      <c r="G28" s="12"/>
      <c r="H28" s="12" t="str">
        <f t="shared" si="2"/>
        <v/>
      </c>
      <c r="I28" s="39" t="str">
        <f t="shared" si="8"/>
        <v/>
      </c>
      <c r="J28" s="12" t="str">
        <f t="shared" si="0"/>
        <v/>
      </c>
      <c r="K28" s="39" t="str">
        <f t="shared" si="3"/>
        <v/>
      </c>
      <c r="L28" s="12" t="str">
        <f t="shared" si="1"/>
        <v/>
      </c>
      <c r="M28" s="39" t="str">
        <f t="shared" si="4"/>
        <v/>
      </c>
      <c r="N28" s="13" t="str">
        <f t="shared" si="10"/>
        <v/>
      </c>
      <c r="O28" s="20" t="str">
        <f t="shared" si="6"/>
        <v/>
      </c>
      <c r="P28" s="13"/>
      <c r="Q28" s="13"/>
      <c r="R28" s="13" t="str">
        <f t="shared" si="9"/>
        <v/>
      </c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5:28" ht="22.5" customHeight="1" thickBot="1" x14ac:dyDescent="0.3">
      <c r="E29" s="21">
        <f t="shared" si="7"/>
        <v>42941</v>
      </c>
      <c r="F29" s="12"/>
      <c r="G29" s="12"/>
      <c r="H29" s="12" t="str">
        <f t="shared" si="2"/>
        <v/>
      </c>
      <c r="I29" s="39" t="str">
        <f t="shared" si="8"/>
        <v/>
      </c>
      <c r="J29" s="12" t="str">
        <f t="shared" si="0"/>
        <v/>
      </c>
      <c r="K29" s="39" t="str">
        <f t="shared" si="3"/>
        <v/>
      </c>
      <c r="L29" s="12" t="str">
        <f t="shared" si="1"/>
        <v/>
      </c>
      <c r="M29" s="39" t="str">
        <f t="shared" si="4"/>
        <v/>
      </c>
      <c r="N29" s="13" t="str">
        <f t="shared" si="10"/>
        <v/>
      </c>
      <c r="O29" s="20" t="str">
        <f t="shared" si="6"/>
        <v/>
      </c>
      <c r="P29" s="13"/>
      <c r="Q29" s="13"/>
      <c r="R29" s="13" t="str">
        <f t="shared" si="9"/>
        <v/>
      </c>
      <c r="S29" s="5"/>
      <c r="T29" s="5"/>
      <c r="U29" s="5"/>
      <c r="V29" s="5"/>
      <c r="W29" s="5"/>
      <c r="X29" s="5"/>
      <c r="Y29" s="5"/>
      <c r="Z29" s="5"/>
      <c r="AA29" s="5"/>
      <c r="AB29" s="6"/>
    </row>
    <row r="30" spans="5:28" ht="22.5" customHeight="1" thickBot="1" x14ac:dyDescent="0.3">
      <c r="E30" s="21">
        <f t="shared" si="7"/>
        <v>42942</v>
      </c>
      <c r="F30" s="12">
        <v>0.21875</v>
      </c>
      <c r="G30" s="12">
        <v>0.625</v>
      </c>
      <c r="H30" s="12">
        <f t="shared" si="2"/>
        <v>0.40625</v>
      </c>
      <c r="I30" s="39">
        <f t="shared" si="8"/>
        <v>9.75</v>
      </c>
      <c r="J30" s="12">
        <f t="shared" si="0"/>
        <v>0.375</v>
      </c>
      <c r="K30" s="39">
        <f t="shared" si="3"/>
        <v>9</v>
      </c>
      <c r="L30" s="12">
        <f t="shared" si="1"/>
        <v>3.125E-2</v>
      </c>
      <c r="M30" s="39">
        <f t="shared" si="4"/>
        <v>0.75</v>
      </c>
      <c r="N30" s="13">
        <f t="shared" si="10"/>
        <v>0.83774999999999999</v>
      </c>
      <c r="O30" s="20">
        <f t="shared" si="6"/>
        <v>1.2782249999999999</v>
      </c>
      <c r="P30" s="13"/>
      <c r="Q30" s="13"/>
      <c r="R30" s="13">
        <f t="shared" si="9"/>
        <v>3.53</v>
      </c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5:28" ht="22.5" customHeight="1" thickBot="1" x14ac:dyDescent="0.3">
      <c r="E31" s="21">
        <f t="shared" si="7"/>
        <v>42943</v>
      </c>
      <c r="F31" s="12"/>
      <c r="G31" s="12"/>
      <c r="H31" s="12" t="str">
        <f t="shared" si="2"/>
        <v/>
      </c>
      <c r="I31" s="39" t="str">
        <f t="shared" si="8"/>
        <v/>
      </c>
      <c r="J31" s="12" t="str">
        <f t="shared" si="0"/>
        <v/>
      </c>
      <c r="K31" s="39" t="str">
        <f t="shared" si="3"/>
        <v/>
      </c>
      <c r="L31" s="12" t="str">
        <f t="shared" si="1"/>
        <v/>
      </c>
      <c r="M31" s="39" t="str">
        <f t="shared" si="4"/>
        <v/>
      </c>
      <c r="N31" s="13" t="str">
        <f t="shared" si="10"/>
        <v/>
      </c>
      <c r="O31" s="20" t="str">
        <f t="shared" si="6"/>
        <v/>
      </c>
      <c r="P31" s="13"/>
      <c r="Q31" s="13"/>
      <c r="R31" s="13" t="str">
        <f t="shared" si="9"/>
        <v/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5:28" ht="22.5" customHeight="1" thickBot="1" x14ac:dyDescent="0.3">
      <c r="E32" s="21">
        <f t="shared" si="7"/>
        <v>42944</v>
      </c>
      <c r="F32" s="12">
        <v>0.21875</v>
      </c>
      <c r="G32" s="12">
        <v>0.625</v>
      </c>
      <c r="H32" s="12">
        <f t="shared" si="2"/>
        <v>0.40625</v>
      </c>
      <c r="I32" s="39">
        <f t="shared" si="8"/>
        <v>9.75</v>
      </c>
      <c r="J32" s="12">
        <f t="shared" si="0"/>
        <v>0.375</v>
      </c>
      <c r="K32" s="39">
        <f t="shared" si="3"/>
        <v>9</v>
      </c>
      <c r="L32" s="12">
        <f t="shared" si="1"/>
        <v>3.125E-2</v>
      </c>
      <c r="M32" s="39">
        <f t="shared" si="4"/>
        <v>0.75</v>
      </c>
      <c r="N32" s="13">
        <f t="shared" si="10"/>
        <v>0.83774999999999999</v>
      </c>
      <c r="O32" s="20">
        <f t="shared" si="6"/>
        <v>1.2782249999999999</v>
      </c>
      <c r="P32" s="13"/>
      <c r="Q32" s="13"/>
      <c r="R32" s="13">
        <f t="shared" si="9"/>
        <v>3.53</v>
      </c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5:28" ht="22.5" customHeight="1" thickBot="1" x14ac:dyDescent="0.3">
      <c r="E33" s="21">
        <f t="shared" si="7"/>
        <v>42945</v>
      </c>
      <c r="F33" s="12"/>
      <c r="G33" s="12"/>
      <c r="H33" s="12" t="str">
        <f t="shared" si="2"/>
        <v/>
      </c>
      <c r="I33" s="39" t="str">
        <f t="shared" si="8"/>
        <v/>
      </c>
      <c r="J33" s="12" t="str">
        <f t="shared" si="0"/>
        <v/>
      </c>
      <c r="K33" s="39" t="str">
        <f t="shared" si="3"/>
        <v/>
      </c>
      <c r="L33" s="12" t="str">
        <f t="shared" si="1"/>
        <v/>
      </c>
      <c r="M33" s="39" t="str">
        <f t="shared" si="4"/>
        <v/>
      </c>
      <c r="N33" s="13" t="str">
        <f t="shared" si="10"/>
        <v/>
      </c>
      <c r="O33" s="20" t="str">
        <f t="shared" si="6"/>
        <v/>
      </c>
      <c r="P33" s="13"/>
      <c r="Q33" s="13"/>
      <c r="R33" s="13" t="str">
        <f t="shared" si="9"/>
        <v/>
      </c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5:28" ht="22.5" customHeight="1" thickBot="1" x14ac:dyDescent="0.3">
      <c r="E34" s="21">
        <f t="shared" si="7"/>
        <v>42946</v>
      </c>
      <c r="F34" s="12"/>
      <c r="G34" s="12"/>
      <c r="H34" s="12" t="str">
        <f t="shared" si="2"/>
        <v/>
      </c>
      <c r="I34" s="39" t="str">
        <f t="shared" si="8"/>
        <v/>
      </c>
      <c r="J34" s="12" t="str">
        <f t="shared" si="0"/>
        <v/>
      </c>
      <c r="K34" s="39" t="str">
        <f t="shared" si="3"/>
        <v/>
      </c>
      <c r="L34" s="12" t="str">
        <f t="shared" si="1"/>
        <v/>
      </c>
      <c r="M34" s="39" t="str">
        <f t="shared" si="4"/>
        <v/>
      </c>
      <c r="N34" s="13" t="str">
        <f>IF(L34&lt;&gt;"",PRODUCT(L34*24,1.117),"")</f>
        <v/>
      </c>
      <c r="O34" s="20" t="str">
        <f t="shared" si="6"/>
        <v/>
      </c>
      <c r="P34" s="13"/>
      <c r="Q34" s="13"/>
      <c r="R34" s="13" t="str">
        <f t="shared" si="9"/>
        <v/>
      </c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5:28" ht="22.5" customHeight="1" thickBot="1" x14ac:dyDescent="0.3">
      <c r="E35" s="21">
        <f t="shared" si="7"/>
        <v>42947</v>
      </c>
      <c r="F35" s="12"/>
      <c r="G35" s="12"/>
      <c r="H35" s="12" t="str">
        <f t="shared" si="2"/>
        <v/>
      </c>
      <c r="I35" s="39" t="str">
        <f t="shared" si="8"/>
        <v/>
      </c>
      <c r="J35" s="12" t="str">
        <f t="shared" si="0"/>
        <v/>
      </c>
      <c r="K35" s="39" t="str">
        <f t="shared" si="3"/>
        <v/>
      </c>
      <c r="L35" s="12" t="str">
        <f t="shared" si="1"/>
        <v/>
      </c>
      <c r="M35" s="39" t="str">
        <f t="shared" si="4"/>
        <v/>
      </c>
      <c r="N35" s="13" t="str">
        <f t="shared" si="10"/>
        <v/>
      </c>
      <c r="O35" s="20" t="str">
        <f t="shared" si="6"/>
        <v/>
      </c>
      <c r="P35" s="13"/>
      <c r="Q35" s="13"/>
      <c r="R35" s="13" t="str">
        <f t="shared" si="9"/>
        <v/>
      </c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5:28" ht="15" customHeight="1" x14ac:dyDescent="0.25">
      <c r="E36" s="31"/>
      <c r="F36" s="32"/>
      <c r="G36" s="32"/>
      <c r="H36" s="32"/>
      <c r="I36" s="40"/>
      <c r="J36" s="32"/>
      <c r="K36" s="40"/>
      <c r="L36" s="32"/>
      <c r="M36" s="4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3"/>
    </row>
    <row r="37" spans="5:28" ht="15" customHeight="1" thickBot="1" x14ac:dyDescent="0.3">
      <c r="E37" s="34"/>
      <c r="F37" s="35"/>
      <c r="G37" s="35"/>
      <c r="H37" s="35"/>
      <c r="I37" s="41"/>
      <c r="J37" s="35"/>
      <c r="K37" s="41"/>
      <c r="L37" s="35"/>
      <c r="M37" s="41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5:28" ht="22.5" customHeight="1" thickBot="1" x14ac:dyDescent="0.3">
      <c r="E38" s="7" t="s">
        <v>15</v>
      </c>
      <c r="F38" s="8" t="s">
        <v>16</v>
      </c>
      <c r="G38" s="8" t="s">
        <v>16</v>
      </c>
      <c r="H38" s="16">
        <f>SUM(H5:H35)</f>
        <v>5.9097222222222232</v>
      </c>
      <c r="I38" s="42">
        <f>SUM(I5:I35)</f>
        <v>141.83333333333337</v>
      </c>
      <c r="J38" s="16">
        <f t="shared" ref="J38:L38" si="11">SUM(J5:J35)</f>
        <v>4.7847222222222232</v>
      </c>
      <c r="K38" s="42">
        <f>SUM(K5:K35)</f>
        <v>114.83333333333336</v>
      </c>
      <c r="L38" s="16">
        <f t="shared" si="11"/>
        <v>1.1250000000000004</v>
      </c>
      <c r="M38" s="42">
        <f>SUM(M5:M35)</f>
        <v>27.000000000000011</v>
      </c>
      <c r="N38" s="14">
        <f>SUM(N5:N35)</f>
        <v>30.159000000000006</v>
      </c>
      <c r="O38" s="14">
        <f>SUM(O5:O35)</f>
        <v>18.594350000000002</v>
      </c>
      <c r="P38" s="8"/>
      <c r="Q38" s="8"/>
      <c r="R38" s="14">
        <f>SUM(R5:R35)</f>
        <v>56.480000000000011</v>
      </c>
      <c r="S38" s="8"/>
      <c r="T38" s="8"/>
      <c r="U38" s="8"/>
      <c r="V38" s="8"/>
      <c r="W38" s="8"/>
      <c r="X38" s="8"/>
      <c r="Y38" s="8"/>
      <c r="Z38" s="8"/>
      <c r="AA38" s="8"/>
      <c r="AB38" s="9"/>
    </row>
    <row r="39" spans="5:28" ht="15.75" thickTop="1" x14ac:dyDescent="0.25"/>
    <row r="42" spans="5:28" x14ac:dyDescent="0.25">
      <c r="N42" s="18"/>
      <c r="O42" s="18"/>
    </row>
    <row r="43" spans="5:28" x14ac:dyDescent="0.25">
      <c r="O43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4"/>
  <sheetViews>
    <sheetView tabSelected="1" topLeftCell="A49" workbookViewId="0">
      <selection activeCell="J51" sqref="J51"/>
    </sheetView>
  </sheetViews>
  <sheetFormatPr baseColWidth="10" defaultColWidth="11.42578125" defaultRowHeight="15" x14ac:dyDescent="0.25"/>
  <cols>
    <col min="1" max="1" width="3.28515625" style="26" customWidth="1"/>
    <col min="2" max="3" width="13.28515625" style="26" customWidth="1"/>
    <col min="4" max="4" width="11.42578125" style="26"/>
    <col min="5" max="5" width="12.140625" style="26" customWidth="1"/>
    <col min="6" max="28" width="18.28515625" style="26" customWidth="1"/>
    <col min="29" max="16384" width="11.42578125" style="26"/>
  </cols>
  <sheetData>
    <row r="1" spans="2:28" ht="15" customHeight="1" thickBot="1" x14ac:dyDescent="0.3">
      <c r="B1" s="23" t="s">
        <v>20</v>
      </c>
      <c r="C1" s="24">
        <v>42948</v>
      </c>
      <c r="D1" s="17"/>
    </row>
    <row r="2" spans="2:28" ht="15.75" thickBot="1" x14ac:dyDescent="0.3">
      <c r="B2" s="10" t="s">
        <v>13</v>
      </c>
      <c r="C2" s="10" t="s">
        <v>14</v>
      </c>
      <c r="E2" s="22"/>
    </row>
    <row r="3" spans="2:28" ht="61.5" thickTop="1" thickBot="1" x14ac:dyDescent="0.3">
      <c r="B3" s="11">
        <v>0.875</v>
      </c>
      <c r="C3" s="11">
        <v>0.25</v>
      </c>
      <c r="E3" s="2" t="s">
        <v>0</v>
      </c>
      <c r="F3" s="3" t="s">
        <v>1</v>
      </c>
      <c r="G3" s="3" t="s">
        <v>2</v>
      </c>
      <c r="H3" s="3" t="s">
        <v>3</v>
      </c>
      <c r="I3" s="37" t="s">
        <v>23</v>
      </c>
      <c r="J3" s="3" t="s">
        <v>4</v>
      </c>
      <c r="K3" s="37" t="s">
        <v>22</v>
      </c>
      <c r="L3" s="3" t="s">
        <v>5</v>
      </c>
      <c r="M3" s="37" t="s">
        <v>21</v>
      </c>
      <c r="N3" s="3" t="s">
        <v>6</v>
      </c>
      <c r="O3" s="3" t="s">
        <v>7</v>
      </c>
      <c r="P3" s="3" t="s">
        <v>8</v>
      </c>
      <c r="Q3" s="3" t="s">
        <v>17</v>
      </c>
      <c r="R3" s="3" t="s">
        <v>19</v>
      </c>
      <c r="S3" s="3"/>
      <c r="T3" s="3"/>
      <c r="U3" s="3"/>
      <c r="V3" s="3"/>
      <c r="W3" s="3"/>
      <c r="X3" s="3" t="s">
        <v>9</v>
      </c>
      <c r="Y3" s="3" t="s">
        <v>10</v>
      </c>
      <c r="Z3" s="3" t="s">
        <v>11</v>
      </c>
      <c r="AA3" s="3" t="s">
        <v>24</v>
      </c>
      <c r="AB3" s="4" t="s">
        <v>12</v>
      </c>
    </row>
    <row r="4" spans="2:28" s="50" customFormat="1" ht="20.100000000000001" customHeight="1" thickBot="1" x14ac:dyDescent="0.3"/>
    <row r="5" spans="2:28" ht="22.5" customHeight="1" thickBot="1" x14ac:dyDescent="0.3">
      <c r="E5" s="21">
        <f>DATE(YEAR($C$1),MONTH($C$1),1)</f>
        <v>42948</v>
      </c>
      <c r="F5" s="12"/>
      <c r="G5" s="12"/>
      <c r="H5" s="12" t="str">
        <f t="shared" ref="H5:H6" si="0">IF(AND(F5="",G5=""),"",IF(F5="","Heure Début ?",IF(G5="","Heure Fin ?",IF(AND(F5&lt;&gt;"",G5&lt;&gt;""),J5+L5,""))))</f>
        <v/>
      </c>
      <c r="I5" s="39" t="str">
        <f>IFERROR(ROUNDUP(H5*24,2),"")</f>
        <v/>
      </c>
      <c r="J5" s="12" t="str">
        <f t="shared" ref="J5:J65" si="1">IF(AND(F5="",G5=""),"",IF(F5="","Heure Début ?",IF(G5="","Heure Fin ?",IF(AND(F5&lt;&gt;0,G5&lt;&gt;0),MOD(G5-F5,1)-L5,IF(AND(F5&lt;&gt;"",G5&lt;&gt;""),IF(L5=MOD($C$3-$B$3,1),MOD($B$3-$C$3,1),MOD(G5-F5,1)-L5),"")))))</f>
        <v/>
      </c>
      <c r="K5" s="39" t="str">
        <f>IFERROR(ROUNDUP(J5*24,2),"")</f>
        <v/>
      </c>
      <c r="L5" s="12" t="str">
        <f t="shared" ref="L5:L65" si="2">IF(AND(F5&lt;&gt;"",G5&lt;&gt;"",MOD(F5-G5,1)=0),MOD($C$3-$B$3,1),IF(AND(F5="",G5=""),"",IF(F5="","Heure Début ?",IF(G5="","Heure Fin ?",(MOD(G5-F5,1)-IF(G5&gt;F5,MAX(0,MIN(G5,$B$3/1)-MAX(F5,$C$3/1)),MAX(0,$B$3/1-MAX(F5,$C$3/1))+MAX(0,MIN(G5,$B$3/1)-$C$3/1)))))))</f>
        <v/>
      </c>
      <c r="M5" s="39" t="str">
        <f>IFERROR(ROUND(L5*24,2),"")</f>
        <v/>
      </c>
      <c r="N5" s="13" t="str">
        <f>IF(M5&lt;&gt;"",PRODUCT(M5,1.117),"")</f>
        <v/>
      </c>
      <c r="O5" s="20" t="str">
        <f>IF(H5&lt;&gt;"",PRODUCT(H5*24,0.1311),"")</f>
        <v/>
      </c>
      <c r="P5" s="15" t="s">
        <v>18</v>
      </c>
      <c r="Q5" s="15" t="s">
        <v>18</v>
      </c>
      <c r="R5" s="13" t="str">
        <f>IF(OR(J5&lt;&gt;"",L5&lt;&gt;""),3.53,"")</f>
        <v/>
      </c>
      <c r="S5" s="5"/>
      <c r="T5" s="5"/>
      <c r="U5" s="5"/>
      <c r="V5" s="5"/>
      <c r="W5" s="5"/>
      <c r="X5" s="5"/>
      <c r="Y5" s="5"/>
      <c r="Z5" s="5"/>
      <c r="AA5" s="5"/>
      <c r="AB5" s="6"/>
    </row>
    <row r="6" spans="2:28" ht="22.5" customHeight="1" thickBot="1" x14ac:dyDescent="0.3">
      <c r="E6" s="21"/>
      <c r="F6" s="12"/>
      <c r="G6" s="12"/>
      <c r="H6" s="12" t="str">
        <f t="shared" si="0"/>
        <v/>
      </c>
      <c r="I6" s="39" t="str">
        <f t="shared" ref="I6:I66" si="3">IFERROR(ROUNDUP(H6*24,2),"")</f>
        <v/>
      </c>
      <c r="J6" s="12" t="str">
        <f t="shared" si="1"/>
        <v/>
      </c>
      <c r="K6" s="39" t="str">
        <f t="shared" ref="K6:K66" si="4">IFERROR(ROUNDUP(J6*24,2),"")</f>
        <v/>
      </c>
      <c r="L6" s="12" t="str">
        <f t="shared" si="2"/>
        <v/>
      </c>
      <c r="M6" s="39" t="str">
        <f t="shared" ref="M6:M66" si="5">IFERROR(ROUND(L6*24,2),"")</f>
        <v/>
      </c>
      <c r="N6" s="13" t="str">
        <f t="shared" ref="N6:N66" si="6">IF(M6&lt;&gt;"",PRODUCT(M6,1.117),"")</f>
        <v/>
      </c>
      <c r="O6" s="20"/>
      <c r="P6" s="15"/>
      <c r="Q6" s="15"/>
      <c r="R6" s="13"/>
      <c r="S6" s="5"/>
      <c r="T6" s="5"/>
      <c r="U6" s="5"/>
      <c r="V6" s="5"/>
      <c r="W6" s="5"/>
      <c r="X6" s="5"/>
      <c r="Y6" s="5"/>
      <c r="Z6" s="5"/>
      <c r="AA6" s="5"/>
      <c r="AB6" s="6"/>
    </row>
    <row r="7" spans="2:28" ht="22.5" customHeight="1" thickBot="1" x14ac:dyDescent="0.3">
      <c r="E7" s="21">
        <f>IF(E5="","",IF(MONTH(E5+1)=MONTH($C$1),E5+1,""))</f>
        <v>42949</v>
      </c>
      <c r="F7" s="12">
        <v>0.20833333333333334</v>
      </c>
      <c r="G7" s="12">
        <v>0.625</v>
      </c>
      <c r="H7" s="12">
        <f>IF(AND(F7="",G7=""),"",IF(F7="","Heure Début ?",IF(G7="","Heure Fin ?",IF(AND(F7&lt;&gt;"",G7&lt;&gt;""),J7+L7,""))))</f>
        <v>0.41666666666666663</v>
      </c>
      <c r="I7" s="39">
        <f t="shared" si="3"/>
        <v>10</v>
      </c>
      <c r="J7" s="12">
        <f t="shared" si="1"/>
        <v>0.375</v>
      </c>
      <c r="K7" s="39">
        <f t="shared" si="4"/>
        <v>9</v>
      </c>
      <c r="L7" s="12">
        <f t="shared" si="2"/>
        <v>4.166666666666663E-2</v>
      </c>
      <c r="M7" s="39">
        <f t="shared" si="5"/>
        <v>1</v>
      </c>
      <c r="N7" s="13">
        <f t="shared" si="6"/>
        <v>1.117</v>
      </c>
      <c r="O7" s="20">
        <f t="shared" ref="O7:O65" si="7">IF(H7&lt;&gt;"",PRODUCT(H7*24,0.1311),"")</f>
        <v>1.3109999999999999</v>
      </c>
      <c r="P7" s="13"/>
      <c r="Q7" s="13"/>
      <c r="R7" s="13">
        <f>IF(OR(J7&lt;&gt;"",L7&lt;&gt;""),3.53,"")</f>
        <v>3.53</v>
      </c>
      <c r="S7" s="5"/>
      <c r="T7" s="5"/>
      <c r="U7" s="5"/>
      <c r="V7" s="5"/>
      <c r="W7" s="5"/>
      <c r="X7" s="5"/>
      <c r="Y7" s="5"/>
      <c r="Z7" s="5"/>
      <c r="AA7" s="5"/>
      <c r="AB7" s="6"/>
    </row>
    <row r="8" spans="2:28" ht="22.5" customHeight="1" thickBot="1" x14ac:dyDescent="0.3">
      <c r="E8" s="21"/>
      <c r="F8" s="12"/>
      <c r="G8" s="12"/>
      <c r="H8" s="12" t="str">
        <f t="shared" ref="H8:H66" si="8">IF(AND(F8="",G8=""),"",IF(F8="","Heure Début ?",IF(G8="","Heure Fin ?",IF(AND(F8&lt;&gt;"",G8&lt;&gt;""),J8+L8,""))))</f>
        <v/>
      </c>
      <c r="I8" s="39" t="str">
        <f t="shared" si="3"/>
        <v/>
      </c>
      <c r="J8" s="12" t="str">
        <f t="shared" si="1"/>
        <v/>
      </c>
      <c r="K8" s="39" t="str">
        <f t="shared" si="4"/>
        <v/>
      </c>
      <c r="L8" s="12" t="str">
        <f t="shared" si="2"/>
        <v/>
      </c>
      <c r="M8" s="39" t="str">
        <f t="shared" si="5"/>
        <v/>
      </c>
      <c r="N8" s="13" t="str">
        <f t="shared" si="6"/>
        <v/>
      </c>
      <c r="O8" s="20"/>
      <c r="P8" s="13"/>
      <c r="Q8" s="13"/>
      <c r="R8" s="13"/>
      <c r="S8" s="5"/>
      <c r="T8" s="5"/>
      <c r="U8" s="5"/>
      <c r="V8" s="5"/>
      <c r="W8" s="5"/>
      <c r="X8" s="5"/>
      <c r="Y8" s="5"/>
      <c r="Z8" s="5"/>
      <c r="AA8" s="5"/>
      <c r="AB8" s="6"/>
    </row>
    <row r="9" spans="2:28" ht="22.5" customHeight="1" thickBot="1" x14ac:dyDescent="0.3">
      <c r="E9" s="21">
        <f>IF(E7="","",IF(MONTH(E7+1)=MONTH($C$1),E7+1,""))</f>
        <v>42950</v>
      </c>
      <c r="F9" s="12"/>
      <c r="G9" s="12"/>
      <c r="H9" s="12" t="str">
        <f t="shared" si="8"/>
        <v/>
      </c>
      <c r="I9" s="39" t="str">
        <f t="shared" si="3"/>
        <v/>
      </c>
      <c r="J9" s="12" t="str">
        <f t="shared" si="1"/>
        <v/>
      </c>
      <c r="K9" s="39" t="str">
        <f t="shared" si="4"/>
        <v/>
      </c>
      <c r="L9" s="12" t="str">
        <f t="shared" si="2"/>
        <v/>
      </c>
      <c r="M9" s="39" t="str">
        <f t="shared" si="5"/>
        <v/>
      </c>
      <c r="N9" s="13" t="str">
        <f t="shared" si="6"/>
        <v/>
      </c>
      <c r="O9" s="20" t="str">
        <f t="shared" si="7"/>
        <v/>
      </c>
      <c r="P9" s="13"/>
      <c r="Q9" s="13"/>
      <c r="R9" s="13" t="str">
        <f t="shared" ref="R9:R65" si="9">IF(OR(J9&lt;&gt;"",L9&lt;&gt;""),3.53,"")</f>
        <v/>
      </c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2.5" customHeight="1" thickBot="1" x14ac:dyDescent="0.3">
      <c r="E10" s="21"/>
      <c r="F10" s="12"/>
      <c r="G10" s="12"/>
      <c r="H10" s="12" t="str">
        <f t="shared" si="8"/>
        <v/>
      </c>
      <c r="I10" s="39" t="str">
        <f t="shared" si="3"/>
        <v/>
      </c>
      <c r="J10" s="12" t="str">
        <f t="shared" si="1"/>
        <v/>
      </c>
      <c r="K10" s="39" t="str">
        <f t="shared" si="4"/>
        <v/>
      </c>
      <c r="L10" s="12" t="str">
        <f t="shared" si="2"/>
        <v/>
      </c>
      <c r="M10" s="39" t="str">
        <f t="shared" si="5"/>
        <v/>
      </c>
      <c r="N10" s="13" t="str">
        <f t="shared" si="6"/>
        <v/>
      </c>
      <c r="O10" s="20"/>
      <c r="P10" s="13"/>
      <c r="Q10" s="13"/>
      <c r="R10" s="13"/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2:28" ht="22.5" customHeight="1" thickBot="1" x14ac:dyDescent="0.3">
      <c r="E11" s="21">
        <f>IF(E9="","",IF(MONTH(E9+1)=MONTH($C$1),E9+1,""))</f>
        <v>42951</v>
      </c>
      <c r="F11" s="12"/>
      <c r="G11" s="12"/>
      <c r="H11" s="12" t="str">
        <f t="shared" si="8"/>
        <v/>
      </c>
      <c r="I11" s="39" t="str">
        <f t="shared" si="3"/>
        <v/>
      </c>
      <c r="J11" s="12" t="str">
        <f t="shared" si="1"/>
        <v/>
      </c>
      <c r="K11" s="39" t="str">
        <f t="shared" si="4"/>
        <v/>
      </c>
      <c r="L11" s="12" t="str">
        <f t="shared" si="2"/>
        <v/>
      </c>
      <c r="M11" s="39" t="str">
        <f t="shared" si="5"/>
        <v/>
      </c>
      <c r="N11" s="13" t="str">
        <f t="shared" si="6"/>
        <v/>
      </c>
      <c r="O11" s="20" t="str">
        <f t="shared" si="7"/>
        <v/>
      </c>
      <c r="P11" s="13"/>
      <c r="Q11" s="13"/>
      <c r="R11" s="13" t="str">
        <f t="shared" si="9"/>
        <v/>
      </c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2.5" customHeight="1" thickBot="1" x14ac:dyDescent="0.3">
      <c r="E12" s="21"/>
      <c r="F12" s="12"/>
      <c r="G12" s="12"/>
      <c r="H12" s="12" t="str">
        <f t="shared" si="8"/>
        <v/>
      </c>
      <c r="I12" s="39" t="str">
        <f t="shared" si="3"/>
        <v/>
      </c>
      <c r="J12" s="12" t="str">
        <f t="shared" si="1"/>
        <v/>
      </c>
      <c r="K12" s="39" t="str">
        <f t="shared" si="4"/>
        <v/>
      </c>
      <c r="L12" s="12" t="str">
        <f t="shared" si="2"/>
        <v/>
      </c>
      <c r="M12" s="39" t="str">
        <f t="shared" si="5"/>
        <v/>
      </c>
      <c r="N12" s="13" t="str">
        <f t="shared" si="6"/>
        <v/>
      </c>
      <c r="O12" s="20"/>
      <c r="P12" s="13"/>
      <c r="Q12" s="13"/>
      <c r="R12" s="13"/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2:28" ht="22.5" customHeight="1" thickBot="1" x14ac:dyDescent="0.3">
      <c r="E13" s="21">
        <f>IF(E11="","",IF(MONTH(E11+1)=MONTH($C$1),E11+1,""))</f>
        <v>42952</v>
      </c>
      <c r="F13" s="12"/>
      <c r="G13" s="12"/>
      <c r="H13" s="12" t="str">
        <f t="shared" si="8"/>
        <v/>
      </c>
      <c r="I13" s="39" t="str">
        <f t="shared" si="3"/>
        <v/>
      </c>
      <c r="J13" s="12" t="str">
        <f t="shared" si="1"/>
        <v/>
      </c>
      <c r="K13" s="39" t="str">
        <f t="shared" si="4"/>
        <v/>
      </c>
      <c r="L13" s="12" t="str">
        <f t="shared" si="2"/>
        <v/>
      </c>
      <c r="M13" s="39" t="str">
        <f t="shared" si="5"/>
        <v/>
      </c>
      <c r="N13" s="13" t="str">
        <f t="shared" si="6"/>
        <v/>
      </c>
      <c r="O13" s="20" t="str">
        <f t="shared" si="7"/>
        <v/>
      </c>
      <c r="P13" s="13"/>
      <c r="Q13" s="13"/>
      <c r="R13" s="13" t="str">
        <f t="shared" si="9"/>
        <v/>
      </c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2:28" ht="22.5" customHeight="1" thickBot="1" x14ac:dyDescent="0.3">
      <c r="E14" s="21"/>
      <c r="F14" s="12"/>
      <c r="G14" s="12"/>
      <c r="H14" s="12" t="str">
        <f t="shared" si="8"/>
        <v/>
      </c>
      <c r="I14" s="39" t="str">
        <f t="shared" si="3"/>
        <v/>
      </c>
      <c r="J14" s="12" t="str">
        <f t="shared" si="1"/>
        <v/>
      </c>
      <c r="K14" s="39" t="str">
        <f t="shared" si="4"/>
        <v/>
      </c>
      <c r="L14" s="12" t="str">
        <f t="shared" si="2"/>
        <v/>
      </c>
      <c r="M14" s="39" t="str">
        <f t="shared" si="5"/>
        <v/>
      </c>
      <c r="N14" s="13" t="str">
        <f t="shared" si="6"/>
        <v/>
      </c>
      <c r="O14" s="20"/>
      <c r="P14" s="13"/>
      <c r="Q14" s="13"/>
      <c r="R14" s="13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2:28" ht="22.5" customHeight="1" thickBot="1" x14ac:dyDescent="0.3">
      <c r="E15" s="21">
        <f>IF(E13="","",IF(MONTH(E13+1)=MONTH($C$1),E13+1,""))</f>
        <v>42953</v>
      </c>
      <c r="F15" s="12"/>
      <c r="G15" s="12"/>
      <c r="H15" s="12" t="str">
        <f t="shared" si="8"/>
        <v/>
      </c>
      <c r="I15" s="39" t="str">
        <f t="shared" si="3"/>
        <v/>
      </c>
      <c r="J15" s="12" t="str">
        <f t="shared" si="1"/>
        <v/>
      </c>
      <c r="K15" s="39" t="str">
        <f t="shared" si="4"/>
        <v/>
      </c>
      <c r="L15" s="12" t="str">
        <f t="shared" si="2"/>
        <v/>
      </c>
      <c r="M15" s="39" t="str">
        <f t="shared" si="5"/>
        <v/>
      </c>
      <c r="N15" s="13" t="str">
        <f t="shared" si="6"/>
        <v/>
      </c>
      <c r="O15" s="20" t="str">
        <f t="shared" si="7"/>
        <v/>
      </c>
      <c r="P15" s="13"/>
      <c r="Q15" s="13"/>
      <c r="R15" s="13" t="str">
        <f t="shared" si="9"/>
        <v/>
      </c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2:28" ht="22.5" customHeight="1" thickBot="1" x14ac:dyDescent="0.3">
      <c r="E16" s="21"/>
      <c r="F16" s="12"/>
      <c r="G16" s="12"/>
      <c r="H16" s="12" t="str">
        <f t="shared" si="8"/>
        <v/>
      </c>
      <c r="I16" s="39" t="str">
        <f t="shared" si="3"/>
        <v/>
      </c>
      <c r="J16" s="12" t="str">
        <f t="shared" si="1"/>
        <v/>
      </c>
      <c r="K16" s="39" t="str">
        <f t="shared" si="4"/>
        <v/>
      </c>
      <c r="L16" s="12" t="str">
        <f t="shared" si="2"/>
        <v/>
      </c>
      <c r="M16" s="39" t="str">
        <f t="shared" si="5"/>
        <v/>
      </c>
      <c r="N16" s="13" t="str">
        <f t="shared" si="6"/>
        <v/>
      </c>
      <c r="O16" s="20"/>
      <c r="P16" s="13"/>
      <c r="Q16" s="13"/>
      <c r="R16" s="13"/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3:28" ht="22.5" customHeight="1" thickBot="1" x14ac:dyDescent="0.3">
      <c r="E17" s="21">
        <f>IF(E15="","",IF(MONTH(E15+1)=MONTH($C$1),E15+1,""))</f>
        <v>42954</v>
      </c>
      <c r="F17" s="12">
        <v>0.3125</v>
      </c>
      <c r="G17" s="12">
        <v>0.5625</v>
      </c>
      <c r="H17" s="12">
        <f t="shared" si="8"/>
        <v>0.25</v>
      </c>
      <c r="I17" s="39">
        <f t="shared" si="3"/>
        <v>6</v>
      </c>
      <c r="J17" s="12">
        <f t="shared" si="1"/>
        <v>0.25</v>
      </c>
      <c r="K17" s="39">
        <f t="shared" si="4"/>
        <v>6</v>
      </c>
      <c r="L17" s="12">
        <f t="shared" si="2"/>
        <v>0</v>
      </c>
      <c r="M17" s="39">
        <f t="shared" si="5"/>
        <v>0</v>
      </c>
      <c r="N17" s="13">
        <f t="shared" si="6"/>
        <v>0</v>
      </c>
      <c r="O17" s="20">
        <f t="shared" si="7"/>
        <v>0.78659999999999997</v>
      </c>
      <c r="P17" s="13"/>
      <c r="Q17" s="13"/>
      <c r="R17" s="13">
        <f t="shared" si="9"/>
        <v>3.53</v>
      </c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3:28" ht="22.5" customHeight="1" thickBot="1" x14ac:dyDescent="0.3">
      <c r="E18" s="21"/>
      <c r="F18" s="12">
        <v>0.58333333333333337</v>
      </c>
      <c r="G18" s="12">
        <v>0.75</v>
      </c>
      <c r="H18" s="12">
        <f t="shared" si="8"/>
        <v>0.16666666666666663</v>
      </c>
      <c r="I18" s="39">
        <f t="shared" si="3"/>
        <v>4</v>
      </c>
      <c r="J18" s="12">
        <f t="shared" si="1"/>
        <v>0.16666666666666663</v>
      </c>
      <c r="K18" s="39">
        <f t="shared" si="4"/>
        <v>4</v>
      </c>
      <c r="L18" s="12">
        <f t="shared" si="2"/>
        <v>0</v>
      </c>
      <c r="M18" s="39">
        <f t="shared" si="5"/>
        <v>0</v>
      </c>
      <c r="N18" s="13">
        <f t="shared" si="6"/>
        <v>0</v>
      </c>
      <c r="O18" s="20">
        <f t="shared" si="7"/>
        <v>0.52439999999999987</v>
      </c>
      <c r="P18" s="13"/>
      <c r="Q18" s="13"/>
      <c r="R18" s="13"/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3:28" ht="22.5" customHeight="1" thickBot="1" x14ac:dyDescent="0.3">
      <c r="C19" s="28"/>
      <c r="D19" s="29"/>
      <c r="E19" s="21">
        <f>IF(E17="","",IF(MONTH(E17+1)=MONTH($C$1),E17+1,""))</f>
        <v>42955</v>
      </c>
      <c r="F19" s="12">
        <v>0.3125</v>
      </c>
      <c r="G19" s="12">
        <v>0.5625</v>
      </c>
      <c r="H19" s="12">
        <f t="shared" si="8"/>
        <v>0.25</v>
      </c>
      <c r="I19" s="39">
        <f t="shared" si="3"/>
        <v>6</v>
      </c>
      <c r="J19" s="12">
        <f t="shared" si="1"/>
        <v>0.25</v>
      </c>
      <c r="K19" s="39">
        <f t="shared" si="4"/>
        <v>6</v>
      </c>
      <c r="L19" s="12">
        <f t="shared" si="2"/>
        <v>0</v>
      </c>
      <c r="M19" s="39">
        <f t="shared" si="5"/>
        <v>0</v>
      </c>
      <c r="N19" s="13">
        <f t="shared" si="6"/>
        <v>0</v>
      </c>
      <c r="O19" s="20">
        <f t="shared" si="7"/>
        <v>0.78659999999999997</v>
      </c>
      <c r="P19" s="13"/>
      <c r="Q19" s="13"/>
      <c r="R19" s="13">
        <f t="shared" si="9"/>
        <v>3.53</v>
      </c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3:28" ht="22.5" customHeight="1" thickBot="1" x14ac:dyDescent="0.3">
      <c r="C20" s="28"/>
      <c r="D20" s="29"/>
      <c r="E20" s="21"/>
      <c r="F20" s="12">
        <v>0.58333333333333337</v>
      </c>
      <c r="G20" s="12">
        <v>0.75</v>
      </c>
      <c r="H20" s="12">
        <f t="shared" si="8"/>
        <v>0.16666666666666663</v>
      </c>
      <c r="I20" s="39">
        <f t="shared" si="3"/>
        <v>4</v>
      </c>
      <c r="J20" s="12">
        <f t="shared" si="1"/>
        <v>0.16666666666666663</v>
      </c>
      <c r="K20" s="39">
        <f t="shared" si="4"/>
        <v>4</v>
      </c>
      <c r="L20" s="12">
        <f t="shared" si="2"/>
        <v>0</v>
      </c>
      <c r="M20" s="39">
        <f t="shared" si="5"/>
        <v>0</v>
      </c>
      <c r="N20" s="13">
        <f t="shared" si="6"/>
        <v>0</v>
      </c>
      <c r="O20" s="20"/>
      <c r="P20" s="13"/>
      <c r="Q20" s="13"/>
      <c r="R20" s="13"/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3:28" ht="22.5" customHeight="1" thickBot="1" x14ac:dyDescent="0.3">
      <c r="E21" s="21">
        <f>IF(E19="","",IF(MONTH(E19+1)=MONTH($C$1),E19+1,""))</f>
        <v>42956</v>
      </c>
      <c r="F21" s="12">
        <v>0.3125</v>
      </c>
      <c r="G21" s="12">
        <v>0.5625</v>
      </c>
      <c r="H21" s="12">
        <f t="shared" si="8"/>
        <v>0.25</v>
      </c>
      <c r="I21" s="39">
        <f t="shared" si="3"/>
        <v>6</v>
      </c>
      <c r="J21" s="12">
        <f t="shared" si="1"/>
        <v>0.25</v>
      </c>
      <c r="K21" s="39">
        <f t="shared" si="4"/>
        <v>6</v>
      </c>
      <c r="L21" s="12">
        <f t="shared" si="2"/>
        <v>0</v>
      </c>
      <c r="M21" s="39">
        <f t="shared" si="5"/>
        <v>0</v>
      </c>
      <c r="N21" s="13">
        <f t="shared" si="6"/>
        <v>0</v>
      </c>
      <c r="O21" s="20">
        <f t="shared" si="7"/>
        <v>0.78659999999999997</v>
      </c>
      <c r="P21" s="13"/>
      <c r="Q21" s="13"/>
      <c r="R21" s="13">
        <f t="shared" si="9"/>
        <v>3.53</v>
      </c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3:28" ht="22.5" customHeight="1" thickBot="1" x14ac:dyDescent="0.3">
      <c r="E22" s="21"/>
      <c r="F22" s="12">
        <v>0.58333333333333337</v>
      </c>
      <c r="G22" s="12">
        <v>0.75</v>
      </c>
      <c r="H22" s="12">
        <f t="shared" si="8"/>
        <v>0.16666666666666663</v>
      </c>
      <c r="I22" s="39">
        <f t="shared" si="3"/>
        <v>4</v>
      </c>
      <c r="J22" s="12">
        <f t="shared" si="1"/>
        <v>0.16666666666666663</v>
      </c>
      <c r="K22" s="39">
        <f t="shared" si="4"/>
        <v>4</v>
      </c>
      <c r="L22" s="12">
        <f t="shared" si="2"/>
        <v>0</v>
      </c>
      <c r="M22" s="39">
        <f t="shared" si="5"/>
        <v>0</v>
      </c>
      <c r="N22" s="13">
        <f t="shared" si="6"/>
        <v>0</v>
      </c>
      <c r="O22" s="20"/>
      <c r="P22" s="13"/>
      <c r="Q22" s="13"/>
      <c r="R22" s="13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3:28" ht="22.5" customHeight="1" thickBot="1" x14ac:dyDescent="0.3">
      <c r="E23" s="21">
        <f>IF(E21="","",IF(MONTH(E21+1)=MONTH($C$1),E21+1,""))</f>
        <v>42957</v>
      </c>
      <c r="F23" s="12"/>
      <c r="G23" s="12"/>
      <c r="H23" s="12" t="str">
        <f t="shared" si="8"/>
        <v/>
      </c>
      <c r="I23" s="39" t="str">
        <f t="shared" si="3"/>
        <v/>
      </c>
      <c r="J23" s="12" t="str">
        <f t="shared" si="1"/>
        <v/>
      </c>
      <c r="K23" s="39" t="str">
        <f t="shared" si="4"/>
        <v/>
      </c>
      <c r="L23" s="12" t="str">
        <f t="shared" si="2"/>
        <v/>
      </c>
      <c r="M23" s="39" t="str">
        <f t="shared" si="5"/>
        <v/>
      </c>
      <c r="N23" s="13" t="str">
        <f t="shared" si="6"/>
        <v/>
      </c>
      <c r="O23" s="20" t="str">
        <f t="shared" si="7"/>
        <v/>
      </c>
      <c r="P23" s="13"/>
      <c r="Q23" s="13"/>
      <c r="R23" s="13" t="str">
        <f t="shared" si="9"/>
        <v/>
      </c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3:28" ht="22.5" customHeight="1" thickBot="1" x14ac:dyDescent="0.3">
      <c r="E24" s="21"/>
      <c r="F24" s="12"/>
      <c r="G24" s="12"/>
      <c r="H24" s="12" t="str">
        <f t="shared" si="8"/>
        <v/>
      </c>
      <c r="I24" s="39" t="str">
        <f t="shared" si="3"/>
        <v/>
      </c>
      <c r="J24" s="12" t="str">
        <f t="shared" si="1"/>
        <v/>
      </c>
      <c r="K24" s="39" t="str">
        <f t="shared" si="4"/>
        <v/>
      </c>
      <c r="L24" s="12" t="str">
        <f t="shared" si="2"/>
        <v/>
      </c>
      <c r="M24" s="39" t="str">
        <f t="shared" si="5"/>
        <v/>
      </c>
      <c r="N24" s="13" t="str">
        <f t="shared" si="6"/>
        <v/>
      </c>
      <c r="O24" s="20"/>
      <c r="P24" s="13"/>
      <c r="Q24" s="13"/>
      <c r="R24" s="13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3:28" ht="22.5" customHeight="1" thickBot="1" x14ac:dyDescent="0.3">
      <c r="E25" s="21">
        <f>IF(E23="","",IF(MONTH(E23+1)=MONTH($C$1),E23+1,""))</f>
        <v>42958</v>
      </c>
      <c r="F25" s="12"/>
      <c r="G25" s="12"/>
      <c r="H25" s="12" t="str">
        <f t="shared" si="8"/>
        <v/>
      </c>
      <c r="I25" s="39" t="str">
        <f t="shared" si="3"/>
        <v/>
      </c>
      <c r="J25" s="12" t="str">
        <f t="shared" si="1"/>
        <v/>
      </c>
      <c r="K25" s="39" t="str">
        <f t="shared" si="4"/>
        <v/>
      </c>
      <c r="L25" s="12" t="str">
        <f t="shared" si="2"/>
        <v/>
      </c>
      <c r="M25" s="39" t="str">
        <f t="shared" si="5"/>
        <v/>
      </c>
      <c r="N25" s="13" t="str">
        <f t="shared" si="6"/>
        <v/>
      </c>
      <c r="O25" s="20" t="str">
        <f t="shared" si="7"/>
        <v/>
      </c>
      <c r="P25" s="13"/>
      <c r="Q25" s="13"/>
      <c r="R25" s="13" t="str">
        <f t="shared" si="9"/>
        <v/>
      </c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3:28" ht="22.5" customHeight="1" thickBot="1" x14ac:dyDescent="0.3">
      <c r="E26" s="21"/>
      <c r="F26" s="12"/>
      <c r="G26" s="12"/>
      <c r="H26" s="12" t="str">
        <f t="shared" si="8"/>
        <v/>
      </c>
      <c r="I26" s="39" t="str">
        <f t="shared" si="3"/>
        <v/>
      </c>
      <c r="J26" s="12" t="str">
        <f t="shared" si="1"/>
        <v/>
      </c>
      <c r="K26" s="39" t="str">
        <f t="shared" si="4"/>
        <v/>
      </c>
      <c r="L26" s="12" t="str">
        <f t="shared" si="2"/>
        <v/>
      </c>
      <c r="M26" s="39" t="str">
        <f t="shared" si="5"/>
        <v/>
      </c>
      <c r="N26" s="13" t="str">
        <f t="shared" si="6"/>
        <v/>
      </c>
      <c r="O26" s="20"/>
      <c r="P26" s="13"/>
      <c r="Q26" s="13"/>
      <c r="R26" s="13"/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3:28" ht="22.5" customHeight="1" thickBot="1" x14ac:dyDescent="0.3">
      <c r="E27" s="21">
        <f>IF(E25="","",IF(MONTH(E25+1)=MONTH($C$1),E25+1,""))</f>
        <v>42959</v>
      </c>
      <c r="F27" s="12"/>
      <c r="G27" s="12"/>
      <c r="H27" s="12" t="str">
        <f t="shared" si="8"/>
        <v/>
      </c>
      <c r="I27" s="39" t="str">
        <f t="shared" si="3"/>
        <v/>
      </c>
      <c r="J27" s="12" t="str">
        <f t="shared" si="1"/>
        <v/>
      </c>
      <c r="K27" s="39" t="str">
        <f t="shared" si="4"/>
        <v/>
      </c>
      <c r="L27" s="12" t="str">
        <f t="shared" si="2"/>
        <v/>
      </c>
      <c r="M27" s="39" t="str">
        <f t="shared" si="5"/>
        <v/>
      </c>
      <c r="N27" s="13" t="str">
        <f t="shared" si="6"/>
        <v/>
      </c>
      <c r="O27" s="20" t="str">
        <f t="shared" si="7"/>
        <v/>
      </c>
      <c r="P27" s="13"/>
      <c r="Q27" s="13"/>
      <c r="R27" s="13" t="str">
        <f t="shared" si="9"/>
        <v/>
      </c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3:28" ht="22.5" customHeight="1" thickBot="1" x14ac:dyDescent="0.3">
      <c r="E28" s="21"/>
      <c r="F28" s="12"/>
      <c r="G28" s="12"/>
      <c r="H28" s="12" t="str">
        <f t="shared" si="8"/>
        <v/>
      </c>
      <c r="I28" s="39" t="str">
        <f t="shared" si="3"/>
        <v/>
      </c>
      <c r="J28" s="12" t="str">
        <f t="shared" si="1"/>
        <v/>
      </c>
      <c r="K28" s="39" t="str">
        <f t="shared" si="4"/>
        <v/>
      </c>
      <c r="L28" s="12" t="str">
        <f t="shared" si="2"/>
        <v/>
      </c>
      <c r="M28" s="39" t="str">
        <f t="shared" si="5"/>
        <v/>
      </c>
      <c r="N28" s="13" t="str">
        <f t="shared" si="6"/>
        <v/>
      </c>
      <c r="O28" s="20"/>
      <c r="P28" s="13"/>
      <c r="Q28" s="13"/>
      <c r="R28" s="13"/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3:28" ht="22.5" customHeight="1" thickBot="1" x14ac:dyDescent="0.3">
      <c r="E29" s="21">
        <f>IF(E27="","",IF(MONTH(E27+1)=MONTH($C$1),E27+1,""))</f>
        <v>42960</v>
      </c>
      <c r="F29" s="12">
        <v>0.25</v>
      </c>
      <c r="G29" s="12">
        <v>0.75</v>
      </c>
      <c r="H29" s="12">
        <f t="shared" si="8"/>
        <v>0.5</v>
      </c>
      <c r="I29" s="39">
        <f t="shared" si="3"/>
        <v>12</v>
      </c>
      <c r="J29" s="12">
        <f t="shared" si="1"/>
        <v>0.5</v>
      </c>
      <c r="K29" s="39">
        <f t="shared" si="4"/>
        <v>12</v>
      </c>
      <c r="L29" s="12">
        <f t="shared" si="2"/>
        <v>0</v>
      </c>
      <c r="M29" s="39">
        <f t="shared" si="5"/>
        <v>0</v>
      </c>
      <c r="N29" s="13">
        <f t="shared" si="6"/>
        <v>0</v>
      </c>
      <c r="O29" s="20">
        <f t="shared" si="7"/>
        <v>1.5731999999999999</v>
      </c>
      <c r="P29" s="13"/>
      <c r="Q29" s="13"/>
      <c r="R29" s="13">
        <f t="shared" si="9"/>
        <v>3.53</v>
      </c>
      <c r="S29" s="5"/>
      <c r="T29" s="5"/>
      <c r="U29" s="5"/>
      <c r="V29" s="5"/>
      <c r="W29" s="5"/>
      <c r="X29" s="5"/>
      <c r="Y29" s="5"/>
      <c r="Z29" s="5"/>
      <c r="AA29" s="5"/>
      <c r="AB29" s="6"/>
    </row>
    <row r="30" spans="3:28" ht="22.5" customHeight="1" thickBot="1" x14ac:dyDescent="0.3">
      <c r="E30" s="21"/>
      <c r="F30" s="12"/>
      <c r="G30" s="12"/>
      <c r="H30" s="12" t="str">
        <f t="shared" si="8"/>
        <v/>
      </c>
      <c r="I30" s="39" t="str">
        <f t="shared" si="3"/>
        <v/>
      </c>
      <c r="J30" s="12" t="str">
        <f t="shared" si="1"/>
        <v/>
      </c>
      <c r="K30" s="39" t="str">
        <f t="shared" si="4"/>
        <v/>
      </c>
      <c r="L30" s="12" t="str">
        <f t="shared" si="2"/>
        <v/>
      </c>
      <c r="M30" s="39" t="str">
        <f t="shared" si="5"/>
        <v/>
      </c>
      <c r="N30" s="13" t="str">
        <f t="shared" si="6"/>
        <v/>
      </c>
      <c r="O30" s="20"/>
      <c r="P30" s="13"/>
      <c r="Q30" s="13"/>
      <c r="R30" s="13"/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3:28" ht="22.5" customHeight="1" thickBot="1" x14ac:dyDescent="0.3">
      <c r="E31" s="21">
        <f>IF(E29="","",IF(MONTH(E29+1)=MONTH($C$1),E29+1,""))</f>
        <v>42961</v>
      </c>
      <c r="F31" s="12"/>
      <c r="G31" s="12"/>
      <c r="H31" s="12" t="str">
        <f t="shared" si="8"/>
        <v/>
      </c>
      <c r="I31" s="39" t="str">
        <f t="shared" si="3"/>
        <v/>
      </c>
      <c r="J31" s="12" t="str">
        <f t="shared" si="1"/>
        <v/>
      </c>
      <c r="K31" s="39" t="str">
        <f t="shared" si="4"/>
        <v/>
      </c>
      <c r="L31" s="12" t="str">
        <f t="shared" si="2"/>
        <v/>
      </c>
      <c r="M31" s="39" t="str">
        <f t="shared" si="5"/>
        <v/>
      </c>
      <c r="N31" s="13" t="str">
        <f t="shared" si="6"/>
        <v/>
      </c>
      <c r="O31" s="20" t="str">
        <f t="shared" si="7"/>
        <v/>
      </c>
      <c r="P31" s="13"/>
      <c r="Q31" s="13"/>
      <c r="R31" s="13" t="str">
        <f t="shared" si="9"/>
        <v/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3:28" ht="22.5" customHeight="1" thickBot="1" x14ac:dyDescent="0.3">
      <c r="E32" s="21"/>
      <c r="F32" s="12"/>
      <c r="G32" s="12"/>
      <c r="H32" s="12" t="str">
        <f t="shared" si="8"/>
        <v/>
      </c>
      <c r="I32" s="39" t="str">
        <f t="shared" si="3"/>
        <v/>
      </c>
      <c r="J32" s="12" t="str">
        <f t="shared" si="1"/>
        <v/>
      </c>
      <c r="K32" s="39" t="str">
        <f t="shared" si="4"/>
        <v/>
      </c>
      <c r="L32" s="12" t="str">
        <f t="shared" si="2"/>
        <v/>
      </c>
      <c r="M32" s="39" t="str">
        <f t="shared" si="5"/>
        <v/>
      </c>
      <c r="N32" s="13" t="str">
        <f t="shared" si="6"/>
        <v/>
      </c>
      <c r="O32" s="20"/>
      <c r="P32" s="13"/>
      <c r="Q32" s="13"/>
      <c r="R32" s="13"/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5:28" ht="22.5" customHeight="1" thickBot="1" x14ac:dyDescent="0.3">
      <c r="E33" s="21">
        <f>IF(E31="","",IF(MONTH(E31+1)=MONTH($C$1),E31+1,""))</f>
        <v>42962</v>
      </c>
      <c r="F33" s="12"/>
      <c r="G33" s="12"/>
      <c r="H33" s="12" t="str">
        <f t="shared" si="8"/>
        <v/>
      </c>
      <c r="I33" s="39" t="str">
        <f t="shared" si="3"/>
        <v/>
      </c>
      <c r="J33" s="12" t="str">
        <f t="shared" si="1"/>
        <v/>
      </c>
      <c r="K33" s="39" t="str">
        <f t="shared" si="4"/>
        <v/>
      </c>
      <c r="L33" s="12" t="str">
        <f t="shared" si="2"/>
        <v/>
      </c>
      <c r="M33" s="39" t="str">
        <f t="shared" si="5"/>
        <v/>
      </c>
      <c r="N33" s="13" t="str">
        <f t="shared" si="6"/>
        <v/>
      </c>
      <c r="O33" s="20" t="str">
        <f t="shared" si="7"/>
        <v/>
      </c>
      <c r="P33" s="13"/>
      <c r="Q33" s="13"/>
      <c r="R33" s="13" t="str">
        <f t="shared" si="9"/>
        <v/>
      </c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5:28" ht="22.5" customHeight="1" thickBot="1" x14ac:dyDescent="0.3">
      <c r="E34" s="21"/>
      <c r="F34" s="12"/>
      <c r="G34" s="12"/>
      <c r="H34" s="12" t="str">
        <f t="shared" si="8"/>
        <v/>
      </c>
      <c r="I34" s="39" t="str">
        <f t="shared" si="3"/>
        <v/>
      </c>
      <c r="J34" s="12"/>
      <c r="K34" s="39">
        <f t="shared" si="4"/>
        <v>0</v>
      </c>
      <c r="L34" s="12"/>
      <c r="M34" s="39">
        <f t="shared" si="5"/>
        <v>0</v>
      </c>
      <c r="N34" s="13">
        <f t="shared" si="6"/>
        <v>0</v>
      </c>
      <c r="O34" s="20"/>
      <c r="P34" s="13"/>
      <c r="Q34" s="13"/>
      <c r="R34" s="13"/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5:28" ht="22.5" customHeight="1" thickBot="1" x14ac:dyDescent="0.3">
      <c r="E35" s="21">
        <f t="shared" ref="E35" si="10">IF(E33="","",IF(MONTH(E33+1)=MONTH($C$1),E33+1,""))</f>
        <v>42963</v>
      </c>
      <c r="F35" s="12">
        <v>0.3125</v>
      </c>
      <c r="G35" s="12">
        <v>0.5625</v>
      </c>
      <c r="H35" s="12">
        <f t="shared" si="8"/>
        <v>0.25</v>
      </c>
      <c r="I35" s="39">
        <f t="shared" si="3"/>
        <v>6</v>
      </c>
      <c r="J35" s="12">
        <f t="shared" si="1"/>
        <v>0.25</v>
      </c>
      <c r="K35" s="39">
        <f t="shared" si="4"/>
        <v>6</v>
      </c>
      <c r="L35" s="12">
        <f t="shared" si="2"/>
        <v>0</v>
      </c>
      <c r="M35" s="39">
        <f t="shared" si="5"/>
        <v>0</v>
      </c>
      <c r="N35" s="13">
        <f t="shared" si="6"/>
        <v>0</v>
      </c>
      <c r="O35" s="20">
        <f t="shared" si="7"/>
        <v>0.78659999999999997</v>
      </c>
      <c r="P35" s="13"/>
      <c r="Q35" s="13"/>
      <c r="R35" s="13">
        <f t="shared" si="9"/>
        <v>3.53</v>
      </c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5:28" ht="22.5" customHeight="1" thickBot="1" x14ac:dyDescent="0.3">
      <c r="E36" s="21"/>
      <c r="F36" s="12">
        <v>0.58333333333333337</v>
      </c>
      <c r="G36" s="12">
        <v>0.75</v>
      </c>
      <c r="H36" s="12">
        <f t="shared" si="8"/>
        <v>0.16666666666666663</v>
      </c>
      <c r="I36" s="39">
        <f t="shared" si="3"/>
        <v>4</v>
      </c>
      <c r="J36" s="12">
        <f t="shared" si="1"/>
        <v>0.16666666666666663</v>
      </c>
      <c r="K36" s="39">
        <f t="shared" si="4"/>
        <v>4</v>
      </c>
      <c r="L36" s="12">
        <f t="shared" si="2"/>
        <v>0</v>
      </c>
      <c r="M36" s="39">
        <f t="shared" si="5"/>
        <v>0</v>
      </c>
      <c r="N36" s="13">
        <f t="shared" si="6"/>
        <v>0</v>
      </c>
      <c r="O36" s="20"/>
      <c r="P36" s="13"/>
      <c r="Q36" s="13"/>
      <c r="R36" s="13"/>
      <c r="S36" s="5"/>
      <c r="T36" s="5"/>
      <c r="U36" s="5"/>
      <c r="V36" s="5"/>
      <c r="W36" s="5"/>
      <c r="X36" s="5"/>
      <c r="Y36" s="5"/>
      <c r="Z36" s="5"/>
      <c r="AA36" s="5"/>
      <c r="AB36" s="6"/>
    </row>
    <row r="37" spans="5:28" ht="22.5" customHeight="1" thickBot="1" x14ac:dyDescent="0.3">
      <c r="E37" s="21">
        <f>IF(E35="","",IF(MONTH(E35+1)=MONTH($C$1),E35+1,""))</f>
        <v>42964</v>
      </c>
      <c r="F37" s="12">
        <v>0.3125</v>
      </c>
      <c r="G37" s="12">
        <v>0.5625</v>
      </c>
      <c r="H37" s="12">
        <f t="shared" si="8"/>
        <v>0.25</v>
      </c>
      <c r="I37" s="39">
        <f t="shared" si="3"/>
        <v>6</v>
      </c>
      <c r="J37" s="12">
        <f t="shared" si="1"/>
        <v>0.25</v>
      </c>
      <c r="K37" s="39">
        <f t="shared" si="4"/>
        <v>6</v>
      </c>
      <c r="L37" s="12">
        <f t="shared" si="2"/>
        <v>0</v>
      </c>
      <c r="M37" s="39">
        <f t="shared" si="5"/>
        <v>0</v>
      </c>
      <c r="N37" s="13">
        <f t="shared" si="6"/>
        <v>0</v>
      </c>
      <c r="O37" s="20">
        <f t="shared" si="7"/>
        <v>0.78659999999999997</v>
      </c>
      <c r="P37" s="13"/>
      <c r="Q37" s="13"/>
      <c r="R37" s="13">
        <f t="shared" si="9"/>
        <v>3.53</v>
      </c>
      <c r="S37" s="5"/>
      <c r="T37" s="5"/>
      <c r="U37" s="5"/>
      <c r="V37" s="5"/>
      <c r="W37" s="5"/>
      <c r="X37" s="5"/>
      <c r="Y37" s="5"/>
      <c r="Z37" s="5"/>
      <c r="AA37" s="5"/>
      <c r="AB37" s="6"/>
    </row>
    <row r="38" spans="5:28" ht="22.5" customHeight="1" thickBot="1" x14ac:dyDescent="0.3">
      <c r="E38" s="21"/>
      <c r="F38" s="12">
        <v>0.58333333333333337</v>
      </c>
      <c r="G38" s="12">
        <v>0.75</v>
      </c>
      <c r="H38" s="12">
        <f t="shared" si="8"/>
        <v>0.16666666666666663</v>
      </c>
      <c r="I38" s="39">
        <f t="shared" si="3"/>
        <v>4</v>
      </c>
      <c r="J38" s="12">
        <f t="shared" si="1"/>
        <v>0.16666666666666663</v>
      </c>
      <c r="K38" s="39">
        <f t="shared" si="4"/>
        <v>4</v>
      </c>
      <c r="L38" s="12">
        <f t="shared" si="2"/>
        <v>0</v>
      </c>
      <c r="M38" s="39">
        <f t="shared" si="5"/>
        <v>0</v>
      </c>
      <c r="N38" s="13">
        <f t="shared" si="6"/>
        <v>0</v>
      </c>
      <c r="O38" s="20"/>
      <c r="P38" s="13"/>
      <c r="Q38" s="13"/>
      <c r="R38" s="13"/>
      <c r="S38" s="5"/>
      <c r="T38" s="5"/>
      <c r="U38" s="5"/>
      <c r="V38" s="5"/>
      <c r="W38" s="5"/>
      <c r="X38" s="5"/>
      <c r="Y38" s="5"/>
      <c r="Z38" s="5"/>
      <c r="AA38" s="5"/>
      <c r="AB38" s="6"/>
    </row>
    <row r="39" spans="5:28" ht="22.5" customHeight="1" thickBot="1" x14ac:dyDescent="0.3">
      <c r="E39" s="21">
        <f>IF(E37="","",IF(MONTH(E37+1)=MONTH($C$1),E37+1,""))</f>
        <v>42965</v>
      </c>
      <c r="F39" s="12">
        <v>0.3125</v>
      </c>
      <c r="G39" s="12">
        <v>0.5625</v>
      </c>
      <c r="H39" s="12">
        <f t="shared" si="8"/>
        <v>0.25</v>
      </c>
      <c r="I39" s="39">
        <f t="shared" si="3"/>
        <v>6</v>
      </c>
      <c r="J39" s="12">
        <f t="shared" si="1"/>
        <v>0.25</v>
      </c>
      <c r="K39" s="39">
        <f t="shared" si="4"/>
        <v>6</v>
      </c>
      <c r="L39" s="12">
        <f t="shared" si="2"/>
        <v>0</v>
      </c>
      <c r="M39" s="39">
        <f t="shared" si="5"/>
        <v>0</v>
      </c>
      <c r="N39" s="13">
        <f t="shared" si="6"/>
        <v>0</v>
      </c>
      <c r="O39" s="20">
        <f t="shared" si="7"/>
        <v>0.78659999999999997</v>
      </c>
      <c r="P39" s="13"/>
      <c r="Q39" s="13"/>
      <c r="R39" s="13">
        <f t="shared" si="9"/>
        <v>3.53</v>
      </c>
      <c r="S39" s="5"/>
      <c r="T39" s="5"/>
      <c r="U39" s="5"/>
      <c r="V39" s="5"/>
      <c r="W39" s="5"/>
      <c r="X39" s="5"/>
      <c r="Y39" s="5"/>
      <c r="Z39" s="5"/>
      <c r="AA39" s="5"/>
      <c r="AB39" s="6"/>
    </row>
    <row r="40" spans="5:28" ht="22.5" customHeight="1" thickBot="1" x14ac:dyDescent="0.3">
      <c r="E40" s="21"/>
      <c r="F40" s="12">
        <v>0.58333333333333337</v>
      </c>
      <c r="G40" s="12">
        <v>0.75</v>
      </c>
      <c r="H40" s="12">
        <f t="shared" si="8"/>
        <v>0.16666666666666663</v>
      </c>
      <c r="I40" s="39">
        <f t="shared" si="3"/>
        <v>4</v>
      </c>
      <c r="J40" s="12">
        <f t="shared" si="1"/>
        <v>0.16666666666666663</v>
      </c>
      <c r="K40" s="39">
        <f t="shared" si="4"/>
        <v>4</v>
      </c>
      <c r="L40" s="12">
        <f t="shared" si="2"/>
        <v>0</v>
      </c>
      <c r="M40" s="39">
        <f t="shared" si="5"/>
        <v>0</v>
      </c>
      <c r="N40" s="13">
        <f t="shared" si="6"/>
        <v>0</v>
      </c>
      <c r="O40" s="20"/>
      <c r="P40" s="13"/>
      <c r="Q40" s="13"/>
      <c r="R40" s="13"/>
      <c r="S40" s="5"/>
      <c r="T40" s="5"/>
      <c r="U40" s="5"/>
      <c r="V40" s="5"/>
      <c r="W40" s="5"/>
      <c r="X40" s="5"/>
      <c r="Y40" s="5"/>
      <c r="Z40" s="5"/>
      <c r="AA40" s="5"/>
      <c r="AB40" s="6"/>
    </row>
    <row r="41" spans="5:28" ht="22.5" customHeight="1" thickBot="1" x14ac:dyDescent="0.3">
      <c r="E41" s="21">
        <f>IF(E39="","",IF(MONTH(E39+1)=MONTH($C$1),E39+1,""))</f>
        <v>42966</v>
      </c>
      <c r="F41" s="12"/>
      <c r="G41" s="12"/>
      <c r="H41" s="12" t="str">
        <f t="shared" si="8"/>
        <v/>
      </c>
      <c r="I41" s="39" t="str">
        <f t="shared" si="3"/>
        <v/>
      </c>
      <c r="J41" s="12" t="str">
        <f t="shared" si="1"/>
        <v/>
      </c>
      <c r="K41" s="39" t="str">
        <f t="shared" si="4"/>
        <v/>
      </c>
      <c r="L41" s="12" t="str">
        <f t="shared" si="2"/>
        <v/>
      </c>
      <c r="M41" s="39" t="str">
        <f t="shared" si="5"/>
        <v/>
      </c>
      <c r="N41" s="13" t="str">
        <f t="shared" si="6"/>
        <v/>
      </c>
      <c r="O41" s="20" t="str">
        <f t="shared" si="7"/>
        <v/>
      </c>
      <c r="P41" s="13"/>
      <c r="Q41" s="13"/>
      <c r="R41" s="13" t="str">
        <f t="shared" si="9"/>
        <v/>
      </c>
      <c r="S41" s="5"/>
      <c r="T41" s="5"/>
      <c r="U41" s="5"/>
      <c r="V41" s="5"/>
      <c r="W41" s="5"/>
      <c r="X41" s="5"/>
      <c r="Y41" s="5"/>
      <c r="Z41" s="5"/>
      <c r="AA41" s="5"/>
      <c r="AB41" s="6"/>
    </row>
    <row r="42" spans="5:28" ht="22.5" customHeight="1" thickBot="1" x14ac:dyDescent="0.3">
      <c r="E42" s="21"/>
      <c r="F42" s="12"/>
      <c r="G42" s="12"/>
      <c r="H42" s="12" t="str">
        <f t="shared" si="8"/>
        <v/>
      </c>
      <c r="I42" s="39" t="str">
        <f t="shared" si="3"/>
        <v/>
      </c>
      <c r="J42" s="12" t="str">
        <f t="shared" si="1"/>
        <v/>
      </c>
      <c r="K42" s="39" t="str">
        <f t="shared" si="4"/>
        <v/>
      </c>
      <c r="L42" s="12" t="str">
        <f t="shared" si="2"/>
        <v/>
      </c>
      <c r="M42" s="39" t="str">
        <f t="shared" si="5"/>
        <v/>
      </c>
      <c r="N42" s="13" t="str">
        <f t="shared" si="6"/>
        <v/>
      </c>
      <c r="O42" s="20"/>
      <c r="P42" s="13"/>
      <c r="Q42" s="13"/>
      <c r="R42" s="13"/>
      <c r="S42" s="5"/>
      <c r="T42" s="5"/>
      <c r="U42" s="5"/>
      <c r="V42" s="5"/>
      <c r="W42" s="5"/>
      <c r="X42" s="5"/>
      <c r="Y42" s="5"/>
      <c r="Z42" s="5"/>
      <c r="AA42" s="5"/>
      <c r="AB42" s="6"/>
    </row>
    <row r="43" spans="5:28" ht="22.5" customHeight="1" thickBot="1" x14ac:dyDescent="0.3">
      <c r="E43" s="21">
        <f>IF(E41="","",IF(MONTH(E41+1)=MONTH($C$1),E41+1,""))</f>
        <v>42967</v>
      </c>
      <c r="F43" s="12">
        <v>0.25</v>
      </c>
      <c r="G43" s="12">
        <v>0.75</v>
      </c>
      <c r="H43" s="12">
        <f t="shared" si="8"/>
        <v>0.5</v>
      </c>
      <c r="I43" s="39">
        <f t="shared" si="3"/>
        <v>12</v>
      </c>
      <c r="J43" s="12">
        <f t="shared" si="1"/>
        <v>0.5</v>
      </c>
      <c r="K43" s="39">
        <f t="shared" si="4"/>
        <v>12</v>
      </c>
      <c r="L43" s="12">
        <f t="shared" si="2"/>
        <v>0</v>
      </c>
      <c r="M43" s="39">
        <f t="shared" si="5"/>
        <v>0</v>
      </c>
      <c r="N43" s="13">
        <f t="shared" si="6"/>
        <v>0</v>
      </c>
      <c r="O43" s="20">
        <f t="shared" si="7"/>
        <v>1.5731999999999999</v>
      </c>
      <c r="P43" s="13"/>
      <c r="Q43" s="13"/>
      <c r="R43" s="13">
        <f t="shared" si="9"/>
        <v>3.53</v>
      </c>
      <c r="S43" s="5"/>
      <c r="T43" s="5"/>
      <c r="U43" s="5"/>
      <c r="V43" s="5"/>
      <c r="W43" s="5"/>
      <c r="X43" s="5"/>
      <c r="Y43" s="5"/>
      <c r="Z43" s="5"/>
      <c r="AA43" s="5"/>
      <c r="AB43" s="6"/>
    </row>
    <row r="44" spans="5:28" ht="22.5" customHeight="1" thickBot="1" x14ac:dyDescent="0.3">
      <c r="E44" s="21"/>
      <c r="F44" s="12"/>
      <c r="G44" s="12"/>
      <c r="H44" s="12" t="str">
        <f t="shared" si="8"/>
        <v/>
      </c>
      <c r="I44" s="39" t="str">
        <f t="shared" si="3"/>
        <v/>
      </c>
      <c r="J44" s="12" t="str">
        <f t="shared" si="1"/>
        <v/>
      </c>
      <c r="K44" s="39" t="str">
        <f t="shared" si="4"/>
        <v/>
      </c>
      <c r="L44" s="12" t="str">
        <f t="shared" si="2"/>
        <v/>
      </c>
      <c r="M44" s="39" t="str">
        <f t="shared" si="5"/>
        <v/>
      </c>
      <c r="N44" s="13" t="str">
        <f t="shared" si="6"/>
        <v/>
      </c>
      <c r="O44" s="20"/>
      <c r="P44" s="13"/>
      <c r="Q44" s="13"/>
      <c r="R44" s="13"/>
      <c r="S44" s="5"/>
      <c r="T44" s="5"/>
      <c r="U44" s="5"/>
      <c r="V44" s="5"/>
      <c r="W44" s="5"/>
      <c r="X44" s="5"/>
      <c r="Y44" s="5"/>
      <c r="Z44" s="5"/>
      <c r="AA44" s="5"/>
      <c r="AB44" s="6"/>
    </row>
    <row r="45" spans="5:28" ht="22.5" customHeight="1" thickBot="1" x14ac:dyDescent="0.3">
      <c r="E45" s="21">
        <f>IF(E43="","",IF(MONTH(E43+1)=MONTH($C$1),E43+1,""))</f>
        <v>42968</v>
      </c>
      <c r="F45" s="12">
        <v>0.25</v>
      </c>
      <c r="G45" s="12">
        <v>0.75</v>
      </c>
      <c r="H45" s="12">
        <f t="shared" si="8"/>
        <v>0.5</v>
      </c>
      <c r="I45" s="39">
        <f t="shared" si="3"/>
        <v>12</v>
      </c>
      <c r="J45" s="12">
        <f t="shared" si="1"/>
        <v>0.5</v>
      </c>
      <c r="K45" s="39">
        <f t="shared" si="4"/>
        <v>12</v>
      </c>
      <c r="L45" s="12">
        <f t="shared" si="2"/>
        <v>0</v>
      </c>
      <c r="M45" s="39">
        <f t="shared" si="5"/>
        <v>0</v>
      </c>
      <c r="N45" s="13">
        <f t="shared" si="6"/>
        <v>0</v>
      </c>
      <c r="O45" s="20">
        <f t="shared" si="7"/>
        <v>1.5731999999999999</v>
      </c>
      <c r="P45" s="13"/>
      <c r="Q45" s="13"/>
      <c r="R45" s="13">
        <f t="shared" si="9"/>
        <v>3.53</v>
      </c>
      <c r="S45" s="5"/>
      <c r="T45" s="5"/>
      <c r="U45" s="5"/>
      <c r="V45" s="5"/>
      <c r="W45" s="5"/>
      <c r="X45" s="5"/>
      <c r="Y45" s="5"/>
      <c r="Z45" s="5"/>
      <c r="AA45" s="5"/>
      <c r="AB45" s="6"/>
    </row>
    <row r="46" spans="5:28" ht="22.5" customHeight="1" thickBot="1" x14ac:dyDescent="0.3">
      <c r="E46" s="21"/>
      <c r="F46" s="12"/>
      <c r="G46" s="12"/>
      <c r="H46" s="12" t="str">
        <f t="shared" si="8"/>
        <v/>
      </c>
      <c r="I46" s="39" t="str">
        <f t="shared" si="3"/>
        <v/>
      </c>
      <c r="J46" s="12" t="str">
        <f t="shared" si="1"/>
        <v/>
      </c>
      <c r="K46" s="39" t="str">
        <f t="shared" si="4"/>
        <v/>
      </c>
      <c r="L46" s="12" t="str">
        <f t="shared" si="2"/>
        <v/>
      </c>
      <c r="M46" s="39" t="str">
        <f t="shared" si="5"/>
        <v/>
      </c>
      <c r="N46" s="13" t="str">
        <f t="shared" si="6"/>
        <v/>
      </c>
      <c r="O46" s="20"/>
      <c r="P46" s="13"/>
      <c r="Q46" s="13"/>
      <c r="R46" s="13"/>
      <c r="S46" s="5"/>
      <c r="T46" s="5"/>
      <c r="U46" s="5"/>
      <c r="V46" s="5"/>
      <c r="W46" s="5"/>
      <c r="X46" s="5"/>
      <c r="Y46" s="5"/>
      <c r="Z46" s="5"/>
      <c r="AA46" s="5"/>
      <c r="AB46" s="6"/>
    </row>
    <row r="47" spans="5:28" ht="22.5" customHeight="1" thickBot="1" x14ac:dyDescent="0.3">
      <c r="E47" s="21">
        <f>IF(E45="","",IF(MONTH(E45+1)=MONTH($C$1),E45+1,""))</f>
        <v>42969</v>
      </c>
      <c r="F47" s="12"/>
      <c r="G47" s="12"/>
      <c r="H47" s="12" t="str">
        <f t="shared" si="8"/>
        <v/>
      </c>
      <c r="I47" s="39" t="str">
        <f t="shared" si="3"/>
        <v/>
      </c>
      <c r="J47" s="12" t="str">
        <f t="shared" si="1"/>
        <v/>
      </c>
      <c r="K47" s="39" t="str">
        <f t="shared" si="4"/>
        <v/>
      </c>
      <c r="L47" s="12" t="str">
        <f t="shared" si="2"/>
        <v/>
      </c>
      <c r="M47" s="39" t="str">
        <f t="shared" si="5"/>
        <v/>
      </c>
      <c r="N47" s="13" t="str">
        <f t="shared" si="6"/>
        <v/>
      </c>
      <c r="O47" s="20" t="str">
        <f t="shared" si="7"/>
        <v/>
      </c>
      <c r="P47" s="13"/>
      <c r="Q47" s="13"/>
      <c r="R47" s="13" t="str">
        <f t="shared" si="9"/>
        <v/>
      </c>
      <c r="S47" s="5"/>
      <c r="T47" s="5"/>
      <c r="U47" s="5"/>
      <c r="V47" s="5"/>
      <c r="W47" s="5"/>
      <c r="X47" s="5"/>
      <c r="Y47" s="5"/>
      <c r="Z47" s="5"/>
      <c r="AA47" s="5"/>
      <c r="AB47" s="6"/>
    </row>
    <row r="48" spans="5:28" ht="22.5" customHeight="1" thickBot="1" x14ac:dyDescent="0.3">
      <c r="E48" s="21"/>
      <c r="F48" s="12"/>
      <c r="G48" s="12"/>
      <c r="H48" s="12" t="str">
        <f t="shared" si="8"/>
        <v/>
      </c>
      <c r="I48" s="39" t="str">
        <f t="shared" si="3"/>
        <v/>
      </c>
      <c r="J48" s="12" t="str">
        <f t="shared" si="1"/>
        <v/>
      </c>
      <c r="K48" s="39" t="str">
        <f t="shared" si="4"/>
        <v/>
      </c>
      <c r="L48" s="12" t="str">
        <f t="shared" si="2"/>
        <v/>
      </c>
      <c r="M48" s="39" t="str">
        <f t="shared" si="5"/>
        <v/>
      </c>
      <c r="N48" s="13" t="str">
        <f t="shared" si="6"/>
        <v/>
      </c>
      <c r="O48" s="20"/>
      <c r="P48" s="13"/>
      <c r="Q48" s="13"/>
      <c r="R48" s="13"/>
      <c r="S48" s="5"/>
      <c r="T48" s="5"/>
      <c r="U48" s="5"/>
      <c r="V48" s="5"/>
      <c r="W48" s="5"/>
      <c r="X48" s="5"/>
      <c r="Y48" s="5"/>
      <c r="Z48" s="5"/>
      <c r="AA48" s="5"/>
      <c r="AB48" s="6"/>
    </row>
    <row r="49" spans="5:28" ht="22.5" customHeight="1" thickBot="1" x14ac:dyDescent="0.3">
      <c r="E49" s="21">
        <f>IF(E47="","",IF(MONTH(E47+1)=MONTH($C$1),E47+1,""))</f>
        <v>42970</v>
      </c>
      <c r="F49" s="12">
        <v>0.22916666666666666</v>
      </c>
      <c r="G49" s="12">
        <v>0.47916666666666669</v>
      </c>
      <c r="H49" s="12">
        <f t="shared" si="8"/>
        <v>0.25</v>
      </c>
      <c r="I49" s="39">
        <f t="shared" si="3"/>
        <v>6</v>
      </c>
      <c r="J49" s="12">
        <f t="shared" si="1"/>
        <v>0.22916666666666669</v>
      </c>
      <c r="K49" s="39">
        <f t="shared" si="4"/>
        <v>5.5</v>
      </c>
      <c r="L49" s="12">
        <f t="shared" si="2"/>
        <v>2.0833333333333315E-2</v>
      </c>
      <c r="M49" s="39">
        <f t="shared" si="5"/>
        <v>0.5</v>
      </c>
      <c r="N49" s="13">
        <f t="shared" si="6"/>
        <v>0.5585</v>
      </c>
      <c r="O49" s="20">
        <f t="shared" si="7"/>
        <v>0.78659999999999997</v>
      </c>
      <c r="P49" s="13"/>
      <c r="Q49" s="13"/>
      <c r="R49" s="13">
        <f t="shared" si="9"/>
        <v>3.53</v>
      </c>
      <c r="S49" s="5"/>
      <c r="T49" s="5"/>
      <c r="U49" s="5"/>
      <c r="V49" s="5"/>
      <c r="W49" s="5"/>
      <c r="X49" s="5"/>
      <c r="Y49" s="5"/>
      <c r="Z49" s="5"/>
      <c r="AA49" s="5"/>
      <c r="AB49" s="6"/>
    </row>
    <row r="50" spans="5:28" ht="22.5" customHeight="1" thickBot="1" x14ac:dyDescent="0.3">
      <c r="E50" s="21"/>
      <c r="F50" s="12">
        <v>0.5625</v>
      </c>
      <c r="G50" s="12">
        <v>0.70833333333333337</v>
      </c>
      <c r="H50" s="12">
        <f t="shared" si="8"/>
        <v>0.14583333333333337</v>
      </c>
      <c r="I50" s="39">
        <f t="shared" si="3"/>
        <v>3.5</v>
      </c>
      <c r="J50" s="12">
        <f t="shared" si="1"/>
        <v>0.14583333333333337</v>
      </c>
      <c r="K50" s="39">
        <f t="shared" si="4"/>
        <v>3.5</v>
      </c>
      <c r="L50" s="12">
        <f t="shared" si="2"/>
        <v>0</v>
      </c>
      <c r="M50" s="39">
        <f t="shared" si="5"/>
        <v>0</v>
      </c>
      <c r="N50" s="13">
        <f t="shared" si="6"/>
        <v>0</v>
      </c>
      <c r="O50" s="20"/>
      <c r="P50" s="13"/>
      <c r="Q50" s="13"/>
      <c r="R50" s="13"/>
      <c r="S50" s="5"/>
      <c r="T50" s="5"/>
      <c r="U50" s="5"/>
      <c r="V50" s="5"/>
      <c r="W50" s="5"/>
      <c r="X50" s="5"/>
      <c r="Y50" s="5"/>
      <c r="Z50" s="5"/>
      <c r="AA50" s="5"/>
      <c r="AB50" s="6"/>
    </row>
    <row r="51" spans="5:28" ht="22.5" customHeight="1" thickBot="1" x14ac:dyDescent="0.3">
      <c r="E51" s="21">
        <f>IF(E49="","",IF(MONTH(E49+1)=MONTH($C$1),E49+1,""))</f>
        <v>42971</v>
      </c>
      <c r="F51" s="12">
        <v>0.22916666666666666</v>
      </c>
      <c r="G51" s="12">
        <v>0.47916666666666669</v>
      </c>
      <c r="H51" s="12">
        <f t="shared" si="8"/>
        <v>0.25</v>
      </c>
      <c r="I51" s="39">
        <f t="shared" si="3"/>
        <v>6</v>
      </c>
      <c r="J51" s="12">
        <f t="shared" si="1"/>
        <v>0.22916666666666669</v>
      </c>
      <c r="K51" s="39">
        <f t="shared" si="4"/>
        <v>5.5</v>
      </c>
      <c r="L51" s="12">
        <f t="shared" si="2"/>
        <v>2.0833333333333315E-2</v>
      </c>
      <c r="M51" s="39">
        <f t="shared" si="5"/>
        <v>0.5</v>
      </c>
      <c r="N51" s="13">
        <f t="shared" si="6"/>
        <v>0.5585</v>
      </c>
      <c r="O51" s="20">
        <f t="shared" si="7"/>
        <v>0.78659999999999997</v>
      </c>
      <c r="P51" s="13"/>
      <c r="Q51" s="13"/>
      <c r="R51" s="13">
        <f t="shared" si="9"/>
        <v>3.53</v>
      </c>
      <c r="S51" s="5"/>
      <c r="T51" s="5"/>
      <c r="U51" s="5"/>
      <c r="V51" s="5"/>
      <c r="W51" s="5"/>
      <c r="X51" s="5"/>
      <c r="Y51" s="5"/>
      <c r="Z51" s="5"/>
      <c r="AA51" s="5"/>
      <c r="AB51" s="6"/>
    </row>
    <row r="52" spans="5:28" ht="22.5" customHeight="1" thickBot="1" x14ac:dyDescent="0.3">
      <c r="E52" s="21"/>
      <c r="F52" s="12">
        <v>0.5625</v>
      </c>
      <c r="G52" s="12">
        <v>0.70833333333333337</v>
      </c>
      <c r="H52" s="12">
        <f t="shared" si="8"/>
        <v>0.14583333333333337</v>
      </c>
      <c r="I52" s="39">
        <f t="shared" si="3"/>
        <v>3.5</v>
      </c>
      <c r="J52" s="12">
        <f t="shared" si="1"/>
        <v>0.14583333333333337</v>
      </c>
      <c r="K52" s="39">
        <f t="shared" si="4"/>
        <v>3.5</v>
      </c>
      <c r="L52" s="12">
        <f t="shared" si="2"/>
        <v>0</v>
      </c>
      <c r="M52" s="39">
        <f t="shared" si="5"/>
        <v>0</v>
      </c>
      <c r="N52" s="13">
        <f t="shared" si="6"/>
        <v>0</v>
      </c>
      <c r="O52" s="20"/>
      <c r="P52" s="13"/>
      <c r="Q52" s="13"/>
      <c r="R52" s="13"/>
      <c r="S52" s="5"/>
      <c r="T52" s="5"/>
      <c r="U52" s="5"/>
      <c r="V52" s="5"/>
      <c r="W52" s="5"/>
      <c r="X52" s="5"/>
      <c r="Y52" s="5"/>
      <c r="Z52" s="5"/>
      <c r="AA52" s="5"/>
      <c r="AB52" s="6"/>
    </row>
    <row r="53" spans="5:28" ht="22.5" customHeight="1" thickBot="1" x14ac:dyDescent="0.3">
      <c r="E53" s="21">
        <f>IF(E51="","",IF(MONTH(E51+1)=MONTH($C$1),E51+1,""))</f>
        <v>42972</v>
      </c>
      <c r="F53" s="12">
        <v>0.22916666666666666</v>
      </c>
      <c r="G53" s="12">
        <v>0.47916666666666669</v>
      </c>
      <c r="H53" s="12">
        <f t="shared" si="8"/>
        <v>0.25</v>
      </c>
      <c r="I53" s="39">
        <f t="shared" si="3"/>
        <v>6</v>
      </c>
      <c r="J53" s="12">
        <f t="shared" si="1"/>
        <v>0.22916666666666669</v>
      </c>
      <c r="K53" s="39">
        <f t="shared" si="4"/>
        <v>5.5</v>
      </c>
      <c r="L53" s="12">
        <f t="shared" si="2"/>
        <v>2.0833333333333315E-2</v>
      </c>
      <c r="M53" s="39">
        <f t="shared" si="5"/>
        <v>0.5</v>
      </c>
      <c r="N53" s="13">
        <f t="shared" si="6"/>
        <v>0.5585</v>
      </c>
      <c r="O53" s="20">
        <f t="shared" si="7"/>
        <v>0.78659999999999997</v>
      </c>
      <c r="P53" s="13"/>
      <c r="Q53" s="13"/>
      <c r="R53" s="13">
        <f t="shared" si="9"/>
        <v>3.53</v>
      </c>
      <c r="S53" s="5"/>
      <c r="T53" s="5"/>
      <c r="U53" s="5"/>
      <c r="V53" s="5"/>
      <c r="W53" s="5"/>
      <c r="X53" s="5"/>
      <c r="Y53" s="5"/>
      <c r="Z53" s="5"/>
      <c r="AA53" s="5"/>
      <c r="AB53" s="6"/>
    </row>
    <row r="54" spans="5:28" ht="22.5" customHeight="1" thickBot="1" x14ac:dyDescent="0.3">
      <c r="E54" s="21"/>
      <c r="F54" s="12">
        <v>0.5625</v>
      </c>
      <c r="G54" s="12">
        <v>0.70833333333333337</v>
      </c>
      <c r="H54" s="12">
        <f t="shared" si="8"/>
        <v>0.14583333333333337</v>
      </c>
      <c r="I54" s="39">
        <f t="shared" si="3"/>
        <v>3.5</v>
      </c>
      <c r="J54" s="12">
        <f t="shared" si="1"/>
        <v>0.14583333333333337</v>
      </c>
      <c r="K54" s="39">
        <f t="shared" si="4"/>
        <v>3.5</v>
      </c>
      <c r="L54" s="12">
        <f t="shared" si="2"/>
        <v>0</v>
      </c>
      <c r="M54" s="39">
        <f t="shared" si="5"/>
        <v>0</v>
      </c>
      <c r="N54" s="13">
        <f t="shared" si="6"/>
        <v>0</v>
      </c>
      <c r="O54" s="20"/>
      <c r="P54" s="13"/>
      <c r="Q54" s="13"/>
      <c r="R54" s="13"/>
      <c r="S54" s="5"/>
      <c r="T54" s="5"/>
      <c r="U54" s="5"/>
      <c r="V54" s="5"/>
      <c r="W54" s="5"/>
      <c r="X54" s="5"/>
      <c r="Y54" s="5"/>
      <c r="Z54" s="5"/>
      <c r="AA54" s="5"/>
      <c r="AB54" s="6"/>
    </row>
    <row r="55" spans="5:28" ht="22.5" customHeight="1" thickBot="1" x14ac:dyDescent="0.3">
      <c r="E55" s="21">
        <f>IF(E53="","",IF(MONTH(E53+1)=MONTH($C$1),E53+1,""))</f>
        <v>42973</v>
      </c>
      <c r="F55" s="12"/>
      <c r="G55" s="12"/>
      <c r="H55" s="12" t="str">
        <f t="shared" si="8"/>
        <v/>
      </c>
      <c r="I55" s="39" t="str">
        <f t="shared" si="3"/>
        <v/>
      </c>
      <c r="J55" s="12" t="str">
        <f t="shared" si="1"/>
        <v/>
      </c>
      <c r="K55" s="39" t="str">
        <f t="shared" si="4"/>
        <v/>
      </c>
      <c r="L55" s="12" t="str">
        <f t="shared" si="2"/>
        <v/>
      </c>
      <c r="M55" s="39" t="str">
        <f t="shared" si="5"/>
        <v/>
      </c>
      <c r="N55" s="13" t="str">
        <f t="shared" si="6"/>
        <v/>
      </c>
      <c r="O55" s="20" t="str">
        <f t="shared" si="7"/>
        <v/>
      </c>
      <c r="P55" s="13"/>
      <c r="Q55" s="13"/>
      <c r="R55" s="13" t="str">
        <f t="shared" si="9"/>
        <v/>
      </c>
      <c r="S55" s="5"/>
      <c r="T55" s="5"/>
      <c r="U55" s="5"/>
      <c r="V55" s="5"/>
      <c r="W55" s="5"/>
      <c r="X55" s="5"/>
      <c r="Y55" s="5"/>
      <c r="Z55" s="5"/>
      <c r="AA55" s="5"/>
      <c r="AB55" s="6"/>
    </row>
    <row r="56" spans="5:28" ht="22.5" customHeight="1" thickBot="1" x14ac:dyDescent="0.3">
      <c r="E56" s="21"/>
      <c r="F56" s="12"/>
      <c r="G56" s="12"/>
      <c r="H56" s="12" t="str">
        <f t="shared" si="8"/>
        <v/>
      </c>
      <c r="I56" s="39" t="str">
        <f t="shared" si="3"/>
        <v/>
      </c>
      <c r="J56" s="12" t="str">
        <f t="shared" si="1"/>
        <v/>
      </c>
      <c r="K56" s="39" t="str">
        <f t="shared" si="4"/>
        <v/>
      </c>
      <c r="L56" s="12" t="str">
        <f t="shared" si="2"/>
        <v/>
      </c>
      <c r="M56" s="39" t="str">
        <f t="shared" si="5"/>
        <v/>
      </c>
      <c r="N56" s="13" t="str">
        <f t="shared" si="6"/>
        <v/>
      </c>
      <c r="O56" s="20"/>
      <c r="P56" s="13"/>
      <c r="Q56" s="13"/>
      <c r="R56" s="13"/>
      <c r="S56" s="5"/>
      <c r="T56" s="5"/>
      <c r="U56" s="5"/>
      <c r="V56" s="5"/>
      <c r="W56" s="5"/>
      <c r="X56" s="5"/>
      <c r="Y56" s="5"/>
      <c r="Z56" s="5"/>
      <c r="AA56" s="5"/>
      <c r="AB56" s="6"/>
    </row>
    <row r="57" spans="5:28" ht="22.5" customHeight="1" thickBot="1" x14ac:dyDescent="0.3">
      <c r="E57" s="21">
        <f>IF(E55="","",IF(MONTH(E55+1)=MONTH($C$1),E55+1,""))</f>
        <v>42974</v>
      </c>
      <c r="F57" s="12"/>
      <c r="G57" s="12"/>
      <c r="H57" s="12" t="str">
        <f t="shared" si="8"/>
        <v/>
      </c>
      <c r="I57" s="39" t="str">
        <f t="shared" si="3"/>
        <v/>
      </c>
      <c r="J57" s="12" t="str">
        <f t="shared" si="1"/>
        <v/>
      </c>
      <c r="K57" s="39" t="str">
        <f t="shared" si="4"/>
        <v/>
      </c>
      <c r="L57" s="12" t="str">
        <f t="shared" si="2"/>
        <v/>
      </c>
      <c r="M57" s="39" t="str">
        <f t="shared" si="5"/>
        <v/>
      </c>
      <c r="N57" s="13" t="str">
        <f t="shared" si="6"/>
        <v/>
      </c>
      <c r="O57" s="20" t="str">
        <f t="shared" si="7"/>
        <v/>
      </c>
      <c r="P57" s="13"/>
      <c r="Q57" s="13"/>
      <c r="R57" s="13" t="str">
        <f t="shared" si="9"/>
        <v/>
      </c>
      <c r="S57" s="5"/>
      <c r="T57" s="5"/>
      <c r="U57" s="5"/>
      <c r="V57" s="5"/>
      <c r="W57" s="5"/>
      <c r="X57" s="5"/>
      <c r="Y57" s="5"/>
      <c r="Z57" s="5"/>
      <c r="AA57" s="5"/>
      <c r="AB57" s="6"/>
    </row>
    <row r="58" spans="5:28" ht="22.5" customHeight="1" thickBot="1" x14ac:dyDescent="0.3">
      <c r="E58" s="21"/>
      <c r="F58" s="12"/>
      <c r="G58" s="12"/>
      <c r="H58" s="12" t="str">
        <f t="shared" si="8"/>
        <v/>
      </c>
      <c r="I58" s="39" t="str">
        <f t="shared" si="3"/>
        <v/>
      </c>
      <c r="J58" s="12" t="str">
        <f t="shared" si="1"/>
        <v/>
      </c>
      <c r="K58" s="39" t="str">
        <f t="shared" si="4"/>
        <v/>
      </c>
      <c r="L58" s="12" t="str">
        <f t="shared" si="2"/>
        <v/>
      </c>
      <c r="M58" s="39" t="str">
        <f t="shared" si="5"/>
        <v/>
      </c>
      <c r="N58" s="13" t="str">
        <f t="shared" si="6"/>
        <v/>
      </c>
      <c r="O58" s="20"/>
      <c r="P58" s="13"/>
      <c r="Q58" s="13"/>
      <c r="R58" s="13"/>
      <c r="S58" s="5"/>
      <c r="T58" s="5"/>
      <c r="U58" s="5"/>
      <c r="V58" s="5"/>
      <c r="W58" s="5"/>
      <c r="X58" s="5"/>
      <c r="Y58" s="5"/>
      <c r="Z58" s="5"/>
      <c r="AA58" s="5"/>
      <c r="AB58" s="6"/>
    </row>
    <row r="59" spans="5:28" ht="22.5" customHeight="1" thickBot="1" x14ac:dyDescent="0.3">
      <c r="E59" s="21">
        <f>IF(E57="","",IF(MONTH(E57+1)=MONTH($C$1),E57+1,""))</f>
        <v>42975</v>
      </c>
      <c r="F59" s="12">
        <v>0.22916666666666666</v>
      </c>
      <c r="G59" s="12">
        <v>0.47916666666666669</v>
      </c>
      <c r="H59" s="12">
        <f t="shared" si="8"/>
        <v>0.25</v>
      </c>
      <c r="I59" s="39">
        <f t="shared" si="3"/>
        <v>6</v>
      </c>
      <c r="J59" s="12">
        <f t="shared" si="1"/>
        <v>0.22916666666666669</v>
      </c>
      <c r="K59" s="39">
        <f t="shared" si="4"/>
        <v>5.5</v>
      </c>
      <c r="L59" s="12">
        <f t="shared" si="2"/>
        <v>2.0833333333333315E-2</v>
      </c>
      <c r="M59" s="39">
        <f t="shared" si="5"/>
        <v>0.5</v>
      </c>
      <c r="N59" s="13">
        <f t="shared" si="6"/>
        <v>0.5585</v>
      </c>
      <c r="O59" s="20">
        <f t="shared" si="7"/>
        <v>0.78659999999999997</v>
      </c>
      <c r="P59" s="13"/>
      <c r="Q59" s="13"/>
      <c r="R59" s="13">
        <f t="shared" si="9"/>
        <v>3.53</v>
      </c>
      <c r="S59" s="5"/>
      <c r="T59" s="5"/>
      <c r="U59" s="5"/>
      <c r="V59" s="5"/>
      <c r="W59" s="5"/>
      <c r="X59" s="5"/>
      <c r="Y59" s="5"/>
      <c r="Z59" s="5"/>
      <c r="AA59" s="5"/>
      <c r="AB59" s="6"/>
    </row>
    <row r="60" spans="5:28" ht="22.5" customHeight="1" thickBot="1" x14ac:dyDescent="0.3">
      <c r="E60" s="21"/>
      <c r="F60" s="12">
        <v>0.5625</v>
      </c>
      <c r="G60" s="12">
        <v>0.70833333333333337</v>
      </c>
      <c r="H60" s="12">
        <f t="shared" si="8"/>
        <v>0.14583333333333337</v>
      </c>
      <c r="I60" s="39">
        <f t="shared" si="3"/>
        <v>3.5</v>
      </c>
      <c r="J60" s="12">
        <f t="shared" si="1"/>
        <v>0.14583333333333337</v>
      </c>
      <c r="K60" s="39">
        <f t="shared" si="4"/>
        <v>3.5</v>
      </c>
      <c r="L60" s="12">
        <f t="shared" si="2"/>
        <v>0</v>
      </c>
      <c r="M60" s="39">
        <f t="shared" si="5"/>
        <v>0</v>
      </c>
      <c r="N60" s="13">
        <f t="shared" si="6"/>
        <v>0</v>
      </c>
      <c r="O60" s="20"/>
      <c r="P60" s="13"/>
      <c r="Q60" s="13"/>
      <c r="R60" s="13"/>
      <c r="S60" s="5"/>
      <c r="T60" s="5"/>
      <c r="U60" s="5"/>
      <c r="V60" s="5"/>
      <c r="W60" s="5"/>
      <c r="X60" s="5"/>
      <c r="Y60" s="5"/>
      <c r="Z60" s="5"/>
      <c r="AA60" s="5"/>
      <c r="AB60" s="6"/>
    </row>
    <row r="61" spans="5:28" ht="22.5" customHeight="1" thickBot="1" x14ac:dyDescent="0.3">
      <c r="E61" s="21">
        <f>IF(E59="","",IF(MONTH(E59+1)=MONTH($C$1),E59+1,""))</f>
        <v>42976</v>
      </c>
      <c r="F61" s="12">
        <v>0.22916666666666666</v>
      </c>
      <c r="G61" s="12">
        <v>0.47916666666666669</v>
      </c>
      <c r="H61" s="12">
        <f t="shared" si="8"/>
        <v>0.25</v>
      </c>
      <c r="I61" s="39">
        <f t="shared" si="3"/>
        <v>6</v>
      </c>
      <c r="J61" s="12">
        <f t="shared" si="1"/>
        <v>0.22916666666666669</v>
      </c>
      <c r="K61" s="39">
        <f t="shared" si="4"/>
        <v>5.5</v>
      </c>
      <c r="L61" s="12">
        <f t="shared" si="2"/>
        <v>2.0833333333333315E-2</v>
      </c>
      <c r="M61" s="39">
        <f t="shared" si="5"/>
        <v>0.5</v>
      </c>
      <c r="N61" s="13">
        <f t="shared" si="6"/>
        <v>0.5585</v>
      </c>
      <c r="O61" s="20">
        <f t="shared" si="7"/>
        <v>0.78659999999999997</v>
      </c>
      <c r="P61" s="13"/>
      <c r="Q61" s="13"/>
      <c r="R61" s="13">
        <f t="shared" si="9"/>
        <v>3.53</v>
      </c>
      <c r="S61" s="5"/>
      <c r="T61" s="5"/>
      <c r="U61" s="5"/>
      <c r="V61" s="5"/>
      <c r="W61" s="5"/>
      <c r="X61" s="5"/>
      <c r="Y61" s="5"/>
      <c r="Z61" s="5"/>
      <c r="AA61" s="5"/>
      <c r="AB61" s="6"/>
    </row>
    <row r="62" spans="5:28" ht="22.5" customHeight="1" thickBot="1" x14ac:dyDescent="0.3">
      <c r="E62" s="21"/>
      <c r="F62" s="12">
        <v>0.5625</v>
      </c>
      <c r="G62" s="12">
        <v>0.70833333333333337</v>
      </c>
      <c r="H62" s="12">
        <f t="shared" si="8"/>
        <v>0.14583333333333337</v>
      </c>
      <c r="I62" s="39">
        <f t="shared" si="3"/>
        <v>3.5</v>
      </c>
      <c r="J62" s="12">
        <f t="shared" si="1"/>
        <v>0.14583333333333337</v>
      </c>
      <c r="K62" s="39">
        <f t="shared" si="4"/>
        <v>3.5</v>
      </c>
      <c r="L62" s="12">
        <f t="shared" si="2"/>
        <v>0</v>
      </c>
      <c r="M62" s="39">
        <f t="shared" si="5"/>
        <v>0</v>
      </c>
      <c r="N62" s="13">
        <f t="shared" si="6"/>
        <v>0</v>
      </c>
      <c r="O62" s="20"/>
      <c r="P62" s="13"/>
      <c r="Q62" s="13"/>
      <c r="R62" s="13"/>
      <c r="S62" s="5"/>
      <c r="T62" s="5"/>
      <c r="U62" s="5"/>
      <c r="V62" s="5"/>
      <c r="W62" s="5"/>
      <c r="X62" s="5"/>
      <c r="Y62" s="5"/>
      <c r="Z62" s="5"/>
      <c r="AA62" s="5"/>
      <c r="AB62" s="6"/>
    </row>
    <row r="63" spans="5:28" ht="22.5" customHeight="1" thickBot="1" x14ac:dyDescent="0.3">
      <c r="E63" s="21">
        <f>IF(E61="","",IF(MONTH(E61+1)=MONTH($C$1),E61+1,""))</f>
        <v>42977</v>
      </c>
      <c r="F63" s="12">
        <v>0.3125</v>
      </c>
      <c r="G63" s="12">
        <v>0.5625</v>
      </c>
      <c r="H63" s="12">
        <f t="shared" si="8"/>
        <v>0.25</v>
      </c>
      <c r="I63" s="39">
        <f t="shared" si="3"/>
        <v>6</v>
      </c>
      <c r="J63" s="12">
        <f t="shared" si="1"/>
        <v>0.25</v>
      </c>
      <c r="K63" s="39">
        <f t="shared" si="4"/>
        <v>6</v>
      </c>
      <c r="L63" s="12">
        <f t="shared" si="2"/>
        <v>0</v>
      </c>
      <c r="M63" s="39">
        <f t="shared" si="5"/>
        <v>0</v>
      </c>
      <c r="N63" s="13">
        <f t="shared" si="6"/>
        <v>0</v>
      </c>
      <c r="O63" s="20">
        <f t="shared" si="7"/>
        <v>0.78659999999999997</v>
      </c>
      <c r="P63" s="13"/>
      <c r="Q63" s="13"/>
      <c r="R63" s="13">
        <f t="shared" si="9"/>
        <v>3.53</v>
      </c>
      <c r="S63" s="5"/>
      <c r="T63" s="5"/>
      <c r="U63" s="5"/>
      <c r="V63" s="5"/>
      <c r="W63" s="5"/>
      <c r="X63" s="5"/>
      <c r="Y63" s="5"/>
      <c r="Z63" s="5"/>
      <c r="AA63" s="5"/>
      <c r="AB63" s="6"/>
    </row>
    <row r="64" spans="5:28" ht="22.5" customHeight="1" thickBot="1" x14ac:dyDescent="0.3">
      <c r="E64" s="21"/>
      <c r="F64" s="12">
        <v>0.58333333333333337</v>
      </c>
      <c r="G64" s="12">
        <v>0.75</v>
      </c>
      <c r="H64" s="12">
        <f t="shared" si="8"/>
        <v>0.16666666666666663</v>
      </c>
      <c r="I64" s="39">
        <f t="shared" si="3"/>
        <v>4</v>
      </c>
      <c r="J64" s="12">
        <f t="shared" si="1"/>
        <v>0.16666666666666663</v>
      </c>
      <c r="K64" s="39">
        <f t="shared" si="4"/>
        <v>4</v>
      </c>
      <c r="L64" s="12">
        <f t="shared" si="2"/>
        <v>0</v>
      </c>
      <c r="M64" s="39">
        <f t="shared" si="5"/>
        <v>0</v>
      </c>
      <c r="N64" s="13">
        <f t="shared" si="6"/>
        <v>0</v>
      </c>
      <c r="O64" s="20"/>
      <c r="P64" s="13"/>
      <c r="Q64" s="13"/>
      <c r="R64" s="13"/>
      <c r="S64" s="5"/>
      <c r="T64" s="5"/>
      <c r="U64" s="5"/>
      <c r="V64" s="5"/>
      <c r="W64" s="5"/>
      <c r="X64" s="5"/>
      <c r="Y64" s="5"/>
      <c r="Z64" s="5"/>
      <c r="AA64" s="5"/>
      <c r="AB64" s="6"/>
    </row>
    <row r="65" spans="5:28" ht="22.5" customHeight="1" thickBot="1" x14ac:dyDescent="0.3">
      <c r="E65" s="21">
        <f>IF(E63="","",IF(MONTH(E63+1)=MONTH($C$1),E63+1,""))</f>
        <v>42978</v>
      </c>
      <c r="F65" s="12"/>
      <c r="G65" s="12"/>
      <c r="H65" s="12" t="str">
        <f t="shared" si="8"/>
        <v/>
      </c>
      <c r="I65" s="39" t="str">
        <f t="shared" si="3"/>
        <v/>
      </c>
      <c r="J65" s="12" t="str">
        <f t="shared" si="1"/>
        <v/>
      </c>
      <c r="K65" s="39" t="str">
        <f t="shared" si="4"/>
        <v/>
      </c>
      <c r="L65" s="12" t="str">
        <f t="shared" si="2"/>
        <v/>
      </c>
      <c r="M65" s="39" t="str">
        <f t="shared" si="5"/>
        <v/>
      </c>
      <c r="N65" s="13" t="str">
        <f t="shared" si="6"/>
        <v/>
      </c>
      <c r="O65" s="20" t="str">
        <f t="shared" si="7"/>
        <v/>
      </c>
      <c r="P65" s="13"/>
      <c r="Q65" s="13"/>
      <c r="R65" s="13" t="str">
        <f t="shared" si="9"/>
        <v/>
      </c>
      <c r="S65" s="5"/>
      <c r="T65" s="5"/>
      <c r="U65" s="5"/>
      <c r="V65" s="5"/>
      <c r="W65" s="5"/>
      <c r="X65" s="5"/>
      <c r="Y65" s="5"/>
      <c r="Z65" s="5"/>
      <c r="AA65" s="5"/>
      <c r="AB65" s="6"/>
    </row>
    <row r="66" spans="5:28" ht="22.5" customHeight="1" thickBot="1" x14ac:dyDescent="0.3">
      <c r="E66" s="21"/>
      <c r="F66" s="12"/>
      <c r="G66" s="12"/>
      <c r="H66" s="12" t="str">
        <f t="shared" si="8"/>
        <v/>
      </c>
      <c r="I66" s="39" t="str">
        <f t="shared" si="3"/>
        <v/>
      </c>
      <c r="J66" s="12" t="str">
        <f t="shared" ref="J66" si="11">IF(AND(F66="",G66=""),"",IF(F66="","Heure Début ?",IF(G66="","Heure Fin ?",IF(AND(F66&lt;&gt;0,G66&lt;&gt;0),MOD(G66-F66,1)-L66,IF(AND(F66&lt;&gt;"",G66&lt;&gt;""),IF(L66=MOD($C$3-$B$3,1),MOD($B$3-$C$3,1),MOD(G66-F66,1)-L66),"")))))</f>
        <v/>
      </c>
      <c r="K66" s="39" t="str">
        <f t="shared" si="4"/>
        <v/>
      </c>
      <c r="L66" s="12" t="str">
        <f t="shared" ref="L66" si="12">IF(AND(F66&lt;&gt;"",G66&lt;&gt;"",MOD(F66-G66,1)=0),MOD($C$3-$B$3,1),IF(AND(F66="",G66=""),"",IF(F66="","Heure Début ?",IF(G66="","Heure Fin ?",(MOD(G66-F66,1)-IF(G66&gt;F66,MAX(0,MIN(G66,$B$3/1)-MAX(F66,$C$3/1)),MAX(0,$B$3/1-MAX(F66,$C$3/1))+MAX(0,MIN(G66,$B$3/1)-$C$3/1)))))))</f>
        <v/>
      </c>
      <c r="M66" s="39" t="str">
        <f t="shared" si="5"/>
        <v/>
      </c>
      <c r="N66" s="13" t="str">
        <f t="shared" si="6"/>
        <v/>
      </c>
      <c r="O66" s="20" t="str">
        <f t="shared" ref="O66" si="13">IF(H66&lt;&gt;"",PRODUCT(H66*24,0.1311),"")</f>
        <v/>
      </c>
      <c r="P66" s="43"/>
      <c r="Q66" s="43"/>
      <c r="R66" s="43"/>
      <c r="S66" s="44"/>
      <c r="T66" s="44"/>
      <c r="U66" s="44"/>
      <c r="V66" s="44"/>
      <c r="W66" s="44"/>
      <c r="X66" s="44"/>
      <c r="Y66" s="44"/>
      <c r="Z66" s="44"/>
      <c r="AA66" s="44"/>
      <c r="AB66" s="45"/>
    </row>
    <row r="67" spans="5:28" s="52" customFormat="1" ht="15" customHeight="1" x14ac:dyDescent="0.25"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51"/>
    </row>
    <row r="68" spans="5:28" s="52" customFormat="1" ht="15" customHeight="1" thickBot="1" x14ac:dyDescent="0.3">
      <c r="E68" s="48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53"/>
    </row>
    <row r="69" spans="5:28" ht="22.5" customHeight="1" thickBot="1" x14ac:dyDescent="0.3">
      <c r="E69" s="7" t="s">
        <v>15</v>
      </c>
      <c r="F69" s="8" t="s">
        <v>16</v>
      </c>
      <c r="G69" s="8" t="s">
        <v>16</v>
      </c>
      <c r="H69" s="16">
        <f>SUM(H5:H65)</f>
        <v>6.8124999999999982</v>
      </c>
      <c r="I69" s="42">
        <f>SUM(I5:I66)</f>
        <v>163.5</v>
      </c>
      <c r="J69" s="16">
        <f t="shared" ref="J69:L69" si="14">SUM(J5:J65)</f>
        <v>6.6666666666666661</v>
      </c>
      <c r="K69" s="42">
        <f>SUM(K5:K65)</f>
        <v>160</v>
      </c>
      <c r="L69" s="16">
        <f t="shared" si="14"/>
        <v>0.1458333333333332</v>
      </c>
      <c r="M69" s="42">
        <f>SUM(M5:M65)</f>
        <v>3.5</v>
      </c>
      <c r="N69" s="14">
        <f>SUM(N5:N65)</f>
        <v>3.9095</v>
      </c>
      <c r="O69" s="14">
        <f>SUM(O5:O65)</f>
        <v>15.994199999999999</v>
      </c>
      <c r="P69" s="8"/>
      <c r="Q69" s="8"/>
      <c r="R69" s="14">
        <f>SUM(R5:R65)</f>
        <v>56.480000000000011</v>
      </c>
      <c r="S69" s="8"/>
      <c r="T69" s="8"/>
      <c r="U69" s="8"/>
      <c r="V69" s="8"/>
      <c r="W69" s="8"/>
      <c r="X69" s="8"/>
      <c r="Y69" s="8"/>
      <c r="Z69" s="8"/>
      <c r="AA69" s="8"/>
      <c r="AB69" s="9"/>
    </row>
    <row r="70" spans="5:28" ht="15.75" thickTop="1" x14ac:dyDescent="0.25"/>
    <row r="73" spans="5:28" x14ac:dyDescent="0.25">
      <c r="N73" s="18"/>
      <c r="O73" s="18"/>
    </row>
    <row r="74" spans="5:28" x14ac:dyDescent="0.25">
      <c r="O7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COSSAIS</dc:creator>
  <cp:lastModifiedBy>Alexandre COSSAIS</cp:lastModifiedBy>
  <dcterms:created xsi:type="dcterms:W3CDTF">2017-07-22T13:56:22Z</dcterms:created>
  <dcterms:modified xsi:type="dcterms:W3CDTF">2017-07-29T14:15:24Z</dcterms:modified>
</cp:coreProperties>
</file>