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me\Desktop\Turf\"/>
    </mc:Choice>
  </mc:AlternateContent>
  <bookViews>
    <workbookView xWindow="3615" yWindow="105" windowWidth="20730" windowHeight="11760"/>
  </bookViews>
  <sheets>
    <sheet name="Feuil3" sheetId="3" r:id="rId1"/>
  </sheets>
  <calcPr calcId="152511" iterate="1" calcOnSave="0"/>
</workbook>
</file>

<file path=xl/calcChain.xml><?xml version="1.0" encoding="utf-8"?>
<calcChain xmlns="http://schemas.openxmlformats.org/spreadsheetml/2006/main">
  <c r="T8" i="3" l="1"/>
  <c r="T9" i="3"/>
  <c r="T10" i="3"/>
  <c r="T11" i="3"/>
  <c r="T12" i="3"/>
  <c r="W12" i="3" s="1"/>
  <c r="T13" i="3"/>
  <c r="T14" i="3"/>
  <c r="T15" i="3"/>
  <c r="W15" i="3" s="1"/>
  <c r="T16" i="3"/>
  <c r="T17" i="3"/>
  <c r="T18" i="3"/>
  <c r="T19" i="3"/>
  <c r="T20" i="3"/>
  <c r="W20" i="3" s="1"/>
  <c r="T21" i="3"/>
  <c r="T22" i="3"/>
  <c r="T23" i="3"/>
  <c r="T24" i="3"/>
  <c r="T25" i="3"/>
  <c r="T26" i="3"/>
  <c r="T7" i="3"/>
  <c r="W8" i="3"/>
  <c r="W9" i="3"/>
  <c r="W10" i="3"/>
  <c r="W11" i="3"/>
  <c r="W13" i="3"/>
  <c r="W14" i="3"/>
  <c r="W16" i="3"/>
  <c r="W17" i="3"/>
  <c r="W18" i="3"/>
  <c r="W19" i="3"/>
  <c r="W21" i="3"/>
  <c r="W22" i="3"/>
  <c r="W23" i="3"/>
  <c r="W24" i="3"/>
  <c r="W25" i="3"/>
  <c r="W26" i="3"/>
  <c r="W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O8" i="3"/>
  <c r="O9" i="3"/>
  <c r="O10" i="3"/>
  <c r="O11" i="3"/>
  <c r="O12" i="3"/>
  <c r="O13" i="3"/>
  <c r="O14" i="3"/>
  <c r="O15" i="3"/>
  <c r="L7" i="3" s="1"/>
  <c r="O16" i="3"/>
  <c r="O17" i="3"/>
  <c r="O18" i="3"/>
  <c r="O19" i="3"/>
  <c r="O20" i="3"/>
  <c r="O21" i="3"/>
  <c r="O22" i="3"/>
  <c r="O23" i="3"/>
  <c r="O24" i="3"/>
  <c r="O25" i="3"/>
  <c r="O26" i="3"/>
  <c r="O7" i="3"/>
  <c r="N8" i="3"/>
  <c r="N9" i="3"/>
  <c r="J16" i="3" s="1"/>
  <c r="N10" i="3"/>
  <c r="J17" i="3" s="1"/>
  <c r="N11" i="3"/>
  <c r="N12" i="3"/>
  <c r="N13" i="3"/>
  <c r="N14" i="3"/>
  <c r="J14" i="3" s="1"/>
  <c r="N15" i="3"/>
  <c r="N16" i="3"/>
  <c r="N17" i="3"/>
  <c r="I17" i="3" s="1"/>
  <c r="N18" i="3"/>
  <c r="I18" i="3" s="1"/>
  <c r="N19" i="3"/>
  <c r="N20" i="3"/>
  <c r="N21" i="3"/>
  <c r="N22" i="3"/>
  <c r="J22" i="3" s="1"/>
  <c r="N23" i="3"/>
  <c r="N24" i="3"/>
  <c r="N25" i="3"/>
  <c r="N26" i="3"/>
  <c r="N7" i="3"/>
  <c r="J23" i="3"/>
  <c r="J24" i="3"/>
  <c r="J25" i="3"/>
  <c r="J26" i="3"/>
  <c r="I23" i="3"/>
  <c r="I24" i="3"/>
  <c r="I25" i="3"/>
  <c r="I26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7" i="3"/>
  <c r="K7" i="3" l="1"/>
  <c r="I13" i="3"/>
  <c r="I7" i="3"/>
  <c r="I19" i="3"/>
  <c r="I11" i="3"/>
  <c r="J15" i="3"/>
  <c r="I10" i="3"/>
  <c r="I9" i="3"/>
  <c r="J21" i="3"/>
  <c r="J13" i="3"/>
  <c r="I14" i="3"/>
  <c r="I21" i="3"/>
  <c r="I16" i="3"/>
  <c r="I8" i="3"/>
  <c r="J20" i="3"/>
  <c r="J12" i="3"/>
  <c r="I22" i="3"/>
  <c r="J18" i="3"/>
  <c r="I15" i="3"/>
  <c r="J7" i="3"/>
  <c r="J19" i="3"/>
  <c r="J8" i="3"/>
  <c r="I20" i="3"/>
  <c r="I12" i="3"/>
  <c r="J11" i="3"/>
  <c r="J10" i="3"/>
  <c r="J9" i="3"/>
  <c r="S25" i="3" l="1"/>
  <c r="S26" i="3"/>
  <c r="S24" i="3"/>
  <c r="S23" i="3"/>
  <c r="S22" i="3" l="1"/>
  <c r="S8" i="3"/>
  <c r="S14" i="3"/>
  <c r="S11" i="3"/>
  <c r="S7" i="3"/>
  <c r="S16" i="3"/>
  <c r="S18" i="3"/>
  <c r="S21" i="3"/>
  <c r="S15" i="3"/>
  <c r="S17" i="3"/>
  <c r="S20" i="3"/>
  <c r="S10" i="3"/>
  <c r="S13" i="3"/>
  <c r="S9" i="3"/>
  <c r="S19" i="3"/>
  <c r="S12" i="3"/>
</calcChain>
</file>

<file path=xl/sharedStrings.xml><?xml version="1.0" encoding="utf-8"?>
<sst xmlns="http://schemas.openxmlformats.org/spreadsheetml/2006/main" count="19" uniqueCount="14">
  <si>
    <t>N°</t>
  </si>
  <si>
    <t>P1</t>
  </si>
  <si>
    <t>P2</t>
  </si>
  <si>
    <t>P3</t>
  </si>
  <si>
    <t>P4</t>
  </si>
  <si>
    <t>P5</t>
  </si>
  <si>
    <t>P6</t>
  </si>
  <si>
    <t>N</t>
  </si>
  <si>
    <t>b%</t>
  </si>
  <si>
    <t>M</t>
  </si>
  <si>
    <t>n</t>
  </si>
  <si>
    <t>mC</t>
  </si>
  <si>
    <t>mp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</si>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</sst>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Comic Sans MS"/>
      <family val="4"/>
    </font>
    <font>
      <sz val="8"/>
      <name val="Verdana"/>
      <family val="2"/>
    </font>
    <font>
      <b/>
      <sz val="8"/>
      <color theme="0"/>
      <name val="Comic Sans MS"/>
      <family val="4"/>
    </font>
    <font>
      <b/>
      <sz val="8"/>
      <color indexed="8"/>
      <name val="Comic Sans MS"/>
      <family val="4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FF00"/>
      <name val="Arial"/>
      <family val="2"/>
    </font>
    <font>
      <sz val="8"/>
      <color rgb="FF006600"/>
      <name val="Arial"/>
      <family val="2"/>
    </font>
    <font>
      <sz val="8"/>
      <color rgb="FFC00000"/>
      <name val="Arial"/>
      <family val="2"/>
    </font>
    <font>
      <b/>
      <sz val="8"/>
      <color theme="0"/>
      <name val="Verdana"/>
      <family val="2"/>
    </font>
    <font>
      <sz val="10"/>
      <color indexed="20"/>
      <name val="Arial"/>
      <family val="2"/>
    </font>
    <font>
      <b/>
      <sz val="10"/>
      <name val="Arial"/>
      <family val="2"/>
    </font>
    <font>
      <b/>
      <sz val="8"/>
      <color rgb="FFFFFF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1" fontId="2" fillId="0" borderId="0" xfId="0" applyNumberFormat="1" applyFont="1"/>
    <xf numFmtId="2" fontId="0" fillId="0" borderId="0" xfId="0" applyNumberFormat="1" applyAlignment="1">
      <alignment horizontal="center"/>
    </xf>
    <xf numFmtId="0" fontId="4" fillId="2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/>
    <xf numFmtId="1" fontId="2" fillId="0" borderId="0" xfId="0" applyNumberFormat="1" applyFont="1" applyFill="1"/>
    <xf numFmtId="1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6" xfId="0" applyNumberFormat="1" applyFont="1" applyFill="1" applyBorder="1" applyAlignment="1">
      <alignment horizontal="center"/>
    </xf>
    <xf numFmtId="2" fontId="10" fillId="10" borderId="7" xfId="0" applyNumberFormat="1" applyFont="1" applyFill="1" applyBorder="1" applyAlignment="1">
      <alignment horizontal="center" vertical="center"/>
    </xf>
    <xf numFmtId="1" fontId="10" fillId="9" borderId="3" xfId="0" applyNumberFormat="1" applyFont="1" applyFill="1" applyBorder="1" applyAlignment="1">
      <alignment horizontal="center" vertical="center"/>
    </xf>
    <xf numFmtId="2" fontId="10" fillId="10" borderId="9" xfId="0" applyNumberFormat="1" applyFont="1" applyFill="1" applyBorder="1" applyAlignment="1">
      <alignment horizontal="center" vertical="center"/>
    </xf>
    <xf numFmtId="1" fontId="11" fillId="11" borderId="1" xfId="0" applyNumberFormat="1" applyFont="1" applyFill="1" applyBorder="1" applyAlignment="1">
      <alignment horizontal="center"/>
    </xf>
    <xf numFmtId="2" fontId="12" fillId="12" borderId="8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1" fontId="2" fillId="0" borderId="0" xfId="0" applyNumberFormat="1" applyFont="1" applyFill="1" applyBorder="1"/>
    <xf numFmtId="0" fontId="9" fillId="3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" fontId="3" fillId="13" borderId="11" xfId="0" applyNumberFormat="1" applyFont="1" applyFill="1" applyBorder="1" applyAlignment="1">
      <alignment horizontal="center"/>
    </xf>
    <xf numFmtId="1" fontId="3" fillId="13" borderId="12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9" fillId="7" borderId="1" xfId="0" applyNumberFormat="1" applyFont="1" applyFill="1" applyBorder="1" applyAlignment="1">
      <alignment horizontal="center" vertical="center"/>
    </xf>
    <xf numFmtId="1" fontId="2" fillId="12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9" fillId="7" borderId="13" xfId="0" applyNumberFormat="1" applyFont="1" applyFill="1" applyBorder="1" applyAlignment="1">
      <alignment horizontal="center" vertical="center"/>
    </xf>
    <xf numFmtId="1" fontId="16" fillId="9" borderId="14" xfId="0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4 2" xfId="1"/>
  </cellStyles>
  <dxfs count="24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800080"/>
        </patternFill>
      </fill>
    </dxf>
    <dxf>
      <font>
        <color rgb="FFFF00FF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3" tint="0.79998168889431442"/>
        </patternFill>
      </fill>
    </dxf>
    <dxf>
      <fill>
        <patternFill>
          <bgColor rgb="FFCCFFCC"/>
        </patternFill>
      </fill>
    </dxf>
    <dxf>
      <font>
        <b/>
        <i val="0"/>
      </font>
      <fill>
        <patternFill>
          <bgColor rgb="FFFF99FF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800080"/>
        </patternFill>
      </fill>
    </dxf>
    <dxf>
      <font>
        <b/>
        <i val="0"/>
        <color rgb="FFFF0000"/>
      </font>
    </dxf>
    <dxf>
      <font>
        <b val="0"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80008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rgb="FFCCFFCC"/>
        </patternFill>
      </fill>
    </dxf>
    <dxf>
      <fill>
        <patternFill>
          <bgColor rgb="FFFF99CC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6600"/>
      <color rgb="FFFFCCFF"/>
      <color rgb="FFFF00FF"/>
      <color rgb="FFCCFFFF"/>
      <color rgb="FFCCFFCC"/>
      <color rgb="FF800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Z18" sqref="Z18"/>
    </sheetView>
  </sheetViews>
  <sheetFormatPr baseColWidth="10" defaultRowHeight="15" x14ac:dyDescent="0.25"/>
  <cols>
    <col min="1" max="1" width="4.42578125" customWidth="1"/>
    <col min="2" max="7" width="3.7109375" style="1" customWidth="1"/>
    <col min="8" max="8" width="0.7109375" style="1" customWidth="1"/>
    <col min="9" max="12" width="3" style="2" customWidth="1"/>
    <col min="13" max="13" width="0.7109375" style="2" customWidth="1"/>
    <col min="14" max="14" width="4" style="20" customWidth="1"/>
    <col min="15" max="15" width="4.85546875" style="19" customWidth="1"/>
    <col min="16" max="16" width="2.85546875" style="17" customWidth="1"/>
    <col min="17" max="17" width="3.28515625" style="40" hidden="1" customWidth="1"/>
    <col min="18" max="18" width="4.28515625" style="35" hidden="1" customWidth="1"/>
    <col min="19" max="19" width="3.28515625" style="40" hidden="1" customWidth="1"/>
    <col min="20" max="20" width="2.42578125" style="41" hidden="1" customWidth="1"/>
    <col min="21" max="21" width="2.42578125" style="46" hidden="1" customWidth="1"/>
    <col min="22" max="22" width="0.42578125" style="46" customWidth="1"/>
    <col min="23" max="23" width="3.42578125" style="42" customWidth="1"/>
  </cols>
  <sheetData>
    <row r="1" spans="1:24" ht="15.75" thickBot="1" x14ac:dyDescent="0.3">
      <c r="Q1" s="31"/>
      <c r="R1" s="32"/>
      <c r="S1" s="32"/>
      <c r="T1" s="32"/>
      <c r="U1" s="43"/>
      <c r="V1" s="43"/>
      <c r="W1" s="33">
        <v>0</v>
      </c>
    </row>
    <row r="2" spans="1:24" x14ac:dyDescent="0.25">
      <c r="Q2" s="31"/>
      <c r="R2" s="32"/>
      <c r="S2" s="32"/>
      <c r="T2" s="32"/>
      <c r="U2" s="43"/>
      <c r="V2" s="43"/>
      <c r="W2" s="43"/>
      <c r="X2" s="43"/>
    </row>
    <row r="3" spans="1:24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8"/>
      <c r="Q3" s="31"/>
      <c r="R3" s="32"/>
      <c r="S3" s="32"/>
      <c r="T3" s="32"/>
      <c r="U3" s="43"/>
      <c r="V3" s="43"/>
      <c r="W3" s="43"/>
      <c r="X3" s="43"/>
    </row>
    <row r="4" spans="1:24" ht="15.75" thickBot="1" x14ac:dyDescent="0.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"/>
      <c r="N4" s="21"/>
      <c r="O4" s="3"/>
      <c r="P4" s="18"/>
      <c r="Q4" s="31"/>
      <c r="R4" s="32"/>
      <c r="S4" s="32"/>
      <c r="T4" s="32"/>
      <c r="U4" s="43"/>
      <c r="V4" s="43"/>
      <c r="W4" s="43"/>
      <c r="X4" s="43"/>
    </row>
    <row r="5" spans="1:24" ht="15.75" thickBot="1" x14ac:dyDescent="0.3">
      <c r="A5" s="4"/>
      <c r="B5" s="10"/>
      <c r="C5" s="10"/>
      <c r="D5" s="10"/>
      <c r="E5" s="10"/>
      <c r="F5" s="10"/>
      <c r="G5" s="10"/>
      <c r="H5" s="9"/>
      <c r="I5" s="12">
        <v>1</v>
      </c>
      <c r="J5" s="13">
        <v>0</v>
      </c>
      <c r="K5" s="12">
        <v>1</v>
      </c>
      <c r="L5" s="14">
        <v>0</v>
      </c>
      <c r="M5" s="1"/>
      <c r="Q5" s="31"/>
      <c r="R5" s="32"/>
      <c r="S5" s="32"/>
      <c r="T5" s="32"/>
      <c r="U5" s="43"/>
      <c r="V5" s="43"/>
      <c r="W5" s="43"/>
      <c r="X5" s="43"/>
    </row>
    <row r="6" spans="1:24" x14ac:dyDescent="0.25">
      <c r="A6" s="5" t="s">
        <v>0</v>
      </c>
      <c r="B6" s="29" t="s">
        <v>1</v>
      </c>
      <c r="C6" s="29" t="s">
        <v>2</v>
      </c>
      <c r="D6" s="29" t="s">
        <v>3</v>
      </c>
      <c r="E6" s="29" t="s">
        <v>4</v>
      </c>
      <c r="F6" s="29" t="s">
        <v>5</v>
      </c>
      <c r="G6" s="29" t="s">
        <v>6</v>
      </c>
      <c r="H6" s="9"/>
      <c r="I6" s="25" t="s">
        <v>9</v>
      </c>
      <c r="J6" s="25" t="s">
        <v>9</v>
      </c>
      <c r="K6" s="24" t="s">
        <v>8</v>
      </c>
      <c r="L6" s="26" t="s">
        <v>8</v>
      </c>
      <c r="M6" s="1"/>
      <c r="N6" s="25" t="s">
        <v>9</v>
      </c>
      <c r="O6" s="24" t="s">
        <v>8</v>
      </c>
      <c r="P6" s="22" t="s">
        <v>7</v>
      </c>
      <c r="Q6" s="34" t="s">
        <v>7</v>
      </c>
      <c r="R6" s="35" t="s">
        <v>12</v>
      </c>
      <c r="S6" s="36"/>
      <c r="T6" s="34" t="s">
        <v>10</v>
      </c>
      <c r="U6" s="44" t="s">
        <v>13</v>
      </c>
      <c r="V6" s="47"/>
      <c r="W6" s="48" t="s">
        <v>11</v>
      </c>
    </row>
    <row r="7" spans="1:24" x14ac:dyDescent="0.25">
      <c r="A7" s="6">
        <v>1</v>
      </c>
      <c r="B7" s="30">
        <v>10</v>
      </c>
      <c r="C7" s="30">
        <v>7</v>
      </c>
      <c r="D7" s="30">
        <v>9</v>
      </c>
      <c r="E7" s="30">
        <v>10</v>
      </c>
      <c r="F7" s="30">
        <v>10</v>
      </c>
      <c r="G7" s="30">
        <v>4</v>
      </c>
      <c r="H7" s="9"/>
      <c r="I7" s="15">
        <f>IF($P7="","",RANK(N7,$N$7:$N$26,$I$5))</f>
        <v>13</v>
      </c>
      <c r="J7" s="7">
        <f>IF($P7="","",RANK(N7,$N$7:$N$26,$J$5))</f>
        <v>4</v>
      </c>
      <c r="K7" s="15">
        <f>IF($P7="","",RANK(O7,$O$7:$O$26,$K$5))</f>
        <v>3</v>
      </c>
      <c r="L7" s="16">
        <f>IF($P7="","",RANK(O7,$O$7:$O$26,$L$5))</f>
        <v>13</v>
      </c>
      <c r="M7" s="1"/>
      <c r="N7" s="27">
        <f>IF($P7="","",SUM(B7:G7)-AVERAGE(B7:G7))</f>
        <v>41.666666666666664</v>
      </c>
      <c r="O7" s="28">
        <f>IF($P7="","",IF($B7=0,0,1-SUMPRODUCT((COUNTIF(B7:G7,{1,2,3,4,5,10})=0)*{48,24,14,9,4,1})/100))</f>
        <v>9.9999999999999978E-2</v>
      </c>
      <c r="P7" s="23">
        <f>IF($B7="","",$A7)</f>
        <v>1</v>
      </c>
      <c r="Q7" s="37">
        <f>IF($P7="","",$P7)</f>
        <v>1</v>
      </c>
      <c r="R7" s="35">
        <f>IF($P7="","",SUM(SMALL(I7:L7,{1;2}))+1-1/(1+(STDEV(I7:L7))))</f>
        <v>7.8461538461538458</v>
      </c>
      <c r="S7" s="35">
        <f t="shared" ref="S7:S26" si="0">IF(R7="","",SUM(R7)+(((ROW()/2)+R7)/10^7))</f>
        <v>7.8461549807692306</v>
      </c>
      <c r="T7" s="34">
        <f>IF((ROW()-6)&lt;=MAX($P$7:$P$26),ROW()-6,"")</f>
        <v>1</v>
      </c>
      <c r="U7" s="7">
        <f>IF($P7&lt;&gt;"",RANK(S7,$S$7:$S$26,$W$1),"")</f>
        <v>11</v>
      </c>
      <c r="V7" s="35"/>
      <c r="W7" s="38">
        <f>IF(P7="","",INDEX($Q$7:$T$26,MATCH(T7,$U$7:$U$26,0),1))</f>
        <v>11</v>
      </c>
    </row>
    <row r="8" spans="1:24" x14ac:dyDescent="0.25">
      <c r="A8" s="6">
        <v>2</v>
      </c>
      <c r="B8" s="30">
        <v>3</v>
      </c>
      <c r="C8" s="30">
        <v>9</v>
      </c>
      <c r="D8" s="30">
        <v>7</v>
      </c>
      <c r="E8" s="30">
        <v>6</v>
      </c>
      <c r="F8" s="30">
        <v>5</v>
      </c>
      <c r="G8" s="30">
        <v>1</v>
      </c>
      <c r="H8" s="9"/>
      <c r="I8" s="15">
        <f t="shared" ref="I8:I26" si="1">IF($P8="","",RANK(N8,$N$7:$N$26,$I$5))</f>
        <v>7</v>
      </c>
      <c r="J8" s="7">
        <f t="shared" ref="J8:J26" si="2">IF($P8="","",RANK(N8,$N$7:$N$26,$J$5))</f>
        <v>10</v>
      </c>
      <c r="K8" s="15">
        <f t="shared" ref="K8:K26" si="3">IF($P8="","",RANK(O8,$O$7:$O$26,$K$5))</f>
        <v>7</v>
      </c>
      <c r="L8" s="16">
        <f t="shared" ref="L8:L26" si="4">IF($P8="","",RANK(O8,$O$7:$O$26,$L$5))</f>
        <v>10</v>
      </c>
      <c r="M8" s="1"/>
      <c r="N8" s="27">
        <f t="shared" ref="N8:N26" si="5">IF($P8="","",SUM(B8:G8)-AVERAGE(B8:G8))</f>
        <v>25.833333333333332</v>
      </c>
      <c r="O8" s="28">
        <f>IF($P8="","",IF($B8=0,0,1-SUMPRODUCT((COUNTIF(B8:G8,{1,2,3,4,5,10})=0)*{48,24,14,9,4,1})/100))</f>
        <v>0.65999999999999992</v>
      </c>
      <c r="P8" s="23">
        <f t="shared" ref="P8:P26" si="6">IF($B8="","",$A8)</f>
        <v>2</v>
      </c>
      <c r="Q8" s="37">
        <f t="shared" ref="Q8:Q26" si="7">IF($P8="","",$P8)</f>
        <v>2</v>
      </c>
      <c r="R8" s="35">
        <f>IF($P8="","",SUM(SMALL(I8:L8,{1;2}))+1-1/(1+(STDEV(I8:L8))))</f>
        <v>14.633974596215561</v>
      </c>
      <c r="S8" s="35">
        <f t="shared" si="0"/>
        <v>14.63397645961302</v>
      </c>
      <c r="T8" s="34">
        <f t="shared" ref="T8:T26" si="8">IF((ROW()-6)&lt;=MAX($P$7:$P$26),ROW()-6,"")</f>
        <v>2</v>
      </c>
      <c r="U8" s="7">
        <f t="shared" ref="U8:U26" si="9">IF($P8&lt;&gt;"",RANK(S8,$S$7:$S$26,$W$1),"")</f>
        <v>2</v>
      </c>
      <c r="V8" s="35"/>
      <c r="W8" s="38">
        <f t="shared" ref="W8:W26" si="10">IF(P8="","",INDEX($Q$7:$T$26,MATCH(T8,$U$7:$U$26,0),1))</f>
        <v>2</v>
      </c>
    </row>
    <row r="9" spans="1:24" x14ac:dyDescent="0.25">
      <c r="A9" s="6">
        <v>3</v>
      </c>
      <c r="B9" s="30">
        <v>10</v>
      </c>
      <c r="C9" s="30">
        <v>10</v>
      </c>
      <c r="D9" s="30">
        <v>10</v>
      </c>
      <c r="E9" s="30">
        <v>6</v>
      </c>
      <c r="F9" s="30">
        <v>10</v>
      </c>
      <c r="G9" s="30">
        <v>5</v>
      </c>
      <c r="H9" s="9"/>
      <c r="I9" s="15">
        <f t="shared" si="1"/>
        <v>14</v>
      </c>
      <c r="J9" s="7">
        <f t="shared" si="2"/>
        <v>2</v>
      </c>
      <c r="K9" s="15">
        <f t="shared" si="3"/>
        <v>2</v>
      </c>
      <c r="L9" s="16">
        <f t="shared" si="4"/>
        <v>15</v>
      </c>
      <c r="M9" s="1"/>
      <c r="N9" s="27">
        <f t="shared" si="5"/>
        <v>42.5</v>
      </c>
      <c r="O9" s="28">
        <f>IF($P9="","",IF($B9=0,0,1-SUMPRODUCT((COUNTIF(B9:G9,{1,2,3,4,5,10})=0)*{48,24,14,9,4,1})/100))</f>
        <v>5.0000000000000044E-2</v>
      </c>
      <c r="P9" s="23">
        <f t="shared" si="6"/>
        <v>3</v>
      </c>
      <c r="Q9" s="37">
        <f t="shared" si="7"/>
        <v>3</v>
      </c>
      <c r="R9" s="35">
        <f>IF($P9="","",SUM(SMALL(I9:L9,{1;2}))+1-1/(1+(STDEV(I9:L9))))</f>
        <v>4.8784699288312101</v>
      </c>
      <c r="S9" s="35">
        <f t="shared" si="0"/>
        <v>4.8784708666782031</v>
      </c>
      <c r="T9" s="34">
        <f t="shared" si="8"/>
        <v>3</v>
      </c>
      <c r="U9" s="7">
        <f t="shared" si="9"/>
        <v>15</v>
      </c>
      <c r="V9" s="35"/>
      <c r="W9" s="38">
        <f t="shared" si="10"/>
        <v>15</v>
      </c>
    </row>
    <row r="10" spans="1:24" x14ac:dyDescent="0.25">
      <c r="A10" s="6">
        <v>4</v>
      </c>
      <c r="B10" s="30">
        <v>7</v>
      </c>
      <c r="C10" s="30">
        <v>10</v>
      </c>
      <c r="D10" s="30">
        <v>10</v>
      </c>
      <c r="E10" s="30">
        <v>10</v>
      </c>
      <c r="F10" s="30">
        <v>4</v>
      </c>
      <c r="G10" s="30">
        <v>10</v>
      </c>
      <c r="H10" s="9"/>
      <c r="I10" s="15">
        <f t="shared" si="1"/>
        <v>14</v>
      </c>
      <c r="J10" s="7">
        <f t="shared" si="2"/>
        <v>2</v>
      </c>
      <c r="K10" s="15">
        <f t="shared" si="3"/>
        <v>3</v>
      </c>
      <c r="L10" s="16">
        <f t="shared" si="4"/>
        <v>13</v>
      </c>
      <c r="M10" s="1"/>
      <c r="N10" s="27">
        <f t="shared" si="5"/>
        <v>42.5</v>
      </c>
      <c r="O10" s="28">
        <f>IF($P10="","",IF($B10=0,0,1-SUMPRODUCT((COUNTIF(B10:G10,{1,2,3,4,5,10})=0)*{48,24,14,9,4,1})/100))</f>
        <v>9.9999999999999978E-2</v>
      </c>
      <c r="P10" s="23">
        <f t="shared" si="6"/>
        <v>4</v>
      </c>
      <c r="Q10" s="37">
        <f t="shared" si="7"/>
        <v>4</v>
      </c>
      <c r="R10" s="35">
        <f>IF($P10="","",SUM(SMALL(I10:L10,{1;2}))+1-1/(1+(STDEV(I10:L10))))</f>
        <v>5.864444315380597</v>
      </c>
      <c r="S10" s="35">
        <f t="shared" si="0"/>
        <v>5.8644454018250283</v>
      </c>
      <c r="T10" s="34">
        <f t="shared" si="8"/>
        <v>4</v>
      </c>
      <c r="U10" s="7">
        <f t="shared" si="9"/>
        <v>14</v>
      </c>
      <c r="V10" s="35"/>
      <c r="W10" s="38">
        <f t="shared" si="10"/>
        <v>6</v>
      </c>
    </row>
    <row r="11" spans="1:24" x14ac:dyDescent="0.25">
      <c r="A11" s="6">
        <v>5</v>
      </c>
      <c r="B11" s="30">
        <v>10</v>
      </c>
      <c r="C11" s="30">
        <v>2</v>
      </c>
      <c r="D11" s="30">
        <v>7</v>
      </c>
      <c r="E11" s="30">
        <v>4</v>
      </c>
      <c r="F11" s="30">
        <v>10</v>
      </c>
      <c r="G11" s="30">
        <v>10</v>
      </c>
      <c r="H11" s="9"/>
      <c r="I11" s="15">
        <f t="shared" si="1"/>
        <v>12</v>
      </c>
      <c r="J11" s="7">
        <f t="shared" si="2"/>
        <v>5</v>
      </c>
      <c r="K11" s="15">
        <f t="shared" si="3"/>
        <v>6</v>
      </c>
      <c r="L11" s="16">
        <f t="shared" si="4"/>
        <v>11</v>
      </c>
      <c r="M11" s="1"/>
      <c r="N11" s="27">
        <f t="shared" si="5"/>
        <v>35.833333333333336</v>
      </c>
      <c r="O11" s="28">
        <f>IF($P11="","",IF($B11=0,0,1-SUMPRODUCT((COUNTIF(B11:G11,{1,2,3,4,5,10})=0)*{48,24,14,9,4,1})/100))</f>
        <v>0.33999999999999997</v>
      </c>
      <c r="P11" s="23">
        <f t="shared" si="6"/>
        <v>5</v>
      </c>
      <c r="Q11" s="37">
        <f t="shared" si="7"/>
        <v>5</v>
      </c>
      <c r="R11" s="35">
        <f>IF($P11="","",SUM(SMALL(I11:L11,{1;2}))+1-1/(1+(STDEV(I11:L11))))</f>
        <v>11.778363124916096</v>
      </c>
      <c r="S11" s="35">
        <f t="shared" si="0"/>
        <v>11.778364852752409</v>
      </c>
      <c r="T11" s="34">
        <f t="shared" si="8"/>
        <v>5</v>
      </c>
      <c r="U11" s="7">
        <f t="shared" si="9"/>
        <v>5</v>
      </c>
      <c r="V11" s="35"/>
      <c r="W11" s="38">
        <f t="shared" si="10"/>
        <v>5</v>
      </c>
    </row>
    <row r="12" spans="1:24" x14ac:dyDescent="0.25">
      <c r="A12" s="6">
        <v>6</v>
      </c>
      <c r="B12" s="30">
        <v>10</v>
      </c>
      <c r="C12" s="30">
        <v>10</v>
      </c>
      <c r="D12" s="30">
        <v>6</v>
      </c>
      <c r="E12" s="30">
        <v>1</v>
      </c>
      <c r="F12" s="30">
        <v>8</v>
      </c>
      <c r="G12" s="30">
        <v>2</v>
      </c>
      <c r="H12" s="9"/>
      <c r="I12" s="15">
        <f t="shared" si="1"/>
        <v>10</v>
      </c>
      <c r="J12" s="7">
        <f t="shared" si="2"/>
        <v>7</v>
      </c>
      <c r="K12" s="15">
        <f t="shared" si="3"/>
        <v>10</v>
      </c>
      <c r="L12" s="16">
        <f t="shared" si="4"/>
        <v>6</v>
      </c>
      <c r="M12" s="1"/>
      <c r="N12" s="27">
        <f t="shared" si="5"/>
        <v>30.833333333333332</v>
      </c>
      <c r="O12" s="28">
        <f>IF($P12="","",IF($B12=0,0,1-SUMPRODUCT((COUNTIF(B12:G12,{1,2,3,4,5,10})=0)*{48,24,14,9,4,1})/100))</f>
        <v>0.73</v>
      </c>
      <c r="P12" s="23">
        <f t="shared" si="6"/>
        <v>6</v>
      </c>
      <c r="Q12" s="37">
        <f t="shared" si="7"/>
        <v>6</v>
      </c>
      <c r="R12" s="35">
        <f>IF($P12="","",SUM(SMALL(I12:L12,{1;2}))+1-1/(1+(STDEV(I12:L12))))</f>
        <v>13.673368365289591</v>
      </c>
      <c r="S12" s="35">
        <f t="shared" si="0"/>
        <v>13.673370332626426</v>
      </c>
      <c r="T12" s="34">
        <f t="shared" si="8"/>
        <v>6</v>
      </c>
      <c r="U12" s="7">
        <f t="shared" si="9"/>
        <v>4</v>
      </c>
      <c r="V12" s="35"/>
      <c r="W12" s="38">
        <f t="shared" si="10"/>
        <v>8</v>
      </c>
    </row>
    <row r="13" spans="1:24" x14ac:dyDescent="0.25">
      <c r="A13" s="6">
        <v>7</v>
      </c>
      <c r="B13" s="30">
        <v>10</v>
      </c>
      <c r="C13" s="30">
        <v>10</v>
      </c>
      <c r="D13" s="30">
        <v>4</v>
      </c>
      <c r="E13" s="30">
        <v>1</v>
      </c>
      <c r="F13" s="30">
        <v>3</v>
      </c>
      <c r="G13" s="30">
        <v>2</v>
      </c>
      <c r="H13" s="9"/>
      <c r="I13" s="15">
        <f t="shared" si="1"/>
        <v>5</v>
      </c>
      <c r="J13" s="7">
        <f t="shared" si="2"/>
        <v>11</v>
      </c>
      <c r="K13" s="15">
        <f t="shared" si="3"/>
        <v>16</v>
      </c>
      <c r="L13" s="16">
        <f t="shared" si="4"/>
        <v>1</v>
      </c>
      <c r="M13" s="1"/>
      <c r="N13" s="27">
        <f t="shared" si="5"/>
        <v>25</v>
      </c>
      <c r="O13" s="28">
        <f>IF($P13="","",IF($B13=0,0,1-SUMPRODUCT((COUNTIF(B13:G13,{1,2,3,4,5,10})=0)*{48,24,14,9,4,1})/100))</f>
        <v>0.96</v>
      </c>
      <c r="P13" s="23">
        <f t="shared" si="6"/>
        <v>7</v>
      </c>
      <c r="Q13" s="37">
        <f t="shared" si="7"/>
        <v>7</v>
      </c>
      <c r="R13" s="35">
        <f>IF($P13="","",SUM(SMALL(I13:L13,{1;2}))+1-1/(1+(STDEV(I13:L13))))</f>
        <v>6.8684516452419695</v>
      </c>
      <c r="S13" s="35">
        <f t="shared" si="0"/>
        <v>6.8684529820871338</v>
      </c>
      <c r="T13" s="34">
        <f t="shared" si="8"/>
        <v>7</v>
      </c>
      <c r="U13" s="7">
        <f t="shared" si="9"/>
        <v>12</v>
      </c>
      <c r="V13" s="35"/>
      <c r="W13" s="38">
        <f t="shared" si="10"/>
        <v>9</v>
      </c>
    </row>
    <row r="14" spans="1:24" x14ac:dyDescent="0.25">
      <c r="A14" s="6">
        <v>8</v>
      </c>
      <c r="B14" s="30">
        <v>3</v>
      </c>
      <c r="C14" s="30">
        <v>10</v>
      </c>
      <c r="D14" s="30">
        <v>2</v>
      </c>
      <c r="E14" s="30">
        <v>10</v>
      </c>
      <c r="F14" s="30">
        <v>10</v>
      </c>
      <c r="G14" s="30">
        <v>1</v>
      </c>
      <c r="H14" s="9"/>
      <c r="I14" s="15">
        <f t="shared" si="1"/>
        <v>8</v>
      </c>
      <c r="J14" s="7">
        <f t="shared" si="2"/>
        <v>8</v>
      </c>
      <c r="K14" s="15">
        <f t="shared" si="3"/>
        <v>14</v>
      </c>
      <c r="L14" s="16">
        <f t="shared" si="4"/>
        <v>2</v>
      </c>
      <c r="M14" s="1"/>
      <c r="N14" s="27">
        <f t="shared" si="5"/>
        <v>30</v>
      </c>
      <c r="O14" s="28">
        <f>IF($P14="","",IF($B14=0,0,1-SUMPRODUCT((COUNTIF(B14:G14,{1,2,3,4,5,10})=0)*{48,24,14,9,4,1})/100))</f>
        <v>0.87</v>
      </c>
      <c r="P14" s="23">
        <f t="shared" si="6"/>
        <v>8</v>
      </c>
      <c r="Q14" s="37">
        <f t="shared" si="7"/>
        <v>8</v>
      </c>
      <c r="R14" s="35">
        <f>IF($P14="","",SUM(SMALL(I14:L14,{1;2}))+1-1/(1+(STDEV(I14:L14))))</f>
        <v>10.830479152801463</v>
      </c>
      <c r="S14" s="35">
        <f t="shared" si="0"/>
        <v>10.830480935849378</v>
      </c>
      <c r="T14" s="34">
        <f t="shared" si="8"/>
        <v>8</v>
      </c>
      <c r="U14" s="7">
        <f t="shared" si="9"/>
        <v>6</v>
      </c>
      <c r="V14" s="35"/>
      <c r="W14" s="38">
        <f t="shared" si="10"/>
        <v>13</v>
      </c>
    </row>
    <row r="15" spans="1:24" x14ac:dyDescent="0.25">
      <c r="A15" s="6">
        <v>9</v>
      </c>
      <c r="B15" s="30">
        <v>1</v>
      </c>
      <c r="C15" s="30">
        <v>2</v>
      </c>
      <c r="D15" s="30">
        <v>2</v>
      </c>
      <c r="E15" s="30">
        <v>2</v>
      </c>
      <c r="F15" s="30">
        <v>1</v>
      </c>
      <c r="G15" s="30">
        <v>0</v>
      </c>
      <c r="H15" s="9"/>
      <c r="I15" s="15">
        <f t="shared" si="1"/>
        <v>1</v>
      </c>
      <c r="J15" s="7">
        <f t="shared" si="2"/>
        <v>16</v>
      </c>
      <c r="K15" s="15">
        <f t="shared" si="3"/>
        <v>8</v>
      </c>
      <c r="L15" s="16">
        <f t="shared" si="4"/>
        <v>8</v>
      </c>
      <c r="M15" s="1"/>
      <c r="N15" s="27">
        <f t="shared" si="5"/>
        <v>6.666666666666667</v>
      </c>
      <c r="O15" s="28">
        <f>IF($P15="","",IF($B15=0,0,1-SUMPRODUCT((COUNTIF(B15:G15,{1,2,3,4,5,10})=0)*{48,24,14,9,4,1})/100))</f>
        <v>0.72</v>
      </c>
      <c r="P15" s="23">
        <f t="shared" si="6"/>
        <v>9</v>
      </c>
      <c r="Q15" s="37">
        <f t="shared" si="7"/>
        <v>9</v>
      </c>
      <c r="R15" s="35">
        <f>IF($P15="","",SUM(SMALL(I15:L15,{1;2}))+1-1/(1+(STDEV(I15:L15))))</f>
        <v>9.8597578664441965</v>
      </c>
      <c r="S15" s="35">
        <f t="shared" si="0"/>
        <v>9.8597596024199827</v>
      </c>
      <c r="T15" s="34">
        <f t="shared" si="8"/>
        <v>9</v>
      </c>
      <c r="U15" s="7">
        <f t="shared" si="9"/>
        <v>7</v>
      </c>
      <c r="V15" s="35"/>
      <c r="W15" s="38">
        <f t="shared" si="10"/>
        <v>12</v>
      </c>
    </row>
    <row r="16" spans="1:24" x14ac:dyDescent="0.25">
      <c r="A16" s="6">
        <v>10</v>
      </c>
      <c r="B16" s="30">
        <v>2</v>
      </c>
      <c r="C16" s="30">
        <v>1</v>
      </c>
      <c r="D16" s="30">
        <v>3</v>
      </c>
      <c r="E16" s="30">
        <v>10</v>
      </c>
      <c r="F16" s="30">
        <v>1</v>
      </c>
      <c r="G16" s="30">
        <v>10</v>
      </c>
      <c r="H16" s="9"/>
      <c r="I16" s="15">
        <f t="shared" si="1"/>
        <v>3</v>
      </c>
      <c r="J16" s="7">
        <f t="shared" si="2"/>
        <v>13</v>
      </c>
      <c r="K16" s="15">
        <f t="shared" si="3"/>
        <v>14</v>
      </c>
      <c r="L16" s="16">
        <f t="shared" si="4"/>
        <v>2</v>
      </c>
      <c r="M16" s="1"/>
      <c r="N16" s="27">
        <f t="shared" si="5"/>
        <v>22.5</v>
      </c>
      <c r="O16" s="28">
        <f>IF($P16="","",IF($B16=0,0,1-SUMPRODUCT((COUNTIF(B16:G16,{1,2,3,4,5,10})=0)*{48,24,14,9,4,1})/100))</f>
        <v>0.87</v>
      </c>
      <c r="P16" s="23">
        <f t="shared" si="6"/>
        <v>10</v>
      </c>
      <c r="Q16" s="37">
        <f t="shared" si="7"/>
        <v>10</v>
      </c>
      <c r="R16" s="35">
        <f>IF($P16="","",SUM(SMALL(I16:L16,{1;2}))+1-1/(1+(STDEV(I16:L16))))</f>
        <v>5.864444315380597</v>
      </c>
      <c r="S16" s="35">
        <f t="shared" si="0"/>
        <v>5.8644457018250282</v>
      </c>
      <c r="T16" s="34">
        <f t="shared" si="8"/>
        <v>10</v>
      </c>
      <c r="U16" s="7">
        <f t="shared" si="9"/>
        <v>13</v>
      </c>
      <c r="V16" s="35"/>
      <c r="W16" s="38">
        <f t="shared" si="10"/>
        <v>16</v>
      </c>
    </row>
    <row r="17" spans="1:24" x14ac:dyDescent="0.25">
      <c r="A17" s="6">
        <v>11</v>
      </c>
      <c r="B17" s="30">
        <v>1</v>
      </c>
      <c r="C17" s="30">
        <v>10</v>
      </c>
      <c r="D17" s="30">
        <v>3</v>
      </c>
      <c r="E17" s="30">
        <v>4</v>
      </c>
      <c r="F17" s="30">
        <v>10</v>
      </c>
      <c r="G17" s="30">
        <v>10</v>
      </c>
      <c r="H17" s="9"/>
      <c r="I17" s="15">
        <f t="shared" si="1"/>
        <v>11</v>
      </c>
      <c r="J17" s="7">
        <f t="shared" si="2"/>
        <v>6</v>
      </c>
      <c r="K17" s="15">
        <f t="shared" si="3"/>
        <v>8</v>
      </c>
      <c r="L17" s="16">
        <f t="shared" si="4"/>
        <v>8</v>
      </c>
      <c r="M17" s="1"/>
      <c r="N17" s="27">
        <f t="shared" si="5"/>
        <v>31.666666666666668</v>
      </c>
      <c r="O17" s="28">
        <f>IF($P17="","",IF($B17=0,0,1-SUMPRODUCT((COUNTIF(B17:G17,{1,2,3,4,5,10})=0)*{48,24,14,9,4,1})/100))</f>
        <v>0.72</v>
      </c>
      <c r="P17" s="23">
        <f t="shared" si="6"/>
        <v>11</v>
      </c>
      <c r="Q17" s="37">
        <f t="shared" si="7"/>
        <v>11</v>
      </c>
      <c r="R17" s="35">
        <f>IF($P17="","",SUM(SMALL(I17:L17,{1;2}))+1-1/(1+(STDEV(I17:L17))))</f>
        <v>14.673368365289591</v>
      </c>
      <c r="S17" s="35">
        <f t="shared" si="0"/>
        <v>14.673370682626427</v>
      </c>
      <c r="T17" s="34">
        <f t="shared" si="8"/>
        <v>11</v>
      </c>
      <c r="U17" s="7">
        <f t="shared" si="9"/>
        <v>1</v>
      </c>
      <c r="V17" s="45"/>
      <c r="W17" s="38">
        <f t="shared" si="10"/>
        <v>1</v>
      </c>
    </row>
    <row r="18" spans="1:24" x14ac:dyDescent="0.25">
      <c r="A18" s="6">
        <v>12</v>
      </c>
      <c r="B18" s="30">
        <v>10</v>
      </c>
      <c r="C18" s="30">
        <v>2</v>
      </c>
      <c r="D18" s="30">
        <v>1</v>
      </c>
      <c r="E18" s="30">
        <v>1</v>
      </c>
      <c r="F18" s="30">
        <v>1</v>
      </c>
      <c r="G18" s="30">
        <v>10</v>
      </c>
      <c r="H18" s="9"/>
      <c r="I18" s="15">
        <f t="shared" si="1"/>
        <v>2</v>
      </c>
      <c r="J18" s="7">
        <f t="shared" si="2"/>
        <v>15</v>
      </c>
      <c r="K18" s="15">
        <f t="shared" si="3"/>
        <v>10</v>
      </c>
      <c r="L18" s="16">
        <f t="shared" si="4"/>
        <v>6</v>
      </c>
      <c r="M18" s="1"/>
      <c r="N18" s="27">
        <f t="shared" si="5"/>
        <v>20.833333333333332</v>
      </c>
      <c r="O18" s="28">
        <f>IF($P18="","",IF($B18=0,0,1-SUMPRODUCT((COUNTIF(B18:G18,{1,2,3,4,5,10})=0)*{48,24,14,9,4,1})/100))</f>
        <v>0.73</v>
      </c>
      <c r="P18" s="23">
        <f t="shared" si="6"/>
        <v>12</v>
      </c>
      <c r="Q18" s="37">
        <f t="shared" si="7"/>
        <v>12</v>
      </c>
      <c r="R18" s="35">
        <f>IF($P18="","",SUM(SMALL(I18:L18,{1;2}))+1-1/(1+(STDEV(I18:L18))))</f>
        <v>8.8475673836477746</v>
      </c>
      <c r="S18" s="35">
        <f t="shared" si="0"/>
        <v>8.8475691684045135</v>
      </c>
      <c r="T18" s="34">
        <f t="shared" si="8"/>
        <v>12</v>
      </c>
      <c r="U18" s="7">
        <f t="shared" si="9"/>
        <v>9</v>
      </c>
      <c r="V18" s="35"/>
      <c r="W18" s="38">
        <f t="shared" si="10"/>
        <v>7</v>
      </c>
    </row>
    <row r="19" spans="1:24" x14ac:dyDescent="0.25">
      <c r="A19" s="6">
        <v>13</v>
      </c>
      <c r="B19" s="30">
        <v>1</v>
      </c>
      <c r="C19" s="30">
        <v>5</v>
      </c>
      <c r="D19" s="30">
        <v>4</v>
      </c>
      <c r="E19" s="30">
        <v>8</v>
      </c>
      <c r="F19" s="30">
        <v>10</v>
      </c>
      <c r="G19" s="30">
        <v>2</v>
      </c>
      <c r="H19" s="9"/>
      <c r="I19" s="15">
        <f t="shared" si="1"/>
        <v>5</v>
      </c>
      <c r="J19" s="7">
        <f t="shared" si="2"/>
        <v>11</v>
      </c>
      <c r="K19" s="15">
        <f t="shared" si="3"/>
        <v>13</v>
      </c>
      <c r="L19" s="16">
        <f t="shared" si="4"/>
        <v>4</v>
      </c>
      <c r="M19" s="1"/>
      <c r="N19" s="27">
        <f t="shared" si="5"/>
        <v>25</v>
      </c>
      <c r="O19" s="28">
        <f>IF($P19="","",IF($B19=0,0,1-SUMPRODUCT((COUNTIF(B19:G19,{1,2,3,4,5,10})=0)*{48,24,14,9,4,1})/100))</f>
        <v>0.86</v>
      </c>
      <c r="P19" s="23">
        <f t="shared" si="6"/>
        <v>13</v>
      </c>
      <c r="Q19" s="37">
        <f t="shared" si="7"/>
        <v>13</v>
      </c>
      <c r="R19" s="35">
        <f>IF($P19="","",SUM(SMALL(I19:L19,{1;2}))+1-1/(1+(STDEV(I19:L19))))</f>
        <v>9.8156786000475016</v>
      </c>
      <c r="S19" s="35">
        <f t="shared" si="0"/>
        <v>9.8156805316153619</v>
      </c>
      <c r="T19" s="34">
        <f t="shared" si="8"/>
        <v>13</v>
      </c>
      <c r="U19" s="7">
        <f t="shared" si="9"/>
        <v>8</v>
      </c>
      <c r="V19" s="35"/>
      <c r="W19" s="38">
        <f t="shared" si="10"/>
        <v>10</v>
      </c>
    </row>
    <row r="20" spans="1:24" x14ac:dyDescent="0.25">
      <c r="A20" s="6">
        <v>14</v>
      </c>
      <c r="B20" s="30">
        <v>10</v>
      </c>
      <c r="C20" s="30">
        <v>9</v>
      </c>
      <c r="D20" s="30">
        <v>10</v>
      </c>
      <c r="E20" s="30">
        <v>10</v>
      </c>
      <c r="F20" s="30">
        <v>10</v>
      </c>
      <c r="G20" s="30">
        <v>7</v>
      </c>
      <c r="H20" s="9"/>
      <c r="I20" s="15">
        <f t="shared" si="1"/>
        <v>16</v>
      </c>
      <c r="J20" s="7">
        <f t="shared" si="2"/>
        <v>1</v>
      </c>
      <c r="K20" s="15">
        <f t="shared" si="3"/>
        <v>1</v>
      </c>
      <c r="L20" s="16">
        <f t="shared" si="4"/>
        <v>16</v>
      </c>
      <c r="M20" s="1"/>
      <c r="N20" s="27">
        <f t="shared" si="5"/>
        <v>46.666666666666664</v>
      </c>
      <c r="O20" s="28">
        <f>IF($P20="","",IF($B20=0,0,1-SUMPRODUCT((COUNTIF(B20:G20,{1,2,3,4,5,10})=0)*{48,24,14,9,4,1})/100))</f>
        <v>1.0000000000000009E-2</v>
      </c>
      <c r="P20" s="23">
        <f t="shared" si="6"/>
        <v>14</v>
      </c>
      <c r="Q20" s="37">
        <f t="shared" si="7"/>
        <v>14</v>
      </c>
      <c r="R20" s="35">
        <f>IF($P20="","",SUM(SMALL(I20:L20,{1;2}))+1-1/(1+(STDEV(I20:L20))))</f>
        <v>2.8964830535426436</v>
      </c>
      <c r="S20" s="35">
        <f t="shared" si="0"/>
        <v>2.8964843431909491</v>
      </c>
      <c r="T20" s="34">
        <f t="shared" si="8"/>
        <v>14</v>
      </c>
      <c r="U20" s="7">
        <f t="shared" si="9"/>
        <v>16</v>
      </c>
      <c r="V20" s="35"/>
      <c r="W20" s="38">
        <f t="shared" si="10"/>
        <v>4</v>
      </c>
    </row>
    <row r="21" spans="1:24" x14ac:dyDescent="0.25">
      <c r="A21" s="6">
        <v>15</v>
      </c>
      <c r="B21" s="30">
        <v>3</v>
      </c>
      <c r="C21" s="30">
        <v>4</v>
      </c>
      <c r="D21" s="30">
        <v>8</v>
      </c>
      <c r="E21" s="30">
        <v>10</v>
      </c>
      <c r="F21" s="30">
        <v>5</v>
      </c>
      <c r="G21" s="30">
        <v>6</v>
      </c>
      <c r="H21" s="9"/>
      <c r="I21" s="15">
        <f t="shared" si="1"/>
        <v>8</v>
      </c>
      <c r="J21" s="7">
        <f t="shared" si="2"/>
        <v>8</v>
      </c>
      <c r="K21" s="15">
        <f t="shared" si="3"/>
        <v>5</v>
      </c>
      <c r="L21" s="16">
        <f t="shared" si="4"/>
        <v>12</v>
      </c>
      <c r="M21" s="1"/>
      <c r="N21" s="27">
        <f t="shared" si="5"/>
        <v>30</v>
      </c>
      <c r="O21" s="28">
        <f>IF($P21="","",IF($B21=0,0,1-SUMPRODUCT((COUNTIF(B21:G21,{1,2,3,4,5,10})=0)*{48,24,14,9,4,1})/100))</f>
        <v>0.28000000000000003</v>
      </c>
      <c r="P21" s="23">
        <f t="shared" si="6"/>
        <v>15</v>
      </c>
      <c r="Q21" s="37">
        <f t="shared" si="7"/>
        <v>15</v>
      </c>
      <c r="R21" s="35">
        <f>IF($P21="","",SUM(SMALL(I21:L21,{1;2}))+1-1/(1+(STDEV(I21:L21))))</f>
        <v>13.741754300238757</v>
      </c>
      <c r="S21" s="35">
        <f t="shared" si="0"/>
        <v>13.741756724414186</v>
      </c>
      <c r="T21" s="34">
        <f t="shared" si="8"/>
        <v>15</v>
      </c>
      <c r="U21" s="7">
        <f t="shared" si="9"/>
        <v>3</v>
      </c>
      <c r="V21" s="35"/>
      <c r="W21" s="38">
        <f t="shared" si="10"/>
        <v>3</v>
      </c>
    </row>
    <row r="22" spans="1:24" x14ac:dyDescent="0.25">
      <c r="A22" s="6">
        <v>16</v>
      </c>
      <c r="B22" s="30">
        <v>2</v>
      </c>
      <c r="C22" s="30">
        <v>5</v>
      </c>
      <c r="D22" s="30">
        <v>8</v>
      </c>
      <c r="E22" s="30">
        <v>10</v>
      </c>
      <c r="F22" s="30">
        <v>1</v>
      </c>
      <c r="G22" s="30">
        <v>1</v>
      </c>
      <c r="H22" s="9"/>
      <c r="I22" s="15">
        <f t="shared" si="1"/>
        <v>3</v>
      </c>
      <c r="J22" s="7">
        <f t="shared" si="2"/>
        <v>13</v>
      </c>
      <c r="K22" s="15">
        <f t="shared" si="3"/>
        <v>12</v>
      </c>
      <c r="L22" s="16">
        <f t="shared" si="4"/>
        <v>5</v>
      </c>
      <c r="M22" s="1"/>
      <c r="N22" s="27">
        <f t="shared" si="5"/>
        <v>22.5</v>
      </c>
      <c r="O22" s="28">
        <f>IF($P22="","",IF($B22=0,0,1-SUMPRODUCT((COUNTIF(B22:G22,{1,2,3,4,5,10})=0)*{48,24,14,9,4,1})/100))</f>
        <v>0.77</v>
      </c>
      <c r="P22" s="23">
        <f t="shared" si="6"/>
        <v>16</v>
      </c>
      <c r="Q22" s="37">
        <f t="shared" si="7"/>
        <v>16</v>
      </c>
      <c r="R22" s="35">
        <f>IF($P22="","",SUM(SMALL(I22:L22,{1;2}))+1-1/(1+(STDEV(I22:L22))))</f>
        <v>8.8331013361411586</v>
      </c>
      <c r="S22" s="35">
        <f t="shared" si="0"/>
        <v>8.8331033194512916</v>
      </c>
      <c r="T22" s="34">
        <f t="shared" si="8"/>
        <v>16</v>
      </c>
      <c r="U22" s="7">
        <f t="shared" si="9"/>
        <v>10</v>
      </c>
      <c r="V22" s="35"/>
      <c r="W22" s="38">
        <f t="shared" si="10"/>
        <v>14</v>
      </c>
    </row>
    <row r="23" spans="1:24" x14ac:dyDescent="0.25">
      <c r="A23" s="6">
        <v>17</v>
      </c>
      <c r="B23" s="30"/>
      <c r="C23" s="30"/>
      <c r="D23" s="30"/>
      <c r="E23" s="30"/>
      <c r="F23" s="30"/>
      <c r="G23" s="30"/>
      <c r="H23" s="9"/>
      <c r="I23" s="15" t="str">
        <f t="shared" si="1"/>
        <v/>
      </c>
      <c r="J23" s="7" t="str">
        <f t="shared" si="2"/>
        <v/>
      </c>
      <c r="K23" s="15" t="str">
        <f t="shared" si="3"/>
        <v/>
      </c>
      <c r="L23" s="16" t="str">
        <f t="shared" si="4"/>
        <v/>
      </c>
      <c r="M23" s="1"/>
      <c r="N23" s="27" t="str">
        <f t="shared" si="5"/>
        <v/>
      </c>
      <c r="O23" s="28" t="str">
        <f>IF($P23="","",IF($B23=0,0,1-SUMPRODUCT((COUNTIF(B23:G23,{1,2,3,4,5,10})=0)*{48,24,14,9,4,1})/100))</f>
        <v/>
      </c>
      <c r="P23" s="23" t="str">
        <f t="shared" si="6"/>
        <v/>
      </c>
      <c r="Q23" s="37" t="str">
        <f t="shared" si="7"/>
        <v/>
      </c>
      <c r="R23" s="35" t="str">
        <f>IF($P23="","",SUM(SMALL(I23:L23,{1;2}))+1-1/(1+(STDEV(I23:L23))))</f>
        <v/>
      </c>
      <c r="S23" s="35" t="str">
        <f t="shared" si="0"/>
        <v/>
      </c>
      <c r="T23" s="34" t="str">
        <f t="shared" si="8"/>
        <v/>
      </c>
      <c r="U23" s="7" t="str">
        <f t="shared" si="9"/>
        <v/>
      </c>
      <c r="V23" s="35"/>
      <c r="W23" s="38" t="str">
        <f t="shared" si="10"/>
        <v/>
      </c>
    </row>
    <row r="24" spans="1:24" x14ac:dyDescent="0.25">
      <c r="A24" s="6">
        <v>18</v>
      </c>
      <c r="B24" s="30"/>
      <c r="C24" s="30"/>
      <c r="D24" s="30"/>
      <c r="E24" s="30"/>
      <c r="F24" s="30"/>
      <c r="G24" s="30"/>
      <c r="H24" s="9"/>
      <c r="I24" s="15" t="str">
        <f t="shared" si="1"/>
        <v/>
      </c>
      <c r="J24" s="7" t="str">
        <f t="shared" si="2"/>
        <v/>
      </c>
      <c r="K24" s="15" t="str">
        <f t="shared" si="3"/>
        <v/>
      </c>
      <c r="L24" s="16" t="str">
        <f t="shared" si="4"/>
        <v/>
      </c>
      <c r="M24" s="1"/>
      <c r="N24" s="27" t="str">
        <f t="shared" si="5"/>
        <v/>
      </c>
      <c r="O24" s="28" t="str">
        <f>IF($P24="","",IF($B24=0,0,1-SUMPRODUCT((COUNTIF(B24:G24,{1,2,3,4,5,10})=0)*{48,24,14,9,4,1})/100))</f>
        <v/>
      </c>
      <c r="P24" s="23" t="str">
        <f t="shared" si="6"/>
        <v/>
      </c>
      <c r="Q24" s="37" t="str">
        <f t="shared" si="7"/>
        <v/>
      </c>
      <c r="R24" s="35" t="str">
        <f>IF($P24="","",SUM(SMALL(I24:L24,{1;2}))+1-1/(1+(STDEV(I24:L24))))</f>
        <v/>
      </c>
      <c r="S24" s="35" t="str">
        <f t="shared" si="0"/>
        <v/>
      </c>
      <c r="T24" s="34" t="str">
        <f t="shared" si="8"/>
        <v/>
      </c>
      <c r="U24" s="7" t="str">
        <f t="shared" si="9"/>
        <v/>
      </c>
      <c r="V24" s="35"/>
      <c r="W24" s="38" t="str">
        <f t="shared" si="10"/>
        <v/>
      </c>
    </row>
    <row r="25" spans="1:24" x14ac:dyDescent="0.25">
      <c r="A25" s="6">
        <v>19</v>
      </c>
      <c r="B25" s="30"/>
      <c r="C25" s="30"/>
      <c r="D25" s="30"/>
      <c r="E25" s="30"/>
      <c r="F25" s="30"/>
      <c r="G25" s="30"/>
      <c r="H25" s="9"/>
      <c r="I25" s="15" t="str">
        <f t="shared" si="1"/>
        <v/>
      </c>
      <c r="J25" s="7" t="str">
        <f t="shared" si="2"/>
        <v/>
      </c>
      <c r="K25" s="15" t="str">
        <f t="shared" si="3"/>
        <v/>
      </c>
      <c r="L25" s="16" t="str">
        <f t="shared" si="4"/>
        <v/>
      </c>
      <c r="M25" s="1"/>
      <c r="N25" s="27" t="str">
        <f t="shared" si="5"/>
        <v/>
      </c>
      <c r="O25" s="28" t="str">
        <f>IF($P25="","",IF($B25=0,0,1-SUMPRODUCT((COUNTIF(B25:G25,{1,2,3,4,5,10})=0)*{48,24,14,9,4,1})/100))</f>
        <v/>
      </c>
      <c r="P25" s="23" t="str">
        <f t="shared" si="6"/>
        <v/>
      </c>
      <c r="Q25" s="37" t="str">
        <f t="shared" si="7"/>
        <v/>
      </c>
      <c r="R25" s="35" t="str">
        <f>IF($P25="","",SUM(SMALL(I25:L25,{1;2}))+1-1/(1+(STDEV(I25:L25))))</f>
        <v/>
      </c>
      <c r="S25" s="35" t="str">
        <f t="shared" si="0"/>
        <v/>
      </c>
      <c r="T25" s="34" t="str">
        <f t="shared" si="8"/>
        <v/>
      </c>
      <c r="U25" s="7" t="str">
        <f t="shared" si="9"/>
        <v/>
      </c>
      <c r="V25" s="35"/>
      <c r="W25" s="38" t="str">
        <f t="shared" si="10"/>
        <v/>
      </c>
    </row>
    <row r="26" spans="1:24" ht="15.75" thickBot="1" x14ac:dyDescent="0.3">
      <c r="A26" s="6">
        <v>20</v>
      </c>
      <c r="B26" s="30"/>
      <c r="C26" s="30"/>
      <c r="D26" s="30"/>
      <c r="E26" s="30"/>
      <c r="F26" s="30"/>
      <c r="G26" s="30"/>
      <c r="H26" s="9"/>
      <c r="I26" s="15" t="str">
        <f t="shared" si="1"/>
        <v/>
      </c>
      <c r="J26" s="7" t="str">
        <f t="shared" si="2"/>
        <v/>
      </c>
      <c r="K26" s="15" t="str">
        <f t="shared" si="3"/>
        <v/>
      </c>
      <c r="L26" s="16" t="str">
        <f t="shared" si="4"/>
        <v/>
      </c>
      <c r="M26" s="1"/>
      <c r="N26" s="27" t="str">
        <f t="shared" si="5"/>
        <v/>
      </c>
      <c r="O26" s="28" t="str">
        <f>IF($P26="","",IF($B26=0,0,1-SUMPRODUCT((COUNTIF(B26:G26,{1,2,3,4,5,10})=0)*{48,24,14,9,4,1})/100))</f>
        <v/>
      </c>
      <c r="P26" s="23" t="str">
        <f t="shared" si="6"/>
        <v/>
      </c>
      <c r="Q26" s="37" t="str">
        <f t="shared" si="7"/>
        <v/>
      </c>
      <c r="R26" s="35" t="str">
        <f>IF($P26="","",SUM(SMALL(I26:L26,{1;2}))+1-1/(1+(STDEV(I26:L26))))</f>
        <v/>
      </c>
      <c r="S26" s="35" t="str">
        <f t="shared" si="0"/>
        <v/>
      </c>
      <c r="T26" s="34" t="str">
        <f t="shared" si="8"/>
        <v/>
      </c>
      <c r="U26" s="7" t="str">
        <f t="shared" si="9"/>
        <v/>
      </c>
      <c r="V26" s="35"/>
      <c r="W26" s="39" t="str">
        <f t="shared" si="10"/>
        <v/>
      </c>
    </row>
    <row r="27" spans="1:24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"/>
      <c r="N27" s="21"/>
      <c r="O27" s="3"/>
      <c r="Q27" s="17"/>
      <c r="R27" s="17"/>
      <c r="S27" s="17"/>
      <c r="T27" s="17"/>
      <c r="U27" s="17"/>
      <c r="V27" s="17"/>
      <c r="W27" s="17"/>
      <c r="X27" s="17"/>
    </row>
    <row r="28" spans="1:24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"/>
      <c r="N28" s="21"/>
      <c r="O28" s="3"/>
    </row>
    <row r="29" spans="1:24" x14ac:dyDescent="0.25">
      <c r="B29" s="9"/>
      <c r="C29" s="9"/>
      <c r="D29" s="9"/>
      <c r="E29" s="9"/>
      <c r="F29" s="9"/>
      <c r="G29" s="9"/>
      <c r="H29" s="9"/>
      <c r="I29" s="11"/>
      <c r="J29" s="11"/>
      <c r="K29" s="11"/>
      <c r="L29" s="11"/>
      <c r="M29" s="1"/>
    </row>
    <row r="30" spans="1:24" x14ac:dyDescent="0.25">
      <c r="H30" s="9"/>
      <c r="M30" s="1"/>
    </row>
    <row r="31" spans="1:24" x14ac:dyDescent="0.25">
      <c r="H31" s="9"/>
      <c r="M31" s="1"/>
    </row>
    <row r="32" spans="1:24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</sheetData>
  <conditionalFormatting sqref="O7:O26">
    <cfRule type="cellIs" dxfId="23" priority="35" operator="between">
      <formula>#REF!</formula>
      <formula>#REF!</formula>
    </cfRule>
  </conditionalFormatting>
  <conditionalFormatting sqref="B5:G26">
    <cfRule type="cellIs" dxfId="22" priority="31" operator="equal">
      <formula>6</formula>
    </cfRule>
    <cfRule type="cellIs" dxfId="21" priority="32" operator="equal">
      <formula>4</formula>
    </cfRule>
    <cfRule type="cellIs" dxfId="20" priority="33" operator="between">
      <formula>2</formula>
      <formula>3</formula>
    </cfRule>
    <cfRule type="cellIs" dxfId="19" priority="34" operator="equal">
      <formula>1</formula>
    </cfRule>
  </conditionalFormatting>
  <conditionalFormatting sqref="M3 M36:M1048576">
    <cfRule type="cellIs" dxfId="18" priority="28" operator="equal">
      <formula>1</formula>
    </cfRule>
    <cfRule type="cellIs" dxfId="17" priority="29" operator="equal">
      <formula>4</formula>
    </cfRule>
    <cfRule type="cellIs" dxfId="16" priority="30" operator="between">
      <formula>2</formula>
      <formula>3</formula>
    </cfRule>
  </conditionalFormatting>
  <conditionalFormatting sqref="N7:N26">
    <cfRule type="cellIs" dxfId="15" priority="27" operator="between">
      <formula>$N$27</formula>
      <formula>$N$28</formula>
    </cfRule>
  </conditionalFormatting>
  <conditionalFormatting sqref="K6:L6 O6">
    <cfRule type="cellIs" dxfId="14" priority="23" operator="equal">
      <formula>1.75119007154183</formula>
    </cfRule>
    <cfRule type="cellIs" dxfId="13" priority="24" operator="equal">
      <formula>1.96638416050035</formula>
    </cfRule>
    <cfRule type="cellIs" dxfId="12" priority="25" operator="equal">
      <formula>2.16024689946929</formula>
    </cfRule>
  </conditionalFormatting>
  <conditionalFormatting sqref="K6:L6 O6">
    <cfRule type="cellIs" dxfId="11" priority="22" operator="between">
      <formula>35.83</formula>
      <formula>50</formula>
    </cfRule>
  </conditionalFormatting>
  <conditionalFormatting sqref="I7:L26">
    <cfRule type="cellIs" dxfId="10" priority="18" operator="equal">
      <formula>4</formula>
    </cfRule>
    <cfRule type="cellIs" dxfId="9" priority="19" operator="between">
      <formula>2</formula>
      <formula>3</formula>
    </cfRule>
    <cfRule type="cellIs" dxfId="8" priority="20" operator="equal">
      <formula>1</formula>
    </cfRule>
  </conditionalFormatting>
  <conditionalFormatting sqref="B6:G6">
    <cfRule type="cellIs" dxfId="7" priority="10" stopIfTrue="1" operator="equal">
      <formula>6</formula>
    </cfRule>
    <cfRule type="cellIs" dxfId="6" priority="11" stopIfTrue="1" operator="equal">
      <formula>4</formula>
    </cfRule>
    <cfRule type="cellIs" dxfId="5" priority="12" stopIfTrue="1" operator="between">
      <formula>2</formula>
      <formula>3</formula>
    </cfRule>
    <cfRule type="cellIs" dxfId="4" priority="13" stopIfTrue="1" operator="equal">
      <formula>1</formula>
    </cfRule>
  </conditionalFormatting>
  <conditionalFormatting sqref="B6:G26">
    <cfRule type="cellIs" dxfId="3" priority="9" operator="equal">
      <formula>0</formula>
    </cfRule>
  </conditionalFormatting>
  <conditionalFormatting sqref="V1 V6:V26 V2:X5 V28:V1048576">
    <cfRule type="cellIs" dxfId="2" priority="1" operator="equal">
      <formula>4</formula>
    </cfRule>
    <cfRule type="cellIs" dxfId="1" priority="2" operator="between">
      <formula>2</formula>
      <formula>3</formula>
    </cfRule>
    <cfRule type="cellIs" dxfId="0" priority="3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caligara</dc:creator>
  <cp:lastModifiedBy>jerome caligara</cp:lastModifiedBy>
  <dcterms:created xsi:type="dcterms:W3CDTF">2014-11-30T19:49:00Z</dcterms:created>
  <dcterms:modified xsi:type="dcterms:W3CDTF">2017-07-25T08:42:44Z</dcterms:modified>
</cp:coreProperties>
</file>