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MB\Videos\Downloads\"/>
    </mc:Choice>
  </mc:AlternateContent>
  <bookViews>
    <workbookView xWindow="0" yWindow="0" windowWidth="20490" windowHeight="9285" tabRatio="500" activeTab="2"/>
  </bookViews>
  <sheets>
    <sheet name="Feuil1" sheetId="1" r:id="rId1"/>
    <sheet name="JAN 2017" sheetId="2" r:id="rId2"/>
    <sheet name="STAT" sheetId="3" r:id="rId3"/>
  </sheets>
  <definedNames>
    <definedName name="_xlnm._FilterDatabase" localSheetId="1" hidden="1">'JAN 2017'!$B$1:$P$503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3" l="1"/>
  <c r="F5" i="3"/>
  <c r="H5" i="3"/>
  <c r="E6" i="3"/>
  <c r="F6" i="3"/>
  <c r="H6" i="3"/>
  <c r="E7" i="3"/>
  <c r="F7" i="3"/>
  <c r="H7" i="3"/>
  <c r="E8" i="3"/>
  <c r="F8" i="3"/>
  <c r="H8" i="3"/>
  <c r="E9" i="3"/>
  <c r="F9" i="3"/>
  <c r="H9" i="3"/>
  <c r="E10" i="3"/>
  <c r="F10" i="3"/>
  <c r="H10" i="3"/>
  <c r="E11" i="3"/>
  <c r="F11" i="3"/>
  <c r="H11" i="3"/>
  <c r="E12" i="3"/>
  <c r="F12" i="3"/>
  <c r="H12" i="3"/>
  <c r="E13" i="3"/>
  <c r="F13" i="3"/>
  <c r="H13" i="3"/>
  <c r="E14" i="3"/>
  <c r="F14" i="3"/>
  <c r="H14" i="3"/>
  <c r="E15" i="3"/>
  <c r="F15" i="3"/>
  <c r="H15" i="3"/>
  <c r="E16" i="3"/>
  <c r="F16" i="3"/>
  <c r="H16" i="3"/>
  <c r="E17" i="3"/>
  <c r="F17" i="3"/>
  <c r="H17" i="3"/>
  <c r="E18" i="3"/>
  <c r="F18" i="3"/>
  <c r="H18" i="3"/>
  <c r="E19" i="3"/>
  <c r="F19" i="3"/>
  <c r="H19" i="3"/>
  <c r="E20" i="3"/>
  <c r="F20" i="3"/>
  <c r="H20" i="3"/>
  <c r="E21" i="3"/>
  <c r="F21" i="3"/>
  <c r="H21" i="3"/>
  <c r="E22" i="3"/>
  <c r="F22" i="3"/>
  <c r="H22" i="3"/>
  <c r="E23" i="3"/>
  <c r="F23" i="3"/>
  <c r="H23" i="3"/>
  <c r="E24" i="3"/>
  <c r="F24" i="3"/>
  <c r="H24" i="3"/>
  <c r="E25" i="3"/>
  <c r="F25" i="3"/>
  <c r="H25" i="3"/>
  <c r="E26" i="3"/>
  <c r="F26" i="3"/>
  <c r="H26" i="3"/>
  <c r="E27" i="3"/>
  <c r="F27" i="3"/>
  <c r="H27" i="3"/>
  <c r="E28" i="3"/>
  <c r="F28" i="3"/>
  <c r="H28" i="3"/>
  <c r="E29" i="3"/>
  <c r="F29" i="3"/>
  <c r="H29" i="3"/>
  <c r="E30" i="3"/>
  <c r="F30" i="3"/>
  <c r="H30" i="3"/>
  <c r="E31" i="3"/>
  <c r="F31" i="3"/>
  <c r="H31" i="3"/>
  <c r="E32" i="3"/>
  <c r="F32" i="3"/>
  <c r="H32" i="3"/>
  <c r="E33" i="3"/>
  <c r="F33" i="3"/>
  <c r="H33" i="3"/>
  <c r="E4" i="3"/>
  <c r="F4" i="3"/>
  <c r="H4" i="3"/>
  <c r="G4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E501" i="2"/>
  <c r="A501" i="2"/>
  <c r="A502" i="2"/>
  <c r="A503" i="2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C28" i="3"/>
  <c r="C29" i="3"/>
  <c r="C30" i="3"/>
  <c r="C31" i="3"/>
  <c r="C32" i="3"/>
  <c r="C33" i="3"/>
  <c r="B17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8" i="2"/>
  <c r="A5" i="3"/>
  <c r="B30" i="2"/>
  <c r="B29" i="2"/>
  <c r="B19" i="2"/>
  <c r="B20" i="2"/>
  <c r="B21" i="2"/>
  <c r="B22" i="2"/>
  <c r="B23" i="2"/>
  <c r="B24" i="2"/>
  <c r="B25" i="2"/>
  <c r="B26" i="2"/>
  <c r="B27" i="2"/>
  <c r="B28" i="2"/>
  <c r="B31" i="2"/>
  <c r="A6" i="3"/>
  <c r="B45" i="2"/>
  <c r="B44" i="2"/>
  <c r="B32" i="2"/>
  <c r="B33" i="2"/>
  <c r="B34" i="2"/>
  <c r="B35" i="2"/>
  <c r="B36" i="2"/>
  <c r="B37" i="2"/>
  <c r="B38" i="2"/>
  <c r="B39" i="2"/>
  <c r="B40" i="2"/>
  <c r="B41" i="2"/>
  <c r="B42" i="2"/>
  <c r="B43" i="2"/>
  <c r="B46" i="2"/>
  <c r="A7" i="3"/>
  <c r="B66" i="2"/>
  <c r="B65" i="2"/>
  <c r="B64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8" i="2"/>
  <c r="A8" i="3"/>
  <c r="B86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7" i="2"/>
  <c r="A9" i="3"/>
  <c r="B101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2" i="2"/>
  <c r="A10" i="3"/>
  <c r="B117" i="2"/>
  <c r="B116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8" i="2"/>
  <c r="A11" i="3"/>
  <c r="B130" i="2"/>
  <c r="B129" i="2"/>
  <c r="B119" i="2"/>
  <c r="B120" i="2"/>
  <c r="B121" i="2"/>
  <c r="B122" i="2"/>
  <c r="B123" i="2"/>
  <c r="B124" i="2"/>
  <c r="B125" i="2"/>
  <c r="B126" i="2"/>
  <c r="B127" i="2"/>
  <c r="B128" i="2"/>
  <c r="B131" i="2"/>
  <c r="A12" i="3"/>
  <c r="B141" i="2"/>
  <c r="B140" i="2"/>
  <c r="B132" i="2"/>
  <c r="B133" i="2"/>
  <c r="B134" i="2"/>
  <c r="B135" i="2"/>
  <c r="B136" i="2"/>
  <c r="B137" i="2"/>
  <c r="B138" i="2"/>
  <c r="B139" i="2"/>
  <c r="B142" i="2"/>
  <c r="A13" i="3"/>
  <c r="A14" i="3"/>
  <c r="B168" i="2"/>
  <c r="B167" i="2"/>
  <c r="B157" i="2"/>
  <c r="B158" i="2"/>
  <c r="B159" i="2"/>
  <c r="B160" i="2"/>
  <c r="B161" i="2"/>
  <c r="B162" i="2"/>
  <c r="B163" i="2"/>
  <c r="B164" i="2"/>
  <c r="B165" i="2"/>
  <c r="B166" i="2"/>
  <c r="B169" i="2"/>
  <c r="A15" i="3"/>
  <c r="B187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8" i="2"/>
  <c r="A16" i="3"/>
  <c r="B200" i="2"/>
  <c r="B199" i="2"/>
  <c r="B189" i="2"/>
  <c r="B190" i="2"/>
  <c r="B191" i="2"/>
  <c r="B192" i="2"/>
  <c r="B193" i="2"/>
  <c r="B194" i="2"/>
  <c r="B195" i="2"/>
  <c r="B196" i="2"/>
  <c r="B197" i="2"/>
  <c r="B198" i="2"/>
  <c r="B201" i="2"/>
  <c r="A17" i="3"/>
  <c r="A18" i="3"/>
  <c r="B252" i="2"/>
  <c r="B251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3" i="2"/>
  <c r="A19" i="3"/>
  <c r="A20" i="3"/>
  <c r="A21" i="3"/>
  <c r="A22" i="3"/>
  <c r="B319" i="2"/>
  <c r="B318" i="2"/>
  <c r="B317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20" i="2"/>
  <c r="A23" i="3"/>
  <c r="B335" i="2"/>
  <c r="B334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6" i="2"/>
  <c r="A24" i="3"/>
  <c r="B353" i="2"/>
  <c r="B352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4" i="2"/>
  <c r="A25" i="3"/>
  <c r="A26" i="3"/>
  <c r="B385" i="2"/>
  <c r="B384" i="2"/>
  <c r="B375" i="2"/>
  <c r="B376" i="2"/>
  <c r="B377" i="2"/>
  <c r="B378" i="2"/>
  <c r="B379" i="2"/>
  <c r="B380" i="2"/>
  <c r="B381" i="2"/>
  <c r="B382" i="2"/>
  <c r="B383" i="2"/>
  <c r="B386" i="2"/>
  <c r="A27" i="3"/>
  <c r="B403" i="2"/>
  <c r="B402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4" i="2"/>
  <c r="A28" i="3"/>
  <c r="B416" i="2"/>
  <c r="B405" i="2"/>
  <c r="B406" i="2"/>
  <c r="B407" i="2"/>
  <c r="B408" i="2"/>
  <c r="B409" i="2"/>
  <c r="B410" i="2"/>
  <c r="B411" i="2"/>
  <c r="B412" i="2"/>
  <c r="B413" i="2"/>
  <c r="B414" i="2"/>
  <c r="B415" i="2"/>
  <c r="B417" i="2"/>
  <c r="A29" i="3"/>
  <c r="B430" i="2"/>
  <c r="B429" i="2"/>
  <c r="B418" i="2"/>
  <c r="B419" i="2"/>
  <c r="B420" i="2"/>
  <c r="B421" i="2"/>
  <c r="B422" i="2"/>
  <c r="B423" i="2"/>
  <c r="B424" i="2"/>
  <c r="B425" i="2"/>
  <c r="B426" i="2"/>
  <c r="B427" i="2"/>
  <c r="B428" i="2"/>
  <c r="B431" i="2"/>
  <c r="A30" i="3"/>
  <c r="A31" i="3"/>
  <c r="B468" i="2"/>
  <c r="B467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73" i="2"/>
  <c r="A32" i="3"/>
  <c r="A3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4" i="3"/>
  <c r="C4" i="3"/>
  <c r="A4" i="3"/>
  <c r="D489" i="2"/>
  <c r="D468" i="2"/>
  <c r="D467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C489" i="2"/>
  <c r="C468" i="2"/>
  <c r="C467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B489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D446" i="2"/>
  <c r="C446" i="2"/>
  <c r="B446" i="2"/>
  <c r="D430" i="2"/>
  <c r="D429" i="2"/>
  <c r="D416" i="2"/>
  <c r="D403" i="2"/>
  <c r="D402" i="2"/>
  <c r="D385" i="2"/>
  <c r="D384" i="2"/>
  <c r="D373" i="2"/>
  <c r="D372" i="2"/>
  <c r="D353" i="2"/>
  <c r="D352" i="2"/>
  <c r="D335" i="2"/>
  <c r="D334" i="2"/>
  <c r="D319" i="2"/>
  <c r="D318" i="2"/>
  <c r="D317" i="2"/>
  <c r="D306" i="2"/>
  <c r="D307" i="2"/>
  <c r="D308" i="2"/>
  <c r="D309" i="2"/>
  <c r="D310" i="2"/>
  <c r="D311" i="2"/>
  <c r="D312" i="2"/>
  <c r="D313" i="2"/>
  <c r="D314" i="2"/>
  <c r="D315" i="2"/>
  <c r="D316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4" i="2"/>
  <c r="D375" i="2"/>
  <c r="D376" i="2"/>
  <c r="D377" i="2"/>
  <c r="D378" i="2"/>
  <c r="D379" i="2"/>
  <c r="D380" i="2"/>
  <c r="D381" i="2"/>
  <c r="D382" i="2"/>
  <c r="D383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C430" i="2"/>
  <c r="C429" i="2"/>
  <c r="C416" i="2"/>
  <c r="C403" i="2"/>
  <c r="C402" i="2"/>
  <c r="C385" i="2"/>
  <c r="C384" i="2"/>
  <c r="C373" i="2"/>
  <c r="C372" i="2"/>
  <c r="C353" i="2"/>
  <c r="C352" i="2"/>
  <c r="C335" i="2"/>
  <c r="C334" i="2"/>
  <c r="C319" i="2"/>
  <c r="C318" i="2"/>
  <c r="C317" i="2"/>
  <c r="C306" i="2"/>
  <c r="C307" i="2"/>
  <c r="C308" i="2"/>
  <c r="C309" i="2"/>
  <c r="C310" i="2"/>
  <c r="C311" i="2"/>
  <c r="C312" i="2"/>
  <c r="C313" i="2"/>
  <c r="C314" i="2"/>
  <c r="C315" i="2"/>
  <c r="C316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4" i="2"/>
  <c r="C375" i="2"/>
  <c r="C376" i="2"/>
  <c r="C377" i="2"/>
  <c r="C378" i="2"/>
  <c r="C379" i="2"/>
  <c r="C380" i="2"/>
  <c r="C381" i="2"/>
  <c r="C382" i="2"/>
  <c r="C383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373" i="2"/>
  <c r="B372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02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286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71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32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15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AD2" i="2"/>
</calcChain>
</file>

<file path=xl/comments1.xml><?xml version="1.0" encoding="utf-8"?>
<comments xmlns="http://schemas.openxmlformats.org/spreadsheetml/2006/main">
  <authors>
    <author>Marine Ver Hulst</author>
  </authors>
  <commentList>
    <comment ref="Q3" authorId="0" shapeId="0">
      <text>
        <r>
          <rPr>
            <b/>
            <sz val="9"/>
            <color indexed="81"/>
            <rFont val="Calibri"/>
            <family val="2"/>
          </rPr>
          <t>Marine VH:</t>
        </r>
        <r>
          <rPr>
            <sz val="9"/>
            <color indexed="81"/>
            <rFont val="Calibri"/>
            <family val="2"/>
          </rPr>
          <t xml:space="preserve">
Il s'agit de l'arrivée de la première course, le cheval arrivé premier est le numéro 2 Butch Cassidy, le 2eme Birdy Match et notre favori le numéro 5 (voir fuille stat) est 3eme, je voudrais donc que ma fonction me renvoie 3</t>
        </r>
      </text>
    </comment>
    <comment ref="R3" authorId="0" shapeId="0">
      <text>
        <r>
          <rPr>
            <b/>
            <sz val="9"/>
            <color indexed="81"/>
            <rFont val="Calibri"/>
            <family val="2"/>
          </rPr>
          <t>Marine VH:</t>
        </r>
        <r>
          <rPr>
            <sz val="9"/>
            <color indexed="81"/>
            <rFont val="Calibri"/>
            <family val="2"/>
          </rPr>
          <t xml:space="preserve">
Il s'agit du numéro du cheval le numéro 2 Butch Cassidy est arrivé 1er</t>
        </r>
      </text>
    </comment>
    <comment ref="Q13" authorId="0" shapeId="0">
      <text>
        <r>
          <rPr>
            <b/>
            <sz val="9"/>
            <color indexed="81"/>
            <rFont val="Calibri"/>
            <family val="2"/>
          </rPr>
          <t>Marine Ver Hulst:</t>
        </r>
        <r>
          <rPr>
            <sz val="9"/>
            <color indexed="81"/>
            <rFont val="Calibri"/>
            <family val="2"/>
          </rPr>
          <t xml:space="preserve">
Pour votre information les chevaux peuvent etre disqualifié</t>
        </r>
      </text>
    </comment>
  </commentList>
</comments>
</file>

<file path=xl/comments2.xml><?xml version="1.0" encoding="utf-8"?>
<comments xmlns="http://schemas.openxmlformats.org/spreadsheetml/2006/main">
  <authors>
    <author>Marine Ver Hulst</author>
  </authors>
  <commentList>
    <comment ref="F4" authorId="0" shapeId="0">
      <text>
        <r>
          <rPr>
            <b/>
            <sz val="9"/>
            <color indexed="81"/>
            <rFont val="Calibri"/>
            <family val="2"/>
          </rPr>
          <t>Marine VH:</t>
        </r>
        <r>
          <rPr>
            <sz val="9"/>
            <color indexed="81"/>
            <rFont val="Calibri"/>
            <family val="2"/>
          </rPr>
          <t xml:space="preserve">
Le numéro du cheval favori, il y en a un par course 
pour la course 1 c'est le cheval numéro 5 Bazaki Seven
Pour la course 2: c'est le numéro 9 Dexter Chatho
(pour votre info c'est le cheval le plus parié par les parieurs, celui qui a la cote la plus basse)
</t>
        </r>
      </text>
    </comment>
    <comment ref="H4" authorId="0" shapeId="0">
      <text>
        <r>
          <rPr>
            <b/>
            <sz val="9"/>
            <color indexed="81"/>
            <rFont val="Calibri"/>
            <family val="2"/>
          </rPr>
          <t>Marine VH:</t>
        </r>
        <r>
          <rPr>
            <sz val="9"/>
            <color indexed="81"/>
            <rFont val="Calibri"/>
            <family val="2"/>
          </rPr>
          <t xml:space="preserve">
Ce que je cherche
Par course, je voudrais donc la place de l'unique favori ici Bakari Seven le numéro 5 et celui ci est arrivé 3eme (voir colonne Q dans JAN)</t>
        </r>
      </text>
    </comment>
    <comment ref="H8" authorId="0" shapeId="0">
      <text>
        <r>
          <rPr>
            <b/>
            <sz val="9"/>
            <color indexed="81"/>
            <rFont val="Calibri"/>
            <family val="2"/>
          </rPr>
          <t>Marine VHt:</t>
        </r>
        <r>
          <rPr>
            <sz val="9"/>
            <color indexed="81"/>
            <rFont val="Calibri"/>
            <family val="2"/>
          </rPr>
          <t xml:space="preserve">
Ici le favori est Trinity Zet numéro 12, pour la course 5, je vais voir dans JAN 2017 la course 5 (colonne A), le resultat de la course (colonne R) il est arrivé 3eme</t>
        </r>
      </text>
    </comment>
  </commentList>
</comments>
</file>

<file path=xl/sharedStrings.xml><?xml version="1.0" encoding="utf-8"?>
<sst xmlns="http://schemas.openxmlformats.org/spreadsheetml/2006/main" count="5066" uniqueCount="2013">
  <si>
    <t>ID Course</t>
  </si>
  <si>
    <t>Date</t>
  </si>
  <si>
    <t>Hippodrome</t>
  </si>
  <si>
    <t>Reunion</t>
  </si>
  <si>
    <t>Course numéro</t>
  </si>
  <si>
    <t>N°</t>
  </si>
  <si>
    <t>Cheval</t>
  </si>
  <si>
    <t>SA</t>
  </si>
  <si>
    <t>Dist.</t>
  </si>
  <si>
    <t>Poids</t>
  </si>
  <si>
    <t>Jockey</t>
  </si>
  <si>
    <t>Entraîneur</t>
  </si>
  <si>
    <t>Musique</t>
  </si>
  <si>
    <t>Gains</t>
  </si>
  <si>
    <t>Rapports probables</t>
  </si>
  <si>
    <t>Rapports probables PMU</t>
  </si>
  <si>
    <t>Place</t>
  </si>
  <si>
    <t>Réd. km</t>
  </si>
  <si>
    <t>Cote gagnant</t>
  </si>
  <si>
    <t>Cote placé</t>
  </si>
  <si>
    <t>PMUFRgagnant</t>
  </si>
  <si>
    <t>PMUFRplace</t>
  </si>
  <si>
    <t>Favoris</t>
  </si>
  <si>
    <t>secondes chances</t>
  </si>
  <si>
    <t>outsiders</t>
  </si>
  <si>
    <t>delaisses</t>
  </si>
  <si>
    <t>PMU</t>
  </si>
  <si>
    <t>Genybet</t>
  </si>
  <si>
    <t>Vincennes</t>
  </si>
  <si>
    <t>R1</t>
  </si>
  <si>
    <t>Birdy Match  D4</t>
  </si>
  <si>
    <t>H6</t>
  </si>
  <si>
    <t>G. Martin</t>
  </si>
  <si>
    <t>L. Koubiche</t>
  </si>
  <si>
    <t>(16)4m2m5a</t>
  </si>
  <si>
    <t>Butch Cassidy DP</t>
  </si>
  <si>
    <t>A. Abrivard</t>
  </si>
  <si>
    <t>1'14''3</t>
  </si>
  <si>
    <r>
      <t>pour</t>
    </r>
    <r>
      <rPr>
        <b/>
        <sz val="11"/>
        <color theme="1"/>
        <rFont val="Calibri"/>
        <scheme val="minor"/>
      </rPr>
      <t> 1 €</t>
    </r>
  </si>
  <si>
    <t>PMU.FR</t>
  </si>
  <si>
    <t>Butch Cassidy  DP</t>
  </si>
  <si>
    <t>J. Van Eeckhaute</t>
  </si>
  <si>
    <t>(16)Dm8a7m</t>
  </si>
  <si>
    <t>Birdy Match D4</t>
  </si>
  <si>
    <t>1'15''1</t>
  </si>
  <si>
    <t>Bazaki Seven</t>
  </si>
  <si>
    <t>Butch Cassidy</t>
  </si>
  <si>
    <t>Balthazar de Ginai</t>
  </si>
  <si>
    <t>Bardolino de Léau</t>
  </si>
  <si>
    <t>Banco Boy  D4</t>
  </si>
  <si>
    <t>D. Bonne</t>
  </si>
  <si>
    <t>Y. Dreux</t>
  </si>
  <si>
    <t>(16)3m9mDm</t>
  </si>
  <si>
    <t>Bazaki Seven D4</t>
  </si>
  <si>
    <t>E. Raffin</t>
  </si>
  <si>
    <t>1'15''2</t>
  </si>
  <si>
    <t>Gagnant</t>
  </si>
  <si>
    <t>Belluccini</t>
  </si>
  <si>
    <t>J. Raffestin</t>
  </si>
  <si>
    <t>D. Brohier</t>
  </si>
  <si>
    <t>(16)1m1m4m</t>
  </si>
  <si>
    <t>Baccarat du Léard D4</t>
  </si>
  <si>
    <t>A. Lamy</t>
  </si>
  <si>
    <t>Birdy Match</t>
  </si>
  <si>
    <t>Baccarat du Léard</t>
  </si>
  <si>
    <t>Bazaki Seven  D4</t>
  </si>
  <si>
    <t>J.-M. Baudouin</t>
  </si>
  <si>
    <t>(16)2m6mDm</t>
  </si>
  <si>
    <t>Baumais de Valforg</t>
  </si>
  <si>
    <t>Mme E. Le Beller</t>
  </si>
  <si>
    <t>1'15''3</t>
  </si>
  <si>
    <t>Placé</t>
  </si>
  <si>
    <t>Bardolino de Léau</t>
  </si>
  <si>
    <t>Cl. Frecelle</t>
  </si>
  <si>
    <t>Q. Lepennetier</t>
  </si>
  <si>
    <t>(16)0mDmDa</t>
  </si>
  <si>
    <t>Banco Boy D4</t>
  </si>
  <si>
    <t>Baumais de Valforg</t>
  </si>
  <si>
    <t>Bingo Madrik</t>
  </si>
  <si>
    <t>Bingo Madrik</t>
  </si>
  <si>
    <t>A. Dabouis</t>
  </si>
  <si>
    <t>S. Roger</t>
  </si>
  <si>
    <t>(16)4mDmDa</t>
  </si>
  <si>
    <t>Broadway Delo D4</t>
  </si>
  <si>
    <t>P.-Y. Verva</t>
  </si>
  <si>
    <t>1'15''4</t>
  </si>
  <si>
    <t>Blue Jag de Saon</t>
  </si>
  <si>
    <t>A. P. Grimault</t>
  </si>
  <si>
    <t>H. Gilles</t>
  </si>
  <si>
    <t>(16)Dm0m5m</t>
  </si>
  <si>
    <t>Boho Perrine DP</t>
  </si>
  <si>
    <t>J. Balu</t>
  </si>
  <si>
    <t>1'15''5</t>
  </si>
  <si>
    <t>Boho Perrine</t>
  </si>
  <si>
    <t>Broadway Delo</t>
  </si>
  <si>
    <t>B. Le Beller</t>
  </si>
  <si>
    <t>(16)3m3a2a</t>
  </si>
  <si>
    <t>Balthazar de Ginai D4</t>
  </si>
  <si>
    <t>F. Nivard</t>
  </si>
  <si>
    <t>1'16''0</t>
  </si>
  <si>
    <t>Boho Perrine  DP</t>
  </si>
  <si>
    <t>J.-L. Bigeon</t>
  </si>
  <si>
    <t>(16)6m2m4m</t>
  </si>
  <si>
    <t>Berlioz Griff D4</t>
  </si>
  <si>
    <t>P. P. Ploquin</t>
  </si>
  <si>
    <t>1'16''1</t>
  </si>
  <si>
    <t>Banco Boy</t>
  </si>
  <si>
    <t>Blue Jag de Sa...</t>
  </si>
  <si>
    <t>Berlioz Griff  D4</t>
  </si>
  <si>
    <t>(16)6m7m5m</t>
  </si>
  <si>
    <t>Dai</t>
  </si>
  <si>
    <t>-</t>
  </si>
  <si>
    <t>Balthazar de Ginai  D4</t>
  </si>
  <si>
    <t>(16)5mDa3m</t>
  </si>
  <si>
    <t>Berlioz Griff</t>
  </si>
  <si>
    <t>Baccarat du Léard  D4</t>
  </si>
  <si>
    <t>F. Leblanc</t>
  </si>
  <si>
    <t>(16)DmDm6m</t>
  </si>
  <si>
    <t>Broadway Delo  D4</t>
  </si>
  <si>
    <t>C. Nicole</t>
  </si>
  <si>
    <t>(16)4m7mDa</t>
  </si>
  <si>
    <t>Défi de Mémartin</t>
  </si>
  <si>
    <t>M4</t>
  </si>
  <si>
    <t>(16)0aAa0a</t>
  </si>
  <si>
    <t>Dreammoko D4</t>
  </si>
  <si>
    <t>G. Gelormini</t>
  </si>
  <si>
    <t>1'15''0</t>
  </si>
  <si>
    <t>Deepstack</t>
  </si>
  <si>
    <t>B. Goop</t>
  </si>
  <si>
    <t>(16)1a2a1a</t>
  </si>
  <si>
    <t>Dexter Chatho</t>
  </si>
  <si>
    <t>Ch. Bigeon</t>
  </si>
  <si>
    <t>Dexter Chatho</t>
  </si>
  <si>
    <t>Diable de Vauvert</t>
  </si>
  <si>
    <t>Douglas</t>
  </si>
  <si>
    <t>Défi de Mémartin</t>
  </si>
  <si>
    <t>Damour Jiel  DP</t>
  </si>
  <si>
    <t>M. Abrivard</t>
  </si>
  <si>
    <t>J.-L. Dersoir</t>
  </si>
  <si>
    <t>(16)4a4a1a</t>
  </si>
  <si>
    <t>Douglas DP</t>
  </si>
  <si>
    <t>Douglas  DP</t>
  </si>
  <si>
    <t>H4</t>
  </si>
  <si>
    <t>L. Peltier</t>
  </si>
  <si>
    <t>(16)2a2aDa</t>
  </si>
  <si>
    <t>Doosty D4</t>
  </si>
  <si>
    <t>Th. Duvaldestin</t>
  </si>
  <si>
    <t>Daddy Cash</t>
  </si>
  <si>
    <t>Damour Jiel</t>
  </si>
  <si>
    <t>Diable de Vauvert  D4</t>
  </si>
  <si>
    <t>T. Le Beller</t>
  </si>
  <si>
    <t>(16)3aDa4a</t>
  </si>
  <si>
    <t>Diable de Vauvert D4</t>
  </si>
  <si>
    <t>Daddy Cash  DA</t>
  </si>
  <si>
    <t>Y. Lebourgeois</t>
  </si>
  <si>
    <t>P. Allaire</t>
  </si>
  <si>
    <t>(16)Da2a2a</t>
  </si>
  <si>
    <t>Daddy Cash DA</t>
  </si>
  <si>
    <t>1'15''8</t>
  </si>
  <si>
    <t>Doosty</t>
  </si>
  <si>
    <t>Dzeus d'Avignère</t>
  </si>
  <si>
    <t>L.-C. Abrivard</t>
  </si>
  <si>
    <t>(16)5a9a9a</t>
  </si>
  <si>
    <t>Dorian de Souvigné DP</t>
  </si>
  <si>
    <t>M. Lenoir</t>
  </si>
  <si>
    <t>1'15''9</t>
  </si>
  <si>
    <t>Dreammoko  D4</t>
  </si>
  <si>
    <t>R. Westerink</t>
  </si>
  <si>
    <t>(16)7a0a4a</t>
  </si>
  <si>
    <t>Damour Jiel DP</t>
  </si>
  <si>
    <t>Dorian de Souvigné</t>
  </si>
  <si>
    <t>Dreammoko</t>
  </si>
  <si>
    <t>(16)1a1a4a</t>
  </si>
  <si>
    <t>1'24''2</t>
  </si>
  <si>
    <t>Doosty  D4</t>
  </si>
  <si>
    <t>(16)5a5a1a</t>
  </si>
  <si>
    <t>Dzeus d'Avignère</t>
  </si>
  <si>
    <t>Dorian de Souvigné  DP</t>
  </si>
  <si>
    <t>(16)2a7a8a</t>
  </si>
  <si>
    <t>Curly Light  D4</t>
  </si>
  <si>
    <t>M5</t>
  </si>
  <si>
    <t>J.-P. Monclin</t>
  </si>
  <si>
    <t>S. Prioul</t>
  </si>
  <si>
    <t>(16)Da3a9a</t>
  </si>
  <si>
    <t>Colonel D4</t>
  </si>
  <si>
    <t>J.-M. Bazire</t>
  </si>
  <si>
    <t>1'12''4</t>
  </si>
  <si>
    <t>Cipango  D4</t>
  </si>
  <si>
    <t>N. Raimbeaux</t>
  </si>
  <si>
    <t>(16)7a0m9a</t>
  </si>
  <si>
    <t>Coach Franbleu D4</t>
  </si>
  <si>
    <t>L. Guinoiseau</t>
  </si>
  <si>
    <t>Cirrus Atout</t>
  </si>
  <si>
    <t>Coach Franbleu</t>
  </si>
  <si>
    <t>Chocolat du Bourg</t>
  </si>
  <si>
    <t>Captain Sparrow</t>
  </si>
  <si>
    <t>Colonel  D4</t>
  </si>
  <si>
    <t>(16)Da2aDa</t>
  </si>
  <si>
    <t>Calin de Morge DP</t>
  </si>
  <si>
    <t>Calin de Morge  DP</t>
  </si>
  <si>
    <t>H5</t>
  </si>
  <si>
    <t>D. Haon</t>
  </si>
  <si>
    <t>(16)3a2a3a</t>
  </si>
  <si>
    <t>Cirrus Atout D4</t>
  </si>
  <si>
    <t>1'12''5</t>
  </si>
  <si>
    <t>Callijo Delbi</t>
  </si>
  <si>
    <t>Calin de Morge</t>
  </si>
  <si>
    <t>Cristal Pierji</t>
  </si>
  <si>
    <t>Cross Dairpet</t>
  </si>
  <si>
    <t>Callijo Delbi  D4</t>
  </si>
  <si>
    <t>H. Bihel</t>
  </si>
  <si>
    <t>(16)1aDa1a</t>
  </si>
  <si>
    <t>Callijo Delbi D4</t>
  </si>
  <si>
    <t>1'12''6</t>
  </si>
  <si>
    <t>Coach Franbleu  D4</t>
  </si>
  <si>
    <t>(16)4a1aDa</t>
  </si>
  <si>
    <t>Chocolat du Bourg D4</t>
  </si>
  <si>
    <t>J. G. Van Eeckhaute</t>
  </si>
  <si>
    <t>1'12''7</t>
  </si>
  <si>
    <t>Colonel</t>
  </si>
  <si>
    <t>Cherif Griff</t>
  </si>
  <si>
    <t>Captain Sparrow</t>
  </si>
  <si>
    <t>U. Nordin</t>
  </si>
  <si>
    <t>(16)0m5m0m</t>
  </si>
  <si>
    <t>Curly Light D4</t>
  </si>
  <si>
    <t>1'13''5</t>
  </si>
  <si>
    <t>Cirrus Atout  D4</t>
  </si>
  <si>
    <t>S. Guarato</t>
  </si>
  <si>
    <t>(16)1a5a1a</t>
  </si>
  <si>
    <t>Cross Dairpet D4</t>
  </si>
  <si>
    <t>Mi. Cormy</t>
  </si>
  <si>
    <t>1'13''7</t>
  </si>
  <si>
    <t>Curly Light</t>
  </si>
  <si>
    <t>Cipango</t>
  </si>
  <si>
    <t>Chocolat du Bourg  D4</t>
  </si>
  <si>
    <t>(16)7a4a3a</t>
  </si>
  <si>
    <t>Cipango D4</t>
  </si>
  <si>
    <t>1'14''1</t>
  </si>
  <si>
    <t>Cristal Pierji  DA</t>
  </si>
  <si>
    <t>Mart. Cormy</t>
  </si>
  <si>
    <t>(16)3a1a3a</t>
  </si>
  <si>
    <t>Cristal Pierji DA</t>
  </si>
  <si>
    <t>Colorado Blue</t>
  </si>
  <si>
    <t>Cherif Griff  DP</t>
  </si>
  <si>
    <t>P. Vercruysse</t>
  </si>
  <si>
    <t>(16)1aDa9a</t>
  </si>
  <si>
    <t>nc</t>
  </si>
  <si>
    <t>Colorado Blue  D4</t>
  </si>
  <si>
    <t>Non-partant</t>
  </si>
  <si>
    <t>B. Marie</t>
  </si>
  <si>
    <t>(16)8aDaDa</t>
  </si>
  <si>
    <t>Cherif Griff DP</t>
  </si>
  <si>
    <t>Cross Dairpet  D4</t>
  </si>
  <si>
    <t>(16)0a2a2a</t>
  </si>
  <si>
    <t>Australia Zen  D4</t>
  </si>
  <si>
    <t>F7</t>
  </si>
  <si>
    <t>M. Mottier</t>
  </si>
  <si>
    <t>J. Koubiche</t>
  </si>
  <si>
    <t>(16)Da7a7a</t>
  </si>
  <si>
    <t>Agitateur</t>
  </si>
  <si>
    <t>A. Desmottes</t>
  </si>
  <si>
    <t>1'14''5</t>
  </si>
  <si>
    <t>Verbalisée  D4</t>
  </si>
  <si>
    <t>F8</t>
  </si>
  <si>
    <t>A. Barrier</t>
  </si>
  <si>
    <t>F. Souloy</t>
  </si>
  <si>
    <t>(16)5a0a2a</t>
  </si>
  <si>
    <t>Vancouver Keryvon D4</t>
  </si>
  <si>
    <t>Au Clair de Lu...</t>
  </si>
  <si>
    <t>Azaro d'Eva</t>
  </si>
  <si>
    <t>Aribo Mix</t>
  </si>
  <si>
    <t>Version Star's</t>
  </si>
  <si>
    <t>Vélio du Lupin  DP</t>
  </si>
  <si>
    <t>H8</t>
  </si>
  <si>
    <t>A. Wiels</t>
  </si>
  <si>
    <t>J.-P. Marmion</t>
  </si>
  <si>
    <t>(16)3a2a8a</t>
  </si>
  <si>
    <t>Azaro d'Eva D4</t>
  </si>
  <si>
    <t>1'14''0</t>
  </si>
  <si>
    <t>Amédéo de Jelma  DP</t>
  </si>
  <si>
    <t>H7</t>
  </si>
  <si>
    <t>A. Garandeau</t>
  </si>
  <si>
    <t>(16)Da7mDa</t>
  </si>
  <si>
    <t>And de Saint Prest D4</t>
  </si>
  <si>
    <t>Ch. Martens</t>
  </si>
  <si>
    <t>And de Saint P...</t>
  </si>
  <si>
    <t>Athos des Volos</t>
  </si>
  <si>
    <t>Vanaé des Voirons</t>
  </si>
  <si>
    <t>Version Star's  D4</t>
  </si>
  <si>
    <t>E. Varin</t>
  </si>
  <si>
    <t>(16)8a0a7a</t>
  </si>
  <si>
    <t>Vintan Claude D4</t>
  </si>
  <si>
    <t>R. Derieux</t>
  </si>
  <si>
    <t>1'14''7</t>
  </si>
  <si>
    <t>1aDa5a9a0a</t>
  </si>
  <si>
    <t>Athos des Volos</t>
  </si>
  <si>
    <t>1'14''2</t>
  </si>
  <si>
    <t>Vancouver Keryvon</t>
  </si>
  <si>
    <t>Aguero de Joudes  D4</t>
  </si>
  <si>
    <t>A. Laurent</t>
  </si>
  <si>
    <t>(16)2a1a2a</t>
  </si>
  <si>
    <t>Vanaé des Voirons D4</t>
  </si>
  <si>
    <t>J.-F. Senet</t>
  </si>
  <si>
    <t>Amour du Loup</t>
  </si>
  <si>
    <t>F. Anne</t>
  </si>
  <si>
    <t>(16)Da9aDa</t>
  </si>
  <si>
    <t>Aguero de Joudes D4</t>
  </si>
  <si>
    <t>1'14''9</t>
  </si>
  <si>
    <t>Aguero de Joudes</t>
  </si>
  <si>
    <t>Vintan Claude</t>
  </si>
  <si>
    <t>Vancouver Keryvon  D4</t>
  </si>
  <si>
    <t>C.-A. Mary</t>
  </si>
  <si>
    <t>(16)1a2a6a</t>
  </si>
  <si>
    <t>Verbalisée D4</t>
  </si>
  <si>
    <t>Vintan Claude  D4</t>
  </si>
  <si>
    <t>(16)0a0a0a</t>
  </si>
  <si>
    <t>Version Star's D4</t>
  </si>
  <si>
    <t>Vélio du Lupin</t>
  </si>
  <si>
    <t>Vénéon</t>
  </si>
  <si>
    <t>Vénéon  DP</t>
  </si>
  <si>
    <t>M8</t>
  </si>
  <si>
    <t>J.-C. Billard</t>
  </si>
  <si>
    <t>(16)Da2a7a</t>
  </si>
  <si>
    <t>Vénéon DP</t>
  </si>
  <si>
    <t>Au Clair de Lune  D4</t>
  </si>
  <si>
    <t>(16)3aDa1a</t>
  </si>
  <si>
    <t>Aribo Mix DP</t>
  </si>
  <si>
    <t>D. Cordeau</t>
  </si>
  <si>
    <t>Amour du Loup</t>
  </si>
  <si>
    <t>Arius du Douet</t>
  </si>
  <si>
    <t>(16)DmDm7m</t>
  </si>
  <si>
    <t>Australia Zen D4</t>
  </si>
  <si>
    <t>Aribo Mix  DP</t>
  </si>
  <si>
    <t>(16)4a5a0a</t>
  </si>
  <si>
    <t>Vélio du Lupin DP</t>
  </si>
  <si>
    <t>Amédéo de Jelma</t>
  </si>
  <si>
    <t>M7</t>
  </si>
  <si>
    <t>F. P. Soulat</t>
  </si>
  <si>
    <t>Amédéo de Jelma DP</t>
  </si>
  <si>
    <t>Azaro d'Eva  D4</t>
  </si>
  <si>
    <t>(16)DaDa4a</t>
  </si>
  <si>
    <t>Au Clair de Lune D4</t>
  </si>
  <si>
    <t>Verbalisée</t>
  </si>
  <si>
    <t>Vanaé des Voirons  D4</t>
  </si>
  <si>
    <t>(16)1a0a3a</t>
  </si>
  <si>
    <t>And de Saint Prest  D4</t>
  </si>
  <si>
    <t>V. Martens</t>
  </si>
  <si>
    <t>(16)1aDa3a</t>
  </si>
  <si>
    <t>Australia Zen</t>
  </si>
  <si>
    <t>Arius du Douet</t>
  </si>
  <si>
    <t>Beauté de Bailly  D4</t>
  </si>
  <si>
    <t>F6</t>
  </si>
  <si>
    <t>B. Bourgoin</t>
  </si>
  <si>
    <t>(16)7aDaDa</t>
  </si>
  <si>
    <t>Coeur Baroque DP</t>
  </si>
  <si>
    <t>1'11''3</t>
  </si>
  <si>
    <t>Cédéa Josselyn  D4</t>
  </si>
  <si>
    <t>F5</t>
  </si>
  <si>
    <t>(16)1a8m3a</t>
  </si>
  <si>
    <t>Diadora B.R. D4</t>
  </si>
  <si>
    <t>1'11''4</t>
  </si>
  <si>
    <t>Trinity Zet</t>
  </si>
  <si>
    <t>Coeur Baroque</t>
  </si>
  <si>
    <t>Boléro des Vignes</t>
  </si>
  <si>
    <t>Caïd de Jumilly</t>
  </si>
  <si>
    <t>Coeur Baroque  DP(E1)</t>
  </si>
  <si>
    <t>T. Raffegeau</t>
  </si>
  <si>
    <t>(16)5a8a1a</t>
  </si>
  <si>
    <t>Trinity Zet D4</t>
  </si>
  <si>
    <t>1'11''8</t>
  </si>
  <si>
    <t>Diadora B.R.  D4</t>
  </si>
  <si>
    <t>(16)1a3a3a</t>
  </si>
  <si>
    <t>Tessy d'Ete D4</t>
  </si>
  <si>
    <t>Tessy d'Ete</t>
  </si>
  <si>
    <t>Cédéa Josselyn</t>
  </si>
  <si>
    <t>El Catwalk</t>
  </si>
  <si>
    <t>Elton Attack</t>
  </si>
  <si>
    <t>Balva Montaval</t>
  </si>
  <si>
    <t>F. Lercier</t>
  </si>
  <si>
    <t>(16)9aDa8a</t>
  </si>
  <si>
    <t>Cédéa Josselyn D4</t>
  </si>
  <si>
    <t>1'11''9</t>
  </si>
  <si>
    <t>El Catwalk  DA</t>
  </si>
  <si>
    <t>D. Thomain</t>
  </si>
  <si>
    <t>(16)0aAa7a</t>
  </si>
  <si>
    <t>Boléro des Vignes D4</t>
  </si>
  <si>
    <t>1'12''1</t>
  </si>
  <si>
    <t>Capone Face</t>
  </si>
  <si>
    <t>Diadora B.R.</t>
  </si>
  <si>
    <t>Captain Crazy</t>
  </si>
  <si>
    <t>Bon Copain  DP(E1)</t>
  </si>
  <si>
    <t>M6</t>
  </si>
  <si>
    <t>0a4a1a7a6a</t>
  </si>
  <si>
    <t>Nelson Nora D4</t>
  </si>
  <si>
    <t>Nelson Nora  D4</t>
  </si>
  <si>
    <t>V. Lacroix</t>
  </si>
  <si>
    <t>(16)7a7a1a</t>
  </si>
  <si>
    <t>Boston Terrie D4</t>
  </si>
  <si>
    <t>G. Marin</t>
  </si>
  <si>
    <t>Bon Copain</t>
  </si>
  <si>
    <t>Balva Montaval</t>
  </si>
  <si>
    <t>Boston Terrie</t>
  </si>
  <si>
    <t>Boléro des Vignes  D4</t>
  </si>
  <si>
    <t>(16)Da1a1a</t>
  </si>
  <si>
    <t>1'13''8</t>
  </si>
  <si>
    <t>Caïd de Jumilly</t>
  </si>
  <si>
    <t>J. Bruneau</t>
  </si>
  <si>
    <t>(16)0aDa4a</t>
  </si>
  <si>
    <t>El Catwalk DA</t>
  </si>
  <si>
    <t>Nelson Nora</t>
  </si>
  <si>
    <t>Selenio</t>
  </si>
  <si>
    <t>Temon Your Sm</t>
  </si>
  <si>
    <t>C. Rizzo</t>
  </si>
  <si>
    <t>(16)Da7a3a</t>
  </si>
  <si>
    <t>Trinity Zet  D4</t>
  </si>
  <si>
    <t>D. Redén</t>
  </si>
  <si>
    <t>(16)2a6a0a</t>
  </si>
  <si>
    <t>S. Carro</t>
  </si>
  <si>
    <t>Beauté de Bailly</t>
  </si>
  <si>
    <t>Temon Your Sm</t>
  </si>
  <si>
    <t>(16)6a1a2a</t>
  </si>
  <si>
    <t>Elton Attack</t>
  </si>
  <si>
    <t>Tessy d'Ete  D4</t>
  </si>
  <si>
    <t>Captain Crazy</t>
  </si>
  <si>
    <t>Y. Lorin</t>
  </si>
  <si>
    <t>A. Lindqvist</t>
  </si>
  <si>
    <t>(16)0a0aDa</t>
  </si>
  <si>
    <t>Beauté de Bailly D4</t>
  </si>
  <si>
    <t>Capone Face  D4</t>
  </si>
  <si>
    <t>(16)Da0aDa</t>
  </si>
  <si>
    <t>Di</t>
  </si>
  <si>
    <t>Bon Copain DP</t>
  </si>
  <si>
    <t>Capone Face D4</t>
  </si>
  <si>
    <t>Boston Terrie  D4</t>
  </si>
  <si>
    <t>T. Gohier</t>
  </si>
  <si>
    <t>(16)DmDaDm</t>
  </si>
  <si>
    <t>Astor du Quenne</t>
  </si>
  <si>
    <t>G. Delaune</t>
  </si>
  <si>
    <t>(16)5m2m0m</t>
  </si>
  <si>
    <t>Bold Eagle DP</t>
  </si>
  <si>
    <t>Timoko  D4</t>
  </si>
  <si>
    <t>M10</t>
  </si>
  <si>
    <t>(16)5a3a1a</t>
  </si>
  <si>
    <t>Timoko D4</t>
  </si>
  <si>
    <t>1'12''2</t>
  </si>
  <si>
    <t>Bold Eagle</t>
  </si>
  <si>
    <t>Princess Grif</t>
  </si>
  <si>
    <t>Booster Winner</t>
  </si>
  <si>
    <t>Astor du Quenne</t>
  </si>
  <si>
    <t>Bold Eagle  DP</t>
  </si>
  <si>
    <t>Booster Winner D4</t>
  </si>
  <si>
    <t>1'12''3</t>
  </si>
  <si>
    <t>Tornado Bello</t>
  </si>
  <si>
    <t>Th. Levesque</t>
  </si>
  <si>
    <t>(16)0a0a1m</t>
  </si>
  <si>
    <t>Princess Grif D4</t>
  </si>
  <si>
    <t>R. Andreghetti</t>
  </si>
  <si>
    <t>Timoko</t>
  </si>
  <si>
    <t>Univers de Pan</t>
  </si>
  <si>
    <t>Athos des Elfes</t>
  </si>
  <si>
    <t>Canari Match</t>
  </si>
  <si>
    <t>Booster Winner  D4</t>
  </si>
  <si>
    <t>(16)4m3m0a</t>
  </si>
  <si>
    <t>Voltigeur de Myrt D4</t>
  </si>
  <si>
    <t>L. Donati</t>
  </si>
  <si>
    <t>Univers de Pan  D4</t>
  </si>
  <si>
    <t>M9</t>
  </si>
  <si>
    <t>Ph. Daugeard</t>
  </si>
  <si>
    <t>(16)1a5a0a</t>
  </si>
  <si>
    <t>Univers de Pan D4</t>
  </si>
  <si>
    <t>Call Me Keeper</t>
  </si>
  <si>
    <t>Oibambam Effe</t>
  </si>
  <si>
    <t>Princess Grif  D4</t>
  </si>
  <si>
    <t>(16)7a3a1a</t>
  </si>
  <si>
    <t>Call Me Keeper D4</t>
  </si>
  <si>
    <t>Voltigeur de Myrt  D4</t>
  </si>
  <si>
    <t>R. Donati</t>
  </si>
  <si>
    <t>(16)3aDa6a</t>
  </si>
  <si>
    <t>Athos des Elfes</t>
  </si>
  <si>
    <t>Voltigeur de Myrt</t>
  </si>
  <si>
    <t>Tornado Bello</t>
  </si>
  <si>
    <t>Tiégo d'Etang</t>
  </si>
  <si>
    <t>Ch. J. Bigeon</t>
  </si>
  <si>
    <t>(16)0a0a6a</t>
  </si>
  <si>
    <t>Trebol D4</t>
  </si>
  <si>
    <t>G. A. Pou Pou</t>
  </si>
  <si>
    <t>Canari Match  DA</t>
  </si>
  <si>
    <t>A. Prat</t>
  </si>
  <si>
    <t>F. Prat</t>
  </si>
  <si>
    <t>(16)7a8a0a</t>
  </si>
  <si>
    <t>Oibambam Effe D4</t>
  </si>
  <si>
    <t>D. Locqueneux</t>
  </si>
  <si>
    <t>1'12''8</t>
  </si>
  <si>
    <t>Trebol</t>
  </si>
  <si>
    <t>Trebol  D4</t>
  </si>
  <si>
    <t>(16)0a5a7a</t>
  </si>
  <si>
    <t>Call Me Keeper  D4</t>
  </si>
  <si>
    <t>(16)DaDa1a</t>
  </si>
  <si>
    <t>Tiégo d'Etang</t>
  </si>
  <si>
    <t>(16)4a6a9a</t>
  </si>
  <si>
    <t>Canari Match DA</t>
  </si>
  <si>
    <t>Oibambam Effe  D4</t>
  </si>
  <si>
    <t>F9</t>
  </si>
  <si>
    <t>(16)5a6a7a</t>
  </si>
  <si>
    <t/>
  </si>
  <si>
    <t>Crescendis</t>
  </si>
  <si>
    <t>(16)DaDa3a</t>
  </si>
  <si>
    <t>Chamara de Guez  D4</t>
  </si>
  <si>
    <t>(16)Da6aDa</t>
  </si>
  <si>
    <t>Caméra d'Or D4</t>
  </si>
  <si>
    <t>Chanelle du Noyer  D4</t>
  </si>
  <si>
    <t>P. Belloche</t>
  </si>
  <si>
    <t>(16)4a7a2a</t>
  </si>
  <si>
    <t>Clémence d'Em DA</t>
  </si>
  <si>
    <t>Chamara de Guez</t>
  </si>
  <si>
    <t>Canone du Bocage</t>
  </si>
  <si>
    <t>Cinarca</t>
  </si>
  <si>
    <t>Cartouche Tivoli</t>
  </si>
  <si>
    <t>Canone du Bocage  D4</t>
  </si>
  <si>
    <t>T. de Genouillac</t>
  </si>
  <si>
    <t>H. Levesque</t>
  </si>
  <si>
    <t>(16)Da0a3m</t>
  </si>
  <si>
    <t>Canone du Bocage D4</t>
  </si>
  <si>
    <t>Clairette de Beaum</t>
  </si>
  <si>
    <t>P. Monthulé</t>
  </si>
  <si>
    <t>(16)Dm8a0a</t>
  </si>
  <si>
    <t>Capucine de Meslay</t>
  </si>
  <si>
    <t>S. Perraguin</t>
  </si>
  <si>
    <t>Croisette</t>
  </si>
  <si>
    <t>Clémence d'Em</t>
  </si>
  <si>
    <t>Clairette de Beaum</t>
  </si>
  <si>
    <t>Cartouche Tivoli</t>
  </si>
  <si>
    <t>P. Ploquin</t>
  </si>
  <si>
    <t>E. A. Martin</t>
  </si>
  <si>
    <t>(16)9aDa6a</t>
  </si>
  <si>
    <t>1'16''3</t>
  </si>
  <si>
    <t>Cornaline d'Orient</t>
  </si>
  <si>
    <t>(16)2a2a3a</t>
  </si>
  <si>
    <t>Chamara de Guez D4</t>
  </si>
  <si>
    <t>City Life</t>
  </si>
  <si>
    <t>Caméra d'Or</t>
  </si>
  <si>
    <t>City Life  DP</t>
  </si>
  <si>
    <t>P. Moulin</t>
  </si>
  <si>
    <t>Chanelle du Noyer D4</t>
  </si>
  <si>
    <t>Carla du Châtelet  DP</t>
  </si>
  <si>
    <t>(16)5m0aDa</t>
  </si>
  <si>
    <t>Chanelle du Noyer</t>
  </si>
  <si>
    <t>Cornaline d'Orient</t>
  </si>
  <si>
    <t>Cinarca  D4</t>
  </si>
  <si>
    <t>(16)4a2aDa</t>
  </si>
  <si>
    <t>Clémence d'Em  DA</t>
  </si>
  <si>
    <t>(16)2aDaDa</t>
  </si>
  <si>
    <t>City Life DP</t>
  </si>
  <si>
    <t>Capucine de Meslay</t>
  </si>
  <si>
    <t>Caméra d'Or  D4</t>
  </si>
  <si>
    <t>(16)8a4a2a</t>
  </si>
  <si>
    <t>Carla du Châtelet DP</t>
  </si>
  <si>
    <t>F. Ouvrie</t>
  </si>
  <si>
    <t>(16)5a0aDa</t>
  </si>
  <si>
    <t>Cinarca D4</t>
  </si>
  <si>
    <t>Carla du Châtelet</t>
  </si>
  <si>
    <t>Croisette  DP</t>
  </si>
  <si>
    <t>Croisette DP</t>
  </si>
  <si>
    <t>Diane du Parcq</t>
  </si>
  <si>
    <t>F4</t>
  </si>
  <si>
    <t>J. Degardin</t>
  </si>
  <si>
    <t>(16)1mDmDm</t>
  </si>
  <si>
    <t>Douchka Turgot D4</t>
  </si>
  <si>
    <t>Daily Up</t>
  </si>
  <si>
    <t>R. Ch. Larue</t>
  </si>
  <si>
    <t>(16)DmDaDa</t>
  </si>
  <si>
    <t>Dalixoria D4</t>
  </si>
  <si>
    <t>1'14''6</t>
  </si>
  <si>
    <t>Dalixoria</t>
  </si>
  <si>
    <t>Durzie</t>
  </si>
  <si>
    <t>Dedicate of Citrus</t>
  </si>
  <si>
    <t>Douchka Turgot  D4</t>
  </si>
  <si>
    <t>(16)Da3m3m</t>
  </si>
  <si>
    <t>Déesse du Relais</t>
  </si>
  <si>
    <t>F. Picot</t>
  </si>
  <si>
    <t>P. L. Rousseau</t>
  </si>
  <si>
    <t>(16)5m6m4m</t>
  </si>
  <si>
    <t>Dolce Vita Griff DP</t>
  </si>
  <si>
    <t>1'14''8</t>
  </si>
  <si>
    <t>Dolce Vita Griff</t>
  </si>
  <si>
    <t>Doria Raudière</t>
  </si>
  <si>
    <t>Daily Up</t>
  </si>
  <si>
    <t>Diane de Fredlau</t>
  </si>
  <si>
    <t>P. Danet</t>
  </si>
  <si>
    <t>(16)Da4m3m</t>
  </si>
  <si>
    <t>Dedicate of Citrus</t>
  </si>
  <si>
    <t>L. Abrivard</t>
  </si>
  <si>
    <t>Doria Raudière  D4</t>
  </si>
  <si>
    <t>(16)0a5m4m</t>
  </si>
  <si>
    <t>Douchka Turgot</t>
  </si>
  <si>
    <t>Dubara</t>
  </si>
  <si>
    <t>S. Houyvet</t>
  </si>
  <si>
    <t>(16)9aDmDm</t>
  </si>
  <si>
    <t>(16)1m2mDm</t>
  </si>
  <si>
    <t>Doria Raudière D4</t>
  </si>
  <si>
    <t>1'16''5</t>
  </si>
  <si>
    <t>Diane du Parcq</t>
  </si>
  <si>
    <t>(16)5m2m1m</t>
  </si>
  <si>
    <t>1'16''9</t>
  </si>
  <si>
    <t>Dolce Vita Griff  DP</t>
  </si>
  <si>
    <t>(16)7a2m1m</t>
  </si>
  <si>
    <t>Déesse du Relais</t>
  </si>
  <si>
    <t>Dalixoria  D4</t>
  </si>
  <si>
    <t>(16)1a1m4a</t>
  </si>
  <si>
    <t>Diane de Fredlau</t>
  </si>
  <si>
    <t>Elena de Piencourt</t>
  </si>
  <si>
    <t>F3</t>
  </si>
  <si>
    <t>H. Daougabel</t>
  </si>
  <si>
    <t>(16)6aDa6a</t>
  </si>
  <si>
    <t>Elisione Mag</t>
  </si>
  <si>
    <t>1'17''3</t>
  </si>
  <si>
    <t>Elena Princesse(E1)</t>
  </si>
  <si>
    <t>(16)5a5aDa</t>
  </si>
  <si>
    <t>Elena Princesse</t>
  </si>
  <si>
    <t>Elsa du Pommereux</t>
  </si>
  <si>
    <t>(16)7a2a6a</t>
  </si>
  <si>
    <t>1'17''5</t>
  </si>
  <si>
    <t>Elena Princesse</t>
  </si>
  <si>
    <t>Exotic Destination</t>
  </si>
  <si>
    <t>Elévation</t>
  </si>
  <si>
    <t>Elena de Piencourt</t>
  </si>
  <si>
    <t>Evolution</t>
  </si>
  <si>
    <t>(16)3a2a1a</t>
  </si>
  <si>
    <t>Elévation(E1)</t>
  </si>
  <si>
    <t>(16)Da4a4a</t>
  </si>
  <si>
    <t>Ecume des Louanges</t>
  </si>
  <si>
    <t>1'17''7</t>
  </si>
  <si>
    <t>Elisione Mag</t>
  </si>
  <si>
    <t>Envolée Destinée</t>
  </si>
  <si>
    <t>Exotic Destination</t>
  </si>
  <si>
    <t>Y. Boireau</t>
  </si>
  <si>
    <t>(16)1a3a8a</t>
  </si>
  <si>
    <t>1'17''9</t>
  </si>
  <si>
    <t>Envolée Destinée</t>
  </si>
  <si>
    <t>C. Duvaldestin</t>
  </si>
  <si>
    <t>(16)4a2a1a</t>
  </si>
  <si>
    <t>1'18''2</t>
  </si>
  <si>
    <t>Elsa du Pommereux</t>
  </si>
  <si>
    <t>(16)2a3a2a</t>
  </si>
  <si>
    <t>Ecume des Louanges</t>
  </si>
  <si>
    <t>Calie du Trot</t>
  </si>
  <si>
    <t>F. Quittet</t>
  </si>
  <si>
    <t>(16)Da8aDa</t>
  </si>
  <si>
    <t>Caquise de Nganda D4</t>
  </si>
  <si>
    <t>D. Dulong</t>
  </si>
  <si>
    <t>1'16''8</t>
  </si>
  <si>
    <t>Colanie  D4(E1)</t>
  </si>
  <si>
    <t>Mlle N. Hardy</t>
  </si>
  <si>
    <t>S. Hardy</t>
  </si>
  <si>
    <t>(16)0a8m0a</t>
  </si>
  <si>
    <t>Colline du Flinois</t>
  </si>
  <si>
    <t>Mlle E. Desmigneux</t>
  </si>
  <si>
    <t>1'17''2</t>
  </si>
  <si>
    <t>Charmante Lulu</t>
  </si>
  <si>
    <t>Mlle A. Laroche</t>
  </si>
  <si>
    <t>V. Brazon</t>
  </si>
  <si>
    <t>(16)7m7a8a</t>
  </si>
  <si>
    <t>Célia de la Fonte</t>
  </si>
  <si>
    <t>Cilady Pierji</t>
  </si>
  <si>
    <t>Casta Madrik</t>
  </si>
  <si>
    <t>Caquise de Nganda</t>
  </si>
  <si>
    <t>Calie du Trot</t>
  </si>
  <si>
    <t>Caquise de Nganda  D4(E1)</t>
  </si>
  <si>
    <t>(16)5m5m2m</t>
  </si>
  <si>
    <t>Catowice de Clécy D4</t>
  </si>
  <si>
    <t>B. Rochard</t>
  </si>
  <si>
    <t>Catowice de Clécy  D4</t>
  </si>
  <si>
    <t>P. Bengala</t>
  </si>
  <si>
    <t>(16)4aDmDa</t>
  </si>
  <si>
    <t>Candela Gédé DP</t>
  </si>
  <si>
    <t>M. Pean</t>
  </si>
  <si>
    <t>1'17''8</t>
  </si>
  <si>
    <t>Colline du Flinois</t>
  </si>
  <si>
    <t>Candela Gédé</t>
  </si>
  <si>
    <t>Cadence d'Urzy</t>
  </si>
  <si>
    <t>(16)8a6mDa</t>
  </si>
  <si>
    <t>Cadence d'Urzy</t>
  </si>
  <si>
    <t>F. Prioul</t>
  </si>
  <si>
    <t>L. Lerenard</t>
  </si>
  <si>
    <t>(16)DmDm3m</t>
  </si>
  <si>
    <t>Colanie D4</t>
  </si>
  <si>
    <t>Canta Amor</t>
  </si>
  <si>
    <t>Célia de la Fo...</t>
  </si>
  <si>
    <t>Costa Julry  D4</t>
  </si>
  <si>
    <t>R. Thonnerieux</t>
  </si>
  <si>
    <t>(16)5m8a6a</t>
  </si>
  <si>
    <t>Casta Madrik</t>
  </si>
  <si>
    <t>Costa Julry</t>
  </si>
  <si>
    <t>Catowice de Clécy</t>
  </si>
  <si>
    <t>Candela Gédé  DP</t>
  </si>
  <si>
    <t>M. Sassier</t>
  </si>
  <si>
    <t>(16)0a2m0a</t>
  </si>
  <si>
    <t>Costa Julry D4</t>
  </si>
  <si>
    <t>P. Desmigneux</t>
  </si>
  <si>
    <t>(16)1m2m7m</t>
  </si>
  <si>
    <t>Charmante Lulu</t>
  </si>
  <si>
    <t>Cilady Pierji  D4</t>
  </si>
  <si>
    <t>H. Guérot</t>
  </si>
  <si>
    <t>J.-P. Thomain</t>
  </si>
  <si>
    <t>(16)Da6a2a</t>
  </si>
  <si>
    <t>Cilady Pierji D4</t>
  </si>
  <si>
    <t>Canta Amor</t>
  </si>
  <si>
    <t>Mlle L. Mathieu Pavard</t>
  </si>
  <si>
    <t>(16)2a4a1a</t>
  </si>
  <si>
    <t>Colanie</t>
  </si>
  <si>
    <t>Domino du Bon Air</t>
  </si>
  <si>
    <t>P.-Ed. Mary</t>
  </si>
  <si>
    <t>Docile des Champs DP</t>
  </si>
  <si>
    <t>Diabolo du Rib</t>
  </si>
  <si>
    <t>J.-L. Cl. Dersoir</t>
  </si>
  <si>
    <t>Mme C. Hallais-Dersoir</t>
  </si>
  <si>
    <t>(16)Da1mDa</t>
  </si>
  <si>
    <t>Dino de Jilme</t>
  </si>
  <si>
    <t>Diadem Boy</t>
  </si>
  <si>
    <t>Doriforo</t>
  </si>
  <si>
    <t>Disco des Taureaux</t>
  </si>
  <si>
    <t>Diabolo Star</t>
  </si>
  <si>
    <t>J. Vanmeerbeck</t>
  </si>
  <si>
    <t>(16)2m4m6a</t>
  </si>
  <si>
    <t>Diadem Boy  DP</t>
  </si>
  <si>
    <t>(16)5m1m7a</t>
  </si>
  <si>
    <t>Disco des Taureaux</t>
  </si>
  <si>
    <t>Diego de la Cr...</t>
  </si>
  <si>
    <t>Diabolo du Rib</t>
  </si>
  <si>
    <t>Diabolo Star</t>
  </si>
  <si>
    <t>Diabolo de Joudes</t>
  </si>
  <si>
    <t>Diabolo de Joudes</t>
  </si>
  <si>
    <t>F. Criado</t>
  </si>
  <si>
    <t>(16)5m8mDm</t>
  </si>
  <si>
    <t>Dagobert de Gigue</t>
  </si>
  <si>
    <t>L.-M. David</t>
  </si>
  <si>
    <t>1'16''2</t>
  </si>
  <si>
    <t>G. Raffestin</t>
  </si>
  <si>
    <t>(16)4m1m3m</t>
  </si>
  <si>
    <t>Diadem Boy DP</t>
  </si>
  <si>
    <t>Docile des Champs</t>
  </si>
  <si>
    <t>Dagobert de Gigue</t>
  </si>
  <si>
    <t>Diego de la Crière  D4</t>
  </si>
  <si>
    <t>(16)4m1mDm</t>
  </si>
  <si>
    <t>Docile des Champs  DP</t>
  </si>
  <si>
    <t>S. Lelièvre</t>
  </si>
  <si>
    <t>(16)1m1a3m</t>
  </si>
  <si>
    <t>Domino du Bon ...</t>
  </si>
  <si>
    <t>A. Lelodet</t>
  </si>
  <si>
    <t>(16)3m6m2m</t>
  </si>
  <si>
    <t>(16)7m3m3m</t>
  </si>
  <si>
    <t>Dino de Jilme</t>
  </si>
  <si>
    <t>J. Desprès</t>
  </si>
  <si>
    <t>(16)2mDa1a</t>
  </si>
  <si>
    <t>Venquero Phédo</t>
  </si>
  <si>
    <t>P. Touvais</t>
  </si>
  <si>
    <t>(16)5a1a0m</t>
  </si>
  <si>
    <t>Univaldi d'Aval D4</t>
  </si>
  <si>
    <t>1'12''9</t>
  </si>
  <si>
    <t>Venise Soyer</t>
  </si>
  <si>
    <t>J.-Y. Rayon</t>
  </si>
  <si>
    <t>(16)DaDaDa</t>
  </si>
  <si>
    <t>Univers de l'Aube D4</t>
  </si>
  <si>
    <t>Touch Green  D4</t>
  </si>
  <si>
    <t>H10</t>
  </si>
  <si>
    <t>G. Delacour</t>
  </si>
  <si>
    <t>(16)6a3a4a</t>
  </si>
  <si>
    <t>Vasco du Gîte D4</t>
  </si>
  <si>
    <t>Univaldi d'Aval</t>
  </si>
  <si>
    <t>Venquero Phédo</t>
  </si>
  <si>
    <t>Ultra Amsterdam</t>
  </si>
  <si>
    <t>Uzbek du Bocage</t>
  </si>
  <si>
    <t>Ultra Amsterdam</t>
  </si>
  <si>
    <t>(16)9a0a6a</t>
  </si>
  <si>
    <t>Thor de Visais DP</t>
  </si>
  <si>
    <t>Uzbek du Bocage</t>
  </si>
  <si>
    <t>H9</t>
  </si>
  <si>
    <t>A. Leduc</t>
  </si>
  <si>
    <t>(16)0m0m0m</t>
  </si>
  <si>
    <t>Un Cher Ami D4</t>
  </si>
  <si>
    <t>M. Daougabel</t>
  </si>
  <si>
    <t>1'13''9</t>
  </si>
  <si>
    <t>Un Cher Ami</t>
  </si>
  <si>
    <t>Univers de l'Aube</t>
  </si>
  <si>
    <t>Ursy Rafoulais</t>
  </si>
  <si>
    <t>Viennoise</t>
  </si>
  <si>
    <t>Ulk de Godisson</t>
  </si>
  <si>
    <t>F. Lecanu</t>
  </si>
  <si>
    <t>G. Sorieux</t>
  </si>
  <si>
    <t>(16)Da4a7a</t>
  </si>
  <si>
    <t>Ta Rose du Boirond D4</t>
  </si>
  <si>
    <t>Univers de l'Aube  D4</t>
  </si>
  <si>
    <t>O. Raffin</t>
  </si>
  <si>
    <t>Virgule Censerie</t>
  </si>
  <si>
    <t>Touch Green</t>
  </si>
  <si>
    <t>Vélinotte du Derby</t>
  </si>
  <si>
    <t>Non-partante</t>
  </si>
  <si>
    <t>(16)Dm5m0a</t>
  </si>
  <si>
    <t>Ursy Rafoulais  D4</t>
  </si>
  <si>
    <t>J. Bescher</t>
  </si>
  <si>
    <t>(16)3m6m9m</t>
  </si>
  <si>
    <t>Virgule Censerie DA</t>
  </si>
  <si>
    <t>Valmayor</t>
  </si>
  <si>
    <t>Venise Soyer</t>
  </si>
  <si>
    <t>Virgule Censerie  DA</t>
  </si>
  <si>
    <t>S. Michel</t>
  </si>
  <si>
    <t>(16)Da2a5a</t>
  </si>
  <si>
    <t>Valmayor DA</t>
  </si>
  <si>
    <t>V. Viel</t>
  </si>
  <si>
    <t>1'14''4</t>
  </si>
  <si>
    <t>Valmayor  DA</t>
  </si>
  <si>
    <t>(16)2a4a0a</t>
  </si>
  <si>
    <t>Vasco du Gîte</t>
  </si>
  <si>
    <t>Thor de Visais</t>
  </si>
  <si>
    <t>Ta Rose du Boirond  D4</t>
  </si>
  <si>
    <t>F10</t>
  </si>
  <si>
    <t>E. Planchenault</t>
  </si>
  <si>
    <t>(16)0a0a4a</t>
  </si>
  <si>
    <t>Touch Green D4</t>
  </si>
  <si>
    <t>Voss Ringeat</t>
  </si>
  <si>
    <t>T. E. Loncke</t>
  </si>
  <si>
    <t>T. Loncke</t>
  </si>
  <si>
    <t>(16)Da1aDa</t>
  </si>
  <si>
    <t>Ulk de Godisson</t>
  </si>
  <si>
    <t>Ta Rose du Boi...</t>
  </si>
  <si>
    <t>Thor de Visais  DP</t>
  </si>
  <si>
    <t>S. Bourlier</t>
  </si>
  <si>
    <t>(16)7a0a5a</t>
  </si>
  <si>
    <t>Ursy Rafoulais D4</t>
  </si>
  <si>
    <t>Vasco du Gîte  D4</t>
  </si>
  <si>
    <t>J. Lelièvre</t>
  </si>
  <si>
    <t>(16)Da3a5a</t>
  </si>
  <si>
    <t>Vélinotte du Derby</t>
  </si>
  <si>
    <t>Viennoise  D4</t>
  </si>
  <si>
    <t>(16)9aDm0a</t>
  </si>
  <si>
    <t>Viennoise D4</t>
  </si>
  <si>
    <t>Univaldi d'Aval  D4</t>
  </si>
  <si>
    <t>D. Béthouart</t>
  </si>
  <si>
    <t>(16)Da0a1a</t>
  </si>
  <si>
    <t>Voss Ringeat</t>
  </si>
  <si>
    <t>Un Cher Ami  D4</t>
  </si>
  <si>
    <t>(16)1a1a0a</t>
  </si>
  <si>
    <t>Bettina du Chanoy(E1)</t>
  </si>
  <si>
    <t>Mlle M. Grolier</t>
  </si>
  <si>
    <t>A. Lebourgeois</t>
  </si>
  <si>
    <t>(16)Dm2mDm</t>
  </si>
  <si>
    <t>Bambina Blue DA</t>
  </si>
  <si>
    <t>Baron du Bourg  DP</t>
  </si>
  <si>
    <t>Mlle C. Levesque</t>
  </si>
  <si>
    <t>(16)7mDaDa</t>
  </si>
  <si>
    <t>Broardo DP</t>
  </si>
  <si>
    <t>Buster de Beaufour  D4</t>
  </si>
  <si>
    <t>(16)Dm4m2m</t>
  </si>
  <si>
    <t>Buster de Beaufour D4</t>
  </si>
  <si>
    <t>Bourbon Somolli</t>
  </si>
  <si>
    <t>Broardo</t>
  </si>
  <si>
    <t>Bifidus</t>
  </si>
  <si>
    <t>Baron du Bourg</t>
  </si>
  <si>
    <t>Bixenta du Gers  D4</t>
  </si>
  <si>
    <t>J. Ricart</t>
  </si>
  <si>
    <t>(16)Dm5m4m</t>
  </si>
  <si>
    <t>Bixenta du Gers D4</t>
  </si>
  <si>
    <t>(16)4mDa1m</t>
  </si>
  <si>
    <t>Boris des Douits D4</t>
  </si>
  <si>
    <t>1'17''0</t>
  </si>
  <si>
    <t>Bambina Blue</t>
  </si>
  <si>
    <t>Bambina du Parc</t>
  </si>
  <si>
    <t>Bixenta du Gers</t>
  </si>
  <si>
    <t>Bettina du Chanoy</t>
  </si>
  <si>
    <t>Bambina Blue  DA</t>
  </si>
  <si>
    <t>J.-Ph. Mary</t>
  </si>
  <si>
    <t>(16)2mDm1m</t>
  </si>
  <si>
    <t>Bettina du Chanoy</t>
  </si>
  <si>
    <t>1'17''1</t>
  </si>
  <si>
    <t>Bambina du Parc  D4</t>
  </si>
  <si>
    <t>M. Hue</t>
  </si>
  <si>
    <t>(16)7m3m8m</t>
  </si>
  <si>
    <t>Baron du Bourg DP</t>
  </si>
  <si>
    <t>Buster de Beaufour</t>
  </si>
  <si>
    <t>Boris des Douits</t>
  </si>
  <si>
    <t>Boris des Douits  D4</t>
  </si>
  <si>
    <t>(16)8m5m6m</t>
  </si>
  <si>
    <t>Broardo  DP</t>
  </si>
  <si>
    <t>(16)3m3mDm</t>
  </si>
  <si>
    <t>Bambina du Parc D4</t>
  </si>
  <si>
    <t>Bijou d'Auvillier</t>
  </si>
  <si>
    <t>Bourbon Somolli  D4</t>
  </si>
  <si>
    <t>(16)2a2a0a</t>
  </si>
  <si>
    <t>Bourbon Somolli D4</t>
  </si>
  <si>
    <t>Bijou d'Auvillier  DP(E1)</t>
  </si>
  <si>
    <t>Mlle C. Chéradame</t>
  </si>
  <si>
    <t>(16)0m7m5m</t>
  </si>
  <si>
    <t>Bijou d'Auvillier DP</t>
  </si>
  <si>
    <t>DA : Déferré des antérieurs, DP : Déferré des postérieurs, D4 : Déferré des quatre pieds</t>
  </si>
  <si>
    <t>Ariane Gyr</t>
  </si>
  <si>
    <t>A. Hugele</t>
  </si>
  <si>
    <t>Stoneisle Lilian D4</t>
  </si>
  <si>
    <t>Stoneisle Lilian  D4</t>
  </si>
  <si>
    <t>P. Billard</t>
  </si>
  <si>
    <t>3(16)a8a6a</t>
  </si>
  <si>
    <t>Agora du Goutier D4</t>
  </si>
  <si>
    <t>Ariane du Nil</t>
  </si>
  <si>
    <t>M. Bézier</t>
  </si>
  <si>
    <t>(16)7a2a4a</t>
  </si>
  <si>
    <t>Unique Julia D4</t>
  </si>
  <si>
    <t>Amazone du Mont</t>
  </si>
  <si>
    <t>Agora du Goutier</t>
  </si>
  <si>
    <t>I Love Paris</t>
  </si>
  <si>
    <t>Aziza Djob</t>
  </si>
  <si>
    <t>Valetta Strix  D4</t>
  </si>
  <si>
    <t>L. Kolgjini</t>
  </si>
  <si>
    <t>(16)1a4m4a</t>
  </si>
  <si>
    <t>Andalousie  D4</t>
  </si>
  <si>
    <t>(16)6a0m0a</t>
  </si>
  <si>
    <t>Andalousie D4</t>
  </si>
  <si>
    <t>Stoneisle Lilian</t>
  </si>
  <si>
    <t>Ariane du Nil</t>
  </si>
  <si>
    <t>Unique Julia</t>
  </si>
  <si>
    <t>Ariane Gyr</t>
  </si>
  <si>
    <t>Amazone du Mont  D4</t>
  </si>
  <si>
    <t>F. Delanoë</t>
  </si>
  <si>
    <t>(16)4aDm1m</t>
  </si>
  <si>
    <t>Amazone du Mont D4</t>
  </si>
  <si>
    <t>Royal Roc  DP</t>
  </si>
  <si>
    <t>(16)8a0a1a</t>
  </si>
  <si>
    <t>Ah la Star D4</t>
  </si>
  <si>
    <t>Affable d'Occagnes</t>
  </si>
  <si>
    <t>Amie à la Bruy...</t>
  </si>
  <si>
    <t>Amie à la Bruyère</t>
  </si>
  <si>
    <t>(16)4mDa8m</t>
  </si>
  <si>
    <t>Affable d'Occagnes D4</t>
  </si>
  <si>
    <t>Agora du Goutier  D4</t>
  </si>
  <si>
    <t>D. Cherbonnel</t>
  </si>
  <si>
    <t>(16)4a1a4a</t>
  </si>
  <si>
    <t>Royal Roc</t>
  </si>
  <si>
    <t>Ah la Star</t>
  </si>
  <si>
    <t>Ah la Star  D4</t>
  </si>
  <si>
    <t>(16)0a0a5a</t>
  </si>
  <si>
    <t>Royal Roc DP</t>
  </si>
  <si>
    <t>Unique Julia  D4</t>
  </si>
  <si>
    <t>J. Westholm</t>
  </si>
  <si>
    <t>(16)9a3a4a</t>
  </si>
  <si>
    <t>Valetta Strix</t>
  </si>
  <si>
    <t>Andalousie</t>
  </si>
  <si>
    <t>Aziza Djob</t>
  </si>
  <si>
    <t>X. Forget</t>
  </si>
  <si>
    <t>(16)Dm0a7a</t>
  </si>
  <si>
    <t>I Love Paris</t>
  </si>
  <si>
    <t>(16)3a6aDa</t>
  </si>
  <si>
    <t>Affable d'Occagnes  D4</t>
  </si>
  <si>
    <t>(16)0aDa6a</t>
  </si>
  <si>
    <t>Upturn  DA</t>
  </si>
  <si>
    <t>A. Lair</t>
  </si>
  <si>
    <t>C. Gallier</t>
  </si>
  <si>
    <t>(16)0a0a2a</t>
  </si>
  <si>
    <t>Anza du Carbonel D4</t>
  </si>
  <si>
    <t>M.G. Lemarchand</t>
  </si>
  <si>
    <t>Udon de la Fonte</t>
  </si>
  <si>
    <t>S. Campain</t>
  </si>
  <si>
    <t>P. G. Cavey</t>
  </si>
  <si>
    <t>(16)0a0a9a</t>
  </si>
  <si>
    <t>Vermouth des Prés D4</t>
  </si>
  <si>
    <t>Ch. Roszak</t>
  </si>
  <si>
    <t>Anza du Carbonel  D4</t>
  </si>
  <si>
    <t>F. Blandin</t>
  </si>
  <si>
    <t>(16)0a6a0a</t>
  </si>
  <si>
    <t>Alive Madrik D4</t>
  </si>
  <si>
    <t>Mme V. Boudier-Cormy</t>
  </si>
  <si>
    <t>Anza du Carbonel</t>
  </si>
  <si>
    <t>Viole Joyeuse</t>
  </si>
  <si>
    <t>Vermouth des Prés</t>
  </si>
  <si>
    <t>Aravis Roc</t>
  </si>
  <si>
    <t>Vismutine  D4</t>
  </si>
  <si>
    <t>P. Divaré</t>
  </si>
  <si>
    <t>G. Lizée</t>
  </si>
  <si>
    <t>(16)9a8a4a</t>
  </si>
  <si>
    <t>Voici Faverol</t>
  </si>
  <si>
    <t>P. M. Allais</t>
  </si>
  <si>
    <t>(16)0a0a3a</t>
  </si>
  <si>
    <t>Un As du Gade D4</t>
  </si>
  <si>
    <t>D. Crespel</t>
  </si>
  <si>
    <t>Volcania de Dypp</t>
  </si>
  <si>
    <t>Upturn</t>
  </si>
  <si>
    <t>Vicky du Mirel</t>
  </si>
  <si>
    <t>Udon de la Fon...</t>
  </si>
  <si>
    <t>Vermouth des Prés  D4(E1)</t>
  </si>
  <si>
    <t>Y. M. Desaunette</t>
  </si>
  <si>
    <t>(16)6a0a8a</t>
  </si>
  <si>
    <t>Victoire de Cossé</t>
  </si>
  <si>
    <t>K. Giraud</t>
  </si>
  <si>
    <t>(16)5m1m6a</t>
  </si>
  <si>
    <t>Aravis Roc D4</t>
  </si>
  <si>
    <t>J. P. Bazire</t>
  </si>
  <si>
    <t>Un As du Gade</t>
  </si>
  <si>
    <t>Vismutine</t>
  </si>
  <si>
    <t>Un Défi Cordière</t>
  </si>
  <si>
    <t>Unaki de Fellière</t>
  </si>
  <si>
    <t>Ugo Dacheux</t>
  </si>
  <si>
    <t>S. Laboutique</t>
  </si>
  <si>
    <t>(16)8a0aDa</t>
  </si>
  <si>
    <t>Upturn DA</t>
  </si>
  <si>
    <t>Alive Madrik  D4</t>
  </si>
  <si>
    <t>(16)8m0a0a</t>
  </si>
  <si>
    <t>Un Défi Cordière D4</t>
  </si>
  <si>
    <t>K. Phlypo</t>
  </si>
  <si>
    <t>Voici Faverol</t>
  </si>
  <si>
    <t>Ugo Dacheux</t>
  </si>
  <si>
    <t>Viole Joyeuse  D4</t>
  </si>
  <si>
    <t>D. Fiscel</t>
  </si>
  <si>
    <t>Y. Dousset</t>
  </si>
  <si>
    <t>(16)1a3a5a</t>
  </si>
  <si>
    <t>Vicky du Mirel</t>
  </si>
  <si>
    <t>B. Jolivet</t>
  </si>
  <si>
    <t>Un Défi Cordière  D4</t>
  </si>
  <si>
    <t>F. Ghekière</t>
  </si>
  <si>
    <t>(16)3a9a6a</t>
  </si>
  <si>
    <t>Alive Madrik</t>
  </si>
  <si>
    <t>Victoire de Cossé</t>
  </si>
  <si>
    <t>Un As du Gade  D4</t>
  </si>
  <si>
    <t>C. Drancourt</t>
  </si>
  <si>
    <t>(16)5a8a0a</t>
  </si>
  <si>
    <t>Aravis Roc  D4(E1)</t>
  </si>
  <si>
    <t>(16)8a6a0a</t>
  </si>
  <si>
    <t>Viole Joyeuse D4</t>
  </si>
  <si>
    <t>Unaki de Fellière</t>
  </si>
  <si>
    <t>E. Berthomier-Charles</t>
  </si>
  <si>
    <t>F. Rebeche</t>
  </si>
  <si>
    <t>(16)5aDa2a</t>
  </si>
  <si>
    <t>Volcania de Dypp D4</t>
  </si>
  <si>
    <t>M. Poirier</t>
  </si>
  <si>
    <t>Volcania de Dypp  D4</t>
  </si>
  <si>
    <t>Vismutine D4</t>
  </si>
  <si>
    <t>Basque d'Iraty  D4</t>
  </si>
  <si>
    <t>J. E. David</t>
  </si>
  <si>
    <t>Basque d'Iraty D4</t>
  </si>
  <si>
    <t>Boss de Baudrairie  DP(E1)</t>
  </si>
  <si>
    <t>J.-Ph. Dubois</t>
  </si>
  <si>
    <t>(16)8a8aDa</t>
  </si>
  <si>
    <t>Baltic Sautreuil D4</t>
  </si>
  <si>
    <t>Bambi Boy  D4</t>
  </si>
  <si>
    <t>(16)Dm5m9a</t>
  </si>
  <si>
    <t>Be Unlimited DP</t>
  </si>
  <si>
    <t>J. Dubois</t>
  </si>
  <si>
    <t>Basque d'Iraty</t>
  </si>
  <si>
    <t>Boss de Baudrairie</t>
  </si>
  <si>
    <t>Big Boss d'Ariane</t>
  </si>
  <si>
    <t>Bruno Bakalao</t>
  </si>
  <si>
    <t>Bigoudin</t>
  </si>
  <si>
    <t>C. Mirandel</t>
  </si>
  <si>
    <t>(16)0aDa7a</t>
  </si>
  <si>
    <t>Big Boss d'Ariane</t>
  </si>
  <si>
    <t>W. Bigeon</t>
  </si>
  <si>
    <t>1'16''4</t>
  </si>
  <si>
    <t>(16)4a2a4a</t>
  </si>
  <si>
    <t>Bingo de Cossé DP</t>
  </si>
  <si>
    <t>Bingo de Cossé</t>
  </si>
  <si>
    <t>Be Unlimited</t>
  </si>
  <si>
    <t>Baltic Sautreuil</t>
  </si>
  <si>
    <t>Bonzaï des Bordes</t>
  </si>
  <si>
    <t>Bruno Bakalao</t>
  </si>
  <si>
    <t>A. Ripoll Rigo</t>
  </si>
  <si>
    <t>Bolide du Loisir</t>
  </si>
  <si>
    <t>A. Buisson</t>
  </si>
  <si>
    <t>1'16''6</t>
  </si>
  <si>
    <t>Balzac</t>
  </si>
  <si>
    <t>V. Raimbault</t>
  </si>
  <si>
    <t>(16)3aDaDa</t>
  </si>
  <si>
    <t>Beatbox</t>
  </si>
  <si>
    <t>J. Niskanen</t>
  </si>
  <si>
    <t>Bonheur Nocturne</t>
  </si>
  <si>
    <t>Beauharnais</t>
  </si>
  <si>
    <t>(16)5a2a3a</t>
  </si>
  <si>
    <t>Benoit Royal D4</t>
  </si>
  <si>
    <t>Bonzaï des Bordes</t>
  </si>
  <si>
    <t>(16)Da0a0a</t>
  </si>
  <si>
    <t>Brasil des Voirons</t>
  </si>
  <si>
    <t>1'16''7</t>
  </si>
  <si>
    <t>Brasil des Voirons</t>
  </si>
  <si>
    <t>Bolide du Loisir</t>
  </si>
  <si>
    <t>Benoit Royal  D4</t>
  </si>
  <si>
    <t>(16)8a4a7a</t>
  </si>
  <si>
    <t>Bijou du Cruchet D4</t>
  </si>
  <si>
    <t>D. Lizée</t>
  </si>
  <si>
    <t>(16)DaDa2a</t>
  </si>
  <si>
    <t>Boss de Baudrairie DP</t>
  </si>
  <si>
    <t>Bijou du Cruchet  D4</t>
  </si>
  <si>
    <t>Y. Lizée</t>
  </si>
  <si>
    <t>(16)2a2a9a</t>
  </si>
  <si>
    <t>Bonheur Nocturne</t>
  </si>
  <si>
    <t>G. Verva</t>
  </si>
  <si>
    <t>(16)3a8a3a</t>
  </si>
  <si>
    <t>Benoit Royal</t>
  </si>
  <si>
    <t>Be Unlimited  DP(E1)</t>
  </si>
  <si>
    <t>(16)Da7a2a</t>
  </si>
  <si>
    <t>(16)Da2a0a</t>
  </si>
  <si>
    <t>Bambi Boy D4</t>
  </si>
  <si>
    <t>Bijou du Cruchet</t>
  </si>
  <si>
    <t>Bingo de Cossé  DP</t>
  </si>
  <si>
    <t>(16)8a3a0a</t>
  </si>
  <si>
    <t>(16)5a1a6a</t>
  </si>
  <si>
    <t>Bambi Boy</t>
  </si>
  <si>
    <t>Baltic Sautreuil  D4</t>
  </si>
  <si>
    <t>Baccarat Tejy</t>
  </si>
  <si>
    <t>Th. Chalon</t>
  </si>
  <si>
    <t>C. Chalon</t>
  </si>
  <si>
    <t>(16)8a0a2a</t>
  </si>
  <si>
    <t>Bacchus d'ela D4</t>
  </si>
  <si>
    <t>1'15''7</t>
  </si>
  <si>
    <t>Bahiz de Florange  DP(E1)</t>
  </si>
  <si>
    <t>Baladin de Bray D4</t>
  </si>
  <si>
    <t>C. Dreux</t>
  </si>
  <si>
    <t>Blason d'Ecajeul  DP(E1)</t>
  </si>
  <si>
    <t>Blason d'Ecajeul DP</t>
  </si>
  <si>
    <t>Bacchus d'ela</t>
  </si>
  <si>
    <t>Baby Haufor</t>
  </si>
  <si>
    <t>Bayokos Atout</t>
  </si>
  <si>
    <t>Boeland Jift</t>
  </si>
  <si>
    <t>Ben de Torvic</t>
  </si>
  <si>
    <t>St. Meunier</t>
  </si>
  <si>
    <t>(16)0a1a4a</t>
  </si>
  <si>
    <t>Bonheur la Ravelle D4</t>
  </si>
  <si>
    <t>Bayokos Atout  DP</t>
  </si>
  <si>
    <t>(16)Da1a5a</t>
  </si>
  <si>
    <t>Business de Berjou D4</t>
  </si>
  <si>
    <t>Bijou de Cintho</t>
  </si>
  <si>
    <t>Best of Darling</t>
  </si>
  <si>
    <t>Bambino des Flots</t>
  </si>
  <si>
    <t>Blue Bird Star</t>
  </si>
  <si>
    <t>Best of Darling</t>
  </si>
  <si>
    <t>(16)1a8a7a</t>
  </si>
  <si>
    <t>Boeland Jift DP</t>
  </si>
  <si>
    <t>Bonheur la Ravelle  D4</t>
  </si>
  <si>
    <t>E. G. Blot</t>
  </si>
  <si>
    <t>(16)Dm4aDa</t>
  </si>
  <si>
    <t>Bambino des Flots DP</t>
  </si>
  <si>
    <t>Botticino</t>
  </si>
  <si>
    <t>Bello de Celinière</t>
  </si>
  <si>
    <t>Baccarat Tejy</t>
  </si>
  <si>
    <t>Blue Bird Star</t>
  </si>
  <si>
    <t>A. Foulon</t>
  </si>
  <si>
    <t>(16)1a7a8a</t>
  </si>
  <si>
    <t>Business de Berjou  D4</t>
  </si>
  <si>
    <t>J. Morice</t>
  </si>
  <si>
    <t>Bello de Celinière</t>
  </si>
  <si>
    <t>F. David</t>
  </si>
  <si>
    <t>Bambi d'Epuisay</t>
  </si>
  <si>
    <t>Blason d'Ecajeul</t>
  </si>
  <si>
    <t>Baladin de Bray  D4</t>
  </si>
  <si>
    <t>A. Dreux</t>
  </si>
  <si>
    <t>(16)4a4a2a</t>
  </si>
  <si>
    <t>Bijou de Cintho</t>
  </si>
  <si>
    <t>Baladin de Bray</t>
  </si>
  <si>
    <t>Bahiz de Florange</t>
  </si>
  <si>
    <t>Baby Haufor(E1)</t>
  </si>
  <si>
    <t>(16)Da8a1a</t>
  </si>
  <si>
    <t>Bambi d'Epuisay  D4</t>
  </si>
  <si>
    <t>Bahiz de Florange DP</t>
  </si>
  <si>
    <t>Business de Berjou</t>
  </si>
  <si>
    <t>Boeland Jift  DP</t>
  </si>
  <si>
    <t>(16)8a5a4a</t>
  </si>
  <si>
    <t>Bayokos Atout DP</t>
  </si>
  <si>
    <t>Bambino des Flots  DP</t>
  </si>
  <si>
    <t>L. E. Théault</t>
  </si>
  <si>
    <t>(16)5a9a7a</t>
  </si>
  <si>
    <t>Bonheur la Ravelle</t>
  </si>
  <si>
    <t>C. Buhigné</t>
  </si>
  <si>
    <t>Baby Haufor</t>
  </si>
  <si>
    <t>Bacchus d'ela  D4</t>
  </si>
  <si>
    <t>(16)0a9a0a</t>
  </si>
  <si>
    <t>Bambi d'Epuisay D4</t>
  </si>
  <si>
    <t>Ben de Torvic</t>
  </si>
  <si>
    <t>Botticino  D4</t>
  </si>
  <si>
    <t>C. Flirden</t>
  </si>
  <si>
    <t>(16)6a5aDa</t>
  </si>
  <si>
    <t>Botticino D4</t>
  </si>
  <si>
    <t>Cadry</t>
  </si>
  <si>
    <t>Mlle E. Privat</t>
  </si>
  <si>
    <t>(16)Dm1aDa</t>
  </si>
  <si>
    <t>Call Me Sly</t>
  </si>
  <si>
    <t>Mlle C. Le Coz</t>
  </si>
  <si>
    <t>Crock Vauloger</t>
  </si>
  <si>
    <t>G. Gervais</t>
  </si>
  <si>
    <t>(16)5m5aDa</t>
  </si>
  <si>
    <t>Ciroco d'Auvillier</t>
  </si>
  <si>
    <t>Ch. Mottier</t>
  </si>
  <si>
    <t>Crazy Man</t>
  </si>
  <si>
    <t>Crack de Corveil</t>
  </si>
  <si>
    <t>Colonel d'Ourville</t>
  </si>
  <si>
    <t>Coup d'Eclat</t>
  </si>
  <si>
    <t>Colonel d'Ourville</t>
  </si>
  <si>
    <t>F. Letonturier</t>
  </si>
  <si>
    <t>D. Vallée</t>
  </si>
  <si>
    <t>(16)5m7a9a</t>
  </si>
  <si>
    <t>César des Vauchaux</t>
  </si>
  <si>
    <t>B. Joseph</t>
  </si>
  <si>
    <t>Cipion Dairpet</t>
  </si>
  <si>
    <t>K. Gondet</t>
  </si>
  <si>
    <t>C. Chaineux</t>
  </si>
  <si>
    <t>(16)7mDm7m</t>
  </si>
  <si>
    <t>Coup d'Eclat</t>
  </si>
  <si>
    <t>Call Me Sly</t>
  </si>
  <si>
    <t>Caprice de Cossé</t>
  </si>
  <si>
    <t>Carré Chic</t>
  </si>
  <si>
    <t>V. Collard</t>
  </si>
  <si>
    <t>(16)5m5m0a</t>
  </si>
  <si>
    <t>Cosmos Gédé DP</t>
  </si>
  <si>
    <t>Carré Chic  D4</t>
  </si>
  <si>
    <t>Mlle C. Lefebvre</t>
  </si>
  <si>
    <t>(16)9a0a0a</t>
  </si>
  <si>
    <t>Cow Boy de Mieux</t>
  </si>
  <si>
    <t>Mlle V. Capitaine</t>
  </si>
  <si>
    <t>Ciroco d'Auvillier</t>
  </si>
  <si>
    <t>Cosmos Gédé</t>
  </si>
  <si>
    <t>César des Vauchaux</t>
  </si>
  <si>
    <t>Crock Vauloger</t>
  </si>
  <si>
    <t>(16)3mDmDm</t>
  </si>
  <si>
    <t>B. Piton</t>
  </si>
  <si>
    <t>(16)Da3m1a</t>
  </si>
  <si>
    <t>Cow Boy de Mie...</t>
  </si>
  <si>
    <t>Cipion Dairpet</t>
  </si>
  <si>
    <t>Cosmos Gédé  DP</t>
  </si>
  <si>
    <t>(16)0a3m7m</t>
  </si>
  <si>
    <t>1'17''6</t>
  </si>
  <si>
    <t>B. Guillot</t>
  </si>
  <si>
    <t>(16)1mDm4m</t>
  </si>
  <si>
    <t>Crazy Man  D4</t>
  </si>
  <si>
    <t>C. Ferré</t>
  </si>
  <si>
    <t>L. Groussard</t>
  </si>
  <si>
    <t>(16)8m3m8m</t>
  </si>
  <si>
    <t>Carré Chic D4</t>
  </si>
  <si>
    <t>Caprice de Cossé</t>
  </si>
  <si>
    <t>Mlle O. Leduc</t>
  </si>
  <si>
    <t>(16)0a2a3a</t>
  </si>
  <si>
    <t>Crazy Man D4</t>
  </si>
  <si>
    <t>B. Lefèvre (T)</t>
  </si>
  <si>
    <t>(16)Dm4m6m</t>
  </si>
  <si>
    <t>Crack de Corveil</t>
  </si>
  <si>
    <t>(16)6m5mDm</t>
  </si>
  <si>
    <t> DA : Déferré des antérieurs, DP : Déferré des postérieurs, D4 : Déferré des quatre </t>
  </si>
  <si>
    <t>Deeva Devol</t>
  </si>
  <si>
    <t>3a2aDa</t>
  </si>
  <si>
    <t>Drapanie</t>
  </si>
  <si>
    <t>Dynamite Badrec</t>
  </si>
  <si>
    <t>F. Lindrec</t>
  </si>
  <si>
    <t>Da5aDa9a3a</t>
  </si>
  <si>
    <t>Divine Charentaise D4</t>
  </si>
  <si>
    <t>Drottning Viking</t>
  </si>
  <si>
    <t>Mlle M. Norberg</t>
  </si>
  <si>
    <t>Da1a2aDa7a</t>
  </si>
  <si>
    <t>Décoloration</t>
  </si>
  <si>
    <t>P. Pellerot</t>
  </si>
  <si>
    <t>Divine Charentaise</t>
  </si>
  <si>
    <t>Daphné du Coglais</t>
  </si>
  <si>
    <t>Daggera de Jelma</t>
  </si>
  <si>
    <t>F. Giard</t>
  </si>
  <si>
    <t>DaDa6a6a1a</t>
  </si>
  <si>
    <t>B. Desmontils</t>
  </si>
  <si>
    <t>Da1a4a2a4a</t>
  </si>
  <si>
    <t>Dornatis du Rib</t>
  </si>
  <si>
    <t>Diane Venesi</t>
  </si>
  <si>
    <t>Darella</t>
  </si>
  <si>
    <t>Davina du Pont</t>
  </si>
  <si>
    <t>6a4a1a1aDa</t>
  </si>
  <si>
    <t>Dame de Play D4</t>
  </si>
  <si>
    <t>1'18''1</t>
  </si>
  <si>
    <t>Diane Venesi  D4</t>
  </si>
  <si>
    <t>J. Leloutre</t>
  </si>
  <si>
    <t>5a5a2a5a6a</t>
  </si>
  <si>
    <t>Darella DP</t>
  </si>
  <si>
    <t>G. Simon</t>
  </si>
  <si>
    <t>1'18''8</t>
  </si>
  <si>
    <t>Davina du Pont</t>
  </si>
  <si>
    <t>Dynamite Badrec</t>
  </si>
  <si>
    <t>Danseuse de Flam</t>
  </si>
  <si>
    <t>Divine du Sud</t>
  </si>
  <si>
    <t>S. Deshaies</t>
  </si>
  <si>
    <t>DaDa6aDa</t>
  </si>
  <si>
    <t>Dame de Play  D4</t>
  </si>
  <si>
    <t>8m8m0aTa3m</t>
  </si>
  <si>
    <t>Deeva Devol</t>
  </si>
  <si>
    <t>Daggera de Jelma</t>
  </si>
  <si>
    <t>Danseuse de Flam  DP</t>
  </si>
  <si>
    <t>Da6a5a2aDa</t>
  </si>
  <si>
    <t>3a3a5aDa3a</t>
  </si>
  <si>
    <t>Diane Venesi D4</t>
  </si>
  <si>
    <t>Drottning Viking</t>
  </si>
  <si>
    <t>Divine Charentaise  D4</t>
  </si>
  <si>
    <t>1a2a3aDa7m</t>
  </si>
  <si>
    <t>Darella  DP</t>
  </si>
  <si>
    <t>2aDaDa5a4a</t>
  </si>
  <si>
    <t>Danseuse de Flam DP</t>
  </si>
  <si>
    <t>Divine du Sud</t>
  </si>
  <si>
    <t>2mDmDm6mDa</t>
  </si>
  <si>
    <t>Daphné du Coglais</t>
  </si>
  <si>
    <t>0a5a7aDa4a</t>
  </si>
  <si>
    <t> DA : Déferré des antérieurs, DP : Déferré des postérieurs, D4 : Déferré des quat</t>
  </si>
  <si>
    <t>Dornatis du Rib</t>
  </si>
  <si>
    <t>Dame de Play</t>
  </si>
  <si>
    <t>Birène du Goutier  D4</t>
  </si>
  <si>
    <t>A. Angot</t>
  </si>
  <si>
    <t>0m7mDm3m0a</t>
  </si>
  <si>
    <t>Brise de la Crière  D4</t>
  </si>
  <si>
    <t>Dm9m0a5a2a</t>
  </si>
  <si>
    <t>Bonviva</t>
  </si>
  <si>
    <t>Mme S. Busset</t>
  </si>
  <si>
    <t>Banéa Josselyn</t>
  </si>
  <si>
    <t>M. Krouchi</t>
  </si>
  <si>
    <t>L. Laudren</t>
  </si>
  <si>
    <t>4aDm1m9a2a</t>
  </si>
  <si>
    <t>Bakota d'Occagnes D4</t>
  </si>
  <si>
    <t>Bakota d'Occagnes</t>
  </si>
  <si>
    <t>Baraka de Chenu</t>
  </si>
  <si>
    <t>Belle du Luat</t>
  </si>
  <si>
    <t>Y. Jublot</t>
  </si>
  <si>
    <t>8a8a2a5a0m</t>
  </si>
  <si>
    <t>Bina des Vauchaux D4</t>
  </si>
  <si>
    <t>Bina des Vauchaux  D4</t>
  </si>
  <si>
    <t>5m8a8a0a8a</t>
  </si>
  <si>
    <t>Berceuse d'Arry</t>
  </si>
  <si>
    <t>Business Class</t>
  </si>
  <si>
    <t>Banéa Josselyn</t>
  </si>
  <si>
    <t>Bina des Vauchaux</t>
  </si>
  <si>
    <t>Bianca des Brouets</t>
  </si>
  <si>
    <t>P. Daulier</t>
  </si>
  <si>
    <t>7m5m3m4a5a</t>
  </si>
  <si>
    <t>Britney Ronvillais</t>
  </si>
  <si>
    <t>Bakota d'Occagnes  D4</t>
  </si>
  <si>
    <t>1m2m7m2mDm</t>
  </si>
  <si>
    <t>Birène du Goutier D4</t>
  </si>
  <si>
    <t>1'18''0</t>
  </si>
  <si>
    <t>Berceuse d'Arry</t>
  </si>
  <si>
    <t>Belle du Luat</t>
  </si>
  <si>
    <t>Bartavelle du Rib</t>
  </si>
  <si>
    <t>Ant. Morin</t>
  </si>
  <si>
    <t>8m8a0aDa9a</t>
  </si>
  <si>
    <t>6m5a0a0a7a</t>
  </si>
  <si>
    <t>1'20''4</t>
  </si>
  <si>
    <t>Britney Ronvillais</t>
  </si>
  <si>
    <t>Bianca des Brouets</t>
  </si>
  <si>
    <t>2mDm6m2a2m</t>
  </si>
  <si>
    <t>Brise de la Crière D4</t>
  </si>
  <si>
    <t>A. Lannoo</t>
  </si>
  <si>
    <t>4m4m3a7a4a</t>
  </si>
  <si>
    <t>Birène du Goutier</t>
  </si>
  <si>
    <t>Business Class</t>
  </si>
  <si>
    <t>J.-M. Monclin</t>
  </si>
  <si>
    <t>Dm0aDa8a1a</t>
  </si>
  <si>
    <t>Baraka de Chenu</t>
  </si>
  <si>
    <t>L. Jublot</t>
  </si>
  <si>
    <t>F. Pellerot</t>
  </si>
  <si>
    <t>0a9a0a9a4a</t>
  </si>
  <si>
    <t>Brise de la Cr...</t>
  </si>
  <si>
    <t>Bartavelle du Rib</t>
  </si>
  <si>
    <t>Emmy Joyeuse(E1)</t>
  </si>
  <si>
    <t>Da</t>
  </si>
  <si>
    <t>Estampille</t>
  </si>
  <si>
    <t>G. Grelier</t>
  </si>
  <si>
    <t>Elusive Feeling</t>
  </si>
  <si>
    <t>Etoile d'Avèze</t>
  </si>
  <si>
    <t>9mDa7a8aDa</t>
  </si>
  <si>
    <t>Eclipse Dream</t>
  </si>
  <si>
    <t>Electra Wind</t>
  </si>
  <si>
    <t>0a7a7aDaDa</t>
  </si>
  <si>
    <t>Extasia Bella</t>
  </si>
  <si>
    <t>Elusive Feeling</t>
  </si>
  <si>
    <t>Elovia Bella</t>
  </si>
  <si>
    <t>Emara du Goutier</t>
  </si>
  <si>
    <t>Emara du Goutier</t>
  </si>
  <si>
    <t>9a7a4a5a</t>
  </si>
  <si>
    <t>1'18''3</t>
  </si>
  <si>
    <t>Egée de Mahey</t>
  </si>
  <si>
    <t>M. Verva</t>
  </si>
  <si>
    <t>4a4a5a3a</t>
  </si>
  <si>
    <t>Erreur Grave</t>
  </si>
  <si>
    <t>Elegantissime</t>
  </si>
  <si>
    <t>Extasia Bella</t>
  </si>
  <si>
    <t>Emmy Joyeuse</t>
  </si>
  <si>
    <t>Eclipse du Poret</t>
  </si>
  <si>
    <t>A. A. Barassin</t>
  </si>
  <si>
    <t>8a3aDa2a3a</t>
  </si>
  <si>
    <t>Elovia Bella</t>
  </si>
  <si>
    <t>1'18''4</t>
  </si>
  <si>
    <t>6a2aDa6a3a</t>
  </si>
  <si>
    <t>Emmy Joyeuse</t>
  </si>
  <si>
    <t>Et Si Seulement</t>
  </si>
  <si>
    <t>Egée de Mahey</t>
  </si>
  <si>
    <t>Elovia Bella(E1)</t>
  </si>
  <si>
    <t>3a1aDaDa2a</t>
  </si>
  <si>
    <t>1'18''6</t>
  </si>
  <si>
    <t>Et Si Seulement</t>
  </si>
  <si>
    <t>R. Kuiper</t>
  </si>
  <si>
    <t>2a6a3aDaDa</t>
  </si>
  <si>
    <t>1'19''5</t>
  </si>
  <si>
    <t>Erreur Grave</t>
  </si>
  <si>
    <t>Eclipse du Poret</t>
  </si>
  <si>
    <t>Da1aDa</t>
  </si>
  <si>
    <t>N. Langlois</t>
  </si>
  <si>
    <t>Da1a3a1a</t>
  </si>
  <si>
    <t>Eclipse Dream</t>
  </si>
  <si>
    <t>Electra Wind</t>
  </si>
  <si>
    <t>8aDaDaDaDa</t>
  </si>
  <si>
    <t>Extasia Bella(E1)</t>
  </si>
  <si>
    <t>2a2a3a9a</t>
  </si>
  <si>
    <t>Etoile d'Avèze</t>
  </si>
  <si>
    <t>Dolly de Florange  D4</t>
  </si>
  <si>
    <t>P.-Y. Rochard</t>
  </si>
  <si>
    <t>8m7m0aDaDa</t>
  </si>
  <si>
    <t>Danse du Loir  D4</t>
  </si>
  <si>
    <t>Dm1mDa</t>
  </si>
  <si>
    <t>Diabolic Queen D4</t>
  </si>
  <si>
    <t>Daily Music  DP</t>
  </si>
  <si>
    <t>4m0a1a6a</t>
  </si>
  <si>
    <t>Darkness Queen D4</t>
  </si>
  <si>
    <t>Datcha Girl  D4</t>
  </si>
  <si>
    <t>3m3mDm5a9m</t>
  </si>
  <si>
    <t>Daily Music DP</t>
  </si>
  <si>
    <t>Datcha Girl</t>
  </si>
  <si>
    <t>Dédicace Roc</t>
  </si>
  <si>
    <t>Dipladenia des Vez</t>
  </si>
  <si>
    <t>Dolly de Florange</t>
  </si>
  <si>
    <t>Drave d'Oc</t>
  </si>
  <si>
    <t>F. Gence</t>
  </si>
  <si>
    <t>Da2m3m3m4m</t>
  </si>
  <si>
    <t>Dédicace Roc</t>
  </si>
  <si>
    <t>Delphysia</t>
  </si>
  <si>
    <t>F. Lagadeuc</t>
  </si>
  <si>
    <t>D. Delaroche</t>
  </si>
  <si>
    <t>5mDm1m0a5m</t>
  </si>
  <si>
    <t>Datcha Girl D4</t>
  </si>
  <si>
    <t>Danse du Loir</t>
  </si>
  <si>
    <t>Daily Music</t>
  </si>
  <si>
    <t>Darling du Coudray</t>
  </si>
  <si>
    <t>Dm7m4m4m1m</t>
  </si>
  <si>
    <t>Darkness Queen  D4</t>
  </si>
  <si>
    <t>7m1m8a9a6a</t>
  </si>
  <si>
    <t>Diva Ermitage</t>
  </si>
  <si>
    <t>Diabolic Queen</t>
  </si>
  <si>
    <t>Darkness Queen</t>
  </si>
  <si>
    <t>Dipladenia des Vez</t>
  </si>
  <si>
    <t>C. Pilfert</t>
  </si>
  <si>
    <t>3mDm9mDm2m</t>
  </si>
  <si>
    <t>Delmarosa</t>
  </si>
  <si>
    <t>Mlle A. Barthélémy</t>
  </si>
  <si>
    <t>J. Simon</t>
  </si>
  <si>
    <t>4mDa9aAa0a</t>
  </si>
  <si>
    <t>Darling du Coudray</t>
  </si>
  <si>
    <t>E. Letouzé</t>
  </si>
  <si>
    <t>DmDm7m9m9a</t>
  </si>
  <si>
    <t>Daisy d'Occagnes  D4</t>
  </si>
  <si>
    <t>Dm4m0m3m3m</t>
  </si>
  <si>
    <t>Dolly de Florange D4</t>
  </si>
  <si>
    <t>Daisy d'Occagnes</t>
  </si>
  <si>
    <t>Darling Queen</t>
  </si>
  <si>
    <t>Diabolic Queen  D4</t>
  </si>
  <si>
    <t>6m7mDm4m1m</t>
  </si>
  <si>
    <t>Divine Folie</t>
  </si>
  <si>
    <t>8m2m3m0a4m</t>
  </si>
  <si>
    <t>Daisy d'Occagnes D4</t>
  </si>
  <si>
    <t>Divine Folie</t>
  </si>
  <si>
    <t>Darling Queen  D4</t>
  </si>
  <si>
    <t>F. Terry</t>
  </si>
  <si>
    <t>9m2aDmDa1m</t>
  </si>
  <si>
    <t>Darling Queen D4</t>
  </si>
  <si>
    <t>2a2a1aDm6a</t>
  </si>
  <si>
    <t>Diva Ermitage</t>
  </si>
  <si>
    <t>Drave d'Oc</t>
  </si>
  <si>
    <t>Un Vent d'Ouest  D4</t>
  </si>
  <si>
    <t>Mlle M. Goetz</t>
  </si>
  <si>
    <t>Da5a9a4a0a</t>
  </si>
  <si>
    <t>Ustar de Vandel D4</t>
  </si>
  <si>
    <t>Ultissimo  DP</t>
  </si>
  <si>
    <t>D. Mottier</t>
  </si>
  <si>
    <t>Dm0a0a0a0a</t>
  </si>
  <si>
    <t>Vacate Money</t>
  </si>
  <si>
    <t>Uvevering du Gîte</t>
  </si>
  <si>
    <t>0a0a0a0a9a</t>
  </si>
  <si>
    <t>Vasco de Viette D4</t>
  </si>
  <si>
    <t>Vinochka</t>
  </si>
  <si>
    <t>Tallien</t>
  </si>
  <si>
    <t>Un Vent d'Ouest</t>
  </si>
  <si>
    <t>Tsar de Touchyvon</t>
  </si>
  <si>
    <t>Téma de Bassière  D4</t>
  </si>
  <si>
    <t>P. Dessartre</t>
  </si>
  <si>
    <t>2aDa3a1aDa</t>
  </si>
  <si>
    <t>Un Vent d'Ouest D4</t>
  </si>
  <si>
    <t>Univers de Marzy  D4</t>
  </si>
  <si>
    <t>B. R. Plaire</t>
  </si>
  <si>
    <t>5a2a9a0aDa</t>
  </si>
  <si>
    <t>Univers de Marzy D4</t>
  </si>
  <si>
    <t>Uno Dancer</t>
  </si>
  <si>
    <t>Tobrouk de Payré</t>
  </si>
  <si>
    <t>Upman</t>
  </si>
  <si>
    <t>Uvevering du Gîte</t>
  </si>
  <si>
    <t>Upman  DP</t>
  </si>
  <si>
    <t>B. Mascle</t>
  </si>
  <si>
    <t>0a2a3a5a8a</t>
  </si>
  <si>
    <t>Uno Dancer D4</t>
  </si>
  <si>
    <t>Tsar de Touchyvon</t>
  </si>
  <si>
    <t>F. X. Koenig</t>
  </si>
  <si>
    <t>0m0a0a6m0a</t>
  </si>
  <si>
    <t>Vénus de Bailly D4</t>
  </si>
  <si>
    <t>Vacate Money</t>
  </si>
  <si>
    <t>Vasco de Viette</t>
  </si>
  <si>
    <t>Tango Somolli</t>
  </si>
  <si>
    <t>Vasco de Viette  D4</t>
  </si>
  <si>
    <t>9a8a4a0a1a</t>
  </si>
  <si>
    <t>Ultissimo DP</t>
  </si>
  <si>
    <t>Tango Somolli  D4</t>
  </si>
  <si>
    <t>A. Lhérété</t>
  </si>
  <si>
    <t>DaDaDa0a0a</t>
  </si>
  <si>
    <t>Tobrouk de Payré D4</t>
  </si>
  <si>
    <t>Univers de Marzy</t>
  </si>
  <si>
    <t>Va Très Bien</t>
  </si>
  <si>
    <t>Vénus de Bailly  D4</t>
  </si>
  <si>
    <t>0a0a2a5a7a</t>
  </si>
  <si>
    <t>Va Très Bien DA</t>
  </si>
  <si>
    <t>Ustar de Vandel  D4</t>
  </si>
  <si>
    <t>6a1a6a4a9a</t>
  </si>
  <si>
    <t>Ustar de Vandel</t>
  </si>
  <si>
    <t>Téma de Bassière</t>
  </si>
  <si>
    <t>5a9a8a2a2a</t>
  </si>
  <si>
    <t>Téma de Bassière D4</t>
  </si>
  <si>
    <t>Uno Dancer  D4</t>
  </si>
  <si>
    <t>0a6a2a3aDa</t>
  </si>
  <si>
    <t>Upman DP</t>
  </si>
  <si>
    <t>Vénus de Bailly</t>
  </si>
  <si>
    <t>Team Job</t>
  </si>
  <si>
    <t>Tobrouk de Payré  D4</t>
  </si>
  <si>
    <t>J.-Y. Touillet</t>
  </si>
  <si>
    <t>7a4a6a3a0a</t>
  </si>
  <si>
    <t>Team Job</t>
  </si>
  <si>
    <t>Y. Teerlinck</t>
  </si>
  <si>
    <t>0a0a0aDa3a</t>
  </si>
  <si>
    <t>Tango Somolli D4</t>
  </si>
  <si>
    <t>Ultissimo</t>
  </si>
  <si>
    <t>Tallien  D4</t>
  </si>
  <si>
    <t>H. Sionneau</t>
  </si>
  <si>
    <t>3aDa5aDa1a</t>
  </si>
  <si>
    <t>Va Très Bien  DA</t>
  </si>
  <si>
    <t>M. Busset</t>
  </si>
  <si>
    <t>0aDm0a0a0a</t>
  </si>
  <si>
    <t>Vinochka D4</t>
  </si>
  <si>
    <t>Vinochka  D4</t>
  </si>
  <si>
    <t>F. Sap</t>
  </si>
  <si>
    <t>1a1aDa1a5a</t>
  </si>
  <si>
    <t>Celebrity Délo</t>
  </si>
  <si>
    <t>C. Mégissier</t>
  </si>
  <si>
    <t>Dm4m2m0mDm</t>
  </si>
  <si>
    <t>Calypso Vinoir DP</t>
  </si>
  <si>
    <t>1'13''3</t>
  </si>
  <si>
    <t>Charmeuse Desbois  D4</t>
  </si>
  <si>
    <t>Dm2m6m3m4m</t>
  </si>
  <si>
    <t>Carmen Tilly DA</t>
  </si>
  <si>
    <t>Cacimba  D4</t>
  </si>
  <si>
    <t>Ch. Clin</t>
  </si>
  <si>
    <t>4m1m7mDaDa</t>
  </si>
  <si>
    <t>Cannelle de Pipan D4</t>
  </si>
  <si>
    <t>Calypso Vinoir</t>
  </si>
  <si>
    <t>Carmen Tilly</t>
  </si>
  <si>
    <t>Calie de Pommeraye</t>
  </si>
  <si>
    <t>Cybèle</t>
  </si>
  <si>
    <t>Célinia du Pont  D4</t>
  </si>
  <si>
    <t>DmDm2mDm0a</t>
  </si>
  <si>
    <t>Calie de Pommeraye D4</t>
  </si>
  <si>
    <t>P. Houel</t>
  </si>
  <si>
    <t>F. G. Louiche</t>
  </si>
  <si>
    <t>Dm8m8m2m7m</t>
  </si>
  <si>
    <t>Casbah Wood DP</t>
  </si>
  <si>
    <t>Cannelle de Pipan</t>
  </si>
  <si>
    <t>Cacimba</t>
  </si>
  <si>
    <t>Cannelle de Pipan  D4</t>
  </si>
  <si>
    <t>1m2m1mDa3m</t>
  </si>
  <si>
    <t>Carmen Tilly  DA</t>
  </si>
  <si>
    <t>5m3mDmDaDa</t>
  </si>
  <si>
    <t>Charmeuse Desbois D4</t>
  </si>
  <si>
    <t>Charmeuse Desbois</t>
  </si>
  <si>
    <t>Célinia du Pont</t>
  </si>
  <si>
    <t>Casbah Wood  DP</t>
  </si>
  <si>
    <t>K. Hawas</t>
  </si>
  <si>
    <t>0a9a6m6a7a</t>
  </si>
  <si>
    <t>Calypso Vinoir  DP</t>
  </si>
  <si>
    <t>D. M. Bonne</t>
  </si>
  <si>
    <t>4m2m3m3m2m</t>
  </si>
  <si>
    <t>Cacimba D4</t>
  </si>
  <si>
    <t>Celebrity Délo</t>
  </si>
  <si>
    <t>Casbah Wood</t>
  </si>
  <si>
    <t>Calie de Pommeraye  D4</t>
  </si>
  <si>
    <t>B. Barassin</t>
  </si>
  <si>
    <t>7m6m1m2mDm</t>
  </si>
  <si>
    <t>Célinia du Pont D4</t>
  </si>
  <si>
    <t>Carioca de Lou</t>
  </si>
  <si>
    <t>Da0a1a1aDa</t>
  </si>
  <si>
    <t>Chilkoot Trail DP</t>
  </si>
  <si>
    <t>Choix des Armes  D4</t>
  </si>
  <si>
    <t>Da1a3a1a4a</t>
  </si>
  <si>
    <t>Chef de Play D4</t>
  </si>
  <si>
    <t>Cyriel d'Atom</t>
  </si>
  <si>
    <t>A. De Graeve</t>
  </si>
  <si>
    <t>5a1a1aDa1a</t>
  </si>
  <si>
    <t>Coffee Look d'Eam</t>
  </si>
  <si>
    <t>Coffee Look d'Eam</t>
  </si>
  <si>
    <t>Coco de Rocha</t>
  </si>
  <si>
    <t>Chef de Play</t>
  </si>
  <si>
    <t>Chilkoot Trail  DP</t>
  </si>
  <si>
    <t>2aDa6a9a2a</t>
  </si>
  <si>
    <t>Cocktail Julino D4</t>
  </si>
  <si>
    <t>Cocktail Julino  D4</t>
  </si>
  <si>
    <t>D. Herlem</t>
  </si>
  <si>
    <t>6aDa5a3a9a</t>
  </si>
  <si>
    <t>Cador de Babel DA</t>
  </si>
  <si>
    <t>Calou Renardière</t>
  </si>
  <si>
    <t>Coco Flanel</t>
  </si>
  <si>
    <t>Cyriel d'Atom</t>
  </si>
  <si>
    <t>Coco Flanel  D4</t>
  </si>
  <si>
    <t>G. Moinon</t>
  </si>
  <si>
    <t>3a1aDa1a8a</t>
  </si>
  <si>
    <t>Coco de Rocha D4</t>
  </si>
  <si>
    <t>1'15''6</t>
  </si>
  <si>
    <t>2a4aDaDa4a</t>
  </si>
  <si>
    <t>Carlton de Viette</t>
  </si>
  <si>
    <t>D. Pieters</t>
  </si>
  <si>
    <t>Cachou d'Occagnes</t>
  </si>
  <si>
    <t>Coëtquidan</t>
  </si>
  <si>
    <t>Calou Renardière  D4</t>
  </si>
  <si>
    <t>1a0a1a0a9a</t>
  </si>
  <si>
    <t>Coëtquidan D4</t>
  </si>
  <si>
    <t>Cachou d'Occagnes  D4</t>
  </si>
  <si>
    <t>6aDa2a1aDa</t>
  </si>
  <si>
    <t>Cachou d'Occagnes D4</t>
  </si>
  <si>
    <t>1'22''6</t>
  </si>
  <si>
    <t>Carioca de Lou</t>
  </si>
  <si>
    <t>Chilkoot Trail</t>
  </si>
  <si>
    <t>Choomy Deladou  D4</t>
  </si>
  <si>
    <t>Mme V. Lecroq</t>
  </si>
  <si>
    <t>7a2a4aDa0a</t>
  </si>
  <si>
    <t>Coëtquidan  D4</t>
  </si>
  <si>
    <t>Da3a1a6a4a</t>
  </si>
  <si>
    <t>Choix des Armes D4</t>
  </si>
  <si>
    <t>Choix des Armes</t>
  </si>
  <si>
    <t>Choomy Deladou</t>
  </si>
  <si>
    <t>Cador de Babel  DA</t>
  </si>
  <si>
    <t>Y. Hallais</t>
  </si>
  <si>
    <t>3aDaDaDa0a</t>
  </si>
  <si>
    <t>P. Derycke</t>
  </si>
  <si>
    <t>Da9a0a0a4a</t>
  </si>
  <si>
    <t>Coco Flanel D4</t>
  </si>
  <si>
    <t>Cocktail Julino</t>
  </si>
  <si>
    <t>Castel du Sud  D4</t>
  </si>
  <si>
    <t>Da2m1m2m4a</t>
  </si>
  <si>
    <t>Calou Renardière D4</t>
  </si>
  <si>
    <t>Chef de Play  D4</t>
  </si>
  <si>
    <t>5a2a7a4a2a</t>
  </si>
  <si>
    <t>Choomy Deladou D4</t>
  </si>
  <si>
    <t>Cador de Babel</t>
  </si>
  <si>
    <t>Coco de Rocha  D4</t>
  </si>
  <si>
    <t>DaDa8a6a0a</t>
  </si>
  <si>
    <t>Castel du Sud D4</t>
  </si>
  <si>
    <t>Castel du Sud</t>
  </si>
  <si>
    <t>Délicieux du Cébé  D4</t>
  </si>
  <si>
    <t>8a1a2aDa</t>
  </si>
  <si>
    <t>Duc d'Idée</t>
  </si>
  <si>
    <t>Carlton de Viette</t>
  </si>
  <si>
    <t>Dreben d'Am</t>
  </si>
  <si>
    <t>Å. Kristoffersson</t>
  </si>
  <si>
    <t>2a6a7aDa6a</t>
  </si>
  <si>
    <t>Délicieux du Cébé D4</t>
  </si>
  <si>
    <t>Désir d'Ariane  D4</t>
  </si>
  <si>
    <t>7a3a2a5aDa</t>
  </si>
  <si>
    <t>Dilemne Angèle DP</t>
  </si>
  <si>
    <t>Duc d'Idée</t>
  </si>
  <si>
    <t>Délicieux du Cébé</t>
  </si>
  <si>
    <t>Duc d'Or</t>
  </si>
  <si>
    <t>Duc des Bordes</t>
  </si>
  <si>
    <t>Diadème Blue</t>
  </si>
  <si>
    <t>9a2aDa5a1a</t>
  </si>
  <si>
    <t>Duc des Bordes</t>
  </si>
  <si>
    <t>Duc d'Or</t>
  </si>
  <si>
    <t>3a4a1a9a2a</t>
  </si>
  <si>
    <t>Deal On Line</t>
  </si>
  <si>
    <t>Désir d'Ariane</t>
  </si>
  <si>
    <t>Dino Volo</t>
  </si>
  <si>
    <t>Don Vito Gap</t>
  </si>
  <si>
    <t>3a1a1a</t>
  </si>
  <si>
    <t>Denver de Vandel</t>
  </si>
  <si>
    <t>Deal On Line</t>
  </si>
  <si>
    <t>3a3aDaDaDa</t>
  </si>
  <si>
    <t>Denver de Vandel</t>
  </si>
  <si>
    <t>Diadème Blue</t>
  </si>
  <si>
    <t>Dilemne Angèle  DP</t>
  </si>
  <si>
    <t>Mlle C. Delamare</t>
  </si>
  <si>
    <t>7a9aDa4aDa</t>
  </si>
  <si>
    <t>Dino Volo</t>
  </si>
  <si>
    <t>S. Levoy</t>
  </si>
  <si>
    <t>1a1a</t>
  </si>
  <si>
    <t>Don Vito Gap</t>
  </si>
  <si>
    <t>P. Guarnieri</t>
  </si>
  <si>
    <t>Dilemne Angèle</t>
  </si>
  <si>
    <t>Dreben d'Am</t>
  </si>
  <si>
    <t>0a6aDaDa4a</t>
  </si>
  <si>
    <t>Désir d'Ariane D4</t>
  </si>
  <si>
    <t>P. Viel</t>
  </si>
  <si>
    <t>8a6a2a3a5a</t>
  </si>
  <si>
    <t>5aDaDa5a4a</t>
  </si>
  <si>
    <t>Djimmy</t>
  </si>
  <si>
    <t>Mlle C. Chassagne</t>
  </si>
  <si>
    <t>8aDmDm8a8a</t>
  </si>
  <si>
    <t>Dreamer Boy DP</t>
  </si>
  <si>
    <r>
      <t>pour</t>
    </r>
    <r>
      <rPr>
        <b/>
        <sz val="11"/>
        <color rgb="FF000000"/>
        <rFont val="Calibri"/>
        <scheme val="minor"/>
      </rPr>
      <t> 1 €</t>
    </r>
  </si>
  <si>
    <t>Djembé du Pont  DP</t>
  </si>
  <si>
    <t>9aDaDaDa4a</t>
  </si>
  <si>
    <t>D'Accord Maestro</t>
  </si>
  <si>
    <t>Donato Pierji</t>
  </si>
  <si>
    <t>Django du Bocage</t>
  </si>
  <si>
    <t>Début de Soirée</t>
  </si>
  <si>
    <t>Delius</t>
  </si>
  <si>
    <t>Diamant du Nil</t>
  </si>
  <si>
    <t>Ch. Douillet</t>
  </si>
  <si>
    <t>8a3a5a4aDa</t>
  </si>
  <si>
    <t>Dudu du Noyer</t>
  </si>
  <si>
    <t>Django du Bocage</t>
  </si>
  <si>
    <t>Da1a1aDa3a</t>
  </si>
  <si>
    <t>Dreamer Boy</t>
  </si>
  <si>
    <t>D'Accord Maestro</t>
  </si>
  <si>
    <t>Djembé du Pont</t>
  </si>
  <si>
    <t>Djédjé Nathanpi</t>
  </si>
  <si>
    <t>Donato Pierji</t>
  </si>
  <si>
    <t>7a1a3a1a</t>
  </si>
  <si>
    <t>Deus Ex Machina</t>
  </si>
  <si>
    <t>DaDaDa2a1a</t>
  </si>
  <si>
    <t>Djembé du Pont DP</t>
  </si>
  <si>
    <t>Dudu du Noyer</t>
  </si>
  <si>
    <t>Diamant du Nil</t>
  </si>
  <si>
    <t>Dreamer Boy  DP</t>
  </si>
  <si>
    <t>4aDaDaDm1a</t>
  </si>
  <si>
    <t>Début de Soirée</t>
  </si>
  <si>
    <t>1a4a1aDa9a</t>
  </si>
  <si>
    <t>Deus Ex Machina</t>
  </si>
  <si>
    <t>1a2a2a</t>
  </si>
  <si>
    <t>8mDaDa6aDa</t>
  </si>
  <si>
    <t>Djédjé Nathanpi</t>
  </si>
  <si>
    <t>E. Castelleta</t>
  </si>
  <si>
    <t>5aDa4aDa3a</t>
  </si>
  <si>
    <t>0a1a1a1a</t>
  </si>
  <si>
    <t>Cambridge  DP</t>
  </si>
  <si>
    <t>7a6aDa7a8a</t>
  </si>
  <si>
    <t>Chérie Cash DP</t>
  </si>
  <si>
    <t>Caline Belri  DP</t>
  </si>
  <si>
    <t>B. Chanonat</t>
  </si>
  <si>
    <t>3a8a4a4a8a</t>
  </si>
  <si>
    <t>Costa d'Occagnes D4</t>
  </si>
  <si>
    <t>Colombia d'Oyse</t>
  </si>
  <si>
    <t>A. G. Maillard</t>
  </si>
  <si>
    <t>0a1a2a4a0a</t>
  </si>
  <si>
    <t>Cécilita</t>
  </si>
  <si>
    <t>Costa d'Occagnes</t>
  </si>
  <si>
    <t>Carte Secrète</t>
  </si>
  <si>
    <t>Crystal Race</t>
  </si>
  <si>
    <t>Chipie du Vivier  DA</t>
  </si>
  <si>
    <t>Dm3a1a8m4m</t>
  </si>
  <si>
    <t>Chipie du Vivier DA</t>
  </si>
  <si>
    <t>Costa d'Occagnes  D4</t>
  </si>
  <si>
    <t>J. Duteuil</t>
  </si>
  <si>
    <t>7a1a3a5a5a</t>
  </si>
  <si>
    <t>Circe D4</t>
  </si>
  <si>
    <t>Chérie Cash</t>
  </si>
  <si>
    <t>Caline Belri</t>
  </si>
  <si>
    <t>Calypso du Relais</t>
  </si>
  <si>
    <t>Claire du Génie</t>
  </si>
  <si>
    <t>Chérie Cash  DP</t>
  </si>
  <si>
    <t>5a0a5a4a6a</t>
  </si>
  <si>
    <t>Claire du Génie D4</t>
  </si>
  <si>
    <t>Crystal Race  DP</t>
  </si>
  <si>
    <t>L. Roelens</t>
  </si>
  <si>
    <t>2a4a6aDm8a</t>
  </si>
  <si>
    <t>Cambridge DP</t>
  </si>
  <si>
    <t>Chiba Chatho</t>
  </si>
  <si>
    <t>Charlotte Maza</t>
  </si>
  <si>
    <t>Carte Secrète  DP</t>
  </si>
  <si>
    <t>2a1a0a2a3a</t>
  </si>
  <si>
    <t>Carte Secrète DP</t>
  </si>
  <si>
    <t>J. P. Robineau</t>
  </si>
  <si>
    <t>0a6aDa4a2a</t>
  </si>
  <si>
    <t>Caline Belri DP</t>
  </si>
  <si>
    <t>Chipie du Vivier</t>
  </si>
  <si>
    <t>Chérie Quick</t>
  </si>
  <si>
    <t>Calypso du Relais  D4</t>
  </si>
  <si>
    <t>Da3a5a3a3a</t>
  </si>
  <si>
    <t>Calypso du Relais D4</t>
  </si>
  <si>
    <t>Chiba Chatho  D4</t>
  </si>
  <si>
    <t>1aDaDaDa1a</t>
  </si>
  <si>
    <t>Crystal Race DP</t>
  </si>
  <si>
    <t>Circe</t>
  </si>
  <si>
    <t>Claire du Génie  D4</t>
  </si>
  <si>
    <t>G. Curens</t>
  </si>
  <si>
    <t>2a4mDa7aDm</t>
  </si>
  <si>
    <t>Chérie Quick DP</t>
  </si>
  <si>
    <t>Chérie Quick  DP</t>
  </si>
  <si>
    <t>9a0a6a1aDa</t>
  </si>
  <si>
    <t>Charlotte Maza D4</t>
  </si>
  <si>
    <t>Cambridge</t>
  </si>
  <si>
    <t>Charlotte Maza  D4</t>
  </si>
  <si>
    <t>Da1aDa3aDa</t>
  </si>
  <si>
    <t>Circe  D4</t>
  </si>
  <si>
    <t>6mDmDm0aDa</t>
  </si>
  <si>
    <t>Colombia d'Oyse</t>
  </si>
  <si>
    <t>R4</t>
  </si>
  <si>
    <t>Brandevin</t>
  </si>
  <si>
    <t>(16)DaDm2m</t>
  </si>
  <si>
    <t>Beethov D4</t>
  </si>
  <si>
    <t>Mlle L. Balayn</t>
  </si>
  <si>
    <t>Boss de Javie  D4</t>
  </si>
  <si>
    <t>(16)4m4mDm</t>
  </si>
  <si>
    <t>Boss de Javie D4</t>
  </si>
  <si>
    <t>Baron de Bry</t>
  </si>
  <si>
    <t>Brio de Tillard</t>
  </si>
  <si>
    <t>Bel Canto</t>
  </si>
  <si>
    <t>Boy of God  D4</t>
  </si>
  <si>
    <t>(16)Dm9aDa</t>
  </si>
  <si>
    <t>Berlioz de Tillard</t>
  </si>
  <si>
    <t>Berlioz de Tillard(E1)</t>
  </si>
  <si>
    <t>E. Lefranc</t>
  </si>
  <si>
    <t>(16)2m8m2a</t>
  </si>
  <si>
    <t>Brio de Tillard</t>
  </si>
  <si>
    <t>Mlle L. Drapier</t>
  </si>
  <si>
    <t>Believe Me</t>
  </si>
  <si>
    <t>Berlioz de Tillard</t>
  </si>
  <si>
    <t>Baby Barbés</t>
  </si>
  <si>
    <t>Baron de Bry</t>
  </si>
  <si>
    <t>E. Herbeau</t>
  </si>
  <si>
    <t>Mme C. de Soete</t>
  </si>
  <si>
    <t>(16)1m1m3m</t>
  </si>
  <si>
    <t>Baby Barbés</t>
  </si>
  <si>
    <t>C. Leclerc</t>
  </si>
  <si>
    <t>Balios</t>
  </si>
  <si>
    <t>(16)7m9mDm</t>
  </si>
  <si>
    <t>Beethov</t>
  </si>
  <si>
    <t>Boss de Javie</t>
  </si>
  <si>
    <t>Blood Diamond  DP</t>
  </si>
  <si>
    <t>V. Saussaye</t>
  </si>
  <si>
    <t>G. Beaufils</t>
  </si>
  <si>
    <t>(16)7a0a2a</t>
  </si>
  <si>
    <t>Bel Canto</t>
  </si>
  <si>
    <t>Bacilly</t>
  </si>
  <si>
    <t>(16)0a2m4a</t>
  </si>
  <si>
    <t>Blueberry de Couet</t>
  </si>
  <si>
    <t>Bacchus Chambray</t>
  </si>
  <si>
    <t>Bonheur du Lot</t>
  </si>
  <si>
    <t>Baccara des Bordes</t>
  </si>
  <si>
    <t>Mlle O. Herbinière</t>
  </si>
  <si>
    <t>Bolide Jiel</t>
  </si>
  <si>
    <t>Mlle M. Collet</t>
  </si>
  <si>
    <t>Beethov  D4</t>
  </si>
  <si>
    <t>G. Gillot</t>
  </si>
  <si>
    <t>(16)6m8m1m</t>
  </si>
  <si>
    <t>Believe Me D4</t>
  </si>
  <si>
    <t>Blueberry de Couet</t>
  </si>
  <si>
    <t>(16)Dm0m8a</t>
  </si>
  <si>
    <t>Brio de Tillard(E1)</t>
  </si>
  <si>
    <t>(16)3m1mDm</t>
  </si>
  <si>
    <t>A. Hubert</t>
  </si>
  <si>
    <t>(16)6m3m0m</t>
  </si>
  <si>
    <t>Bonheur du Lot D4</t>
  </si>
  <si>
    <t>F. Poisson</t>
  </si>
  <si>
    <t>(16)6m6m7m</t>
  </si>
  <si>
    <t>Boy of God</t>
  </si>
  <si>
    <t>Bacchus Chambray  D4</t>
  </si>
  <si>
    <t>(16)5m5m1m</t>
  </si>
  <si>
    <t>Believe Me  D4</t>
  </si>
  <si>
    <t>(16)0a3m0a</t>
  </si>
  <si>
    <t>Blood Diamond DP</t>
  </si>
  <si>
    <t>Baccara des Bordes</t>
  </si>
  <si>
    <t>Bonheur du Lot  D4</t>
  </si>
  <si>
    <t>P. J. Cordeau</t>
  </si>
  <si>
    <t>(16)9mAm8m</t>
  </si>
  <si>
    <t>Blood Diamond</t>
  </si>
  <si>
    <t>Bolide Jiel</t>
  </si>
  <si>
    <t>Urango Marancourt  DP</t>
  </si>
  <si>
    <t>Mlle C. Tessier</t>
  </si>
  <si>
    <t>M. Sala</t>
  </si>
  <si>
    <t>(16)7a5a0a</t>
  </si>
  <si>
    <t>Allegro Nonantais D4</t>
  </si>
  <si>
    <t>R. Porée</t>
  </si>
  <si>
    <t>Vivoli</t>
  </si>
  <si>
    <t>T. Lardillier</t>
  </si>
  <si>
    <t>(16)8aDa3a</t>
  </si>
  <si>
    <t>Aviatrice DP</t>
  </si>
  <si>
    <t>Allegro Nonantais</t>
  </si>
  <si>
    <t>Urf du Rib</t>
  </si>
  <si>
    <t>Aviatrice</t>
  </si>
  <si>
    <t>Vito des Landiers</t>
  </si>
  <si>
    <t>Urf du Rib  DP</t>
  </si>
  <si>
    <t>V. Goetz</t>
  </si>
  <si>
    <t>(16)6a1a0a</t>
  </si>
  <si>
    <t>Vito des Landiers D4</t>
  </si>
  <si>
    <t>S. Gaudard</t>
  </si>
  <si>
    <t>Armess de Guez  D4</t>
  </si>
  <si>
    <t>(16)4a0a8a</t>
  </si>
  <si>
    <t>Americo Vespucci</t>
  </si>
  <si>
    <t>P. R. Mary</t>
  </si>
  <si>
    <t>Armess de Guez</t>
  </si>
  <si>
    <t>Americo Vespucci</t>
  </si>
  <si>
    <t>Uno des Pleignes</t>
  </si>
  <si>
    <t>(16)9a5a2a</t>
  </si>
  <si>
    <t>Volcan Joli</t>
  </si>
  <si>
    <t>G. Hernot</t>
  </si>
  <si>
    <t>(16)7a1a4a</t>
  </si>
  <si>
    <t>Uska</t>
  </si>
  <si>
    <t>Ucapiettra</t>
  </si>
  <si>
    <t>Aviatrice  DP</t>
  </si>
  <si>
    <t>(16)0aDa2a</t>
  </si>
  <si>
    <t>Uska D4</t>
  </si>
  <si>
    <t>Mlle Am. Renault</t>
  </si>
  <si>
    <t>Uno des Pleignes  D4</t>
  </si>
  <si>
    <t>Mlle L. Lizée</t>
  </si>
  <si>
    <t>D. Brossard</t>
  </si>
  <si>
    <t>(16)3a5a8a</t>
  </si>
  <si>
    <t>Aladin DP</t>
  </si>
  <si>
    <t>J.F. Noël</t>
  </si>
  <si>
    <t>Viking Marancourt</t>
  </si>
  <si>
    <t>Urietta</t>
  </si>
  <si>
    <t>(16)Da3aDa</t>
  </si>
  <si>
    <t>Vénus de Fromentel D4</t>
  </si>
  <si>
    <t>D. Lefranc</t>
  </si>
  <si>
    <t>Uska  D4</t>
  </si>
  <si>
    <t>J. M. Legros</t>
  </si>
  <si>
    <t>(16)2a4a5a</t>
  </si>
  <si>
    <t>Urf du Rib DP</t>
  </si>
  <si>
    <t>Volcan Joli</t>
  </si>
  <si>
    <t>Vito des Landiers  D4</t>
  </si>
  <si>
    <t>(16)0a9a5a</t>
  </si>
  <si>
    <t>Urango Marancourt DP</t>
  </si>
  <si>
    <t>Vénus de Fromentel  D4</t>
  </si>
  <si>
    <t>(16)0aDa9a</t>
  </si>
  <si>
    <t>Aladin</t>
  </si>
  <si>
    <t>Aladin  DP</t>
  </si>
  <si>
    <t>(16)0a5aDa</t>
  </si>
  <si>
    <t>Ucapiettra D4</t>
  </si>
  <si>
    <t>C. Meneghetti</t>
  </si>
  <si>
    <t>Allegro Nonantais  D4</t>
  </si>
  <si>
    <t>L. Simon</t>
  </si>
  <si>
    <t>(16)6a1a6a</t>
  </si>
  <si>
    <t>Viking Marancourt</t>
  </si>
  <si>
    <t>J. Dutertre</t>
  </si>
  <si>
    <t>Vénus de Fromentel</t>
  </si>
  <si>
    <t>Ucapiettra  D4</t>
  </si>
  <si>
    <t>Ad. Meneghetti</t>
  </si>
  <si>
    <t>(16)7a3a0a</t>
  </si>
  <si>
    <t>Armess de Guez D4</t>
  </si>
  <si>
    <t>J.-P. Lecourt</t>
  </si>
  <si>
    <t>(16)4aDa1a</t>
  </si>
  <si>
    <t>Uno des Pleignes D4</t>
  </si>
  <si>
    <t>Urango Marancourt</t>
  </si>
  <si>
    <t>Davao Jiel</t>
  </si>
  <si>
    <t>(16)DaDa</t>
  </si>
  <si>
    <t>Damiano Bello D4</t>
  </si>
  <si>
    <t>Derby du Biwetz  D4</t>
  </si>
  <si>
    <t>Dom Vadof</t>
  </si>
  <si>
    <t>M. Yvon</t>
  </si>
  <si>
    <t>Domingo Aldo</t>
  </si>
  <si>
    <t>Duc d'Alloer</t>
  </si>
  <si>
    <t>Dopiom Montaval</t>
  </si>
  <si>
    <t>Dis Nous Tout</t>
  </si>
  <si>
    <t>Dis Nous Tout</t>
  </si>
  <si>
    <t>(16)Dm5mDm</t>
  </si>
  <si>
    <t>Dpg</t>
  </si>
  <si>
    <t>Domingo Aldo</t>
  </si>
  <si>
    <t>(16)2mDa5a</t>
  </si>
  <si>
    <t>Derby du Biwetz D4</t>
  </si>
  <si>
    <t>Damiano Bello</t>
  </si>
  <si>
    <t>Dandy du Rosay</t>
  </si>
  <si>
    <t>Dom Vadof</t>
  </si>
  <si>
    <t>Dopiom Montaval  D4</t>
  </si>
  <si>
    <t>Mlle C. Bréard-Hermelin</t>
  </si>
  <si>
    <t>(16)Da5m0a</t>
  </si>
  <si>
    <t>Dragon Rouge</t>
  </si>
  <si>
    <t>A. Roussel</t>
  </si>
  <si>
    <t>(16)8a7aDa</t>
  </si>
  <si>
    <t>Design d'Herfraie</t>
  </si>
  <si>
    <t>Derby des Caillons</t>
  </si>
  <si>
    <t>Derby des Caillons</t>
  </si>
  <si>
    <t>(16)Dm5m0m</t>
  </si>
  <si>
    <t>Dopiom Montaval D4</t>
  </si>
  <si>
    <t>Dakota Atout  D4</t>
  </si>
  <si>
    <t>(16)0a5a9a</t>
  </si>
  <si>
    <t>Darcy de Touchyvon</t>
  </si>
  <si>
    <t>Dragon Rouge</t>
  </si>
  <si>
    <t>Darcy de Touchyvon  DP(E1)</t>
  </si>
  <si>
    <t>(16)6a8a2a</t>
  </si>
  <si>
    <t>Dandy du Rosay  D4</t>
  </si>
  <si>
    <t>O. Tirard</t>
  </si>
  <si>
    <t>(16)Dm5m2m</t>
  </si>
  <si>
    <t>Dakota Atout D4</t>
  </si>
  <si>
    <t>Derby du Biwetz</t>
  </si>
  <si>
    <t>Davao Jiel</t>
  </si>
  <si>
    <t>(16)6a9a4a</t>
  </si>
  <si>
    <t>Darcy de Touchyvon DP</t>
  </si>
  <si>
    <t>Damiano Bello  D4</t>
  </si>
  <si>
    <t>(16)4m4m4m</t>
  </si>
  <si>
    <t>Dandy du Rosay D4</t>
  </si>
  <si>
    <t>Dakota Atout</t>
  </si>
  <si>
    <t>Design d'Herfraie  D4(E1)</t>
  </si>
  <si>
    <t>Design d'Herfraie D4</t>
  </si>
  <si>
    <t>Duc d'Alloer  DP</t>
  </si>
  <si>
    <t>H. Combot</t>
  </si>
  <si>
    <t>(16)5mDmDm</t>
  </si>
  <si>
    <t>Duc d'Alloer DP</t>
  </si>
  <si>
    <t>Nombre de courses</t>
  </si>
  <si>
    <t>Partants</t>
  </si>
  <si>
    <t>Favori Cheval Presse</t>
  </si>
  <si>
    <t>Ligne Favori</t>
  </si>
  <si>
    <t>Numéro Favori parieur</t>
  </si>
  <si>
    <t>Cheval Favori parieur</t>
  </si>
  <si>
    <t>Place favori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</si>
</sst>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6" x14ac:knownFonts="1">
    <font>
      <sz val="12"/>
      <color theme="1"/>
      <name val="Calibri"/>
      <family val="2"/>
      <scheme val="minor"/>
    </font>
    <font>
      <sz val="11"/>
      <name val="Calibri"/>
      <scheme val="minor"/>
    </font>
    <font>
      <b/>
      <sz val="1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i/>
      <sz val="11"/>
      <color rgb="FFFFFFFF"/>
      <name val="Calibri"/>
      <scheme val="minor"/>
    </font>
    <font>
      <sz val="11"/>
      <color rgb="FF000000"/>
      <name val="Calibri"/>
      <scheme val="minor"/>
    </font>
    <font>
      <b/>
      <sz val="11"/>
      <color rgb="FF333333"/>
      <name val="Calibri"/>
      <scheme val="minor"/>
    </font>
    <font>
      <sz val="11"/>
      <color rgb="FF333333"/>
      <name val="Calibri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scheme val="minor"/>
    </font>
    <font>
      <u/>
      <sz val="11"/>
      <name val="Calibri"/>
      <scheme val="minor"/>
    </font>
    <font>
      <i/>
      <sz val="11"/>
      <name val="Calibri"/>
      <scheme val="minor"/>
    </font>
    <font>
      <b/>
      <sz val="11"/>
      <color rgb="FF000000"/>
      <name val="Calibri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14" fontId="1" fillId="0" borderId="0" xfId="0" applyNumberFormat="1" applyFont="1"/>
    <xf numFmtId="0" fontId="3" fillId="0" borderId="0" xfId="0" applyFont="1"/>
    <xf numFmtId="0" fontId="6" fillId="0" borderId="0" xfId="0" applyFont="1"/>
    <xf numFmtId="0" fontId="7" fillId="0" borderId="0" xfId="0" applyFont="1"/>
    <xf numFmtId="8" fontId="7" fillId="0" borderId="0" xfId="0" applyNumberFormat="1" applyFont="1"/>
    <xf numFmtId="0" fontId="8" fillId="0" borderId="0" xfId="0" applyFont="1"/>
    <xf numFmtId="8" fontId="8" fillId="0" borderId="0" xfId="0" applyNumberFormat="1" applyFont="1"/>
    <xf numFmtId="0" fontId="10" fillId="0" borderId="0" xfId="1" applyFont="1"/>
    <xf numFmtId="0" fontId="11" fillId="0" borderId="0" xfId="1" applyFont="1"/>
    <xf numFmtId="0" fontId="5" fillId="0" borderId="0" xfId="0" applyFont="1"/>
    <xf numFmtId="0" fontId="12" fillId="0" borderId="0" xfId="0" applyFont="1"/>
    <xf numFmtId="0" fontId="1" fillId="2" borderId="0" xfId="0" applyFont="1" applyFill="1"/>
    <xf numFmtId="0" fontId="0" fillId="2" borderId="0" xfId="0" applyFill="1"/>
    <xf numFmtId="14" fontId="0" fillId="0" borderId="0" xfId="0" applyNumberFormat="1"/>
    <xf numFmtId="0" fontId="0" fillId="0" borderId="0" xfId="0" applyFill="1"/>
    <xf numFmtId="0" fontId="0" fillId="3" borderId="0" xfId="0" applyFill="1"/>
    <xf numFmtId="0" fontId="1" fillId="3" borderId="0" xfId="0" applyFont="1" applyFill="1"/>
    <xf numFmtId="0" fontId="1" fillId="4" borderId="0" xfId="0" applyFont="1" applyFill="1"/>
    <xf numFmtId="0" fontId="2" fillId="4" borderId="0" xfId="0" applyFont="1" applyFill="1"/>
    <xf numFmtId="0" fontId="12" fillId="4" borderId="0" xfId="0" applyFont="1" applyFill="1"/>
    <xf numFmtId="0" fontId="1" fillId="5" borderId="0" xfId="0" applyFont="1" applyFill="1"/>
    <xf numFmtId="0" fontId="0" fillId="5" borderId="0" xfId="0" applyFill="1"/>
    <xf numFmtId="8" fontId="8" fillId="0" borderId="0" xfId="0" applyNumberFormat="1" applyFont="1"/>
    <xf numFmtId="8" fontId="7" fillId="0" borderId="0" xfId="0" applyNumberFormat="1" applyFont="1"/>
    <xf numFmtId="0" fontId="3" fillId="0" borderId="0" xfId="0" applyFont="1"/>
    <xf numFmtId="8" fontId="8" fillId="0" borderId="0" xfId="0" applyNumberFormat="1" applyFont="1" applyAlignment="1">
      <alignment horizontal="center"/>
    </xf>
    <xf numFmtId="0" fontId="5" fillId="0" borderId="0" xfId="0" applyFont="1"/>
    <xf numFmtId="14" fontId="1" fillId="2" borderId="0" xfId="0" applyNumberFormat="1" applyFont="1" applyFill="1"/>
    <xf numFmtId="3" fontId="1" fillId="2" borderId="0" xfId="0" applyNumberFormat="1" applyFont="1" applyFill="1"/>
    <xf numFmtId="0" fontId="3" fillId="2" borderId="0" xfId="0" applyFont="1" applyFill="1"/>
    <xf numFmtId="0" fontId="8" fillId="2" borderId="0" xfId="0" applyFont="1" applyFill="1"/>
    <xf numFmtId="0" fontId="3" fillId="2" borderId="0" xfId="0" applyFont="1" applyFill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03"/>
  <sheetViews>
    <sheetView topLeftCell="I7" workbookViewId="0">
      <selection activeCell="Q5" sqref="Q5"/>
    </sheetView>
  </sheetViews>
  <sheetFormatPr baseColWidth="10" defaultColWidth="10.875" defaultRowHeight="15" x14ac:dyDescent="0.25"/>
  <cols>
    <col min="1" max="1" width="10.875" style="24"/>
    <col min="2" max="6" width="10.875" style="1"/>
    <col min="7" max="7" width="23.125" style="1" bestFit="1" customWidth="1"/>
    <col min="8" max="12" width="10.875" style="1"/>
    <col min="13" max="13" width="14.625" style="1" bestFit="1" customWidth="1"/>
    <col min="14" max="14" width="10.875" style="3"/>
    <col min="15" max="16" width="10.875" style="1" customWidth="1"/>
    <col min="17" max="17" width="10.875" style="21"/>
    <col min="18" max="18" width="10.875" style="20"/>
    <col min="19" max="25" width="10.875" style="1"/>
    <col min="26" max="26" width="11.625" style="1" bestFit="1" customWidth="1"/>
    <col min="27" max="16384" width="10.875" style="1"/>
  </cols>
  <sheetData>
    <row r="1" spans="1:30" x14ac:dyDescent="0.25">
      <c r="A1" s="2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3" t="s">
        <v>13</v>
      </c>
      <c r="O1" s="2" t="s">
        <v>14</v>
      </c>
      <c r="P1" s="1" t="s">
        <v>15</v>
      </c>
      <c r="Q1" s="21" t="s">
        <v>16</v>
      </c>
      <c r="R1" s="20" t="s">
        <v>5</v>
      </c>
      <c r="S1" s="1" t="s">
        <v>6</v>
      </c>
      <c r="T1" s="1" t="s">
        <v>10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</row>
    <row r="2" spans="1:30" x14ac:dyDescent="0.25">
      <c r="F2" s="1" t="s">
        <v>26</v>
      </c>
      <c r="G2" s="1" t="s">
        <v>27</v>
      </c>
      <c r="AD2" s="1" t="e">
        <f>INDEX('JAN 2017'!A:Q,MATCH(J4,'JAN 2017'!R:R,0),17)</f>
        <v>#N/A</v>
      </c>
    </row>
    <row r="3" spans="1:30" x14ac:dyDescent="0.25">
      <c r="A3" s="24">
        <f>IF(E3="","",E3)</f>
        <v>1</v>
      </c>
      <c r="B3" s="4">
        <v>42736</v>
      </c>
      <c r="C3" s="4" t="s">
        <v>28</v>
      </c>
      <c r="D3" s="4" t="s">
        <v>29</v>
      </c>
      <c r="E3" s="1">
        <v>1</v>
      </c>
      <c r="F3" s="1">
        <v>1</v>
      </c>
      <c r="G3" s="1" t="s">
        <v>30</v>
      </c>
      <c r="H3" s="1" t="s">
        <v>31</v>
      </c>
      <c r="I3" s="1">
        <v>2700</v>
      </c>
      <c r="J3" s="1">
        <v>67</v>
      </c>
      <c r="K3" s="1" t="s">
        <v>32</v>
      </c>
      <c r="L3" s="1" t="s">
        <v>33</v>
      </c>
      <c r="M3" s="1" t="s">
        <v>34</v>
      </c>
      <c r="N3" s="3">
        <v>54570</v>
      </c>
      <c r="O3" s="1">
        <v>7.9</v>
      </c>
      <c r="P3" s="1">
        <v>8.4</v>
      </c>
      <c r="Q3" s="22">
        <v>1</v>
      </c>
      <c r="R3" s="20">
        <v>2</v>
      </c>
      <c r="S3" s="1" t="s">
        <v>35</v>
      </c>
      <c r="T3" s="1" t="s">
        <v>36</v>
      </c>
      <c r="U3" s="2" t="s">
        <v>37</v>
      </c>
      <c r="V3" s="5"/>
      <c r="W3" s="5" t="s">
        <v>38</v>
      </c>
      <c r="X3" s="30" t="s">
        <v>39</v>
      </c>
      <c r="Y3" s="30"/>
      <c r="Z3" s="6">
        <v>5</v>
      </c>
      <c r="AA3" s="6">
        <v>2</v>
      </c>
      <c r="AB3" s="6">
        <v>12</v>
      </c>
      <c r="AC3" s="6">
        <v>6</v>
      </c>
    </row>
    <row r="4" spans="1:30" x14ac:dyDescent="0.25">
      <c r="A4" s="24">
        <f t="shared" ref="A4:A12" si="0">IF(E4="","",E4)</f>
        <v>1</v>
      </c>
      <c r="B4" s="4">
        <f t="shared" ref="B4:B12" si="1">IF(E4=0,"",B3)</f>
        <v>42736</v>
      </c>
      <c r="C4" s="4" t="s">
        <v>28</v>
      </c>
      <c r="D4" s="4" t="s">
        <v>29</v>
      </c>
      <c r="E4" s="1">
        <v>1</v>
      </c>
      <c r="F4" s="1">
        <v>2</v>
      </c>
      <c r="G4" s="1" t="s">
        <v>40</v>
      </c>
      <c r="H4" s="1" t="s">
        <v>31</v>
      </c>
      <c r="I4" s="1">
        <v>2700</v>
      </c>
      <c r="J4" s="1">
        <v>67</v>
      </c>
      <c r="K4" s="1" t="s">
        <v>36</v>
      </c>
      <c r="L4" s="1" t="s">
        <v>41</v>
      </c>
      <c r="M4" s="1" t="s">
        <v>42</v>
      </c>
      <c r="N4" s="3">
        <v>54710</v>
      </c>
      <c r="O4" s="1">
        <v>11</v>
      </c>
      <c r="P4" s="1">
        <v>11.9</v>
      </c>
      <c r="Q4" s="22">
        <v>2</v>
      </c>
      <c r="R4" s="20">
        <v>1</v>
      </c>
      <c r="S4" s="1" t="s">
        <v>43</v>
      </c>
      <c r="T4" s="1" t="s">
        <v>32</v>
      </c>
      <c r="U4" s="2" t="s">
        <v>44</v>
      </c>
      <c r="V4" s="7">
        <v>2</v>
      </c>
      <c r="W4" s="8">
        <v>10.6</v>
      </c>
      <c r="X4" s="5"/>
      <c r="Y4" s="5" t="s">
        <v>38</v>
      </c>
      <c r="Z4" s="5" t="s">
        <v>45</v>
      </c>
      <c r="AA4" s="5" t="s">
        <v>46</v>
      </c>
      <c r="AB4" s="5" t="s">
        <v>47</v>
      </c>
      <c r="AC4" s="5" t="s">
        <v>48</v>
      </c>
    </row>
    <row r="5" spans="1:30" x14ac:dyDescent="0.25">
      <c r="A5" s="24">
        <f t="shared" si="0"/>
        <v>1</v>
      </c>
      <c r="B5" s="4">
        <f t="shared" si="1"/>
        <v>42736</v>
      </c>
      <c r="C5" s="4" t="s">
        <v>28</v>
      </c>
      <c r="D5" s="4" t="s">
        <v>29</v>
      </c>
      <c r="E5" s="1">
        <v>1</v>
      </c>
      <c r="F5" s="1">
        <v>3</v>
      </c>
      <c r="G5" s="1" t="s">
        <v>49</v>
      </c>
      <c r="H5" s="1" t="s">
        <v>31</v>
      </c>
      <c r="I5" s="1">
        <v>2700</v>
      </c>
      <c r="J5" s="1">
        <v>67</v>
      </c>
      <c r="K5" s="1" t="s">
        <v>50</v>
      </c>
      <c r="L5" s="1" t="s">
        <v>51</v>
      </c>
      <c r="M5" s="1" t="s">
        <v>52</v>
      </c>
      <c r="N5" s="3">
        <v>65370</v>
      </c>
      <c r="O5" s="1">
        <v>13</v>
      </c>
      <c r="P5" s="1">
        <v>22</v>
      </c>
      <c r="Q5" s="22">
        <v>3</v>
      </c>
      <c r="R5" s="20">
        <v>5</v>
      </c>
      <c r="S5" s="1" t="s">
        <v>53</v>
      </c>
      <c r="T5" s="1" t="s">
        <v>54</v>
      </c>
      <c r="U5" s="2" t="s">
        <v>55</v>
      </c>
      <c r="V5" s="9" t="s">
        <v>56</v>
      </c>
      <c r="W5" s="8"/>
      <c r="X5" s="7">
        <v>2</v>
      </c>
      <c r="Y5" s="8">
        <v>11.8</v>
      </c>
      <c r="Z5" s="6">
        <v>1</v>
      </c>
      <c r="AA5" s="6">
        <v>4</v>
      </c>
      <c r="AB5" s="6">
        <v>13</v>
      </c>
    </row>
    <row r="6" spans="1:30" x14ac:dyDescent="0.25">
      <c r="A6" s="24">
        <f t="shared" si="0"/>
        <v>1</v>
      </c>
      <c r="B6" s="4">
        <f t="shared" si="1"/>
        <v>42736</v>
      </c>
      <c r="C6" s="4" t="s">
        <v>28</v>
      </c>
      <c r="D6" s="4" t="s">
        <v>29</v>
      </c>
      <c r="E6" s="1">
        <v>1</v>
      </c>
      <c r="F6" s="1">
        <v>4</v>
      </c>
      <c r="G6" s="1" t="s">
        <v>57</v>
      </c>
      <c r="H6" s="1" t="s">
        <v>31</v>
      </c>
      <c r="I6" s="1">
        <v>2700</v>
      </c>
      <c r="J6" s="1">
        <v>67</v>
      </c>
      <c r="K6" s="1" t="s">
        <v>58</v>
      </c>
      <c r="L6" s="1" t="s">
        <v>59</v>
      </c>
      <c r="M6" s="1" t="s">
        <v>60</v>
      </c>
      <c r="N6" s="3">
        <v>76260</v>
      </c>
      <c r="O6" s="1">
        <v>9.6</v>
      </c>
      <c r="P6" s="1">
        <v>5.9</v>
      </c>
      <c r="Q6" s="22">
        <v>4</v>
      </c>
      <c r="R6" s="20">
        <v>13</v>
      </c>
      <c r="S6" s="1" t="s">
        <v>61</v>
      </c>
      <c r="T6" s="1" t="s">
        <v>62</v>
      </c>
      <c r="U6" s="2" t="s">
        <v>55</v>
      </c>
      <c r="V6" s="7">
        <v>2</v>
      </c>
      <c r="W6" s="10">
        <v>3.2</v>
      </c>
      <c r="X6" s="9" t="s">
        <v>56</v>
      </c>
      <c r="Y6" s="8"/>
      <c r="Z6" s="5" t="s">
        <v>63</v>
      </c>
      <c r="AA6" s="5" t="s">
        <v>57</v>
      </c>
      <c r="AB6" s="5" t="s">
        <v>64</v>
      </c>
    </row>
    <row r="7" spans="1:30" x14ac:dyDescent="0.25">
      <c r="A7" s="24">
        <f t="shared" si="0"/>
        <v>1</v>
      </c>
      <c r="B7" s="4">
        <f t="shared" si="1"/>
        <v>42736</v>
      </c>
      <c r="C7" s="4" t="s">
        <v>28</v>
      </c>
      <c r="D7" s="4" t="s">
        <v>29</v>
      </c>
      <c r="E7" s="1">
        <v>1</v>
      </c>
      <c r="F7" s="1">
        <v>5</v>
      </c>
      <c r="G7" s="1" t="s">
        <v>65</v>
      </c>
      <c r="H7" s="1" t="s">
        <v>31</v>
      </c>
      <c r="I7" s="1">
        <v>2700</v>
      </c>
      <c r="J7" s="1">
        <v>67</v>
      </c>
      <c r="K7" s="1" t="s">
        <v>54</v>
      </c>
      <c r="L7" s="1" t="s">
        <v>66</v>
      </c>
      <c r="M7" s="1" t="s">
        <v>67</v>
      </c>
      <c r="N7" s="3">
        <v>79690</v>
      </c>
      <c r="O7" s="1">
        <v>4.0999999999999996</v>
      </c>
      <c r="P7" s="1">
        <v>4</v>
      </c>
      <c r="Q7" s="22">
        <v>5</v>
      </c>
      <c r="R7" s="20">
        <v>9</v>
      </c>
      <c r="S7" s="1" t="s">
        <v>68</v>
      </c>
      <c r="T7" s="1" t="s">
        <v>69</v>
      </c>
      <c r="U7" s="2" t="s">
        <v>70</v>
      </c>
      <c r="V7" s="9" t="s">
        <v>71</v>
      </c>
      <c r="W7" s="10"/>
      <c r="X7" s="7">
        <v>2</v>
      </c>
      <c r="Y7" s="10">
        <v>3.6</v>
      </c>
      <c r="AA7" s="6">
        <v>9</v>
      </c>
      <c r="AB7" s="6">
        <v>7</v>
      </c>
    </row>
    <row r="8" spans="1:30" x14ac:dyDescent="0.25">
      <c r="A8" s="24">
        <f t="shared" si="0"/>
        <v>1</v>
      </c>
      <c r="B8" s="4">
        <f t="shared" si="1"/>
        <v>42736</v>
      </c>
      <c r="C8" s="4" t="s">
        <v>28</v>
      </c>
      <c r="D8" s="4" t="s">
        <v>29</v>
      </c>
      <c r="E8" s="1">
        <v>1</v>
      </c>
      <c r="F8" s="1">
        <v>6</v>
      </c>
      <c r="G8" s="1" t="s">
        <v>72</v>
      </c>
      <c r="H8" s="1" t="s">
        <v>31</v>
      </c>
      <c r="I8" s="1">
        <v>2700</v>
      </c>
      <c r="J8" s="1">
        <v>67</v>
      </c>
      <c r="K8" s="1" t="s">
        <v>73</v>
      </c>
      <c r="L8" s="1" t="s">
        <v>74</v>
      </c>
      <c r="M8" s="1" t="s">
        <v>75</v>
      </c>
      <c r="N8" s="3">
        <v>80040</v>
      </c>
      <c r="O8" s="1">
        <v>44</v>
      </c>
      <c r="P8" s="1">
        <v>72.8</v>
      </c>
      <c r="Q8" s="22">
        <v>6</v>
      </c>
      <c r="R8" s="20">
        <v>3</v>
      </c>
      <c r="S8" s="1" t="s">
        <v>76</v>
      </c>
      <c r="T8" s="1" t="s">
        <v>50</v>
      </c>
      <c r="U8" s="1" t="s">
        <v>70</v>
      </c>
      <c r="V8" s="7">
        <v>1</v>
      </c>
      <c r="W8" s="10">
        <v>2.1</v>
      </c>
      <c r="X8" s="9" t="s">
        <v>71</v>
      </c>
      <c r="Y8" s="10"/>
      <c r="AA8" s="5" t="s">
        <v>77</v>
      </c>
      <c r="AB8" s="5" t="s">
        <v>78</v>
      </c>
    </row>
    <row r="9" spans="1:30" x14ac:dyDescent="0.25">
      <c r="A9" s="24">
        <f t="shared" si="0"/>
        <v>1</v>
      </c>
      <c r="B9" s="4">
        <f t="shared" si="1"/>
        <v>42736</v>
      </c>
      <c r="C9" s="4" t="s">
        <v>28</v>
      </c>
      <c r="D9" s="4" t="s">
        <v>29</v>
      </c>
      <c r="E9" s="1">
        <v>1</v>
      </c>
      <c r="F9" s="1">
        <v>7</v>
      </c>
      <c r="G9" s="1" t="s">
        <v>79</v>
      </c>
      <c r="H9" s="1" t="s">
        <v>31</v>
      </c>
      <c r="I9" s="1">
        <v>2700</v>
      </c>
      <c r="J9" s="1">
        <v>57</v>
      </c>
      <c r="K9" s="1" t="s">
        <v>80</v>
      </c>
      <c r="L9" s="1" t="s">
        <v>81</v>
      </c>
      <c r="M9" s="1" t="s">
        <v>82</v>
      </c>
      <c r="N9" s="3">
        <v>81480</v>
      </c>
      <c r="O9" s="1">
        <v>22</v>
      </c>
      <c r="P9" s="1">
        <v>20.2</v>
      </c>
      <c r="Q9" s="22">
        <v>7</v>
      </c>
      <c r="R9" s="20">
        <v>14</v>
      </c>
      <c r="S9" s="1" t="s">
        <v>83</v>
      </c>
      <c r="T9" s="1" t="s">
        <v>84</v>
      </c>
      <c r="U9" s="1" t="s">
        <v>85</v>
      </c>
      <c r="V9" s="9" t="s">
        <v>71</v>
      </c>
      <c r="W9" s="10"/>
      <c r="X9" s="7">
        <v>1</v>
      </c>
      <c r="Y9" s="10">
        <v>2</v>
      </c>
      <c r="AA9" s="6">
        <v>10</v>
      </c>
      <c r="AB9" s="6">
        <v>14</v>
      </c>
    </row>
    <row r="10" spans="1:30" x14ac:dyDescent="0.25">
      <c r="A10" s="24">
        <f t="shared" si="0"/>
        <v>1</v>
      </c>
      <c r="B10" s="4">
        <f t="shared" si="1"/>
        <v>42736</v>
      </c>
      <c r="C10" s="4" t="s">
        <v>28</v>
      </c>
      <c r="D10" s="4" t="s">
        <v>29</v>
      </c>
      <c r="E10" s="1">
        <v>1</v>
      </c>
      <c r="F10" s="1">
        <v>8</v>
      </c>
      <c r="G10" s="1" t="s">
        <v>86</v>
      </c>
      <c r="H10" s="1" t="s">
        <v>31</v>
      </c>
      <c r="I10" s="1">
        <v>2700</v>
      </c>
      <c r="J10" s="1">
        <v>67</v>
      </c>
      <c r="K10" s="1" t="s">
        <v>87</v>
      </c>
      <c r="L10" s="1" t="s">
        <v>88</v>
      </c>
      <c r="M10" s="1" t="s">
        <v>89</v>
      </c>
      <c r="N10" s="3">
        <v>81640</v>
      </c>
      <c r="O10" s="1">
        <v>59</v>
      </c>
      <c r="P10" s="1">
        <v>68.400000000000006</v>
      </c>
      <c r="Q10" s="22">
        <v>8</v>
      </c>
      <c r="R10" s="20">
        <v>10</v>
      </c>
      <c r="S10" s="1" t="s">
        <v>90</v>
      </c>
      <c r="T10" s="1" t="s">
        <v>91</v>
      </c>
      <c r="U10" s="1" t="s">
        <v>92</v>
      </c>
      <c r="V10" s="7">
        <v>5</v>
      </c>
      <c r="W10" s="10">
        <v>1.8</v>
      </c>
      <c r="X10" s="9" t="s">
        <v>71</v>
      </c>
      <c r="Y10" s="10"/>
      <c r="AA10" s="5" t="s">
        <v>93</v>
      </c>
      <c r="AB10" s="5" t="s">
        <v>94</v>
      </c>
    </row>
    <row r="11" spans="1:30" x14ac:dyDescent="0.25">
      <c r="A11" s="24">
        <f t="shared" si="0"/>
        <v>1</v>
      </c>
      <c r="B11" s="4">
        <f t="shared" si="1"/>
        <v>42736</v>
      </c>
      <c r="C11" s="4" t="s">
        <v>28</v>
      </c>
      <c r="D11" s="4" t="s">
        <v>29</v>
      </c>
      <c r="E11" s="1">
        <v>1</v>
      </c>
      <c r="F11" s="1">
        <v>9</v>
      </c>
      <c r="G11" s="1" t="s">
        <v>68</v>
      </c>
      <c r="H11" s="1" t="s">
        <v>31</v>
      </c>
      <c r="I11" s="1">
        <v>2700</v>
      </c>
      <c r="J11" s="1">
        <v>67</v>
      </c>
      <c r="K11" s="1" t="s">
        <v>69</v>
      </c>
      <c r="L11" s="1" t="s">
        <v>95</v>
      </c>
      <c r="M11" s="1" t="s">
        <v>96</v>
      </c>
      <c r="N11" s="3">
        <v>97140</v>
      </c>
      <c r="O11" s="1">
        <v>8.6999999999999993</v>
      </c>
      <c r="P11" s="1">
        <v>8.9</v>
      </c>
      <c r="Q11" s="22">
        <v>9</v>
      </c>
      <c r="R11" s="20">
        <v>12</v>
      </c>
      <c r="S11" s="1" t="s">
        <v>97</v>
      </c>
      <c r="T11" s="1" t="s">
        <v>98</v>
      </c>
      <c r="U11" s="1" t="s">
        <v>99</v>
      </c>
      <c r="V11" s="9" t="s">
        <v>71</v>
      </c>
      <c r="W11" s="10"/>
      <c r="X11" s="7">
        <v>5</v>
      </c>
      <c r="Y11" s="10">
        <v>1.8</v>
      </c>
      <c r="AA11" s="6">
        <v>3</v>
      </c>
      <c r="AB11" s="6">
        <v>8</v>
      </c>
    </row>
    <row r="12" spans="1:30" x14ac:dyDescent="0.25">
      <c r="A12" s="24">
        <f t="shared" si="0"/>
        <v>1</v>
      </c>
      <c r="B12" s="4">
        <f t="shared" si="1"/>
        <v>42736</v>
      </c>
      <c r="C12" s="4" t="s">
        <v>28</v>
      </c>
      <c r="D12" s="4" t="s">
        <v>29</v>
      </c>
      <c r="E12" s="1">
        <v>1</v>
      </c>
      <c r="F12" s="1">
        <v>10</v>
      </c>
      <c r="G12" s="1" t="s">
        <v>100</v>
      </c>
      <c r="H12" s="1" t="s">
        <v>31</v>
      </c>
      <c r="I12" s="1">
        <v>2700</v>
      </c>
      <c r="J12" s="1">
        <v>57</v>
      </c>
      <c r="K12" s="1" t="s">
        <v>91</v>
      </c>
      <c r="L12" s="1" t="s">
        <v>101</v>
      </c>
      <c r="M12" s="1" t="s">
        <v>102</v>
      </c>
      <c r="N12" s="3">
        <v>99830</v>
      </c>
      <c r="O12" s="1">
        <v>9.9</v>
      </c>
      <c r="P12" s="1">
        <v>9.6</v>
      </c>
      <c r="Q12" s="22">
        <v>10</v>
      </c>
      <c r="R12" s="20">
        <v>11</v>
      </c>
      <c r="S12" s="1" t="s">
        <v>103</v>
      </c>
      <c r="T12" s="1" t="s">
        <v>104</v>
      </c>
      <c r="U12" s="1" t="s">
        <v>105</v>
      </c>
      <c r="V12" s="5"/>
      <c r="W12" s="5"/>
      <c r="X12" s="9" t="s">
        <v>71</v>
      </c>
      <c r="Y12" s="10"/>
      <c r="AA12" s="5" t="s">
        <v>106</v>
      </c>
      <c r="AB12" s="5" t="s">
        <v>107</v>
      </c>
    </row>
    <row r="13" spans="1:30" x14ac:dyDescent="0.25">
      <c r="A13" s="24">
        <f t="shared" ref="A13:A66" si="2">IF(E13="","",IF(A12&lt;&gt;"",A12,IF(ABS(E13-E7)&lt;2,E13,E7+1)))</f>
        <v>1</v>
      </c>
      <c r="B13" s="4">
        <f>IF(E13=0,"",IF(B12&lt;&gt;0,B12,IF(B11&lt;&gt;0,B11,IF(B10&lt;&gt;0,D10))))</f>
        <v>42736</v>
      </c>
      <c r="C13" s="4" t="s">
        <v>28</v>
      </c>
      <c r="D13" s="4" t="s">
        <v>29</v>
      </c>
      <c r="E13" s="1">
        <v>1</v>
      </c>
      <c r="F13" s="1">
        <v>11</v>
      </c>
      <c r="G13" s="1" t="s">
        <v>108</v>
      </c>
      <c r="H13" s="1" t="s">
        <v>31</v>
      </c>
      <c r="I13" s="1">
        <v>2700</v>
      </c>
      <c r="J13" s="1">
        <v>67</v>
      </c>
      <c r="K13" s="1" t="s">
        <v>104</v>
      </c>
      <c r="L13" s="1" t="s">
        <v>88</v>
      </c>
      <c r="M13" s="1" t="s">
        <v>109</v>
      </c>
      <c r="N13" s="3">
        <v>100860</v>
      </c>
      <c r="O13" s="1">
        <v>29</v>
      </c>
      <c r="P13" s="1">
        <v>37.799999999999997</v>
      </c>
      <c r="Q13" s="22" t="s">
        <v>110</v>
      </c>
      <c r="R13" s="20">
        <v>4</v>
      </c>
      <c r="S13" s="1" t="s">
        <v>57</v>
      </c>
      <c r="T13" s="1" t="s">
        <v>58</v>
      </c>
      <c r="U13" s="1" t="s">
        <v>111</v>
      </c>
      <c r="AB13" s="6">
        <v>11</v>
      </c>
    </row>
    <row r="14" spans="1:30" x14ac:dyDescent="0.25">
      <c r="A14" s="24">
        <f t="shared" si="2"/>
        <v>1</v>
      </c>
      <c r="B14" s="4">
        <f>IF(E14=0,"",IF(B13&lt;&gt;0,B13,IF(B12&lt;&gt;0,B12,IF(B11&lt;&gt;0,D11))))</f>
        <v>42736</v>
      </c>
      <c r="C14" s="4" t="s">
        <v>28</v>
      </c>
      <c r="D14" s="4" t="s">
        <v>29</v>
      </c>
      <c r="E14" s="1">
        <v>1</v>
      </c>
      <c r="F14" s="1">
        <v>12</v>
      </c>
      <c r="G14" s="1" t="s">
        <v>112</v>
      </c>
      <c r="H14" s="1" t="s">
        <v>31</v>
      </c>
      <c r="I14" s="1">
        <v>2700</v>
      </c>
      <c r="J14" s="1">
        <v>67</v>
      </c>
      <c r="K14" s="1" t="s">
        <v>98</v>
      </c>
      <c r="L14" s="1" t="s">
        <v>81</v>
      </c>
      <c r="M14" s="1" t="s">
        <v>113</v>
      </c>
      <c r="N14" s="3">
        <v>102140</v>
      </c>
      <c r="O14" s="1">
        <v>12</v>
      </c>
      <c r="P14" s="1">
        <v>13.4</v>
      </c>
      <c r="Q14" s="22" t="s">
        <v>110</v>
      </c>
      <c r="R14" s="20">
        <v>6</v>
      </c>
      <c r="S14" s="1" t="s">
        <v>72</v>
      </c>
      <c r="T14" s="1" t="s">
        <v>73</v>
      </c>
      <c r="U14" s="1" t="s">
        <v>111</v>
      </c>
      <c r="AB14" s="5" t="s">
        <v>114</v>
      </c>
    </row>
    <row r="15" spans="1:30" x14ac:dyDescent="0.25">
      <c r="A15" s="24">
        <f t="shared" si="2"/>
        <v>1</v>
      </c>
      <c r="B15" s="4">
        <f>IF(E15=0,"",IF(B14&lt;&gt;0,B14,IF(B13&lt;&gt;0,B13,IF(B12&lt;&gt;0,D12))))</f>
        <v>42736</v>
      </c>
      <c r="C15" s="4" t="s">
        <v>28</v>
      </c>
      <c r="D15" s="4" t="s">
        <v>29</v>
      </c>
      <c r="E15" s="1">
        <v>1</v>
      </c>
      <c r="F15" s="1">
        <v>13</v>
      </c>
      <c r="G15" s="1" t="s">
        <v>115</v>
      </c>
      <c r="H15" s="1" t="s">
        <v>31</v>
      </c>
      <c r="I15" s="1">
        <v>2700</v>
      </c>
      <c r="J15" s="1">
        <v>67</v>
      </c>
      <c r="K15" s="1" t="s">
        <v>62</v>
      </c>
      <c r="L15" s="1" t="s">
        <v>116</v>
      </c>
      <c r="M15" s="1" t="s">
        <v>117</v>
      </c>
      <c r="N15" s="3">
        <v>103560</v>
      </c>
      <c r="O15" s="1">
        <v>11</v>
      </c>
      <c r="P15" s="1">
        <v>9.5</v>
      </c>
      <c r="Q15" s="22" t="s">
        <v>110</v>
      </c>
      <c r="R15" s="20">
        <v>7</v>
      </c>
      <c r="S15" s="1" t="s">
        <v>79</v>
      </c>
      <c r="T15" s="1" t="s">
        <v>80</v>
      </c>
      <c r="U15" s="1" t="s">
        <v>111</v>
      </c>
      <c r="AB15" s="11"/>
    </row>
    <row r="16" spans="1:30" x14ac:dyDescent="0.25">
      <c r="A16" s="24">
        <f t="shared" si="2"/>
        <v>1</v>
      </c>
      <c r="B16" s="4">
        <f>IF(E16=0,"",IF(B15&lt;&gt;0,B15,IF(B14&lt;&gt;0,B14,IF(B13&lt;&gt;0,D13))))</f>
        <v>42736</v>
      </c>
      <c r="C16" s="4" t="s">
        <v>28</v>
      </c>
      <c r="D16" s="4" t="s">
        <v>29</v>
      </c>
      <c r="E16" s="1">
        <v>1</v>
      </c>
      <c r="F16" s="1">
        <v>14</v>
      </c>
      <c r="G16" s="1" t="s">
        <v>118</v>
      </c>
      <c r="H16" s="1" t="s">
        <v>31</v>
      </c>
      <c r="I16" s="1">
        <v>2700</v>
      </c>
      <c r="J16" s="1">
        <v>67</v>
      </c>
      <c r="K16" s="1" t="s">
        <v>84</v>
      </c>
      <c r="L16" s="1" t="s">
        <v>119</v>
      </c>
      <c r="M16" s="1" t="s">
        <v>120</v>
      </c>
      <c r="N16" s="3">
        <v>109970</v>
      </c>
      <c r="O16" s="1">
        <v>22</v>
      </c>
      <c r="P16" s="1">
        <v>34.200000000000003</v>
      </c>
      <c r="Q16" s="22" t="s">
        <v>110</v>
      </c>
      <c r="R16" s="20">
        <v>8</v>
      </c>
      <c r="S16" s="1" t="s">
        <v>86</v>
      </c>
      <c r="T16" s="1" t="s">
        <v>87</v>
      </c>
      <c r="U16" s="1" t="s">
        <v>111</v>
      </c>
      <c r="AB16" s="11"/>
    </row>
    <row r="17" spans="1:29" x14ac:dyDescent="0.25">
      <c r="A17" s="24" t="str">
        <f t="shared" si="2"/>
        <v/>
      </c>
      <c r="B17" s="4" t="str">
        <f>IF(E17=0,"",IF(B16&lt;&gt;0,B16,IF(B15&lt;&gt;0,B15,IF(B14&lt;&gt;0,D14))))</f>
        <v/>
      </c>
      <c r="C17" s="4"/>
      <c r="D17" s="4"/>
      <c r="AB17" s="11"/>
    </row>
    <row r="18" spans="1:29" x14ac:dyDescent="0.25">
      <c r="A18" s="24">
        <f t="shared" si="2"/>
        <v>2</v>
      </c>
      <c r="B18" s="4">
        <f>IF(E18=0,"",IF(B17&lt;&gt;"",B17,IF(B16&lt;&gt;0,B16,IF(B15&lt;&gt;0,D15))))</f>
        <v>42736</v>
      </c>
      <c r="C18" s="4" t="s">
        <v>28</v>
      </c>
      <c r="D18" s="4" t="s">
        <v>29</v>
      </c>
      <c r="E18" s="1">
        <v>2</v>
      </c>
      <c r="F18" s="1">
        <v>1</v>
      </c>
      <c r="G18" s="1" t="s">
        <v>121</v>
      </c>
      <c r="H18" s="1" t="s">
        <v>122</v>
      </c>
      <c r="I18" s="1">
        <v>2700</v>
      </c>
      <c r="K18" s="1" t="s">
        <v>88</v>
      </c>
      <c r="L18" s="1" t="s">
        <v>88</v>
      </c>
      <c r="M18" s="1" t="s">
        <v>123</v>
      </c>
      <c r="N18" s="3">
        <v>39030</v>
      </c>
      <c r="O18" s="1">
        <v>159</v>
      </c>
      <c r="P18" s="1">
        <v>158.19999999999999</v>
      </c>
      <c r="Q18" s="22">
        <v>1</v>
      </c>
      <c r="R18" s="20">
        <v>8</v>
      </c>
      <c r="S18" s="1" t="s">
        <v>124</v>
      </c>
      <c r="T18" s="1" t="s">
        <v>125</v>
      </c>
      <c r="U18" s="2" t="s">
        <v>126</v>
      </c>
      <c r="V18" s="5"/>
      <c r="W18" s="5" t="s">
        <v>38</v>
      </c>
      <c r="X18" s="30" t="s">
        <v>39</v>
      </c>
      <c r="Y18" s="30"/>
      <c r="Z18" s="6">
        <v>9</v>
      </c>
      <c r="AA18" s="6">
        <v>5</v>
      </c>
      <c r="AB18" s="6">
        <v>4</v>
      </c>
      <c r="AC18" s="6">
        <v>1</v>
      </c>
    </row>
    <row r="19" spans="1:29" x14ac:dyDescent="0.25">
      <c r="A19" s="24">
        <f t="shared" si="2"/>
        <v>2</v>
      </c>
      <c r="B19" s="4">
        <f t="shared" ref="B19:B24" si="3">IF(E19=0,"",IF(B18&lt;&gt;"",B18,IF(B17&lt;&gt;"",B17,IF(B16&lt;&gt;"",D16))))</f>
        <v>42736</v>
      </c>
      <c r="C19" s="4" t="s">
        <v>28</v>
      </c>
      <c r="D19" s="4" t="s">
        <v>29</v>
      </c>
      <c r="E19" s="1">
        <v>2</v>
      </c>
      <c r="F19" s="1">
        <v>2</v>
      </c>
      <c r="G19" s="1" t="s">
        <v>127</v>
      </c>
      <c r="H19" s="1" t="s">
        <v>122</v>
      </c>
      <c r="I19" s="1">
        <v>2700</v>
      </c>
      <c r="K19" s="1" t="s">
        <v>128</v>
      </c>
      <c r="L19" s="1" t="s">
        <v>128</v>
      </c>
      <c r="M19" s="1" t="s">
        <v>129</v>
      </c>
      <c r="N19" s="3">
        <v>40000</v>
      </c>
      <c r="O19" s="1">
        <v>6.6</v>
      </c>
      <c r="P19" s="1">
        <v>9.1999999999999993</v>
      </c>
      <c r="Q19" s="22">
        <v>2</v>
      </c>
      <c r="R19" s="20">
        <v>9</v>
      </c>
      <c r="S19" s="1" t="s">
        <v>130</v>
      </c>
      <c r="T19" s="1" t="s">
        <v>131</v>
      </c>
      <c r="U19" s="2" t="s">
        <v>44</v>
      </c>
      <c r="V19" s="7">
        <v>8</v>
      </c>
      <c r="W19" s="27">
        <v>47.9</v>
      </c>
      <c r="X19" s="5"/>
      <c r="Y19" s="5" t="s">
        <v>38</v>
      </c>
      <c r="Z19" s="5" t="s">
        <v>132</v>
      </c>
      <c r="AA19" s="5" t="s">
        <v>133</v>
      </c>
      <c r="AB19" s="5" t="s">
        <v>134</v>
      </c>
      <c r="AC19" s="5" t="s">
        <v>135</v>
      </c>
    </row>
    <row r="20" spans="1:29" x14ac:dyDescent="0.25">
      <c r="A20" s="24">
        <f t="shared" si="2"/>
        <v>2</v>
      </c>
      <c r="B20" s="4">
        <f t="shared" si="3"/>
        <v>42736</v>
      </c>
      <c r="C20" s="4" t="s">
        <v>28</v>
      </c>
      <c r="D20" s="4" t="s">
        <v>29</v>
      </c>
      <c r="E20" s="1">
        <v>2</v>
      </c>
      <c r="F20" s="1">
        <v>3</v>
      </c>
      <c r="G20" s="1" t="s">
        <v>136</v>
      </c>
      <c r="H20" s="1" t="s">
        <v>122</v>
      </c>
      <c r="I20" s="1">
        <v>2700</v>
      </c>
      <c r="K20" s="1" t="s">
        <v>137</v>
      </c>
      <c r="L20" s="1" t="s">
        <v>138</v>
      </c>
      <c r="M20" s="1" t="s">
        <v>139</v>
      </c>
      <c r="N20" s="3">
        <v>43420</v>
      </c>
      <c r="O20" s="1">
        <v>38</v>
      </c>
      <c r="P20" s="1">
        <v>22</v>
      </c>
      <c r="Q20" s="22">
        <v>3</v>
      </c>
      <c r="R20" s="20">
        <v>4</v>
      </c>
      <c r="S20" s="1" t="s">
        <v>140</v>
      </c>
      <c r="T20" s="1" t="s">
        <v>54</v>
      </c>
      <c r="U20" s="2" t="s">
        <v>70</v>
      </c>
      <c r="V20" s="9" t="s">
        <v>56</v>
      </c>
      <c r="W20" s="27"/>
      <c r="X20" s="7">
        <v>8</v>
      </c>
      <c r="Y20" s="27">
        <v>39.5</v>
      </c>
      <c r="AA20" s="6">
        <v>6</v>
      </c>
      <c r="AB20" s="6">
        <v>3</v>
      </c>
    </row>
    <row r="21" spans="1:29" x14ac:dyDescent="0.25">
      <c r="A21" s="24">
        <f t="shared" si="2"/>
        <v>2</v>
      </c>
      <c r="B21" s="4">
        <f t="shared" si="3"/>
        <v>42736</v>
      </c>
      <c r="C21" s="4" t="s">
        <v>28</v>
      </c>
      <c r="D21" s="4" t="s">
        <v>29</v>
      </c>
      <c r="E21" s="1">
        <v>2</v>
      </c>
      <c r="F21" s="1">
        <v>4</v>
      </c>
      <c r="G21" s="1" t="s">
        <v>141</v>
      </c>
      <c r="H21" s="1" t="s">
        <v>142</v>
      </c>
      <c r="I21" s="1">
        <v>2700</v>
      </c>
      <c r="K21" s="1" t="s">
        <v>54</v>
      </c>
      <c r="L21" s="1" t="s">
        <v>143</v>
      </c>
      <c r="M21" s="1" t="s">
        <v>144</v>
      </c>
      <c r="N21" s="3">
        <v>43770</v>
      </c>
      <c r="O21" s="1">
        <v>21</v>
      </c>
      <c r="P21" s="1">
        <v>11.5</v>
      </c>
      <c r="Q21" s="22">
        <v>4</v>
      </c>
      <c r="R21" s="20">
        <v>10</v>
      </c>
      <c r="S21" s="1" t="s">
        <v>145</v>
      </c>
      <c r="T21" s="1" t="s">
        <v>146</v>
      </c>
      <c r="U21" s="2" t="s">
        <v>70</v>
      </c>
      <c r="V21" s="7">
        <v>8</v>
      </c>
      <c r="W21" s="26">
        <v>7.1</v>
      </c>
      <c r="X21" s="9" t="s">
        <v>56</v>
      </c>
      <c r="Y21" s="27"/>
      <c r="AA21" s="5" t="s">
        <v>147</v>
      </c>
      <c r="AB21" s="5" t="s">
        <v>148</v>
      </c>
    </row>
    <row r="22" spans="1:29" x14ac:dyDescent="0.25">
      <c r="A22" s="24">
        <f t="shared" si="2"/>
        <v>2</v>
      </c>
      <c r="B22" s="4">
        <f t="shared" si="3"/>
        <v>42736</v>
      </c>
      <c r="C22" s="4" t="s">
        <v>28</v>
      </c>
      <c r="D22" s="4" t="s">
        <v>29</v>
      </c>
      <c r="E22" s="1">
        <v>2</v>
      </c>
      <c r="F22" s="1">
        <v>5</v>
      </c>
      <c r="G22" s="1" t="s">
        <v>149</v>
      </c>
      <c r="H22" s="1" t="s">
        <v>122</v>
      </c>
      <c r="I22" s="1">
        <v>2700</v>
      </c>
      <c r="K22" s="1" t="s">
        <v>150</v>
      </c>
      <c r="L22" s="1" t="s">
        <v>95</v>
      </c>
      <c r="M22" s="1" t="s">
        <v>151</v>
      </c>
      <c r="N22" s="3">
        <v>44040</v>
      </c>
      <c r="O22" s="1">
        <v>6.7</v>
      </c>
      <c r="P22" s="1">
        <v>5.9</v>
      </c>
      <c r="Q22" s="22">
        <v>5</v>
      </c>
      <c r="R22" s="20">
        <v>5</v>
      </c>
      <c r="S22" s="1" t="s">
        <v>152</v>
      </c>
      <c r="T22" s="1" t="s">
        <v>150</v>
      </c>
      <c r="U22" s="2" t="s">
        <v>85</v>
      </c>
      <c r="V22" s="9" t="s">
        <v>71</v>
      </c>
      <c r="W22" s="26"/>
      <c r="X22" s="7">
        <v>8</v>
      </c>
      <c r="Y22" s="26">
        <v>7.7</v>
      </c>
      <c r="AA22" s="6">
        <v>10</v>
      </c>
      <c r="AB22" s="6">
        <v>2</v>
      </c>
    </row>
    <row r="23" spans="1:29" x14ac:dyDescent="0.25">
      <c r="A23" s="24">
        <f t="shared" si="2"/>
        <v>2</v>
      </c>
      <c r="B23" s="4">
        <f t="shared" si="3"/>
        <v>42736</v>
      </c>
      <c r="C23" s="4" t="s">
        <v>28</v>
      </c>
      <c r="D23" s="4" t="s">
        <v>29</v>
      </c>
      <c r="E23" s="1">
        <v>2</v>
      </c>
      <c r="F23" s="1">
        <v>6</v>
      </c>
      <c r="G23" s="1" t="s">
        <v>153</v>
      </c>
      <c r="H23" s="1" t="s">
        <v>142</v>
      </c>
      <c r="I23" s="1">
        <v>2700</v>
      </c>
      <c r="K23" s="1" t="s">
        <v>154</v>
      </c>
      <c r="L23" s="1" t="s">
        <v>155</v>
      </c>
      <c r="M23" s="1" t="s">
        <v>156</v>
      </c>
      <c r="N23" s="3">
        <v>44200</v>
      </c>
      <c r="O23" s="1">
        <v>8.4</v>
      </c>
      <c r="P23" s="1">
        <v>9.1999999999999993</v>
      </c>
      <c r="Q23" s="22">
        <v>6</v>
      </c>
      <c r="R23" s="20">
        <v>6</v>
      </c>
      <c r="S23" s="1" t="s">
        <v>157</v>
      </c>
      <c r="T23" s="1" t="s">
        <v>154</v>
      </c>
      <c r="U23" s="1" t="s">
        <v>158</v>
      </c>
      <c r="V23" s="7">
        <v>9</v>
      </c>
      <c r="W23" s="26">
        <v>1.5</v>
      </c>
      <c r="X23" s="9" t="s">
        <v>71</v>
      </c>
      <c r="Y23" s="26"/>
      <c r="AA23" s="5" t="s">
        <v>159</v>
      </c>
      <c r="AB23" s="5" t="s">
        <v>127</v>
      </c>
    </row>
    <row r="24" spans="1:29" x14ac:dyDescent="0.25">
      <c r="A24" s="24">
        <f t="shared" si="2"/>
        <v>2</v>
      </c>
      <c r="B24" s="4">
        <f t="shared" si="3"/>
        <v>42736</v>
      </c>
      <c r="C24" s="4" t="s">
        <v>28</v>
      </c>
      <c r="D24" s="4" t="s">
        <v>29</v>
      </c>
      <c r="E24" s="1">
        <v>2</v>
      </c>
      <c r="F24" s="1">
        <v>7</v>
      </c>
      <c r="G24" s="1" t="s">
        <v>160</v>
      </c>
      <c r="H24" s="1" t="s">
        <v>122</v>
      </c>
      <c r="I24" s="1">
        <v>2700</v>
      </c>
      <c r="K24" s="1" t="s">
        <v>161</v>
      </c>
      <c r="L24" s="1" t="s">
        <v>161</v>
      </c>
      <c r="M24" s="1" t="s">
        <v>162</v>
      </c>
      <c r="N24" s="3">
        <v>45370</v>
      </c>
      <c r="O24" s="1">
        <v>71</v>
      </c>
      <c r="P24" s="1">
        <v>49.4</v>
      </c>
      <c r="Q24" s="22">
        <v>7</v>
      </c>
      <c r="R24" s="20">
        <v>11</v>
      </c>
      <c r="S24" s="1" t="s">
        <v>163</v>
      </c>
      <c r="T24" s="1" t="s">
        <v>164</v>
      </c>
      <c r="U24" s="1" t="s">
        <v>165</v>
      </c>
      <c r="V24" s="9" t="s">
        <v>71</v>
      </c>
      <c r="W24" s="26"/>
      <c r="X24" s="7">
        <v>9</v>
      </c>
      <c r="Y24" s="26">
        <v>1.5</v>
      </c>
      <c r="AA24" s="6">
        <v>11</v>
      </c>
      <c r="AB24" s="6">
        <v>8</v>
      </c>
    </row>
    <row r="25" spans="1:29" x14ac:dyDescent="0.25">
      <c r="A25" s="24">
        <f t="shared" si="2"/>
        <v>2</v>
      </c>
      <c r="B25" s="4">
        <f t="shared" ref="B25:B30" si="4">IF(E25=0,"",IF(B24&lt;&gt;"",B24,IF(B23&lt;&gt;"",B23,IF(B22&lt;&gt;"",0))))</f>
        <v>42736</v>
      </c>
      <c r="C25" s="4" t="s">
        <v>28</v>
      </c>
      <c r="D25" s="4" t="s">
        <v>29</v>
      </c>
      <c r="E25" s="1">
        <v>2</v>
      </c>
      <c r="F25" s="1">
        <v>8</v>
      </c>
      <c r="G25" s="1" t="s">
        <v>166</v>
      </c>
      <c r="H25" s="1" t="s">
        <v>122</v>
      </c>
      <c r="I25" s="1">
        <v>2700</v>
      </c>
      <c r="K25" s="1" t="s">
        <v>125</v>
      </c>
      <c r="L25" s="1" t="s">
        <v>167</v>
      </c>
      <c r="M25" s="1" t="s">
        <v>168</v>
      </c>
      <c r="N25" s="3">
        <v>46020</v>
      </c>
      <c r="O25" s="1">
        <v>44</v>
      </c>
      <c r="P25" s="1">
        <v>38.4</v>
      </c>
      <c r="Q25" s="22">
        <v>8</v>
      </c>
      <c r="R25" s="20">
        <v>3</v>
      </c>
      <c r="S25" s="1" t="s">
        <v>169</v>
      </c>
      <c r="T25" s="1" t="s">
        <v>137</v>
      </c>
      <c r="U25" s="1" t="s">
        <v>99</v>
      </c>
      <c r="V25" s="7">
        <v>4</v>
      </c>
      <c r="W25" s="26">
        <v>4</v>
      </c>
      <c r="X25" s="9" t="s">
        <v>71</v>
      </c>
      <c r="Y25" s="26"/>
      <c r="AA25" s="5" t="s">
        <v>170</v>
      </c>
      <c r="AB25" s="5" t="s">
        <v>171</v>
      </c>
    </row>
    <row r="26" spans="1:29" x14ac:dyDescent="0.25">
      <c r="A26" s="24">
        <f t="shared" si="2"/>
        <v>2</v>
      </c>
      <c r="B26" s="4">
        <f t="shared" si="4"/>
        <v>42736</v>
      </c>
      <c r="C26" s="4" t="s">
        <v>28</v>
      </c>
      <c r="D26" s="4" t="s">
        <v>29</v>
      </c>
      <c r="E26" s="1">
        <v>2</v>
      </c>
      <c r="F26" s="1">
        <v>9</v>
      </c>
      <c r="G26" s="1" t="s">
        <v>130</v>
      </c>
      <c r="H26" s="1" t="s">
        <v>142</v>
      </c>
      <c r="I26" s="1">
        <v>2700</v>
      </c>
      <c r="K26" s="1" t="s">
        <v>131</v>
      </c>
      <c r="L26" s="1" t="s">
        <v>131</v>
      </c>
      <c r="M26" s="1" t="s">
        <v>172</v>
      </c>
      <c r="N26" s="3">
        <v>46090</v>
      </c>
      <c r="O26" s="1">
        <v>2.6</v>
      </c>
      <c r="P26" s="1">
        <v>2.8</v>
      </c>
      <c r="Q26" s="22">
        <v>9</v>
      </c>
      <c r="R26" s="20">
        <v>1</v>
      </c>
      <c r="S26" s="1" t="s">
        <v>121</v>
      </c>
      <c r="T26" s="1" t="s">
        <v>88</v>
      </c>
      <c r="U26" s="1" t="s">
        <v>173</v>
      </c>
      <c r="V26" s="9" t="s">
        <v>71</v>
      </c>
      <c r="W26" s="26"/>
      <c r="X26" s="7">
        <v>4</v>
      </c>
      <c r="Y26" s="26">
        <v>3.3</v>
      </c>
      <c r="AB26" s="6">
        <v>7</v>
      </c>
    </row>
    <row r="27" spans="1:29" x14ac:dyDescent="0.25">
      <c r="A27" s="24">
        <f t="shared" si="2"/>
        <v>2</v>
      </c>
      <c r="B27" s="4">
        <f t="shared" si="4"/>
        <v>42736</v>
      </c>
      <c r="C27" s="4" t="s">
        <v>28</v>
      </c>
      <c r="D27" s="4" t="s">
        <v>29</v>
      </c>
      <c r="E27" s="1">
        <v>2</v>
      </c>
      <c r="F27" s="1">
        <v>10</v>
      </c>
      <c r="G27" s="1" t="s">
        <v>174</v>
      </c>
      <c r="H27" s="1" t="s">
        <v>142</v>
      </c>
      <c r="I27" s="1">
        <v>2700</v>
      </c>
      <c r="K27" s="1" t="s">
        <v>146</v>
      </c>
      <c r="L27" s="1" t="s">
        <v>146</v>
      </c>
      <c r="M27" s="1" t="s">
        <v>175</v>
      </c>
      <c r="N27" s="3">
        <v>46100</v>
      </c>
      <c r="O27" s="1">
        <v>4.5999999999999996</v>
      </c>
      <c r="P27" s="1">
        <v>5.2</v>
      </c>
      <c r="Q27" s="22" t="s">
        <v>110</v>
      </c>
      <c r="R27" s="20">
        <v>2</v>
      </c>
      <c r="S27" s="1" t="s">
        <v>127</v>
      </c>
      <c r="T27" s="1" t="s">
        <v>128</v>
      </c>
      <c r="U27" s="1" t="s">
        <v>111</v>
      </c>
      <c r="V27" s="28"/>
      <c r="W27" s="28"/>
      <c r="X27" s="9" t="s">
        <v>71</v>
      </c>
      <c r="Y27" s="26"/>
      <c r="AB27" s="5" t="s">
        <v>176</v>
      </c>
    </row>
    <row r="28" spans="1:29" x14ac:dyDescent="0.25">
      <c r="A28" s="24">
        <f t="shared" si="2"/>
        <v>2</v>
      </c>
      <c r="B28" s="4">
        <f t="shared" si="4"/>
        <v>42736</v>
      </c>
      <c r="C28" s="4" t="s">
        <v>28</v>
      </c>
      <c r="D28" s="4" t="s">
        <v>29</v>
      </c>
      <c r="E28" s="1">
        <v>2</v>
      </c>
      <c r="F28" s="1">
        <v>11</v>
      </c>
      <c r="G28" s="1" t="s">
        <v>177</v>
      </c>
      <c r="H28" s="1" t="s">
        <v>122</v>
      </c>
      <c r="I28" s="1">
        <v>2700</v>
      </c>
      <c r="K28" s="1" t="s">
        <v>164</v>
      </c>
      <c r="L28" s="1" t="s">
        <v>164</v>
      </c>
      <c r="M28" s="1" t="s">
        <v>178</v>
      </c>
      <c r="N28" s="3">
        <v>46100</v>
      </c>
      <c r="O28" s="1">
        <v>24</v>
      </c>
      <c r="P28" s="1">
        <v>17.899999999999999</v>
      </c>
      <c r="Q28" s="22" t="s">
        <v>110</v>
      </c>
      <c r="R28" s="20">
        <v>7</v>
      </c>
      <c r="S28" s="1" t="s">
        <v>160</v>
      </c>
      <c r="T28" s="1" t="s">
        <v>161</v>
      </c>
      <c r="U28" s="1" t="s">
        <v>111</v>
      </c>
      <c r="AB28" s="11"/>
    </row>
    <row r="29" spans="1:29" x14ac:dyDescent="0.25">
      <c r="A29" s="24" t="str">
        <f t="shared" si="2"/>
        <v/>
      </c>
      <c r="B29" s="4" t="str">
        <f t="shared" si="4"/>
        <v/>
      </c>
      <c r="C29" s="4"/>
      <c r="D29" s="4"/>
      <c r="Q29" s="22"/>
      <c r="S29" s="12"/>
      <c r="T29" s="12"/>
      <c r="AB29" s="11"/>
    </row>
    <row r="30" spans="1:29" x14ac:dyDescent="0.25">
      <c r="A30" s="24" t="str">
        <f t="shared" si="2"/>
        <v/>
      </c>
      <c r="B30" s="4" t="str">
        <f t="shared" si="4"/>
        <v/>
      </c>
      <c r="C30" s="4"/>
      <c r="D30" s="4"/>
      <c r="Q30" s="22"/>
      <c r="S30" s="12"/>
      <c r="T30" s="12"/>
      <c r="AB30" s="11"/>
    </row>
    <row r="31" spans="1:29" x14ac:dyDescent="0.25">
      <c r="A31" s="24">
        <f t="shared" si="2"/>
        <v>3</v>
      </c>
      <c r="B31" s="4">
        <f t="shared" ref="B31:B94" si="5">IF(E31=0,"",IF(B30&lt;&gt;"",B30,IF(B29&lt;&gt;"",B29,IF(B28&lt;&gt;"",B28,IF(B27&lt;&gt;"",B27,IF(B26&lt;&gt;"",B26,0))))))</f>
        <v>42736</v>
      </c>
      <c r="C31" s="4" t="s">
        <v>28</v>
      </c>
      <c r="D31" s="4" t="s">
        <v>29</v>
      </c>
      <c r="E31" s="1">
        <v>3</v>
      </c>
      <c r="F31" s="1">
        <v>1</v>
      </c>
      <c r="G31" s="1" t="s">
        <v>179</v>
      </c>
      <c r="H31" s="1" t="s">
        <v>180</v>
      </c>
      <c r="I31" s="1">
        <v>2100</v>
      </c>
      <c r="K31" s="1" t="s">
        <v>181</v>
      </c>
      <c r="L31" s="1" t="s">
        <v>182</v>
      </c>
      <c r="M31" s="1" t="s">
        <v>183</v>
      </c>
      <c r="N31" s="3">
        <v>121620</v>
      </c>
      <c r="O31" s="1">
        <v>10</v>
      </c>
      <c r="P31" s="1">
        <v>11.4</v>
      </c>
      <c r="Q31" s="22">
        <v>1</v>
      </c>
      <c r="R31" s="20">
        <v>3</v>
      </c>
      <c r="S31" s="1" t="s">
        <v>184</v>
      </c>
      <c r="T31" s="1" t="s">
        <v>185</v>
      </c>
      <c r="U31" s="2" t="s">
        <v>186</v>
      </c>
      <c r="V31" s="5"/>
      <c r="W31" s="5" t="s">
        <v>38</v>
      </c>
      <c r="X31" s="30" t="s">
        <v>39</v>
      </c>
      <c r="Y31" s="30"/>
      <c r="Z31" s="6">
        <v>8</v>
      </c>
      <c r="AA31" s="6">
        <v>6</v>
      </c>
      <c r="AB31" s="6">
        <v>9</v>
      </c>
      <c r="AC31" s="6">
        <v>7</v>
      </c>
    </row>
    <row r="32" spans="1:29" x14ac:dyDescent="0.25">
      <c r="A32" s="24">
        <f t="shared" si="2"/>
        <v>3</v>
      </c>
      <c r="B32" s="4">
        <f t="shared" si="5"/>
        <v>42736</v>
      </c>
      <c r="C32" s="4" t="s">
        <v>28</v>
      </c>
      <c r="D32" s="4" t="s">
        <v>29</v>
      </c>
      <c r="E32" s="1">
        <v>3</v>
      </c>
      <c r="F32" s="1">
        <v>2</v>
      </c>
      <c r="G32" s="1" t="s">
        <v>187</v>
      </c>
      <c r="H32" s="1" t="s">
        <v>180</v>
      </c>
      <c r="I32" s="1">
        <v>2100</v>
      </c>
      <c r="K32" s="1" t="s">
        <v>128</v>
      </c>
      <c r="L32" s="1" t="s">
        <v>188</v>
      </c>
      <c r="M32" s="1" t="s">
        <v>189</v>
      </c>
      <c r="N32" s="3">
        <v>105310</v>
      </c>
      <c r="O32" s="1">
        <v>35</v>
      </c>
      <c r="P32" s="1">
        <v>47.2</v>
      </c>
      <c r="Q32" s="22">
        <v>2</v>
      </c>
      <c r="R32" s="20">
        <v>6</v>
      </c>
      <c r="S32" s="1" t="s">
        <v>190</v>
      </c>
      <c r="T32" s="1" t="s">
        <v>191</v>
      </c>
      <c r="U32" s="2" t="s">
        <v>186</v>
      </c>
      <c r="V32" s="7">
        <v>3</v>
      </c>
      <c r="W32" s="27">
        <v>4.0999999999999996</v>
      </c>
      <c r="X32" s="5"/>
      <c r="Y32" s="5" t="s">
        <v>38</v>
      </c>
      <c r="Z32" s="5" t="s">
        <v>192</v>
      </c>
      <c r="AA32" s="5" t="s">
        <v>193</v>
      </c>
      <c r="AB32" s="5" t="s">
        <v>194</v>
      </c>
      <c r="AC32" s="5" t="s">
        <v>195</v>
      </c>
    </row>
    <row r="33" spans="1:29" x14ac:dyDescent="0.25">
      <c r="A33" s="24">
        <f t="shared" si="2"/>
        <v>3</v>
      </c>
      <c r="B33" s="4">
        <f t="shared" si="5"/>
        <v>42736</v>
      </c>
      <c r="C33" s="4" t="s">
        <v>28</v>
      </c>
      <c r="D33" s="4" t="s">
        <v>29</v>
      </c>
      <c r="E33" s="1">
        <v>3</v>
      </c>
      <c r="F33" s="1">
        <v>3</v>
      </c>
      <c r="G33" s="1" t="s">
        <v>196</v>
      </c>
      <c r="H33" s="1" t="s">
        <v>180</v>
      </c>
      <c r="I33" s="1">
        <v>2100</v>
      </c>
      <c r="K33" s="1" t="s">
        <v>185</v>
      </c>
      <c r="L33" s="1" t="s">
        <v>185</v>
      </c>
      <c r="M33" s="1" t="s">
        <v>197</v>
      </c>
      <c r="N33" s="3">
        <v>111500</v>
      </c>
      <c r="O33" s="1">
        <v>4.0999999999999996</v>
      </c>
      <c r="P33" s="1">
        <v>4.7</v>
      </c>
      <c r="Q33" s="22">
        <v>3</v>
      </c>
      <c r="R33" s="20">
        <v>4</v>
      </c>
      <c r="S33" s="1" t="s">
        <v>198</v>
      </c>
      <c r="T33" s="1" t="s">
        <v>137</v>
      </c>
      <c r="U33" s="2" t="s">
        <v>186</v>
      </c>
      <c r="V33" s="9" t="s">
        <v>56</v>
      </c>
      <c r="W33" s="27"/>
      <c r="X33" s="7">
        <v>3</v>
      </c>
      <c r="Y33" s="27">
        <v>4.2</v>
      </c>
      <c r="Z33" s="6">
        <v>5</v>
      </c>
      <c r="AA33" s="6">
        <v>4</v>
      </c>
      <c r="AB33" s="6">
        <v>10</v>
      </c>
      <c r="AC33" s="6">
        <v>13</v>
      </c>
    </row>
    <row r="34" spans="1:29" x14ac:dyDescent="0.25">
      <c r="A34" s="24">
        <f t="shared" si="2"/>
        <v>3</v>
      </c>
      <c r="B34" s="4">
        <f t="shared" si="5"/>
        <v>42736</v>
      </c>
      <c r="C34" s="4" t="s">
        <v>28</v>
      </c>
      <c r="D34" s="4" t="s">
        <v>29</v>
      </c>
      <c r="E34" s="1">
        <v>3</v>
      </c>
      <c r="F34" s="1">
        <v>4</v>
      </c>
      <c r="G34" s="1" t="s">
        <v>199</v>
      </c>
      <c r="H34" s="1" t="s">
        <v>200</v>
      </c>
      <c r="I34" s="1">
        <v>2100</v>
      </c>
      <c r="K34" s="1" t="s">
        <v>137</v>
      </c>
      <c r="L34" s="1" t="s">
        <v>201</v>
      </c>
      <c r="M34" s="1" t="s">
        <v>202</v>
      </c>
      <c r="N34" s="3">
        <v>112600</v>
      </c>
      <c r="O34" s="1">
        <v>15</v>
      </c>
      <c r="P34" s="1">
        <v>12.7</v>
      </c>
      <c r="Q34" s="22">
        <v>4</v>
      </c>
      <c r="R34" s="20">
        <v>8</v>
      </c>
      <c r="S34" s="1" t="s">
        <v>203</v>
      </c>
      <c r="T34" s="1" t="s">
        <v>125</v>
      </c>
      <c r="U34" s="2" t="s">
        <v>204</v>
      </c>
      <c r="V34" s="7">
        <v>3</v>
      </c>
      <c r="W34" s="26">
        <v>2.4</v>
      </c>
      <c r="X34" s="9" t="s">
        <v>56</v>
      </c>
      <c r="Y34" s="27"/>
      <c r="Z34" s="5" t="s">
        <v>205</v>
      </c>
      <c r="AA34" s="5" t="s">
        <v>206</v>
      </c>
      <c r="AB34" s="5" t="s">
        <v>207</v>
      </c>
      <c r="AC34" s="5" t="s">
        <v>208</v>
      </c>
    </row>
    <row r="35" spans="1:29" x14ac:dyDescent="0.25">
      <c r="A35" s="24">
        <f t="shared" si="2"/>
        <v>3</v>
      </c>
      <c r="B35" s="4">
        <f t="shared" si="5"/>
        <v>42736</v>
      </c>
      <c r="C35" s="4" t="s">
        <v>28</v>
      </c>
      <c r="D35" s="4" t="s">
        <v>29</v>
      </c>
      <c r="E35" s="1">
        <v>3</v>
      </c>
      <c r="F35" s="1">
        <v>5</v>
      </c>
      <c r="G35" s="1" t="s">
        <v>209</v>
      </c>
      <c r="H35" s="1" t="s">
        <v>200</v>
      </c>
      <c r="I35" s="1">
        <v>2100</v>
      </c>
      <c r="K35" s="1" t="s">
        <v>98</v>
      </c>
      <c r="L35" s="1" t="s">
        <v>210</v>
      </c>
      <c r="M35" s="1" t="s">
        <v>211</v>
      </c>
      <c r="N35" s="3">
        <v>113070</v>
      </c>
      <c r="O35" s="1">
        <v>7.2</v>
      </c>
      <c r="P35" s="1">
        <v>6.8</v>
      </c>
      <c r="Q35" s="22">
        <v>5</v>
      </c>
      <c r="R35" s="20">
        <v>5</v>
      </c>
      <c r="S35" s="1" t="s">
        <v>212</v>
      </c>
      <c r="T35" s="1" t="s">
        <v>98</v>
      </c>
      <c r="U35" s="2" t="s">
        <v>213</v>
      </c>
      <c r="V35" s="9" t="s">
        <v>71</v>
      </c>
      <c r="W35" s="26"/>
      <c r="X35" s="7">
        <v>3</v>
      </c>
      <c r="Y35" s="26">
        <v>2.2999999999999998</v>
      </c>
      <c r="AA35" s="6">
        <v>3</v>
      </c>
      <c r="AB35" s="6">
        <v>11</v>
      </c>
    </row>
    <row r="36" spans="1:29" x14ac:dyDescent="0.25">
      <c r="A36" s="24">
        <f t="shared" si="2"/>
        <v>3</v>
      </c>
      <c r="B36" s="4">
        <f t="shared" si="5"/>
        <v>42736</v>
      </c>
      <c r="C36" s="4" t="s">
        <v>28</v>
      </c>
      <c r="D36" s="4" t="s">
        <v>29</v>
      </c>
      <c r="E36" s="1">
        <v>3</v>
      </c>
      <c r="F36" s="1">
        <v>6</v>
      </c>
      <c r="G36" s="1" t="s">
        <v>214</v>
      </c>
      <c r="H36" s="1" t="s">
        <v>200</v>
      </c>
      <c r="I36" s="1">
        <v>2100</v>
      </c>
      <c r="K36" s="1" t="s">
        <v>191</v>
      </c>
      <c r="L36" s="1" t="s">
        <v>116</v>
      </c>
      <c r="M36" s="1" t="s">
        <v>215</v>
      </c>
      <c r="N36" s="3">
        <v>108630</v>
      </c>
      <c r="O36" s="1">
        <v>7.7</v>
      </c>
      <c r="P36" s="1">
        <v>7.5</v>
      </c>
      <c r="Q36" s="22">
        <v>6</v>
      </c>
      <c r="R36" s="20">
        <v>9</v>
      </c>
      <c r="S36" s="1" t="s">
        <v>216</v>
      </c>
      <c r="T36" s="1" t="s">
        <v>217</v>
      </c>
      <c r="U36" s="1" t="s">
        <v>218</v>
      </c>
      <c r="V36" s="7">
        <v>6</v>
      </c>
      <c r="W36" s="26">
        <v>2.2000000000000002</v>
      </c>
      <c r="X36" s="9" t="s">
        <v>71</v>
      </c>
      <c r="Y36" s="26"/>
      <c r="AA36" s="5" t="s">
        <v>219</v>
      </c>
      <c r="AB36" s="5" t="s">
        <v>220</v>
      </c>
    </row>
    <row r="37" spans="1:29" x14ac:dyDescent="0.25">
      <c r="A37" s="24">
        <f t="shared" si="2"/>
        <v>3</v>
      </c>
      <c r="B37" s="4">
        <f t="shared" si="5"/>
        <v>42736</v>
      </c>
      <c r="C37" s="4" t="s">
        <v>28</v>
      </c>
      <c r="D37" s="4" t="s">
        <v>29</v>
      </c>
      <c r="E37" s="1">
        <v>3</v>
      </c>
      <c r="F37" s="1">
        <v>7</v>
      </c>
      <c r="G37" s="1" t="s">
        <v>221</v>
      </c>
      <c r="H37" s="1" t="s">
        <v>180</v>
      </c>
      <c r="I37" s="1">
        <v>2100</v>
      </c>
      <c r="K37" s="1" t="s">
        <v>154</v>
      </c>
      <c r="L37" s="1" t="s">
        <v>222</v>
      </c>
      <c r="M37" s="1" t="s">
        <v>223</v>
      </c>
      <c r="N37" s="3">
        <v>120790</v>
      </c>
      <c r="O37" s="1">
        <v>67</v>
      </c>
      <c r="P37" s="1">
        <v>106.1</v>
      </c>
      <c r="Q37" s="22">
        <v>7</v>
      </c>
      <c r="R37" s="20">
        <v>1</v>
      </c>
      <c r="S37" s="1" t="s">
        <v>224</v>
      </c>
      <c r="T37" s="1" t="s">
        <v>181</v>
      </c>
      <c r="U37" s="1" t="s">
        <v>225</v>
      </c>
      <c r="V37" s="9" t="s">
        <v>71</v>
      </c>
      <c r="W37" s="26"/>
      <c r="X37" s="7">
        <v>6</v>
      </c>
      <c r="Y37" s="26">
        <v>2.2000000000000002</v>
      </c>
      <c r="AA37" s="6">
        <v>1</v>
      </c>
      <c r="AB37" s="6">
        <v>2</v>
      </c>
    </row>
    <row r="38" spans="1:29" x14ac:dyDescent="0.25">
      <c r="A38" s="24">
        <f t="shared" si="2"/>
        <v>3</v>
      </c>
      <c r="B38" s="4">
        <f t="shared" si="5"/>
        <v>42736</v>
      </c>
      <c r="C38" s="4" t="s">
        <v>28</v>
      </c>
      <c r="D38" s="4" t="s">
        <v>29</v>
      </c>
      <c r="E38" s="1">
        <v>3</v>
      </c>
      <c r="F38" s="1">
        <v>8</v>
      </c>
      <c r="G38" s="1" t="s">
        <v>226</v>
      </c>
      <c r="H38" s="1" t="s">
        <v>200</v>
      </c>
      <c r="I38" s="1">
        <v>2100</v>
      </c>
      <c r="K38" s="1" t="s">
        <v>125</v>
      </c>
      <c r="L38" s="1" t="s">
        <v>227</v>
      </c>
      <c r="M38" s="1" t="s">
        <v>228</v>
      </c>
      <c r="N38" s="3">
        <v>132170</v>
      </c>
      <c r="O38" s="1">
        <v>2.9</v>
      </c>
      <c r="P38" s="1">
        <v>2.6</v>
      </c>
      <c r="Q38" s="22">
        <v>8</v>
      </c>
      <c r="R38" s="20">
        <v>13</v>
      </c>
      <c r="S38" s="1" t="s">
        <v>229</v>
      </c>
      <c r="T38" s="1" t="s">
        <v>230</v>
      </c>
      <c r="U38" s="1" t="s">
        <v>231</v>
      </c>
      <c r="V38" s="7">
        <v>4</v>
      </c>
      <c r="W38" s="26">
        <v>3.2</v>
      </c>
      <c r="X38" s="9" t="s">
        <v>71</v>
      </c>
      <c r="Y38" s="26"/>
      <c r="AA38" s="5" t="s">
        <v>232</v>
      </c>
      <c r="AB38" s="5" t="s">
        <v>233</v>
      </c>
    </row>
    <row r="39" spans="1:29" x14ac:dyDescent="0.25">
      <c r="A39" s="24">
        <f t="shared" si="2"/>
        <v>3</v>
      </c>
      <c r="B39" s="4">
        <f t="shared" si="5"/>
        <v>42736</v>
      </c>
      <c r="C39" s="4" t="s">
        <v>28</v>
      </c>
      <c r="D39" s="4" t="s">
        <v>29</v>
      </c>
      <c r="E39" s="1">
        <v>3</v>
      </c>
      <c r="F39" s="1">
        <v>9</v>
      </c>
      <c r="G39" s="1" t="s">
        <v>234</v>
      </c>
      <c r="H39" s="1" t="s">
        <v>180</v>
      </c>
      <c r="I39" s="1">
        <v>2100</v>
      </c>
      <c r="K39" s="1" t="s">
        <v>217</v>
      </c>
      <c r="L39" s="1" t="s">
        <v>41</v>
      </c>
      <c r="M39" s="1" t="s">
        <v>235</v>
      </c>
      <c r="N39" s="3">
        <v>101150</v>
      </c>
      <c r="O39" s="1">
        <v>34</v>
      </c>
      <c r="P39" s="1">
        <v>45.4</v>
      </c>
      <c r="Q39" s="22">
        <v>9</v>
      </c>
      <c r="R39" s="20">
        <v>2</v>
      </c>
      <c r="S39" s="1" t="s">
        <v>236</v>
      </c>
      <c r="T39" s="1" t="s">
        <v>128</v>
      </c>
      <c r="U39" s="1" t="s">
        <v>237</v>
      </c>
      <c r="V39" s="9" t="s">
        <v>71</v>
      </c>
      <c r="W39" s="26"/>
      <c r="X39" s="7">
        <v>4</v>
      </c>
      <c r="Y39" s="26">
        <v>2.9</v>
      </c>
      <c r="AB39" s="6">
        <v>12</v>
      </c>
    </row>
    <row r="40" spans="1:29" x14ac:dyDescent="0.25">
      <c r="A40" s="24">
        <f t="shared" si="2"/>
        <v>3</v>
      </c>
      <c r="B40" s="4">
        <f t="shared" si="5"/>
        <v>42736</v>
      </c>
      <c r="C40" s="4" t="s">
        <v>28</v>
      </c>
      <c r="D40" s="4" t="s">
        <v>29</v>
      </c>
      <c r="E40" s="1">
        <v>3</v>
      </c>
      <c r="F40" s="1">
        <v>10</v>
      </c>
      <c r="G40" s="1" t="s">
        <v>238</v>
      </c>
      <c r="H40" s="1" t="s">
        <v>200</v>
      </c>
      <c r="I40" s="1">
        <v>2100</v>
      </c>
      <c r="K40" s="1" t="s">
        <v>239</v>
      </c>
      <c r="L40" s="1" t="s">
        <v>230</v>
      </c>
      <c r="M40" s="1" t="s">
        <v>240</v>
      </c>
      <c r="N40" s="3">
        <v>84620</v>
      </c>
      <c r="O40" s="1">
        <v>31</v>
      </c>
      <c r="P40" s="1">
        <v>34.4</v>
      </c>
      <c r="Q40" s="22">
        <v>10</v>
      </c>
      <c r="R40" s="20">
        <v>10</v>
      </c>
      <c r="S40" s="1" t="s">
        <v>241</v>
      </c>
      <c r="T40" s="1" t="s">
        <v>239</v>
      </c>
      <c r="U40" s="1" t="s">
        <v>126</v>
      </c>
      <c r="V40" s="28"/>
      <c r="W40" s="28"/>
      <c r="X40" s="9" t="s">
        <v>71</v>
      </c>
      <c r="Y40" s="26"/>
      <c r="AB40" s="5" t="s">
        <v>242</v>
      </c>
    </row>
    <row r="41" spans="1:29" x14ac:dyDescent="0.25">
      <c r="A41" s="24">
        <f t="shared" si="2"/>
        <v>3</v>
      </c>
      <c r="B41" s="4">
        <f t="shared" si="5"/>
        <v>42736</v>
      </c>
      <c r="C41" s="4" t="s">
        <v>28</v>
      </c>
      <c r="D41" s="4" t="s">
        <v>29</v>
      </c>
      <c r="E41" s="1">
        <v>3</v>
      </c>
      <c r="F41" s="1">
        <v>11</v>
      </c>
      <c r="G41" s="1" t="s">
        <v>243</v>
      </c>
      <c r="H41" s="1" t="s">
        <v>180</v>
      </c>
      <c r="I41" s="1">
        <v>2100</v>
      </c>
      <c r="K41" s="1" t="s">
        <v>244</v>
      </c>
      <c r="L41" s="1" t="s">
        <v>227</v>
      </c>
      <c r="M41" s="1" t="s">
        <v>245</v>
      </c>
      <c r="N41" s="3">
        <v>91340</v>
      </c>
      <c r="O41" s="1">
        <v>22</v>
      </c>
      <c r="P41" s="1">
        <v>19.8</v>
      </c>
      <c r="Q41" s="21" t="s">
        <v>246</v>
      </c>
      <c r="R41" s="20">
        <v>7</v>
      </c>
      <c r="S41" s="1" t="s">
        <v>221</v>
      </c>
      <c r="T41" s="1" t="s">
        <v>154</v>
      </c>
      <c r="U41" s="1" t="s">
        <v>111</v>
      </c>
      <c r="AB41" s="11"/>
    </row>
    <row r="42" spans="1:29" x14ac:dyDescent="0.25">
      <c r="A42" s="24">
        <f t="shared" si="2"/>
        <v>3</v>
      </c>
      <c r="B42" s="4">
        <f t="shared" si="5"/>
        <v>42736</v>
      </c>
      <c r="C42" s="4" t="s">
        <v>28</v>
      </c>
      <c r="D42" s="4" t="s">
        <v>29</v>
      </c>
      <c r="E42" s="1">
        <v>3</v>
      </c>
      <c r="F42" s="1">
        <v>12</v>
      </c>
      <c r="G42" s="1" t="s">
        <v>247</v>
      </c>
      <c r="H42" s="1" t="s">
        <v>200</v>
      </c>
      <c r="I42" s="1">
        <v>2100</v>
      </c>
      <c r="K42" s="1" t="s">
        <v>248</v>
      </c>
      <c r="L42" s="1" t="s">
        <v>249</v>
      </c>
      <c r="M42" s="1" t="s">
        <v>250</v>
      </c>
      <c r="N42" s="3">
        <v>99200</v>
      </c>
      <c r="O42" s="1" t="s">
        <v>111</v>
      </c>
      <c r="P42" s="1" t="s">
        <v>111</v>
      </c>
      <c r="Q42" s="22" t="s">
        <v>110</v>
      </c>
      <c r="R42" s="20">
        <v>11</v>
      </c>
      <c r="S42" s="1" t="s">
        <v>251</v>
      </c>
      <c r="T42" s="1" t="s">
        <v>244</v>
      </c>
      <c r="U42" s="1" t="s">
        <v>111</v>
      </c>
      <c r="AB42" s="11"/>
    </row>
    <row r="43" spans="1:29" x14ac:dyDescent="0.25">
      <c r="A43" s="24">
        <f t="shared" si="2"/>
        <v>3</v>
      </c>
      <c r="B43" s="4">
        <f t="shared" si="5"/>
        <v>42736</v>
      </c>
      <c r="C43" s="4" t="s">
        <v>28</v>
      </c>
      <c r="D43" s="4" t="s">
        <v>29</v>
      </c>
      <c r="E43" s="1">
        <v>3</v>
      </c>
      <c r="F43" s="1">
        <v>13</v>
      </c>
      <c r="G43" s="1" t="s">
        <v>252</v>
      </c>
      <c r="H43" s="1" t="s">
        <v>180</v>
      </c>
      <c r="I43" s="1">
        <v>2100</v>
      </c>
      <c r="K43" s="1" t="s">
        <v>230</v>
      </c>
      <c r="L43" s="1" t="s">
        <v>230</v>
      </c>
      <c r="M43" s="1" t="s">
        <v>253</v>
      </c>
      <c r="N43" s="3">
        <v>81870</v>
      </c>
      <c r="O43" s="1">
        <v>96</v>
      </c>
      <c r="P43" s="1">
        <v>96.8</v>
      </c>
      <c r="AB43" s="11"/>
    </row>
    <row r="44" spans="1:29" x14ac:dyDescent="0.25">
      <c r="A44" s="24" t="str">
        <f t="shared" si="2"/>
        <v/>
      </c>
      <c r="B44" s="4" t="str">
        <f t="shared" si="5"/>
        <v/>
      </c>
      <c r="C44" s="4"/>
      <c r="D44" s="4"/>
    </row>
    <row r="45" spans="1:29" x14ac:dyDescent="0.25">
      <c r="A45" s="24" t="str">
        <f t="shared" si="2"/>
        <v/>
      </c>
      <c r="B45" s="4" t="str">
        <f t="shared" si="5"/>
        <v/>
      </c>
      <c r="C45" s="4"/>
      <c r="D45" s="4"/>
    </row>
    <row r="46" spans="1:29" x14ac:dyDescent="0.25">
      <c r="A46" s="24">
        <f t="shared" si="2"/>
        <v>4</v>
      </c>
      <c r="B46" s="4">
        <f t="shared" si="5"/>
        <v>42736</v>
      </c>
      <c r="C46" s="4" t="s">
        <v>28</v>
      </c>
      <c r="D46" s="4" t="s">
        <v>29</v>
      </c>
      <c r="E46" s="1">
        <v>4</v>
      </c>
      <c r="F46" s="1">
        <v>1</v>
      </c>
      <c r="G46" s="1" t="s">
        <v>254</v>
      </c>
      <c r="H46" s="1" t="s">
        <v>255</v>
      </c>
      <c r="I46" s="1">
        <v>2850</v>
      </c>
      <c r="K46" s="1" t="s">
        <v>256</v>
      </c>
      <c r="L46" s="1" t="s">
        <v>257</v>
      </c>
      <c r="M46" s="1" t="s">
        <v>258</v>
      </c>
      <c r="N46" s="3">
        <v>103360</v>
      </c>
      <c r="O46" s="1">
        <v>66</v>
      </c>
      <c r="P46" s="1">
        <v>75.5</v>
      </c>
      <c r="Q46" s="22">
        <v>2</v>
      </c>
      <c r="R46" s="20">
        <v>6</v>
      </c>
      <c r="S46" s="1" t="s">
        <v>259</v>
      </c>
      <c r="T46" s="1" t="s">
        <v>260</v>
      </c>
      <c r="U46" s="2" t="s">
        <v>261</v>
      </c>
      <c r="W46" s="5" t="s">
        <v>38</v>
      </c>
      <c r="Z46" s="1">
        <v>12</v>
      </c>
      <c r="AA46" s="1">
        <v>16</v>
      </c>
      <c r="AB46" s="1">
        <v>14</v>
      </c>
      <c r="AC46" s="1">
        <v>5</v>
      </c>
    </row>
    <row r="47" spans="1:29" x14ac:dyDescent="0.25">
      <c r="A47" s="24">
        <f t="shared" si="2"/>
        <v>4</v>
      </c>
      <c r="B47" s="4">
        <f t="shared" si="5"/>
        <v>42736</v>
      </c>
      <c r="C47" s="4" t="s">
        <v>28</v>
      </c>
      <c r="D47" s="4" t="s">
        <v>29</v>
      </c>
      <c r="E47" s="1">
        <v>4</v>
      </c>
      <c r="F47" s="1">
        <v>2</v>
      </c>
      <c r="G47" s="1" t="s">
        <v>262</v>
      </c>
      <c r="H47" s="1" t="s">
        <v>263</v>
      </c>
      <c r="I47" s="1">
        <v>2850</v>
      </c>
      <c r="K47" s="1" t="s">
        <v>264</v>
      </c>
      <c r="L47" s="1" t="s">
        <v>265</v>
      </c>
      <c r="M47" s="1" t="s">
        <v>266</v>
      </c>
      <c r="N47" s="3">
        <v>109311</v>
      </c>
      <c r="O47" s="1">
        <v>50</v>
      </c>
      <c r="P47" s="1">
        <v>79.599999999999994</v>
      </c>
      <c r="Q47" s="22">
        <v>3</v>
      </c>
      <c r="R47" s="20">
        <v>9</v>
      </c>
      <c r="S47" s="1" t="s">
        <v>267</v>
      </c>
      <c r="T47" s="1" t="s">
        <v>98</v>
      </c>
      <c r="U47" s="2" t="s">
        <v>261</v>
      </c>
      <c r="V47" s="7">
        <v>8</v>
      </c>
      <c r="W47" s="27">
        <v>58.5</v>
      </c>
      <c r="X47" s="5"/>
      <c r="Y47" s="5" t="s">
        <v>38</v>
      </c>
      <c r="Z47" s="5" t="s">
        <v>268</v>
      </c>
      <c r="AA47" s="5" t="s">
        <v>269</v>
      </c>
      <c r="AB47" s="5" t="s">
        <v>270</v>
      </c>
      <c r="AC47" s="5" t="s">
        <v>271</v>
      </c>
    </row>
    <row r="48" spans="1:29" x14ac:dyDescent="0.25">
      <c r="A48" s="24">
        <f t="shared" si="2"/>
        <v>4</v>
      </c>
      <c r="B48" s="4">
        <f t="shared" si="5"/>
        <v>42736</v>
      </c>
      <c r="C48" s="4" t="s">
        <v>28</v>
      </c>
      <c r="D48" s="4" t="s">
        <v>29</v>
      </c>
      <c r="E48" s="1">
        <v>4</v>
      </c>
      <c r="F48" s="1">
        <v>3</v>
      </c>
      <c r="G48" s="1" t="s">
        <v>272</v>
      </c>
      <c r="H48" s="1" t="s">
        <v>273</v>
      </c>
      <c r="I48" s="1">
        <v>2850</v>
      </c>
      <c r="K48" s="1" t="s">
        <v>274</v>
      </c>
      <c r="L48" s="1" t="s">
        <v>275</v>
      </c>
      <c r="M48" s="1" t="s">
        <v>276</v>
      </c>
      <c r="N48" s="3">
        <v>113220</v>
      </c>
      <c r="O48" s="1">
        <v>26</v>
      </c>
      <c r="P48" s="1">
        <v>25.1</v>
      </c>
      <c r="Q48" s="22">
        <v>4</v>
      </c>
      <c r="R48" s="20">
        <v>16</v>
      </c>
      <c r="S48" s="1" t="s">
        <v>277</v>
      </c>
      <c r="T48" s="1" t="s">
        <v>185</v>
      </c>
      <c r="U48" s="2" t="s">
        <v>278</v>
      </c>
      <c r="V48" s="9" t="s">
        <v>56</v>
      </c>
      <c r="W48" s="27"/>
      <c r="X48" s="7">
        <v>8</v>
      </c>
      <c r="Y48" s="27">
        <v>55.3</v>
      </c>
      <c r="Z48" s="6">
        <v>18</v>
      </c>
      <c r="AA48" s="6">
        <v>15</v>
      </c>
      <c r="AB48" s="6">
        <v>17</v>
      </c>
    </row>
    <row r="49" spans="1:28" x14ac:dyDescent="0.25">
      <c r="A49" s="24">
        <f t="shared" si="2"/>
        <v>4</v>
      </c>
      <c r="B49" s="4">
        <f t="shared" si="5"/>
        <v>42736</v>
      </c>
      <c r="C49" s="4" t="s">
        <v>28</v>
      </c>
      <c r="D49" s="4" t="s">
        <v>29</v>
      </c>
      <c r="E49" s="1">
        <v>4</v>
      </c>
      <c r="F49" s="1">
        <v>4</v>
      </c>
      <c r="G49" s="1" t="s">
        <v>279</v>
      </c>
      <c r="H49" s="1" t="s">
        <v>280</v>
      </c>
      <c r="I49" s="1">
        <v>2850</v>
      </c>
      <c r="K49" s="1" t="s">
        <v>281</v>
      </c>
      <c r="L49" s="1" t="s">
        <v>281</v>
      </c>
      <c r="M49" s="1" t="s">
        <v>282</v>
      </c>
      <c r="N49" s="3">
        <v>117820</v>
      </c>
      <c r="O49" s="1">
        <v>46</v>
      </c>
      <c r="P49" s="1">
        <v>30.2</v>
      </c>
      <c r="Q49" s="22">
        <v>5</v>
      </c>
      <c r="R49" s="20">
        <v>18</v>
      </c>
      <c r="S49" s="1" t="s">
        <v>283</v>
      </c>
      <c r="T49" s="1" t="s">
        <v>284</v>
      </c>
      <c r="U49" s="2" t="s">
        <v>278</v>
      </c>
      <c r="V49" s="7">
        <v>8</v>
      </c>
      <c r="W49" s="26">
        <v>11</v>
      </c>
      <c r="X49" s="9" t="s">
        <v>56</v>
      </c>
      <c r="Y49" s="27"/>
      <c r="Z49" s="5" t="s">
        <v>285</v>
      </c>
      <c r="AA49" s="5" t="s">
        <v>286</v>
      </c>
      <c r="AB49" s="5" t="s">
        <v>287</v>
      </c>
    </row>
    <row r="50" spans="1:28" x14ac:dyDescent="0.25">
      <c r="A50" s="24">
        <f t="shared" si="2"/>
        <v>4</v>
      </c>
      <c r="B50" s="4">
        <f t="shared" si="5"/>
        <v>42736</v>
      </c>
      <c r="C50" s="4" t="s">
        <v>28</v>
      </c>
      <c r="D50" s="4" t="s">
        <v>29</v>
      </c>
      <c r="E50" s="1">
        <v>4</v>
      </c>
      <c r="F50" s="1">
        <v>5</v>
      </c>
      <c r="G50" s="1" t="s">
        <v>288</v>
      </c>
      <c r="H50" s="1" t="s">
        <v>263</v>
      </c>
      <c r="I50" s="1">
        <v>2850</v>
      </c>
      <c r="K50" s="1" t="s">
        <v>125</v>
      </c>
      <c r="L50" s="1" t="s">
        <v>289</v>
      </c>
      <c r="M50" s="1" t="s">
        <v>290</v>
      </c>
      <c r="N50" s="3">
        <v>118560</v>
      </c>
      <c r="O50" s="1">
        <v>120</v>
      </c>
      <c r="P50" s="1">
        <v>99.1</v>
      </c>
      <c r="Q50" s="22">
        <v>6</v>
      </c>
      <c r="R50" s="20">
        <v>10</v>
      </c>
      <c r="S50" s="1" t="s">
        <v>291</v>
      </c>
      <c r="T50" s="1" t="s">
        <v>292</v>
      </c>
      <c r="U50" s="1" t="s">
        <v>293</v>
      </c>
      <c r="V50" s="9" t="s">
        <v>71</v>
      </c>
      <c r="W50" s="26"/>
      <c r="X50" s="7">
        <v>8</v>
      </c>
      <c r="Y50" s="26">
        <v>9.5</v>
      </c>
      <c r="AA50" s="6">
        <v>6</v>
      </c>
      <c r="AB50" s="6">
        <v>9</v>
      </c>
    </row>
    <row r="51" spans="1:28" x14ac:dyDescent="0.25">
      <c r="A51" s="24">
        <f t="shared" si="2"/>
        <v>4</v>
      </c>
      <c r="B51" s="4">
        <f t="shared" si="5"/>
        <v>42736</v>
      </c>
      <c r="C51" s="4" t="s">
        <v>28</v>
      </c>
      <c r="D51" s="4" t="s">
        <v>29</v>
      </c>
      <c r="E51" s="1">
        <v>4</v>
      </c>
      <c r="F51" s="1">
        <v>6</v>
      </c>
      <c r="G51" s="1" t="s">
        <v>259</v>
      </c>
      <c r="H51" s="1" t="s">
        <v>280</v>
      </c>
      <c r="I51" s="1">
        <v>2850</v>
      </c>
      <c r="K51" s="1" t="s">
        <v>260</v>
      </c>
      <c r="L51" s="1" t="s">
        <v>260</v>
      </c>
      <c r="M51" s="1" t="s">
        <v>294</v>
      </c>
      <c r="N51" s="3">
        <v>118760</v>
      </c>
      <c r="O51" s="1">
        <v>15</v>
      </c>
      <c r="P51" s="1">
        <v>16.3</v>
      </c>
      <c r="Q51" s="22">
        <v>7</v>
      </c>
      <c r="R51" s="20">
        <v>15</v>
      </c>
      <c r="S51" s="1" t="s">
        <v>295</v>
      </c>
      <c r="T51" s="1" t="s">
        <v>137</v>
      </c>
      <c r="U51" s="1" t="s">
        <v>296</v>
      </c>
      <c r="V51" s="7">
        <v>6</v>
      </c>
      <c r="W51" s="26">
        <v>4.8</v>
      </c>
      <c r="X51" s="9" t="s">
        <v>71</v>
      </c>
      <c r="Y51" s="26"/>
      <c r="AA51" s="5" t="s">
        <v>259</v>
      </c>
      <c r="AB51" s="5" t="s">
        <v>297</v>
      </c>
    </row>
    <row r="52" spans="1:28" x14ac:dyDescent="0.25">
      <c r="A52" s="24">
        <f t="shared" si="2"/>
        <v>4</v>
      </c>
      <c r="B52" s="4">
        <f t="shared" si="5"/>
        <v>42736</v>
      </c>
      <c r="C52" s="4" t="s">
        <v>28</v>
      </c>
      <c r="D52" s="4" t="s">
        <v>29</v>
      </c>
      <c r="E52" s="1">
        <v>4</v>
      </c>
      <c r="F52" s="1">
        <v>7</v>
      </c>
      <c r="G52" s="1" t="s">
        <v>298</v>
      </c>
      <c r="H52" s="1" t="s">
        <v>280</v>
      </c>
      <c r="I52" s="1">
        <v>2850</v>
      </c>
      <c r="K52" s="1" t="s">
        <v>84</v>
      </c>
      <c r="L52" s="1" t="s">
        <v>299</v>
      </c>
      <c r="M52" s="1" t="s">
        <v>300</v>
      </c>
      <c r="N52" s="3">
        <v>123050</v>
      </c>
      <c r="O52" s="1">
        <v>6.7</v>
      </c>
      <c r="P52" s="1">
        <v>7.7</v>
      </c>
      <c r="Q52" s="22">
        <v>8</v>
      </c>
      <c r="R52" s="20">
        <v>17</v>
      </c>
      <c r="S52" s="1" t="s">
        <v>301</v>
      </c>
      <c r="T52" s="1" t="s">
        <v>302</v>
      </c>
      <c r="U52" s="1" t="s">
        <v>296</v>
      </c>
      <c r="V52" s="9" t="s">
        <v>71</v>
      </c>
      <c r="W52" s="26"/>
      <c r="X52" s="7">
        <v>6</v>
      </c>
      <c r="Y52" s="26">
        <v>6.1</v>
      </c>
      <c r="AA52" s="6">
        <v>7</v>
      </c>
      <c r="AB52" s="6">
        <v>10</v>
      </c>
    </row>
    <row r="53" spans="1:28" x14ac:dyDescent="0.25">
      <c r="A53" s="24">
        <f t="shared" si="2"/>
        <v>4</v>
      </c>
      <c r="B53" s="4">
        <f t="shared" si="5"/>
        <v>42736</v>
      </c>
      <c r="C53" s="4" t="s">
        <v>28</v>
      </c>
      <c r="D53" s="4" t="s">
        <v>29</v>
      </c>
      <c r="E53" s="1">
        <v>4</v>
      </c>
      <c r="F53" s="1">
        <v>8</v>
      </c>
      <c r="G53" s="1" t="s">
        <v>303</v>
      </c>
      <c r="H53" s="1" t="s">
        <v>280</v>
      </c>
      <c r="I53" s="1">
        <v>2850</v>
      </c>
      <c r="K53" s="1" t="s">
        <v>304</v>
      </c>
      <c r="L53" s="1" t="s">
        <v>304</v>
      </c>
      <c r="M53" s="1" t="s">
        <v>305</v>
      </c>
      <c r="N53" s="3">
        <v>123210</v>
      </c>
      <c r="O53" s="1">
        <v>45</v>
      </c>
      <c r="P53" s="1">
        <v>34.1</v>
      </c>
      <c r="Q53" s="22">
        <v>9</v>
      </c>
      <c r="R53" s="20">
        <v>7</v>
      </c>
      <c r="S53" s="1" t="s">
        <v>306</v>
      </c>
      <c r="T53" s="1" t="s">
        <v>84</v>
      </c>
      <c r="U53" s="1" t="s">
        <v>307</v>
      </c>
      <c r="V53" s="7">
        <v>9</v>
      </c>
      <c r="W53" s="26">
        <v>3.2</v>
      </c>
      <c r="X53" s="9" t="s">
        <v>71</v>
      </c>
      <c r="Y53" s="26"/>
      <c r="AA53" s="5" t="s">
        <v>308</v>
      </c>
      <c r="AB53" s="5" t="s">
        <v>309</v>
      </c>
    </row>
    <row r="54" spans="1:28" x14ac:dyDescent="0.25">
      <c r="A54" s="24">
        <f t="shared" si="2"/>
        <v>4</v>
      </c>
      <c r="B54" s="4">
        <f t="shared" si="5"/>
        <v>42736</v>
      </c>
      <c r="C54" s="4" t="s">
        <v>28</v>
      </c>
      <c r="D54" s="4" t="s">
        <v>29</v>
      </c>
      <c r="E54" s="1">
        <v>4</v>
      </c>
      <c r="F54" s="1">
        <v>9</v>
      </c>
      <c r="G54" s="1" t="s">
        <v>310</v>
      </c>
      <c r="H54" s="1" t="s">
        <v>273</v>
      </c>
      <c r="I54" s="1">
        <v>2850</v>
      </c>
      <c r="K54" s="1" t="s">
        <v>98</v>
      </c>
      <c r="L54" s="1" t="s">
        <v>311</v>
      </c>
      <c r="M54" s="1" t="s">
        <v>312</v>
      </c>
      <c r="N54" s="3">
        <v>123212</v>
      </c>
      <c r="O54" s="1">
        <v>12</v>
      </c>
      <c r="P54" s="1">
        <v>9.6</v>
      </c>
      <c r="Q54" s="22">
        <v>10</v>
      </c>
      <c r="R54" s="20">
        <v>2</v>
      </c>
      <c r="S54" s="1" t="s">
        <v>313</v>
      </c>
      <c r="T54" s="1" t="s">
        <v>264</v>
      </c>
      <c r="U54" s="1" t="s">
        <v>307</v>
      </c>
      <c r="V54" s="9" t="s">
        <v>71</v>
      </c>
      <c r="W54" s="26"/>
      <c r="X54" s="7">
        <v>9</v>
      </c>
      <c r="Y54" s="26">
        <v>2.9</v>
      </c>
      <c r="AA54" s="6">
        <v>3</v>
      </c>
      <c r="AB54" s="6">
        <v>11</v>
      </c>
    </row>
    <row r="55" spans="1:28" x14ac:dyDescent="0.25">
      <c r="A55" s="24">
        <f t="shared" si="2"/>
        <v>4</v>
      </c>
      <c r="B55" s="4">
        <f t="shared" si="5"/>
        <v>42736</v>
      </c>
      <c r="C55" s="4" t="s">
        <v>28</v>
      </c>
      <c r="D55" s="4" t="s">
        <v>29</v>
      </c>
      <c r="E55" s="1">
        <v>4</v>
      </c>
      <c r="F55" s="1">
        <v>10</v>
      </c>
      <c r="G55" s="1" t="s">
        <v>314</v>
      </c>
      <c r="H55" s="1" t="s">
        <v>273</v>
      </c>
      <c r="I55" s="1">
        <v>2850</v>
      </c>
      <c r="K55" s="1" t="s">
        <v>292</v>
      </c>
      <c r="L55" s="1" t="s">
        <v>292</v>
      </c>
      <c r="M55" s="1" t="s">
        <v>315</v>
      </c>
      <c r="N55" s="3">
        <v>124110</v>
      </c>
      <c r="O55" s="1">
        <v>65</v>
      </c>
      <c r="P55" s="1">
        <v>39.9</v>
      </c>
      <c r="Q55" s="21" t="s">
        <v>246</v>
      </c>
      <c r="R55" s="20">
        <v>5</v>
      </c>
      <c r="S55" s="1" t="s">
        <v>316</v>
      </c>
      <c r="T55" s="1" t="s">
        <v>125</v>
      </c>
      <c r="U55" s="1" t="s">
        <v>111</v>
      </c>
      <c r="V55" s="28"/>
      <c r="W55" s="28"/>
      <c r="X55" s="9" t="s">
        <v>71</v>
      </c>
      <c r="Y55" s="26"/>
      <c r="AA55" s="5" t="s">
        <v>317</v>
      </c>
      <c r="AB55" s="5" t="s">
        <v>318</v>
      </c>
    </row>
    <row r="56" spans="1:28" x14ac:dyDescent="0.25">
      <c r="A56" s="24">
        <f t="shared" si="2"/>
        <v>4</v>
      </c>
      <c r="B56" s="4">
        <f t="shared" si="5"/>
        <v>42736</v>
      </c>
      <c r="C56" s="4" t="s">
        <v>28</v>
      </c>
      <c r="D56" s="4" t="s">
        <v>29</v>
      </c>
      <c r="E56" s="1">
        <v>4</v>
      </c>
      <c r="F56" s="1">
        <v>11</v>
      </c>
      <c r="G56" s="1" t="s">
        <v>319</v>
      </c>
      <c r="H56" s="1" t="s">
        <v>320</v>
      </c>
      <c r="I56" s="1">
        <v>2850</v>
      </c>
      <c r="K56" s="1" t="s">
        <v>181</v>
      </c>
      <c r="L56" s="1" t="s">
        <v>321</v>
      </c>
      <c r="M56" s="1" t="s">
        <v>322</v>
      </c>
      <c r="N56" s="3">
        <v>124170</v>
      </c>
      <c r="O56" s="1">
        <v>90</v>
      </c>
      <c r="P56" s="1">
        <v>79.8</v>
      </c>
      <c r="Q56" s="21" t="s">
        <v>246</v>
      </c>
      <c r="R56" s="20">
        <v>11</v>
      </c>
      <c r="S56" s="1" t="s">
        <v>323</v>
      </c>
      <c r="T56" s="1" t="s">
        <v>181</v>
      </c>
      <c r="U56" s="1" t="s">
        <v>111</v>
      </c>
      <c r="AB56" s="6">
        <v>8</v>
      </c>
    </row>
    <row r="57" spans="1:28" x14ac:dyDescent="0.25">
      <c r="A57" s="24">
        <f t="shared" si="2"/>
        <v>4</v>
      </c>
      <c r="B57" s="4">
        <f t="shared" si="5"/>
        <v>42736</v>
      </c>
      <c r="C57" s="4" t="s">
        <v>28</v>
      </c>
      <c r="D57" s="4" t="s">
        <v>29</v>
      </c>
      <c r="E57" s="1">
        <v>4</v>
      </c>
      <c r="F57" s="1">
        <v>12</v>
      </c>
      <c r="G57" s="1" t="s">
        <v>324</v>
      </c>
      <c r="H57" s="1" t="s">
        <v>280</v>
      </c>
      <c r="I57" s="1">
        <v>2850</v>
      </c>
      <c r="K57" s="1" t="s">
        <v>154</v>
      </c>
      <c r="L57" s="1" t="s">
        <v>59</v>
      </c>
      <c r="M57" s="1" t="s">
        <v>325</v>
      </c>
      <c r="N57" s="3">
        <v>124730</v>
      </c>
      <c r="O57" s="1">
        <v>3.7</v>
      </c>
      <c r="P57" s="1">
        <v>3.2</v>
      </c>
      <c r="Q57" s="21" t="s">
        <v>246</v>
      </c>
      <c r="R57" s="20">
        <v>14</v>
      </c>
      <c r="S57" s="1" t="s">
        <v>326</v>
      </c>
      <c r="T57" s="1" t="s">
        <v>327</v>
      </c>
      <c r="U57" s="1" t="s">
        <v>111</v>
      </c>
      <c r="AB57" s="5" t="s">
        <v>328</v>
      </c>
    </row>
    <row r="58" spans="1:28" x14ac:dyDescent="0.25">
      <c r="A58" s="24">
        <f t="shared" si="2"/>
        <v>4</v>
      </c>
      <c r="B58" s="4">
        <f t="shared" si="5"/>
        <v>42736</v>
      </c>
      <c r="C58" s="4" t="s">
        <v>28</v>
      </c>
      <c r="D58" s="4" t="s">
        <v>29</v>
      </c>
      <c r="E58" s="1">
        <v>4</v>
      </c>
      <c r="F58" s="1">
        <v>13</v>
      </c>
      <c r="G58" s="1" t="s">
        <v>329</v>
      </c>
      <c r="H58" s="1" t="s">
        <v>280</v>
      </c>
      <c r="I58" s="1">
        <v>2875</v>
      </c>
      <c r="K58" s="1" t="s">
        <v>150</v>
      </c>
      <c r="L58" s="1" t="s">
        <v>150</v>
      </c>
      <c r="M58" s="1" t="s">
        <v>330</v>
      </c>
      <c r="N58" s="3">
        <v>189950</v>
      </c>
      <c r="O58" s="1">
        <v>109</v>
      </c>
      <c r="P58" s="1">
        <v>142.6</v>
      </c>
      <c r="Q58" s="22" t="s">
        <v>110</v>
      </c>
      <c r="R58" s="20">
        <v>1</v>
      </c>
      <c r="S58" s="1" t="s">
        <v>331</v>
      </c>
      <c r="T58" s="1" t="s">
        <v>256</v>
      </c>
      <c r="U58" s="1" t="s">
        <v>111</v>
      </c>
      <c r="AB58" s="6">
        <v>4</v>
      </c>
    </row>
    <row r="59" spans="1:28" x14ac:dyDescent="0.25">
      <c r="A59" s="24">
        <f t="shared" si="2"/>
        <v>4</v>
      </c>
      <c r="B59" s="4">
        <f t="shared" si="5"/>
        <v>42736</v>
      </c>
      <c r="C59" s="4" t="s">
        <v>28</v>
      </c>
      <c r="D59" s="4" t="s">
        <v>29</v>
      </c>
      <c r="E59" s="1">
        <v>4</v>
      </c>
      <c r="F59" s="1">
        <v>14</v>
      </c>
      <c r="G59" s="1" t="s">
        <v>332</v>
      </c>
      <c r="H59" s="1" t="s">
        <v>280</v>
      </c>
      <c r="I59" s="1">
        <v>2875</v>
      </c>
      <c r="K59" s="1" t="s">
        <v>327</v>
      </c>
      <c r="L59" s="1" t="s">
        <v>327</v>
      </c>
      <c r="M59" s="1" t="s">
        <v>333</v>
      </c>
      <c r="N59" s="3">
        <v>209440</v>
      </c>
      <c r="O59" s="1">
        <v>22</v>
      </c>
      <c r="P59" s="1">
        <v>33.200000000000003</v>
      </c>
      <c r="Q59" s="22" t="s">
        <v>110</v>
      </c>
      <c r="R59" s="20">
        <v>3</v>
      </c>
      <c r="S59" s="1" t="s">
        <v>334</v>
      </c>
      <c r="T59" s="1" t="s">
        <v>274</v>
      </c>
      <c r="U59" s="1" t="s">
        <v>111</v>
      </c>
      <c r="AB59" s="5" t="s">
        <v>335</v>
      </c>
    </row>
    <row r="60" spans="1:28" x14ac:dyDescent="0.25">
      <c r="A60" s="24">
        <f t="shared" si="2"/>
        <v>4</v>
      </c>
      <c r="B60" s="4">
        <f t="shared" si="5"/>
        <v>42736</v>
      </c>
      <c r="C60" s="4" t="s">
        <v>28</v>
      </c>
      <c r="D60" s="4" t="s">
        <v>29</v>
      </c>
      <c r="E60" s="1">
        <v>4</v>
      </c>
      <c r="F60" s="1">
        <v>15</v>
      </c>
      <c r="G60" s="1" t="s">
        <v>295</v>
      </c>
      <c r="H60" s="1" t="s">
        <v>336</v>
      </c>
      <c r="I60" s="1">
        <v>2875</v>
      </c>
      <c r="K60" s="1" t="s">
        <v>137</v>
      </c>
      <c r="L60" s="1" t="s">
        <v>337</v>
      </c>
      <c r="M60" s="1" t="s">
        <v>315</v>
      </c>
      <c r="N60" s="3">
        <v>210920</v>
      </c>
      <c r="O60" s="1">
        <v>10</v>
      </c>
      <c r="P60" s="1">
        <v>7.7</v>
      </c>
      <c r="Q60" s="22" t="s">
        <v>110</v>
      </c>
      <c r="R60" s="20">
        <v>4</v>
      </c>
      <c r="S60" s="1" t="s">
        <v>338</v>
      </c>
      <c r="T60" s="1" t="s">
        <v>281</v>
      </c>
      <c r="U60" s="1" t="s">
        <v>111</v>
      </c>
      <c r="AB60" s="6">
        <v>2</v>
      </c>
    </row>
    <row r="61" spans="1:28" x14ac:dyDescent="0.25">
      <c r="A61" s="24">
        <f t="shared" si="2"/>
        <v>4</v>
      </c>
      <c r="B61" s="4">
        <f t="shared" si="5"/>
        <v>42736</v>
      </c>
      <c r="C61" s="4" t="s">
        <v>28</v>
      </c>
      <c r="D61" s="4" t="s">
        <v>29</v>
      </c>
      <c r="E61" s="1">
        <v>4</v>
      </c>
      <c r="F61" s="1">
        <v>16</v>
      </c>
      <c r="G61" s="1" t="s">
        <v>339</v>
      </c>
      <c r="H61" s="1" t="s">
        <v>336</v>
      </c>
      <c r="I61" s="1">
        <v>2875</v>
      </c>
      <c r="K61" s="1" t="s">
        <v>185</v>
      </c>
      <c r="L61" s="1" t="s">
        <v>185</v>
      </c>
      <c r="M61" s="1" t="s">
        <v>340</v>
      </c>
      <c r="N61" s="3">
        <v>213640</v>
      </c>
      <c r="O61" s="1">
        <v>7.1</v>
      </c>
      <c r="P61" s="1">
        <v>9.9</v>
      </c>
      <c r="Q61" s="22" t="s">
        <v>110</v>
      </c>
      <c r="R61" s="20">
        <v>12</v>
      </c>
      <c r="S61" s="1" t="s">
        <v>341</v>
      </c>
      <c r="T61" s="1" t="s">
        <v>154</v>
      </c>
      <c r="U61" s="1" t="s">
        <v>111</v>
      </c>
      <c r="AB61" s="5" t="s">
        <v>342</v>
      </c>
    </row>
    <row r="62" spans="1:28" x14ac:dyDescent="0.25">
      <c r="A62" s="24">
        <f t="shared" si="2"/>
        <v>4</v>
      </c>
      <c r="B62" s="4">
        <f t="shared" si="5"/>
        <v>42736</v>
      </c>
      <c r="C62" s="4" t="s">
        <v>28</v>
      </c>
      <c r="D62" s="4" t="s">
        <v>29</v>
      </c>
      <c r="E62" s="1">
        <v>4</v>
      </c>
      <c r="F62" s="1">
        <v>17</v>
      </c>
      <c r="G62" s="1" t="s">
        <v>343</v>
      </c>
      <c r="H62" s="1" t="s">
        <v>263</v>
      </c>
      <c r="I62" s="1">
        <v>2875</v>
      </c>
      <c r="K62" s="1" t="s">
        <v>302</v>
      </c>
      <c r="L62" s="1" t="s">
        <v>302</v>
      </c>
      <c r="M62" s="1" t="s">
        <v>344</v>
      </c>
      <c r="N62" s="3">
        <v>218830</v>
      </c>
      <c r="O62" s="1">
        <v>28</v>
      </c>
      <c r="P62" s="1">
        <v>22.9</v>
      </c>
      <c r="Q62" s="22" t="s">
        <v>110</v>
      </c>
      <c r="R62" s="20">
        <v>13</v>
      </c>
      <c r="S62" s="1" t="s">
        <v>329</v>
      </c>
      <c r="T62" s="1" t="s">
        <v>150</v>
      </c>
      <c r="U62" s="1" t="s">
        <v>111</v>
      </c>
      <c r="AB62" s="6">
        <v>1</v>
      </c>
    </row>
    <row r="63" spans="1:28" x14ac:dyDescent="0.25">
      <c r="A63" s="24">
        <f t="shared" si="2"/>
        <v>4</v>
      </c>
      <c r="B63" s="4">
        <f t="shared" si="5"/>
        <v>42736</v>
      </c>
      <c r="C63" s="4" t="s">
        <v>28</v>
      </c>
      <c r="D63" s="4" t="s">
        <v>29</v>
      </c>
      <c r="E63" s="1">
        <v>4</v>
      </c>
      <c r="F63" s="1">
        <v>18</v>
      </c>
      <c r="G63" s="1" t="s">
        <v>345</v>
      </c>
      <c r="H63" s="1" t="s">
        <v>280</v>
      </c>
      <c r="I63" s="1">
        <v>2875</v>
      </c>
      <c r="K63" s="1" t="s">
        <v>284</v>
      </c>
      <c r="L63" s="1" t="s">
        <v>346</v>
      </c>
      <c r="M63" s="1" t="s">
        <v>347</v>
      </c>
      <c r="N63" s="3">
        <v>224770</v>
      </c>
      <c r="O63" s="1">
        <v>7.3</v>
      </c>
      <c r="P63" s="1">
        <v>10.3</v>
      </c>
      <c r="AB63" s="5" t="s">
        <v>348</v>
      </c>
    </row>
    <row r="64" spans="1:28" x14ac:dyDescent="0.25">
      <c r="A64" s="24" t="str">
        <f t="shared" si="2"/>
        <v/>
      </c>
      <c r="B64" s="4" t="str">
        <f t="shared" si="5"/>
        <v/>
      </c>
      <c r="C64" s="4"/>
      <c r="D64" s="4"/>
      <c r="AB64" s="6">
        <v>13</v>
      </c>
    </row>
    <row r="65" spans="1:29" x14ac:dyDescent="0.25">
      <c r="A65" s="24" t="str">
        <f t="shared" si="2"/>
        <v/>
      </c>
      <c r="B65" s="4" t="str">
        <f t="shared" si="5"/>
        <v/>
      </c>
      <c r="C65" s="4"/>
      <c r="D65" s="4"/>
      <c r="AB65" s="5" t="s">
        <v>349</v>
      </c>
    </row>
    <row r="66" spans="1:29" x14ac:dyDescent="0.25">
      <c r="A66" s="24" t="str">
        <f t="shared" si="2"/>
        <v/>
      </c>
      <c r="B66" s="4" t="str">
        <f t="shared" si="5"/>
        <v/>
      </c>
      <c r="C66" s="4"/>
      <c r="D66" s="4"/>
      <c r="AB66" s="11"/>
    </row>
    <row r="67" spans="1:29" x14ac:dyDescent="0.25">
      <c r="B67" s="4"/>
      <c r="C67" s="4"/>
      <c r="D67" s="4"/>
      <c r="AB67" s="11"/>
    </row>
    <row r="68" spans="1:29" x14ac:dyDescent="0.25">
      <c r="A68" s="24">
        <f>IF(E68="","",IF(A66&lt;&gt;"",A66,IF(ABS(E68-E61)&lt;2,E68,E61+1)))</f>
        <v>5</v>
      </c>
      <c r="B68" s="4">
        <f>IF(E68=0,"",IF(B66&lt;&gt;"",B66,IF(B65&lt;&gt;"",B65,IF(B64&lt;&gt;"",B64,IF(B63&lt;&gt;"",B63,IF(B62&lt;&gt;"",B62,0))))))</f>
        <v>42736</v>
      </c>
      <c r="C68" s="4" t="s">
        <v>28</v>
      </c>
      <c r="D68" s="4" t="s">
        <v>29</v>
      </c>
      <c r="E68" s="1">
        <v>5</v>
      </c>
      <c r="F68" s="1">
        <v>1</v>
      </c>
      <c r="G68" s="1" t="s">
        <v>350</v>
      </c>
      <c r="H68" s="1" t="s">
        <v>351</v>
      </c>
      <c r="I68" s="1">
        <v>2100</v>
      </c>
      <c r="K68" s="1" t="s">
        <v>352</v>
      </c>
      <c r="L68" s="1" t="s">
        <v>352</v>
      </c>
      <c r="M68" s="1" t="s">
        <v>353</v>
      </c>
      <c r="N68" s="3">
        <v>242360</v>
      </c>
      <c r="O68" s="1">
        <v>80</v>
      </c>
      <c r="P68" s="1">
        <v>56.6</v>
      </c>
      <c r="Q68" s="22">
        <v>1</v>
      </c>
      <c r="R68" s="20">
        <v>3</v>
      </c>
      <c r="S68" s="1" t="s">
        <v>354</v>
      </c>
      <c r="T68" s="1" t="s">
        <v>50</v>
      </c>
      <c r="U68" s="2" t="s">
        <v>355</v>
      </c>
      <c r="V68" s="5"/>
      <c r="W68" s="5" t="s">
        <v>38</v>
      </c>
      <c r="X68" s="13" t="s">
        <v>39</v>
      </c>
      <c r="Y68" s="13"/>
      <c r="Z68" s="6">
        <v>12</v>
      </c>
      <c r="AA68" s="6">
        <v>3</v>
      </c>
      <c r="AB68" s="6">
        <v>9</v>
      </c>
      <c r="AC68" s="6">
        <v>10</v>
      </c>
    </row>
    <row r="69" spans="1:29" x14ac:dyDescent="0.25">
      <c r="A69" s="24">
        <f>IF(E69="","",IF(A68&lt;&gt;"",A68,IF(ABS(E69-E62)&lt;2,E69,E62+1)))</f>
        <v>5</v>
      </c>
      <c r="B69" s="4">
        <f>IF(E69=0,"",IF(B68&lt;&gt;"",B68,IF(B66&lt;&gt;"",B66,IF(B65&lt;&gt;"",B65,IF(B64&lt;&gt;"",B64,IF(B63&lt;&gt;"",B63,0))))))</f>
        <v>42736</v>
      </c>
      <c r="C69" s="4" t="s">
        <v>28</v>
      </c>
      <c r="D69" s="4" t="s">
        <v>29</v>
      </c>
      <c r="E69" s="1">
        <v>5</v>
      </c>
      <c r="F69" s="1">
        <v>2</v>
      </c>
      <c r="G69" s="1" t="s">
        <v>356</v>
      </c>
      <c r="H69" s="1" t="s">
        <v>357</v>
      </c>
      <c r="I69" s="1">
        <v>2100</v>
      </c>
      <c r="K69" s="1" t="s">
        <v>185</v>
      </c>
      <c r="L69" s="1" t="s">
        <v>185</v>
      </c>
      <c r="M69" s="1" t="s">
        <v>358</v>
      </c>
      <c r="N69" s="3">
        <v>237010</v>
      </c>
      <c r="O69" s="1">
        <v>11</v>
      </c>
      <c r="P69" s="1">
        <v>7.8</v>
      </c>
      <c r="Q69" s="22">
        <v>2</v>
      </c>
      <c r="R69" s="20">
        <v>4</v>
      </c>
      <c r="S69" s="1" t="s">
        <v>359</v>
      </c>
      <c r="T69" s="1" t="s">
        <v>284</v>
      </c>
      <c r="U69" s="2" t="s">
        <v>360</v>
      </c>
      <c r="V69" s="7">
        <v>3</v>
      </c>
      <c r="W69" s="27">
        <v>7.8</v>
      </c>
      <c r="X69" s="5"/>
      <c r="Y69" s="5" t="s">
        <v>38</v>
      </c>
      <c r="Z69" s="5" t="s">
        <v>361</v>
      </c>
      <c r="AA69" s="5" t="s">
        <v>362</v>
      </c>
      <c r="AB69" s="5" t="s">
        <v>363</v>
      </c>
      <c r="AC69" s="5" t="s">
        <v>364</v>
      </c>
    </row>
    <row r="70" spans="1:29" x14ac:dyDescent="0.25">
      <c r="A70" s="24">
        <f>IF(E70="","",IF(A69&lt;&gt;"",A69,IF(ABS(E70-E63)&lt;2,E70,E63+1)))</f>
        <v>5</v>
      </c>
      <c r="B70" s="4">
        <f>IF(E70=0,"",IF(B69&lt;&gt;"",B69,IF(B68&lt;&gt;"",B68,IF(B66&lt;&gt;"",B66,IF(B65&lt;&gt;"",B65,IF(B64&lt;&gt;"",B64,0))))))</f>
        <v>42736</v>
      </c>
      <c r="C70" s="4" t="s">
        <v>28</v>
      </c>
      <c r="D70" s="4" t="s">
        <v>29</v>
      </c>
      <c r="E70" s="1">
        <v>5</v>
      </c>
      <c r="F70" s="1">
        <v>3</v>
      </c>
      <c r="G70" s="1" t="s">
        <v>365</v>
      </c>
      <c r="H70" s="1" t="s">
        <v>200</v>
      </c>
      <c r="I70" s="1">
        <v>2100</v>
      </c>
      <c r="K70" s="1" t="s">
        <v>50</v>
      </c>
      <c r="L70" s="1" t="s">
        <v>366</v>
      </c>
      <c r="M70" s="1" t="s">
        <v>367</v>
      </c>
      <c r="N70" s="3">
        <v>234200</v>
      </c>
      <c r="O70" s="1">
        <v>12</v>
      </c>
      <c r="P70" s="1">
        <v>10.4</v>
      </c>
      <c r="Q70" s="22">
        <v>3</v>
      </c>
      <c r="R70" s="20">
        <v>12</v>
      </c>
      <c r="S70" s="1" t="s">
        <v>368</v>
      </c>
      <c r="T70" s="1" t="s">
        <v>137</v>
      </c>
      <c r="U70" s="2" t="s">
        <v>369</v>
      </c>
      <c r="V70" s="9" t="s">
        <v>56</v>
      </c>
      <c r="W70" s="27"/>
      <c r="X70" s="7">
        <v>3</v>
      </c>
      <c r="Y70" s="27">
        <v>10</v>
      </c>
      <c r="Z70" s="6">
        <v>14</v>
      </c>
      <c r="AA70" s="6">
        <v>2</v>
      </c>
      <c r="AB70" s="6">
        <v>6</v>
      </c>
      <c r="AC70" s="6">
        <v>15</v>
      </c>
    </row>
    <row r="71" spans="1:29" x14ac:dyDescent="0.25">
      <c r="A71" s="24">
        <f>IF(E71="","",IF(A70&lt;&gt;"",A70,IF(ABS(E71-E64)&lt;2,E71,E64+1)))</f>
        <v>5</v>
      </c>
      <c r="B71" s="4">
        <f>IF(E71=0,"",IF(B70&lt;&gt;"",B70,IF(B69&lt;&gt;"",B69,IF(B68&lt;&gt;"",B68,IF(B66&lt;&gt;"",B66,IF(B65&lt;&gt;"",B65,0))))))</f>
        <v>42736</v>
      </c>
      <c r="C71" s="4" t="s">
        <v>28</v>
      </c>
      <c r="D71" s="4" t="s">
        <v>29</v>
      </c>
      <c r="E71" s="1">
        <v>5</v>
      </c>
      <c r="F71" s="1">
        <v>4</v>
      </c>
      <c r="G71" s="1" t="s">
        <v>370</v>
      </c>
      <c r="H71" s="1" t="s">
        <v>351</v>
      </c>
      <c r="I71" s="1">
        <v>2100</v>
      </c>
      <c r="K71" s="1" t="s">
        <v>284</v>
      </c>
      <c r="L71" s="1" t="s">
        <v>346</v>
      </c>
      <c r="M71" s="1" t="s">
        <v>371</v>
      </c>
      <c r="N71" s="3">
        <v>210406</v>
      </c>
      <c r="O71" s="1">
        <v>10</v>
      </c>
      <c r="P71" s="1">
        <v>9.3000000000000007</v>
      </c>
      <c r="Q71" s="22">
        <v>4</v>
      </c>
      <c r="R71" s="20">
        <v>14</v>
      </c>
      <c r="S71" s="1" t="s">
        <v>372</v>
      </c>
      <c r="T71" s="1" t="s">
        <v>264</v>
      </c>
      <c r="U71" s="2" t="s">
        <v>369</v>
      </c>
      <c r="V71" s="7">
        <v>3</v>
      </c>
      <c r="W71" s="26">
        <v>2.1</v>
      </c>
      <c r="X71" s="9" t="s">
        <v>56</v>
      </c>
      <c r="Y71" s="27"/>
      <c r="Z71" s="5" t="s">
        <v>373</v>
      </c>
      <c r="AA71" s="5" t="s">
        <v>374</v>
      </c>
      <c r="AB71" s="5" t="s">
        <v>375</v>
      </c>
      <c r="AC71" s="5" t="s">
        <v>376</v>
      </c>
    </row>
    <row r="72" spans="1:29" x14ac:dyDescent="0.25">
      <c r="A72" s="24">
        <f>IF(E72="","",IF(A71&lt;&gt;"",A71,IF(ABS(E72-E65)&lt;2,E72,E65+1)))</f>
        <v>5</v>
      </c>
      <c r="B72" s="4">
        <f>IF(E72=0,"",IF(B71&lt;&gt;"",B71,IF(B70&lt;&gt;"",B70,IF(B69&lt;&gt;"",B69,IF(B68&lt;&gt;"",B68,IF(B66&lt;&gt;"",B66,0))))))</f>
        <v>42736</v>
      </c>
      <c r="C72" s="4" t="s">
        <v>28</v>
      </c>
      <c r="D72" s="4" t="s">
        <v>29</v>
      </c>
      <c r="E72" s="1">
        <v>5</v>
      </c>
      <c r="F72" s="1">
        <v>5</v>
      </c>
      <c r="G72" s="1" t="s">
        <v>377</v>
      </c>
      <c r="H72" s="1" t="s">
        <v>351</v>
      </c>
      <c r="I72" s="1">
        <v>2100</v>
      </c>
      <c r="K72" s="1" t="s">
        <v>244</v>
      </c>
      <c r="L72" s="1" t="s">
        <v>378</v>
      </c>
      <c r="M72" s="1" t="s">
        <v>379</v>
      </c>
      <c r="N72" s="3">
        <v>222280</v>
      </c>
      <c r="O72" s="1">
        <v>60</v>
      </c>
      <c r="P72" s="1">
        <v>49</v>
      </c>
      <c r="Q72" s="22">
        <v>5</v>
      </c>
      <c r="R72" s="20">
        <v>2</v>
      </c>
      <c r="S72" s="1" t="s">
        <v>380</v>
      </c>
      <c r="T72" s="1" t="s">
        <v>185</v>
      </c>
      <c r="U72" s="2" t="s">
        <v>381</v>
      </c>
      <c r="V72" s="9" t="s">
        <v>71</v>
      </c>
      <c r="W72" s="26"/>
      <c r="X72" s="7">
        <v>7</v>
      </c>
      <c r="Y72" s="27">
        <v>10</v>
      </c>
      <c r="AA72" s="6">
        <v>16</v>
      </c>
      <c r="AB72" s="6">
        <v>4</v>
      </c>
      <c r="AC72" s="6">
        <v>17</v>
      </c>
    </row>
    <row r="73" spans="1:29" x14ac:dyDescent="0.25">
      <c r="A73" s="24">
        <f>IF(E73="","",IF(A72&lt;&gt;"",A72,IF(ABS(E73-E66)&lt;2,E73,E66+1)))</f>
        <v>5</v>
      </c>
      <c r="B73" s="4">
        <f t="shared" si="5"/>
        <v>42736</v>
      </c>
      <c r="C73" s="4" t="s">
        <v>28</v>
      </c>
      <c r="D73" s="4" t="s">
        <v>29</v>
      </c>
      <c r="E73" s="1">
        <v>5</v>
      </c>
      <c r="F73" s="1">
        <v>6</v>
      </c>
      <c r="G73" s="1" t="s">
        <v>382</v>
      </c>
      <c r="H73" s="1" t="s">
        <v>351</v>
      </c>
      <c r="I73" s="1">
        <v>2100</v>
      </c>
      <c r="K73" s="1" t="s">
        <v>383</v>
      </c>
      <c r="L73" s="1" t="s">
        <v>265</v>
      </c>
      <c r="M73" s="1" t="s">
        <v>384</v>
      </c>
      <c r="N73" s="3">
        <v>208490</v>
      </c>
      <c r="O73" s="1">
        <v>32</v>
      </c>
      <c r="P73" s="1">
        <v>38.1</v>
      </c>
      <c r="Q73" s="22">
        <v>6</v>
      </c>
      <c r="R73" s="20">
        <v>9</v>
      </c>
      <c r="S73" s="1" t="s">
        <v>385</v>
      </c>
      <c r="T73" s="1" t="s">
        <v>84</v>
      </c>
      <c r="U73" s="1" t="s">
        <v>386</v>
      </c>
      <c r="V73" s="7">
        <v>4</v>
      </c>
      <c r="W73" s="26">
        <v>2.2000000000000002</v>
      </c>
      <c r="X73" s="9" t="s">
        <v>56</v>
      </c>
      <c r="Y73" s="27"/>
      <c r="AA73" s="5" t="s">
        <v>387</v>
      </c>
      <c r="AB73" s="5" t="s">
        <v>388</v>
      </c>
      <c r="AC73" s="5" t="s">
        <v>389</v>
      </c>
    </row>
    <row r="74" spans="1:29" x14ac:dyDescent="0.25">
      <c r="A74" s="24">
        <f t="shared" ref="A74:A100" si="6">IF(E74="","",IF(A73&lt;&gt;"",A73,IF(ABS(E74-E68)&lt;2,E74,E68+1)))</f>
        <v>5</v>
      </c>
      <c r="B74" s="4">
        <f t="shared" si="5"/>
        <v>42736</v>
      </c>
      <c r="C74" s="4" t="s">
        <v>28</v>
      </c>
      <c r="D74" s="4" t="s">
        <v>29</v>
      </c>
      <c r="E74" s="1">
        <v>5</v>
      </c>
      <c r="F74" s="1">
        <v>7</v>
      </c>
      <c r="G74" s="1" t="s">
        <v>390</v>
      </c>
      <c r="H74" s="1" t="s">
        <v>391</v>
      </c>
      <c r="I74" s="1">
        <v>2100</v>
      </c>
      <c r="K74" s="1" t="s">
        <v>54</v>
      </c>
      <c r="L74" s="1" t="s">
        <v>366</v>
      </c>
      <c r="M74" s="1" t="s">
        <v>392</v>
      </c>
      <c r="N74" s="3">
        <v>238780</v>
      </c>
      <c r="O74" s="1">
        <v>28</v>
      </c>
      <c r="P74" s="1">
        <v>15.5</v>
      </c>
      <c r="Q74" s="22">
        <v>7</v>
      </c>
      <c r="R74" s="20">
        <v>8</v>
      </c>
      <c r="S74" s="1" t="s">
        <v>393</v>
      </c>
      <c r="T74" s="1" t="s">
        <v>128</v>
      </c>
      <c r="U74" s="1" t="s">
        <v>213</v>
      </c>
      <c r="V74" s="9" t="s">
        <v>71</v>
      </c>
      <c r="W74" s="26"/>
      <c r="X74" s="7">
        <v>3</v>
      </c>
      <c r="Y74" s="26">
        <v>2.8</v>
      </c>
      <c r="AA74" s="6">
        <v>7</v>
      </c>
      <c r="AB74" s="6">
        <v>5</v>
      </c>
      <c r="AC74" s="6">
        <v>18</v>
      </c>
    </row>
    <row r="75" spans="1:29" x14ac:dyDescent="0.25">
      <c r="A75" s="24">
        <f t="shared" si="6"/>
        <v>5</v>
      </c>
      <c r="B75" s="4">
        <f t="shared" si="5"/>
        <v>42736</v>
      </c>
      <c r="C75" s="4" t="s">
        <v>28</v>
      </c>
      <c r="D75" s="4" t="s">
        <v>29</v>
      </c>
      <c r="E75" s="1">
        <v>5</v>
      </c>
      <c r="F75" s="1">
        <v>8</v>
      </c>
      <c r="G75" s="1" t="s">
        <v>394</v>
      </c>
      <c r="H75" s="1" t="s">
        <v>351</v>
      </c>
      <c r="I75" s="1">
        <v>2100</v>
      </c>
      <c r="K75" s="1" t="s">
        <v>128</v>
      </c>
      <c r="L75" s="1" t="s">
        <v>395</v>
      </c>
      <c r="M75" s="1" t="s">
        <v>396</v>
      </c>
      <c r="N75" s="3">
        <v>205441</v>
      </c>
      <c r="O75" s="1">
        <v>7.9</v>
      </c>
      <c r="P75" s="1">
        <v>7</v>
      </c>
      <c r="Q75" s="22">
        <v>8</v>
      </c>
      <c r="R75" s="20">
        <v>18</v>
      </c>
      <c r="S75" s="1" t="s">
        <v>397</v>
      </c>
      <c r="T75" s="1" t="s">
        <v>398</v>
      </c>
      <c r="U75" s="1" t="s">
        <v>213</v>
      </c>
      <c r="V75" s="7">
        <v>12</v>
      </c>
      <c r="W75" s="26">
        <v>1.3</v>
      </c>
      <c r="X75" s="9" t="s">
        <v>71</v>
      </c>
      <c r="Y75" s="26"/>
      <c r="AA75" s="5" t="s">
        <v>399</v>
      </c>
      <c r="AB75" s="5" t="s">
        <v>400</v>
      </c>
      <c r="AC75" s="5" t="s">
        <v>401</v>
      </c>
    </row>
    <row r="76" spans="1:29" x14ac:dyDescent="0.25">
      <c r="A76" s="24">
        <f t="shared" si="6"/>
        <v>5</v>
      </c>
      <c r="B76" s="4">
        <f t="shared" si="5"/>
        <v>42736</v>
      </c>
      <c r="C76" s="4" t="s">
        <v>28</v>
      </c>
      <c r="D76" s="4" t="s">
        <v>29</v>
      </c>
      <c r="E76" s="1">
        <v>5</v>
      </c>
      <c r="F76" s="1">
        <v>9</v>
      </c>
      <c r="G76" s="1" t="s">
        <v>402</v>
      </c>
      <c r="H76" s="1" t="s">
        <v>391</v>
      </c>
      <c r="I76" s="1">
        <v>2100</v>
      </c>
      <c r="K76" s="1" t="s">
        <v>84</v>
      </c>
      <c r="L76" s="1" t="s">
        <v>299</v>
      </c>
      <c r="M76" s="1" t="s">
        <v>403</v>
      </c>
      <c r="N76" s="3">
        <v>247890</v>
      </c>
      <c r="O76" s="1">
        <v>29</v>
      </c>
      <c r="P76" s="1">
        <v>23.5</v>
      </c>
      <c r="Q76" s="22">
        <v>9</v>
      </c>
      <c r="R76" s="20">
        <v>5</v>
      </c>
      <c r="S76" s="1" t="s">
        <v>377</v>
      </c>
      <c r="T76" s="1" t="s">
        <v>244</v>
      </c>
      <c r="U76" s="1" t="s">
        <v>404</v>
      </c>
      <c r="V76" s="9" t="s">
        <v>71</v>
      </c>
      <c r="W76" s="26"/>
      <c r="X76" s="7">
        <v>4</v>
      </c>
      <c r="Y76" s="26">
        <v>2.9</v>
      </c>
      <c r="AA76" s="6">
        <v>8</v>
      </c>
      <c r="AB76" s="6">
        <v>13</v>
      </c>
    </row>
    <row r="77" spans="1:29" x14ac:dyDescent="0.25">
      <c r="A77" s="24">
        <f t="shared" si="6"/>
        <v>5</v>
      </c>
      <c r="B77" s="4">
        <f t="shared" si="5"/>
        <v>42736</v>
      </c>
      <c r="C77" s="4" t="s">
        <v>28</v>
      </c>
      <c r="D77" s="4" t="s">
        <v>29</v>
      </c>
      <c r="E77" s="1">
        <v>5</v>
      </c>
      <c r="F77" s="1">
        <v>10</v>
      </c>
      <c r="G77" s="1" t="s">
        <v>405</v>
      </c>
      <c r="H77" s="1" t="s">
        <v>180</v>
      </c>
      <c r="I77" s="1">
        <v>2100</v>
      </c>
      <c r="K77" s="1" t="s">
        <v>406</v>
      </c>
      <c r="L77" s="1" t="s">
        <v>406</v>
      </c>
      <c r="M77" s="1" t="s">
        <v>407</v>
      </c>
      <c r="N77" s="3">
        <v>172270</v>
      </c>
      <c r="O77" s="1">
        <v>151</v>
      </c>
      <c r="P77" s="1">
        <v>116.8</v>
      </c>
      <c r="Q77" s="22">
        <v>10</v>
      </c>
      <c r="R77" s="20">
        <v>6</v>
      </c>
      <c r="S77" s="1" t="s">
        <v>408</v>
      </c>
      <c r="T77" s="1" t="s">
        <v>383</v>
      </c>
      <c r="U77" s="1" t="s">
        <v>126</v>
      </c>
      <c r="V77" s="28"/>
      <c r="W77" s="28"/>
      <c r="X77" s="9" t="s">
        <v>71</v>
      </c>
      <c r="Y77" s="26"/>
      <c r="AA77" s="5" t="s">
        <v>409</v>
      </c>
      <c r="AB77" s="5" t="s">
        <v>410</v>
      </c>
    </row>
    <row r="78" spans="1:29" x14ac:dyDescent="0.25">
      <c r="A78" s="24">
        <f t="shared" si="6"/>
        <v>5</v>
      </c>
      <c r="B78" s="4">
        <f t="shared" si="5"/>
        <v>42736</v>
      </c>
      <c r="C78" s="4" t="s">
        <v>28</v>
      </c>
      <c r="D78" s="4" t="s">
        <v>29</v>
      </c>
      <c r="E78" s="1">
        <v>5</v>
      </c>
      <c r="F78" s="1">
        <v>11</v>
      </c>
      <c r="G78" s="1" t="s">
        <v>411</v>
      </c>
      <c r="H78" s="1" t="s">
        <v>180</v>
      </c>
      <c r="I78" s="1">
        <v>2100</v>
      </c>
      <c r="K78" s="1" t="s">
        <v>248</v>
      </c>
      <c r="L78" s="1" t="s">
        <v>412</v>
      </c>
      <c r="M78" s="1" t="s">
        <v>413</v>
      </c>
      <c r="N78" s="3">
        <v>93287</v>
      </c>
      <c r="O78" s="1" t="s">
        <v>111</v>
      </c>
      <c r="P78" s="1" t="s">
        <v>111</v>
      </c>
      <c r="Q78" s="21" t="s">
        <v>246</v>
      </c>
      <c r="R78" s="20">
        <v>10</v>
      </c>
      <c r="S78" s="1" t="s">
        <v>405</v>
      </c>
      <c r="T78" s="1" t="s">
        <v>406</v>
      </c>
      <c r="U78" s="1" t="s">
        <v>111</v>
      </c>
      <c r="V78" s="28"/>
      <c r="W78" s="28"/>
      <c r="X78" s="7">
        <v>12</v>
      </c>
      <c r="Y78" s="26">
        <v>1.5</v>
      </c>
      <c r="AA78" s="6">
        <v>1</v>
      </c>
      <c r="AB78" s="6">
        <v>11</v>
      </c>
    </row>
    <row r="79" spans="1:29" s="15" customFormat="1" x14ac:dyDescent="0.25">
      <c r="A79" s="15">
        <f t="shared" si="6"/>
        <v>5</v>
      </c>
      <c r="B79" s="31">
        <f t="shared" si="5"/>
        <v>42736</v>
      </c>
      <c r="C79" s="31" t="s">
        <v>28</v>
      </c>
      <c r="D79" s="31" t="s">
        <v>29</v>
      </c>
      <c r="E79" s="15">
        <v>5</v>
      </c>
      <c r="F79" s="15">
        <v>12</v>
      </c>
      <c r="G79" s="15" t="s">
        <v>414</v>
      </c>
      <c r="H79" s="15" t="s">
        <v>351</v>
      </c>
      <c r="I79" s="15">
        <v>2100</v>
      </c>
      <c r="K79" s="15" t="s">
        <v>137</v>
      </c>
      <c r="L79" s="15" t="s">
        <v>415</v>
      </c>
      <c r="M79" s="15" t="s">
        <v>416</v>
      </c>
      <c r="N79" s="32">
        <v>201104</v>
      </c>
      <c r="O79" s="15">
        <v>2</v>
      </c>
      <c r="P79" s="15">
        <v>2.9</v>
      </c>
      <c r="Q79" s="15" t="s">
        <v>246</v>
      </c>
      <c r="R79" s="15">
        <v>13</v>
      </c>
      <c r="S79" s="15" t="s">
        <v>410</v>
      </c>
      <c r="T79" s="15" t="s">
        <v>417</v>
      </c>
      <c r="U79" s="15" t="s">
        <v>111</v>
      </c>
      <c r="V79" s="33"/>
      <c r="W79" s="33"/>
      <c r="X79" s="34" t="s">
        <v>71</v>
      </c>
      <c r="Y79" s="26"/>
      <c r="AA79" s="35" t="s">
        <v>418</v>
      </c>
      <c r="AB79" s="35" t="s">
        <v>419</v>
      </c>
    </row>
    <row r="80" spans="1:29" x14ac:dyDescent="0.25">
      <c r="A80" s="24">
        <f t="shared" si="6"/>
        <v>5</v>
      </c>
      <c r="B80" s="4">
        <f t="shared" si="5"/>
        <v>42736</v>
      </c>
      <c r="C80" s="4" t="s">
        <v>28</v>
      </c>
      <c r="D80" s="4" t="s">
        <v>29</v>
      </c>
      <c r="E80" s="1">
        <v>5</v>
      </c>
      <c r="F80" s="1">
        <v>13</v>
      </c>
      <c r="G80" s="1" t="s">
        <v>410</v>
      </c>
      <c r="H80" s="1" t="s">
        <v>391</v>
      </c>
      <c r="I80" s="1">
        <v>2100</v>
      </c>
      <c r="K80" s="1" t="s">
        <v>417</v>
      </c>
      <c r="L80" s="1" t="s">
        <v>417</v>
      </c>
      <c r="M80" s="1" t="s">
        <v>420</v>
      </c>
      <c r="N80" s="3">
        <v>56168</v>
      </c>
      <c r="O80" s="1">
        <v>87</v>
      </c>
      <c r="P80" s="1">
        <v>96.8</v>
      </c>
      <c r="Q80" s="21" t="s">
        <v>246</v>
      </c>
      <c r="R80" s="20">
        <v>15</v>
      </c>
      <c r="S80" s="1" t="s">
        <v>421</v>
      </c>
      <c r="T80" s="1" t="s">
        <v>302</v>
      </c>
      <c r="U80" s="1" t="s">
        <v>111</v>
      </c>
      <c r="AA80" s="11"/>
      <c r="AB80" s="11"/>
    </row>
    <row r="81" spans="1:29" x14ac:dyDescent="0.25">
      <c r="A81" s="24">
        <f t="shared" si="6"/>
        <v>5</v>
      </c>
      <c r="B81" s="4">
        <f t="shared" si="5"/>
        <v>42736</v>
      </c>
      <c r="C81" s="4" t="s">
        <v>28</v>
      </c>
      <c r="D81" s="4" t="s">
        <v>29</v>
      </c>
      <c r="E81" s="1">
        <v>5</v>
      </c>
      <c r="F81" s="1">
        <v>14</v>
      </c>
      <c r="G81" s="1" t="s">
        <v>422</v>
      </c>
      <c r="H81" s="1" t="s">
        <v>357</v>
      </c>
      <c r="I81" s="1">
        <v>2100</v>
      </c>
      <c r="K81" s="1" t="s">
        <v>264</v>
      </c>
      <c r="L81" s="1" t="s">
        <v>265</v>
      </c>
      <c r="M81" s="1" t="s">
        <v>215</v>
      </c>
      <c r="N81" s="3">
        <v>194976</v>
      </c>
      <c r="O81" s="1">
        <v>11</v>
      </c>
      <c r="P81" s="1">
        <v>9.3000000000000007</v>
      </c>
      <c r="Q81" s="21" t="s">
        <v>246</v>
      </c>
      <c r="R81" s="20">
        <v>17</v>
      </c>
      <c r="S81" s="1" t="s">
        <v>423</v>
      </c>
      <c r="T81" s="1" t="s">
        <v>424</v>
      </c>
      <c r="U81" s="1" t="s">
        <v>111</v>
      </c>
      <c r="AA81" s="11"/>
      <c r="AB81" s="11"/>
    </row>
    <row r="82" spans="1:29" x14ac:dyDescent="0.25">
      <c r="A82" s="24">
        <f t="shared" si="6"/>
        <v>5</v>
      </c>
      <c r="B82" s="4">
        <f t="shared" si="5"/>
        <v>42736</v>
      </c>
      <c r="C82" s="4" t="s">
        <v>28</v>
      </c>
      <c r="D82" s="4" t="s">
        <v>29</v>
      </c>
      <c r="E82" s="1">
        <v>5</v>
      </c>
      <c r="F82" s="1">
        <v>15</v>
      </c>
      <c r="G82" s="1" t="s">
        <v>421</v>
      </c>
      <c r="H82" s="1" t="s">
        <v>31</v>
      </c>
      <c r="I82" s="1">
        <v>2100</v>
      </c>
      <c r="K82" s="1" t="s">
        <v>302</v>
      </c>
      <c r="L82" s="1" t="s">
        <v>425</v>
      </c>
      <c r="M82" s="1" t="s">
        <v>426</v>
      </c>
      <c r="N82" s="3">
        <v>107665</v>
      </c>
      <c r="O82" s="1">
        <v>178</v>
      </c>
      <c r="P82" s="1">
        <v>173.3</v>
      </c>
      <c r="Q82" s="22" t="s">
        <v>110</v>
      </c>
      <c r="R82" s="20">
        <v>1</v>
      </c>
      <c r="S82" s="1" t="s">
        <v>427</v>
      </c>
      <c r="T82" s="1" t="s">
        <v>352</v>
      </c>
      <c r="U82" s="1" t="s">
        <v>111</v>
      </c>
      <c r="AA82" s="11"/>
      <c r="AB82" s="11"/>
    </row>
    <row r="83" spans="1:29" x14ac:dyDescent="0.25">
      <c r="A83" s="24">
        <f t="shared" si="6"/>
        <v>5</v>
      </c>
      <c r="B83" s="4">
        <f t="shared" si="5"/>
        <v>42736</v>
      </c>
      <c r="C83" s="4" t="s">
        <v>28</v>
      </c>
      <c r="D83" s="4" t="s">
        <v>29</v>
      </c>
      <c r="E83" s="1">
        <v>5</v>
      </c>
      <c r="F83" s="1">
        <v>16</v>
      </c>
      <c r="G83" s="1" t="s">
        <v>428</v>
      </c>
      <c r="H83" s="1" t="s">
        <v>180</v>
      </c>
      <c r="I83" s="1">
        <v>2100</v>
      </c>
      <c r="K83" s="1" t="s">
        <v>98</v>
      </c>
      <c r="L83" s="1" t="s">
        <v>116</v>
      </c>
      <c r="M83" s="1" t="s">
        <v>429</v>
      </c>
      <c r="N83" s="3">
        <v>147820</v>
      </c>
      <c r="O83" s="1">
        <v>22</v>
      </c>
      <c r="P83" s="1">
        <v>20.5</v>
      </c>
      <c r="Q83" s="22" t="s">
        <v>430</v>
      </c>
      <c r="R83" s="20">
        <v>7</v>
      </c>
      <c r="S83" s="1" t="s">
        <v>431</v>
      </c>
      <c r="T83" s="1" t="s">
        <v>54</v>
      </c>
      <c r="U83" s="1" t="s">
        <v>111</v>
      </c>
      <c r="AA83" s="11"/>
      <c r="AB83" s="11"/>
    </row>
    <row r="84" spans="1:29" x14ac:dyDescent="0.25">
      <c r="A84" s="24">
        <f t="shared" si="6"/>
        <v>5</v>
      </c>
      <c r="B84" s="4">
        <f t="shared" si="5"/>
        <v>42736</v>
      </c>
      <c r="C84" s="4" t="s">
        <v>28</v>
      </c>
      <c r="D84" s="4" t="s">
        <v>29</v>
      </c>
      <c r="E84" s="1">
        <v>5</v>
      </c>
      <c r="F84" s="1">
        <v>17</v>
      </c>
      <c r="G84" s="1" t="s">
        <v>423</v>
      </c>
      <c r="H84" s="1" t="s">
        <v>180</v>
      </c>
      <c r="I84" s="1">
        <v>2100</v>
      </c>
      <c r="K84" s="1" t="s">
        <v>424</v>
      </c>
      <c r="L84" s="1" t="s">
        <v>265</v>
      </c>
      <c r="M84" s="1" t="s">
        <v>426</v>
      </c>
      <c r="N84" s="3">
        <v>202200</v>
      </c>
      <c r="O84" s="1">
        <v>170</v>
      </c>
      <c r="P84" s="1">
        <v>172.9</v>
      </c>
      <c r="Q84" s="22" t="s">
        <v>110</v>
      </c>
      <c r="R84" s="20">
        <v>16</v>
      </c>
      <c r="S84" s="1" t="s">
        <v>432</v>
      </c>
      <c r="T84" s="1" t="s">
        <v>98</v>
      </c>
      <c r="U84" s="1" t="s">
        <v>111</v>
      </c>
    </row>
    <row r="85" spans="1:29" x14ac:dyDescent="0.25">
      <c r="A85" s="24">
        <f t="shared" si="6"/>
        <v>5</v>
      </c>
      <c r="B85" s="4">
        <f t="shared" si="5"/>
        <v>42736</v>
      </c>
      <c r="C85" s="4" t="s">
        <v>28</v>
      </c>
      <c r="D85" s="4" t="s">
        <v>29</v>
      </c>
      <c r="E85" s="1">
        <v>5</v>
      </c>
      <c r="F85" s="1">
        <v>18</v>
      </c>
      <c r="G85" s="1" t="s">
        <v>433</v>
      </c>
      <c r="H85" s="1" t="s">
        <v>31</v>
      </c>
      <c r="I85" s="1">
        <v>2100</v>
      </c>
      <c r="K85" s="1" t="s">
        <v>398</v>
      </c>
      <c r="L85" s="1" t="s">
        <v>434</v>
      </c>
      <c r="M85" s="1" t="s">
        <v>435</v>
      </c>
      <c r="N85" s="3">
        <v>150540</v>
      </c>
      <c r="O85" s="1">
        <v>253</v>
      </c>
      <c r="P85" s="1">
        <v>145.4</v>
      </c>
    </row>
    <row r="86" spans="1:29" x14ac:dyDescent="0.25">
      <c r="A86" s="24" t="str">
        <f t="shared" si="6"/>
        <v/>
      </c>
      <c r="B86" s="4" t="str">
        <f t="shared" si="5"/>
        <v/>
      </c>
      <c r="C86" s="4"/>
      <c r="D86" s="4"/>
    </row>
    <row r="87" spans="1:29" x14ac:dyDescent="0.25">
      <c r="A87" s="24">
        <f t="shared" si="6"/>
        <v>6</v>
      </c>
      <c r="B87" s="4">
        <f t="shared" si="5"/>
        <v>42736</v>
      </c>
      <c r="C87" s="4" t="s">
        <v>28</v>
      </c>
      <c r="D87" s="4" t="s">
        <v>29</v>
      </c>
      <c r="E87" s="1">
        <v>6</v>
      </c>
      <c r="F87" s="1">
        <v>1</v>
      </c>
      <c r="G87" s="1" t="s">
        <v>436</v>
      </c>
      <c r="H87" s="1" t="s">
        <v>336</v>
      </c>
      <c r="I87" s="1">
        <v>2100</v>
      </c>
      <c r="K87" s="1" t="s">
        <v>437</v>
      </c>
      <c r="L87" s="1" t="s">
        <v>227</v>
      </c>
      <c r="M87" s="1" t="s">
        <v>438</v>
      </c>
      <c r="N87" s="3">
        <v>1108140</v>
      </c>
      <c r="O87" s="1">
        <v>147</v>
      </c>
      <c r="P87" s="1">
        <v>154</v>
      </c>
      <c r="Q87" s="22">
        <v>1</v>
      </c>
      <c r="R87" s="20">
        <v>3</v>
      </c>
      <c r="S87" s="1" t="s">
        <v>439</v>
      </c>
      <c r="T87" s="1" t="s">
        <v>98</v>
      </c>
      <c r="U87" s="2" t="s">
        <v>386</v>
      </c>
      <c r="V87" s="5"/>
      <c r="W87" s="5" t="s">
        <v>38</v>
      </c>
      <c r="X87" s="13" t="s">
        <v>39</v>
      </c>
      <c r="Y87" s="13"/>
      <c r="Z87" s="6">
        <v>3</v>
      </c>
      <c r="AA87" s="6">
        <v>7</v>
      </c>
      <c r="AB87" s="6">
        <v>5</v>
      </c>
      <c r="AC87" s="6">
        <v>1</v>
      </c>
    </row>
    <row r="88" spans="1:29" x14ac:dyDescent="0.25">
      <c r="A88" s="24">
        <f t="shared" si="6"/>
        <v>6</v>
      </c>
      <c r="B88" s="4">
        <f t="shared" si="5"/>
        <v>42736</v>
      </c>
      <c r="C88" s="4" t="s">
        <v>28</v>
      </c>
      <c r="D88" s="4" t="s">
        <v>29</v>
      </c>
      <c r="E88" s="1">
        <v>6</v>
      </c>
      <c r="F88" s="1">
        <v>2</v>
      </c>
      <c r="G88" s="1" t="s">
        <v>440</v>
      </c>
      <c r="H88" s="1" t="s">
        <v>441</v>
      </c>
      <c r="I88" s="1">
        <v>2100</v>
      </c>
      <c r="K88" s="1" t="s">
        <v>128</v>
      </c>
      <c r="L88" s="1" t="s">
        <v>167</v>
      </c>
      <c r="M88" s="1" t="s">
        <v>442</v>
      </c>
      <c r="N88" s="3">
        <v>4271098</v>
      </c>
      <c r="O88" s="1">
        <v>6.5</v>
      </c>
      <c r="P88" s="1">
        <v>6.2</v>
      </c>
      <c r="Q88" s="22">
        <v>2</v>
      </c>
      <c r="R88" s="20">
        <v>2</v>
      </c>
      <c r="S88" s="1" t="s">
        <v>443</v>
      </c>
      <c r="T88" s="1" t="s">
        <v>128</v>
      </c>
      <c r="U88" s="2" t="s">
        <v>444</v>
      </c>
      <c r="V88" s="7">
        <v>3</v>
      </c>
      <c r="W88" s="27">
        <v>1.3</v>
      </c>
      <c r="X88" s="5"/>
      <c r="Y88" s="5" t="s">
        <v>38</v>
      </c>
      <c r="Z88" s="5" t="s">
        <v>445</v>
      </c>
      <c r="AA88" s="5" t="s">
        <v>446</v>
      </c>
      <c r="AB88" s="5" t="s">
        <v>447</v>
      </c>
      <c r="AC88" s="5" t="s">
        <v>448</v>
      </c>
    </row>
    <row r="89" spans="1:29" x14ac:dyDescent="0.25">
      <c r="A89" s="24">
        <f t="shared" si="6"/>
        <v>6</v>
      </c>
      <c r="B89" s="4">
        <f t="shared" si="5"/>
        <v>42736</v>
      </c>
      <c r="C89" s="4" t="s">
        <v>28</v>
      </c>
      <c r="D89" s="4" t="s">
        <v>29</v>
      </c>
      <c r="E89" s="1">
        <v>6</v>
      </c>
      <c r="F89" s="1">
        <v>3</v>
      </c>
      <c r="G89" s="1" t="s">
        <v>449</v>
      </c>
      <c r="H89" s="1" t="s">
        <v>391</v>
      </c>
      <c r="I89" s="1">
        <v>2100</v>
      </c>
      <c r="K89" s="1" t="s">
        <v>98</v>
      </c>
      <c r="L89" s="1" t="s">
        <v>227</v>
      </c>
      <c r="M89" s="1" t="s">
        <v>129</v>
      </c>
      <c r="N89" s="3">
        <v>2239300</v>
      </c>
      <c r="O89" s="1">
        <v>1.3</v>
      </c>
      <c r="P89" s="1">
        <v>1.3</v>
      </c>
      <c r="Q89" s="22">
        <v>3</v>
      </c>
      <c r="R89" s="20">
        <v>5</v>
      </c>
      <c r="S89" s="1" t="s">
        <v>450</v>
      </c>
      <c r="T89" s="1" t="s">
        <v>54</v>
      </c>
      <c r="U89" s="2" t="s">
        <v>451</v>
      </c>
      <c r="V89" s="9" t="s">
        <v>56</v>
      </c>
      <c r="W89" s="27"/>
      <c r="X89" s="7">
        <v>3</v>
      </c>
      <c r="Y89" s="27">
        <v>1.3</v>
      </c>
      <c r="Z89" s="6">
        <v>2</v>
      </c>
      <c r="AA89" s="6">
        <v>6</v>
      </c>
      <c r="AB89" s="6">
        <v>13</v>
      </c>
      <c r="AC89" s="6">
        <v>10</v>
      </c>
    </row>
    <row r="90" spans="1:29" x14ac:dyDescent="0.25">
      <c r="A90" s="24">
        <f t="shared" si="6"/>
        <v>6</v>
      </c>
      <c r="B90" s="4">
        <f t="shared" si="5"/>
        <v>42736</v>
      </c>
      <c r="C90" s="4" t="s">
        <v>28</v>
      </c>
      <c r="D90" s="4" t="s">
        <v>29</v>
      </c>
      <c r="E90" s="1">
        <v>6</v>
      </c>
      <c r="F90" s="1">
        <v>4</v>
      </c>
      <c r="G90" s="1" t="s">
        <v>452</v>
      </c>
      <c r="H90" s="1" t="s">
        <v>441</v>
      </c>
      <c r="I90" s="1">
        <v>2100</v>
      </c>
      <c r="K90" s="1" t="s">
        <v>453</v>
      </c>
      <c r="L90" s="1" t="s">
        <v>453</v>
      </c>
      <c r="M90" s="1" t="s">
        <v>454</v>
      </c>
      <c r="N90" s="3">
        <v>873680</v>
      </c>
      <c r="O90" s="1">
        <v>138</v>
      </c>
      <c r="P90" s="1">
        <v>175.4</v>
      </c>
      <c r="Q90" s="22">
        <v>4</v>
      </c>
      <c r="R90" s="20">
        <v>7</v>
      </c>
      <c r="S90" s="1" t="s">
        <v>455</v>
      </c>
      <c r="T90" s="1" t="s">
        <v>456</v>
      </c>
      <c r="U90" s="2" t="s">
        <v>186</v>
      </c>
      <c r="V90" s="7">
        <v>3</v>
      </c>
      <c r="W90" s="26">
        <v>1.1000000000000001</v>
      </c>
      <c r="X90" s="9" t="s">
        <v>56</v>
      </c>
      <c r="Y90" s="27"/>
      <c r="Z90" s="5" t="s">
        <v>457</v>
      </c>
      <c r="AA90" s="5" t="s">
        <v>458</v>
      </c>
      <c r="AB90" s="5" t="s">
        <v>459</v>
      </c>
      <c r="AC90" s="5" t="s">
        <v>460</v>
      </c>
    </row>
    <row r="91" spans="1:29" x14ac:dyDescent="0.25">
      <c r="A91" s="24">
        <f t="shared" si="6"/>
        <v>6</v>
      </c>
      <c r="B91" s="4">
        <f t="shared" si="5"/>
        <v>42736</v>
      </c>
      <c r="C91" s="4" t="s">
        <v>28</v>
      </c>
      <c r="D91" s="4" t="s">
        <v>29</v>
      </c>
      <c r="E91" s="1">
        <v>6</v>
      </c>
      <c r="F91" s="1">
        <v>5</v>
      </c>
      <c r="G91" s="1" t="s">
        <v>461</v>
      </c>
      <c r="H91" s="1" t="s">
        <v>391</v>
      </c>
      <c r="I91" s="1">
        <v>2100</v>
      </c>
      <c r="K91" s="1" t="s">
        <v>54</v>
      </c>
      <c r="L91" s="1" t="s">
        <v>227</v>
      </c>
      <c r="M91" s="1" t="s">
        <v>462</v>
      </c>
      <c r="N91" s="3">
        <v>901850</v>
      </c>
      <c r="O91" s="1">
        <v>48</v>
      </c>
      <c r="P91" s="1">
        <v>58.3</v>
      </c>
      <c r="Q91" s="22">
        <v>5</v>
      </c>
      <c r="R91" s="20">
        <v>8</v>
      </c>
      <c r="S91" s="1" t="s">
        <v>463</v>
      </c>
      <c r="T91" s="1" t="s">
        <v>464</v>
      </c>
      <c r="U91" s="2" t="s">
        <v>186</v>
      </c>
      <c r="V91" s="9" t="s">
        <v>71</v>
      </c>
      <c r="W91" s="26"/>
      <c r="X91" s="7">
        <v>3</v>
      </c>
      <c r="Y91" s="26">
        <v>1.1000000000000001</v>
      </c>
      <c r="AA91" s="6">
        <v>12</v>
      </c>
      <c r="AB91" s="6">
        <v>14</v>
      </c>
    </row>
    <row r="92" spans="1:29" x14ac:dyDescent="0.25">
      <c r="A92" s="24">
        <f t="shared" si="6"/>
        <v>6</v>
      </c>
      <c r="B92" s="4">
        <f t="shared" si="5"/>
        <v>42736</v>
      </c>
      <c r="C92" s="4" t="s">
        <v>28</v>
      </c>
      <c r="D92" s="4" t="s">
        <v>29</v>
      </c>
      <c r="E92" s="1">
        <v>6</v>
      </c>
      <c r="F92" s="1">
        <v>6</v>
      </c>
      <c r="G92" s="1" t="s">
        <v>465</v>
      </c>
      <c r="H92" s="1" t="s">
        <v>466</v>
      </c>
      <c r="I92" s="1">
        <v>2100</v>
      </c>
      <c r="K92" s="1" t="s">
        <v>467</v>
      </c>
      <c r="L92" s="1" t="s">
        <v>467</v>
      </c>
      <c r="M92" s="1" t="s">
        <v>468</v>
      </c>
      <c r="N92" s="3">
        <v>1579670</v>
      </c>
      <c r="O92" s="1">
        <v>30</v>
      </c>
      <c r="P92" s="1">
        <v>27.2</v>
      </c>
      <c r="Q92" s="22">
        <v>6</v>
      </c>
      <c r="R92" s="20">
        <v>6</v>
      </c>
      <c r="S92" s="1" t="s">
        <v>469</v>
      </c>
      <c r="T92" s="1" t="s">
        <v>467</v>
      </c>
      <c r="U92" s="1" t="s">
        <v>204</v>
      </c>
      <c r="V92" s="7">
        <v>2</v>
      </c>
      <c r="W92" s="26">
        <v>1.4</v>
      </c>
      <c r="X92" s="9" t="s">
        <v>71</v>
      </c>
      <c r="Y92" s="26"/>
      <c r="AA92" s="5" t="s">
        <v>470</v>
      </c>
      <c r="AB92" s="5" t="s">
        <v>471</v>
      </c>
    </row>
    <row r="93" spans="1:29" x14ac:dyDescent="0.25">
      <c r="A93" s="24">
        <f t="shared" si="6"/>
        <v>6</v>
      </c>
      <c r="B93" s="4">
        <f t="shared" si="5"/>
        <v>42736</v>
      </c>
      <c r="C93" s="4" t="s">
        <v>28</v>
      </c>
      <c r="D93" s="4" t="s">
        <v>29</v>
      </c>
      <c r="E93" s="1">
        <v>6</v>
      </c>
      <c r="F93" s="1">
        <v>7</v>
      </c>
      <c r="G93" s="1" t="s">
        <v>472</v>
      </c>
      <c r="H93" s="1" t="s">
        <v>263</v>
      </c>
      <c r="I93" s="1">
        <v>2100</v>
      </c>
      <c r="K93" s="1" t="s">
        <v>456</v>
      </c>
      <c r="L93" s="1" t="s">
        <v>265</v>
      </c>
      <c r="M93" s="1" t="s">
        <v>473</v>
      </c>
      <c r="N93" s="3">
        <v>923327</v>
      </c>
      <c r="O93" s="1">
        <v>24</v>
      </c>
      <c r="P93" s="1">
        <v>27.8</v>
      </c>
      <c r="Q93" s="22">
        <v>7</v>
      </c>
      <c r="R93" s="20">
        <v>12</v>
      </c>
      <c r="S93" s="1" t="s">
        <v>474</v>
      </c>
      <c r="T93" s="1" t="s">
        <v>185</v>
      </c>
      <c r="U93" s="1" t="s">
        <v>213</v>
      </c>
      <c r="V93" s="9" t="s">
        <v>71</v>
      </c>
      <c r="W93" s="26"/>
      <c r="X93" s="7">
        <v>2</v>
      </c>
      <c r="Y93" s="26">
        <v>1.4</v>
      </c>
      <c r="AA93" s="6">
        <v>8</v>
      </c>
      <c r="AB93" s="6">
        <v>4</v>
      </c>
    </row>
    <row r="94" spans="1:29" x14ac:dyDescent="0.25">
      <c r="A94" s="24">
        <f t="shared" si="6"/>
        <v>6</v>
      </c>
      <c r="B94" s="4">
        <f t="shared" si="5"/>
        <v>42736</v>
      </c>
      <c r="C94" s="4" t="s">
        <v>28</v>
      </c>
      <c r="D94" s="4" t="s">
        <v>29</v>
      </c>
      <c r="E94" s="1">
        <v>6</v>
      </c>
      <c r="F94" s="1">
        <v>8</v>
      </c>
      <c r="G94" s="1" t="s">
        <v>475</v>
      </c>
      <c r="H94" s="1" t="s">
        <v>320</v>
      </c>
      <c r="I94" s="1">
        <v>2100</v>
      </c>
      <c r="K94" s="1" t="s">
        <v>464</v>
      </c>
      <c r="L94" s="1" t="s">
        <v>476</v>
      </c>
      <c r="M94" s="1" t="s">
        <v>477</v>
      </c>
      <c r="N94" s="3">
        <v>1324867</v>
      </c>
      <c r="O94" s="1">
        <v>27</v>
      </c>
      <c r="P94" s="1">
        <v>35.5</v>
      </c>
      <c r="Q94" s="22">
        <v>8</v>
      </c>
      <c r="R94" s="20">
        <v>13</v>
      </c>
      <c r="S94" s="1" t="s">
        <v>478</v>
      </c>
      <c r="T94" s="1" t="s">
        <v>41</v>
      </c>
      <c r="U94" s="1" t="s">
        <v>213</v>
      </c>
      <c r="V94" s="7">
        <v>5</v>
      </c>
      <c r="W94" s="26">
        <v>3.4</v>
      </c>
      <c r="X94" s="9" t="s">
        <v>71</v>
      </c>
      <c r="Y94" s="26"/>
      <c r="AA94" s="5" t="s">
        <v>479</v>
      </c>
      <c r="AB94" s="5" t="s">
        <v>480</v>
      </c>
    </row>
    <row r="95" spans="1:29" x14ac:dyDescent="0.25">
      <c r="A95" s="24">
        <f t="shared" si="6"/>
        <v>6</v>
      </c>
      <c r="B95" s="4">
        <f t="shared" ref="B95:B154" si="7">IF(E95=0,"",IF(B94&lt;&gt;"",B94,IF(B93&lt;&gt;"",B93,IF(B92&lt;&gt;"",B92,IF(B91&lt;&gt;"",B91,IF(B90&lt;&gt;"",B90,0))))))</f>
        <v>42736</v>
      </c>
      <c r="C95" s="4" t="s">
        <v>28</v>
      </c>
      <c r="D95" s="4" t="s">
        <v>29</v>
      </c>
      <c r="E95" s="1">
        <v>6</v>
      </c>
      <c r="F95" s="1">
        <v>9</v>
      </c>
      <c r="G95" s="1" t="s">
        <v>481</v>
      </c>
      <c r="H95" s="1" t="s">
        <v>441</v>
      </c>
      <c r="I95" s="1">
        <v>2100</v>
      </c>
      <c r="K95" s="1" t="s">
        <v>482</v>
      </c>
      <c r="L95" s="1" t="s">
        <v>131</v>
      </c>
      <c r="M95" s="1" t="s">
        <v>483</v>
      </c>
      <c r="N95" s="3">
        <v>1818580</v>
      </c>
      <c r="O95" s="1">
        <v>56</v>
      </c>
      <c r="P95" s="1">
        <v>103.6</v>
      </c>
      <c r="Q95" s="22">
        <v>9</v>
      </c>
      <c r="R95" s="20">
        <v>11</v>
      </c>
      <c r="S95" s="1" t="s">
        <v>484</v>
      </c>
      <c r="T95" s="1" t="s">
        <v>485</v>
      </c>
      <c r="U95" s="1" t="s">
        <v>213</v>
      </c>
      <c r="V95" s="9" t="s">
        <v>71</v>
      </c>
      <c r="W95" s="26"/>
      <c r="X95" s="7">
        <v>5</v>
      </c>
      <c r="Y95" s="26">
        <v>3</v>
      </c>
      <c r="AA95" s="6">
        <v>11</v>
      </c>
    </row>
    <row r="96" spans="1:29" x14ac:dyDescent="0.25">
      <c r="A96" s="24">
        <f t="shared" si="6"/>
        <v>6</v>
      </c>
      <c r="B96" s="4">
        <f t="shared" si="7"/>
        <v>42736</v>
      </c>
      <c r="C96" s="4" t="s">
        <v>28</v>
      </c>
      <c r="D96" s="4" t="s">
        <v>29</v>
      </c>
      <c r="E96" s="1">
        <v>6</v>
      </c>
      <c r="F96" s="1">
        <v>10</v>
      </c>
      <c r="G96" s="1" t="s">
        <v>486</v>
      </c>
      <c r="H96" s="1" t="s">
        <v>180</v>
      </c>
      <c r="I96" s="1">
        <v>2100</v>
      </c>
      <c r="K96" s="1" t="s">
        <v>487</v>
      </c>
      <c r="L96" s="1" t="s">
        <v>488</v>
      </c>
      <c r="M96" s="1" t="s">
        <v>489</v>
      </c>
      <c r="N96" s="3">
        <v>293390</v>
      </c>
      <c r="O96" s="1">
        <v>146</v>
      </c>
      <c r="P96" s="1">
        <v>359.4</v>
      </c>
      <c r="Q96" s="22">
        <v>10</v>
      </c>
      <c r="R96" s="20">
        <v>14</v>
      </c>
      <c r="S96" s="1" t="s">
        <v>490</v>
      </c>
      <c r="T96" s="1" t="s">
        <v>491</v>
      </c>
      <c r="U96" s="1" t="s">
        <v>492</v>
      </c>
      <c r="V96" s="28"/>
      <c r="W96" s="28"/>
      <c r="X96" s="9" t="s">
        <v>71</v>
      </c>
      <c r="Y96" s="26"/>
      <c r="AA96" s="5" t="s">
        <v>493</v>
      </c>
    </row>
    <row r="97" spans="1:29" x14ac:dyDescent="0.25">
      <c r="A97" s="24">
        <f t="shared" si="6"/>
        <v>6</v>
      </c>
      <c r="B97" s="4">
        <f t="shared" si="7"/>
        <v>42736</v>
      </c>
      <c r="C97" s="4" t="s">
        <v>28</v>
      </c>
      <c r="D97" s="4" t="s">
        <v>29</v>
      </c>
      <c r="E97" s="1">
        <v>6</v>
      </c>
      <c r="F97" s="1">
        <v>11</v>
      </c>
      <c r="G97" s="1" t="s">
        <v>494</v>
      </c>
      <c r="H97" s="1" t="s">
        <v>441</v>
      </c>
      <c r="I97" s="1">
        <v>2100</v>
      </c>
      <c r="K97" s="1" t="s">
        <v>485</v>
      </c>
      <c r="L97" s="1" t="s">
        <v>485</v>
      </c>
      <c r="M97" s="1" t="s">
        <v>495</v>
      </c>
      <c r="N97" s="3">
        <v>663922</v>
      </c>
      <c r="O97" s="1">
        <v>32</v>
      </c>
      <c r="P97" s="1">
        <v>56.6</v>
      </c>
      <c r="Q97" s="21" t="s">
        <v>246</v>
      </c>
      <c r="R97" s="20">
        <v>4</v>
      </c>
      <c r="S97" s="1" t="s">
        <v>452</v>
      </c>
      <c r="T97" s="1" t="s">
        <v>453</v>
      </c>
      <c r="U97" s="1" t="s">
        <v>111</v>
      </c>
      <c r="AA97" s="6">
        <v>9</v>
      </c>
    </row>
    <row r="98" spans="1:29" x14ac:dyDescent="0.25">
      <c r="A98" s="24">
        <f t="shared" si="6"/>
        <v>6</v>
      </c>
      <c r="B98" s="4">
        <f t="shared" si="7"/>
        <v>42736</v>
      </c>
      <c r="C98" s="4" t="s">
        <v>28</v>
      </c>
      <c r="D98" s="4" t="s">
        <v>29</v>
      </c>
      <c r="E98" s="1">
        <v>6</v>
      </c>
      <c r="F98" s="1">
        <v>12</v>
      </c>
      <c r="G98" s="1" t="s">
        <v>496</v>
      </c>
      <c r="H98" s="1" t="s">
        <v>336</v>
      </c>
      <c r="I98" s="1">
        <v>2100</v>
      </c>
      <c r="K98" s="1" t="s">
        <v>185</v>
      </c>
      <c r="L98" s="1" t="s">
        <v>415</v>
      </c>
      <c r="M98" s="1" t="s">
        <v>497</v>
      </c>
      <c r="N98" s="3">
        <v>436090</v>
      </c>
      <c r="O98" s="1">
        <v>16</v>
      </c>
      <c r="P98" s="1">
        <v>23.5</v>
      </c>
      <c r="Q98" s="21" t="s">
        <v>246</v>
      </c>
      <c r="R98" s="20">
        <v>9</v>
      </c>
      <c r="S98" s="1" t="s">
        <v>481</v>
      </c>
      <c r="T98" s="1" t="s">
        <v>482</v>
      </c>
      <c r="U98" s="1" t="s">
        <v>111</v>
      </c>
      <c r="AA98" s="5" t="s">
        <v>498</v>
      </c>
    </row>
    <row r="99" spans="1:29" x14ac:dyDescent="0.25">
      <c r="A99" s="24">
        <f t="shared" si="6"/>
        <v>6</v>
      </c>
      <c r="B99" s="4">
        <f t="shared" si="7"/>
        <v>42736</v>
      </c>
      <c r="C99" s="4" t="s">
        <v>28</v>
      </c>
      <c r="D99" s="4" t="s">
        <v>29</v>
      </c>
      <c r="E99" s="1">
        <v>6</v>
      </c>
      <c r="F99" s="1">
        <v>13</v>
      </c>
      <c r="G99" s="1" t="s">
        <v>478</v>
      </c>
      <c r="H99" s="1" t="s">
        <v>336</v>
      </c>
      <c r="I99" s="1">
        <v>2100</v>
      </c>
      <c r="K99" s="1" t="s">
        <v>41</v>
      </c>
      <c r="L99" s="1" t="s">
        <v>41</v>
      </c>
      <c r="M99" s="1" t="s">
        <v>499</v>
      </c>
      <c r="N99" s="3">
        <v>506792</v>
      </c>
      <c r="O99" s="1">
        <v>96</v>
      </c>
      <c r="P99" s="1">
        <v>126.7</v>
      </c>
      <c r="Q99" s="21" t="s">
        <v>246</v>
      </c>
      <c r="R99" s="20">
        <v>10</v>
      </c>
      <c r="S99" s="1" t="s">
        <v>500</v>
      </c>
      <c r="T99" s="1" t="s">
        <v>487</v>
      </c>
      <c r="U99" s="1" t="s">
        <v>111</v>
      </c>
    </row>
    <row r="100" spans="1:29" x14ac:dyDescent="0.25">
      <c r="A100" s="24">
        <f t="shared" si="6"/>
        <v>6</v>
      </c>
      <c r="B100" s="4">
        <f t="shared" si="7"/>
        <v>42736</v>
      </c>
      <c r="C100" s="4" t="s">
        <v>28</v>
      </c>
      <c r="D100" s="4" t="s">
        <v>29</v>
      </c>
      <c r="E100" s="1">
        <v>6</v>
      </c>
      <c r="F100" s="1">
        <v>14</v>
      </c>
      <c r="G100" s="1" t="s">
        <v>501</v>
      </c>
      <c r="H100" s="1" t="s">
        <v>502</v>
      </c>
      <c r="I100" s="1">
        <v>2100</v>
      </c>
      <c r="K100" s="1" t="s">
        <v>491</v>
      </c>
      <c r="L100" s="1" t="s">
        <v>417</v>
      </c>
      <c r="M100" s="1" t="s">
        <v>503</v>
      </c>
      <c r="N100" s="3">
        <v>425281</v>
      </c>
      <c r="O100" s="1">
        <v>90</v>
      </c>
      <c r="P100" s="1">
        <v>126.8</v>
      </c>
      <c r="Q100" s="22" t="s">
        <v>110</v>
      </c>
      <c r="R100" s="20">
        <v>1</v>
      </c>
      <c r="S100" s="1" t="s">
        <v>436</v>
      </c>
      <c r="T100" s="1" t="s">
        <v>437</v>
      </c>
      <c r="U100" s="1" t="s">
        <v>111</v>
      </c>
    </row>
    <row r="101" spans="1:29" x14ac:dyDescent="0.25">
      <c r="A101" s="24" t="s">
        <v>504</v>
      </c>
      <c r="B101" s="4" t="str">
        <f t="shared" si="7"/>
        <v/>
      </c>
      <c r="C101" s="4"/>
      <c r="D101" s="4"/>
    </row>
    <row r="102" spans="1:29" x14ac:dyDescent="0.25">
      <c r="A102" s="24">
        <v>7</v>
      </c>
      <c r="B102" s="4">
        <f t="shared" si="7"/>
        <v>42736</v>
      </c>
      <c r="C102" s="4" t="s">
        <v>28</v>
      </c>
      <c r="D102" s="4" t="s">
        <v>29</v>
      </c>
      <c r="E102" s="1">
        <v>7</v>
      </c>
      <c r="F102" s="1">
        <v>1</v>
      </c>
      <c r="G102" s="1" t="s">
        <v>505</v>
      </c>
      <c r="H102" s="1" t="s">
        <v>357</v>
      </c>
      <c r="I102" s="1">
        <v>2850</v>
      </c>
      <c r="K102" s="1" t="s">
        <v>302</v>
      </c>
      <c r="L102" s="1" t="s">
        <v>302</v>
      </c>
      <c r="M102" s="1" t="s">
        <v>506</v>
      </c>
      <c r="N102" s="3">
        <v>40080</v>
      </c>
      <c r="O102" s="1">
        <v>38</v>
      </c>
      <c r="P102" s="1">
        <v>30.5</v>
      </c>
      <c r="Q102" s="22">
        <v>1</v>
      </c>
      <c r="R102" s="20">
        <v>1</v>
      </c>
      <c r="S102" s="1" t="s">
        <v>505</v>
      </c>
      <c r="T102" s="1" t="s">
        <v>302</v>
      </c>
      <c r="U102" s="2" t="s">
        <v>44</v>
      </c>
      <c r="V102" s="5"/>
      <c r="W102" s="5" t="s">
        <v>38</v>
      </c>
      <c r="X102" s="13" t="s">
        <v>39</v>
      </c>
      <c r="Y102" s="13"/>
    </row>
    <row r="103" spans="1:29" x14ac:dyDescent="0.25">
      <c r="A103" s="24">
        <v>7</v>
      </c>
      <c r="B103" s="4">
        <f t="shared" si="7"/>
        <v>42736</v>
      </c>
      <c r="C103" s="4" t="s">
        <v>28</v>
      </c>
      <c r="D103" s="4" t="s">
        <v>29</v>
      </c>
      <c r="E103" s="1">
        <v>7</v>
      </c>
      <c r="F103" s="1">
        <v>2</v>
      </c>
      <c r="G103" s="1" t="s">
        <v>507</v>
      </c>
      <c r="H103" s="1" t="s">
        <v>357</v>
      </c>
      <c r="I103" s="1">
        <v>2850</v>
      </c>
      <c r="K103" s="1" t="s">
        <v>185</v>
      </c>
      <c r="L103" s="1" t="s">
        <v>185</v>
      </c>
      <c r="M103" s="1" t="s">
        <v>508</v>
      </c>
      <c r="N103" s="3">
        <v>44760</v>
      </c>
      <c r="O103" s="1">
        <v>2</v>
      </c>
      <c r="P103" s="1">
        <v>2.2000000000000002</v>
      </c>
      <c r="Q103" s="22">
        <v>2</v>
      </c>
      <c r="R103" s="20">
        <v>12</v>
      </c>
      <c r="S103" s="1" t="s">
        <v>509</v>
      </c>
      <c r="T103" s="1" t="s">
        <v>260</v>
      </c>
      <c r="U103" s="2" t="s">
        <v>85</v>
      </c>
      <c r="V103" s="7">
        <v>1</v>
      </c>
      <c r="W103" s="27">
        <v>52.8</v>
      </c>
      <c r="X103" s="5"/>
      <c r="Y103" s="5" t="s">
        <v>38</v>
      </c>
      <c r="Z103" s="6">
        <v>2</v>
      </c>
      <c r="AA103" s="6">
        <v>4</v>
      </c>
      <c r="AB103" s="6">
        <v>10</v>
      </c>
      <c r="AC103" s="6">
        <v>6</v>
      </c>
    </row>
    <row r="104" spans="1:29" x14ac:dyDescent="0.25">
      <c r="A104" s="24">
        <v>7</v>
      </c>
      <c r="B104" s="4">
        <f t="shared" si="7"/>
        <v>42736</v>
      </c>
      <c r="C104" s="4" t="s">
        <v>28</v>
      </c>
      <c r="D104" s="4" t="s">
        <v>29</v>
      </c>
      <c r="E104" s="1">
        <v>7</v>
      </c>
      <c r="F104" s="1">
        <v>3</v>
      </c>
      <c r="G104" s="1" t="s">
        <v>510</v>
      </c>
      <c r="H104" s="1" t="s">
        <v>357</v>
      </c>
      <c r="I104" s="1">
        <v>2850</v>
      </c>
      <c r="K104" s="1" t="s">
        <v>125</v>
      </c>
      <c r="L104" s="1" t="s">
        <v>511</v>
      </c>
      <c r="M104" s="1" t="s">
        <v>512</v>
      </c>
      <c r="N104" s="3">
        <v>46160</v>
      </c>
      <c r="O104" s="1">
        <v>16</v>
      </c>
      <c r="P104" s="1">
        <v>21.3</v>
      </c>
      <c r="Q104" s="22">
        <v>3</v>
      </c>
      <c r="R104" s="20">
        <v>11</v>
      </c>
      <c r="S104" s="1" t="s">
        <v>513</v>
      </c>
      <c r="T104" s="1" t="s">
        <v>230</v>
      </c>
      <c r="U104" s="2" t="s">
        <v>92</v>
      </c>
      <c r="V104" s="9" t="s">
        <v>56</v>
      </c>
      <c r="W104" s="27"/>
      <c r="X104" s="7">
        <v>1</v>
      </c>
      <c r="Y104" s="27">
        <v>36.299999999999997</v>
      </c>
      <c r="Z104" s="5" t="s">
        <v>514</v>
      </c>
      <c r="AA104" s="5" t="s">
        <v>515</v>
      </c>
      <c r="AB104" s="5" t="s">
        <v>516</v>
      </c>
      <c r="AC104" s="5" t="s">
        <v>517</v>
      </c>
    </row>
    <row r="105" spans="1:29" x14ac:dyDescent="0.25">
      <c r="A105" s="24">
        <v>7</v>
      </c>
      <c r="B105" s="4">
        <f t="shared" si="7"/>
        <v>42736</v>
      </c>
      <c r="C105" s="4" t="s">
        <v>28</v>
      </c>
      <c r="D105" s="4" t="s">
        <v>29</v>
      </c>
      <c r="E105" s="1">
        <v>7</v>
      </c>
      <c r="F105" s="1">
        <v>4</v>
      </c>
      <c r="G105" s="1" t="s">
        <v>518</v>
      </c>
      <c r="H105" s="1" t="s">
        <v>357</v>
      </c>
      <c r="I105" s="1">
        <v>2850</v>
      </c>
      <c r="K105" s="1" t="s">
        <v>519</v>
      </c>
      <c r="L105" s="1" t="s">
        <v>520</v>
      </c>
      <c r="M105" s="1" t="s">
        <v>521</v>
      </c>
      <c r="N105" s="3">
        <v>46270</v>
      </c>
      <c r="O105" s="1">
        <v>29</v>
      </c>
      <c r="P105" s="1">
        <v>28.3</v>
      </c>
      <c r="Q105" s="22">
        <v>4</v>
      </c>
      <c r="R105" s="20">
        <v>4</v>
      </c>
      <c r="S105" s="1" t="s">
        <v>522</v>
      </c>
      <c r="T105" s="1" t="s">
        <v>519</v>
      </c>
      <c r="U105" s="2" t="s">
        <v>99</v>
      </c>
      <c r="V105" s="7">
        <v>1</v>
      </c>
      <c r="W105" s="26">
        <v>8.6999999999999993</v>
      </c>
      <c r="X105" s="9" t="s">
        <v>56</v>
      </c>
      <c r="Y105" s="27"/>
      <c r="AA105" s="6">
        <v>14</v>
      </c>
      <c r="AB105" s="6">
        <v>11</v>
      </c>
      <c r="AC105" s="6">
        <v>5</v>
      </c>
    </row>
    <row r="106" spans="1:29" x14ac:dyDescent="0.25">
      <c r="A106" s="24">
        <v>7</v>
      </c>
      <c r="B106" s="4">
        <f t="shared" si="7"/>
        <v>42736</v>
      </c>
      <c r="C106" s="4" t="s">
        <v>28</v>
      </c>
      <c r="D106" s="4" t="s">
        <v>29</v>
      </c>
      <c r="E106" s="1">
        <v>7</v>
      </c>
      <c r="F106" s="1">
        <v>5</v>
      </c>
      <c r="G106" s="1" t="s">
        <v>523</v>
      </c>
      <c r="H106" s="1" t="s">
        <v>357</v>
      </c>
      <c r="I106" s="1">
        <v>2850</v>
      </c>
      <c r="K106" s="1" t="s">
        <v>524</v>
      </c>
      <c r="L106" s="1" t="s">
        <v>524</v>
      </c>
      <c r="M106" s="1" t="s">
        <v>525</v>
      </c>
      <c r="N106" s="3">
        <v>46700</v>
      </c>
      <c r="O106" s="1">
        <v>184</v>
      </c>
      <c r="P106" s="1">
        <v>157.1</v>
      </c>
      <c r="Q106" s="22">
        <v>5</v>
      </c>
      <c r="R106" s="20">
        <v>13</v>
      </c>
      <c r="S106" s="1" t="s">
        <v>526</v>
      </c>
      <c r="T106" s="1" t="s">
        <v>527</v>
      </c>
      <c r="U106" s="2" t="s">
        <v>99</v>
      </c>
      <c r="V106" s="9" t="s">
        <v>71</v>
      </c>
      <c r="W106" s="26"/>
      <c r="X106" s="7">
        <v>1</v>
      </c>
      <c r="Y106" s="26">
        <v>7.9</v>
      </c>
      <c r="AA106" s="5" t="s">
        <v>528</v>
      </c>
      <c r="AB106" s="5" t="s">
        <v>529</v>
      </c>
      <c r="AC106" s="5" t="s">
        <v>530</v>
      </c>
    </row>
    <row r="107" spans="1:29" x14ac:dyDescent="0.25">
      <c r="A107" s="24">
        <v>7</v>
      </c>
      <c r="B107" s="4">
        <f t="shared" si="7"/>
        <v>42736</v>
      </c>
      <c r="C107" s="4" t="s">
        <v>28</v>
      </c>
      <c r="D107" s="4" t="s">
        <v>29</v>
      </c>
      <c r="E107" s="1">
        <v>7</v>
      </c>
      <c r="F107" s="1">
        <v>6</v>
      </c>
      <c r="G107" s="1" t="s">
        <v>531</v>
      </c>
      <c r="H107" s="1" t="s">
        <v>357</v>
      </c>
      <c r="I107" s="1">
        <v>2850</v>
      </c>
      <c r="K107" s="1" t="s">
        <v>532</v>
      </c>
      <c r="L107" s="1" t="s">
        <v>533</v>
      </c>
      <c r="M107" s="1" t="s">
        <v>534</v>
      </c>
      <c r="N107" s="3">
        <v>48050</v>
      </c>
      <c r="O107" s="1">
        <v>145</v>
      </c>
      <c r="P107" s="1">
        <v>305.60000000000002</v>
      </c>
      <c r="Q107" s="22">
        <v>6</v>
      </c>
      <c r="R107" s="20">
        <v>6</v>
      </c>
      <c r="S107" s="1" t="s">
        <v>531</v>
      </c>
      <c r="T107" s="1" t="s">
        <v>532</v>
      </c>
      <c r="U107" s="1" t="s">
        <v>535</v>
      </c>
      <c r="V107" s="7">
        <v>12</v>
      </c>
      <c r="W107" s="26">
        <v>4</v>
      </c>
      <c r="X107" s="9" t="s">
        <v>71</v>
      </c>
      <c r="Y107" s="26"/>
      <c r="AA107" s="6">
        <v>8</v>
      </c>
      <c r="AB107" s="6">
        <v>12</v>
      </c>
    </row>
    <row r="108" spans="1:29" x14ac:dyDescent="0.25">
      <c r="A108" s="24">
        <v>7</v>
      </c>
      <c r="B108" s="4">
        <f t="shared" si="7"/>
        <v>42736</v>
      </c>
      <c r="C108" s="4" t="s">
        <v>28</v>
      </c>
      <c r="D108" s="4" t="s">
        <v>29</v>
      </c>
      <c r="E108" s="1">
        <v>7</v>
      </c>
      <c r="F108" s="1">
        <v>7</v>
      </c>
      <c r="G108" s="1" t="s">
        <v>536</v>
      </c>
      <c r="H108" s="1" t="s">
        <v>357</v>
      </c>
      <c r="I108" s="1">
        <v>2850</v>
      </c>
      <c r="K108" s="1" t="s">
        <v>292</v>
      </c>
      <c r="L108" s="1" t="s">
        <v>292</v>
      </c>
      <c r="M108" s="1" t="s">
        <v>537</v>
      </c>
      <c r="N108" s="3">
        <v>48310</v>
      </c>
      <c r="O108" s="1">
        <v>20</v>
      </c>
      <c r="P108" s="1">
        <v>18.2</v>
      </c>
      <c r="Q108" s="22" t="s">
        <v>110</v>
      </c>
      <c r="R108" s="20">
        <v>2</v>
      </c>
      <c r="S108" s="1" t="s">
        <v>538</v>
      </c>
      <c r="T108" s="1" t="s">
        <v>185</v>
      </c>
      <c r="U108" s="1" t="s">
        <v>111</v>
      </c>
      <c r="V108" s="9" t="s">
        <v>71</v>
      </c>
      <c r="W108" s="26"/>
      <c r="X108" s="7">
        <v>12</v>
      </c>
      <c r="Y108" s="26">
        <v>4.5</v>
      </c>
      <c r="AA108" s="5" t="s">
        <v>539</v>
      </c>
      <c r="AB108" s="5" t="s">
        <v>540</v>
      </c>
    </row>
    <row r="109" spans="1:29" x14ac:dyDescent="0.25">
      <c r="A109" s="24">
        <v>7</v>
      </c>
      <c r="B109" s="4">
        <f t="shared" si="7"/>
        <v>42736</v>
      </c>
      <c r="C109" s="4" t="s">
        <v>28</v>
      </c>
      <c r="D109" s="4" t="s">
        <v>29</v>
      </c>
      <c r="E109" s="1">
        <v>7</v>
      </c>
      <c r="F109" s="1">
        <v>8</v>
      </c>
      <c r="G109" s="1" t="s">
        <v>541</v>
      </c>
      <c r="H109" s="1" t="s">
        <v>357</v>
      </c>
      <c r="I109" s="1">
        <v>2850</v>
      </c>
      <c r="K109" s="1" t="s">
        <v>54</v>
      </c>
      <c r="L109" s="1" t="s">
        <v>542</v>
      </c>
      <c r="M109" s="1" t="s">
        <v>353</v>
      </c>
      <c r="N109" s="3">
        <v>49620</v>
      </c>
      <c r="O109" s="1">
        <v>15</v>
      </c>
      <c r="P109" s="1">
        <v>9.6</v>
      </c>
      <c r="Q109" s="22" t="s">
        <v>110</v>
      </c>
      <c r="R109" s="20">
        <v>3</v>
      </c>
      <c r="S109" s="1" t="s">
        <v>543</v>
      </c>
      <c r="T109" s="1" t="s">
        <v>125</v>
      </c>
      <c r="U109" s="1" t="s">
        <v>111</v>
      </c>
      <c r="V109" s="7">
        <v>11</v>
      </c>
      <c r="W109" s="26">
        <v>8.3000000000000007</v>
      </c>
      <c r="X109" s="9" t="s">
        <v>71</v>
      </c>
      <c r="Y109" s="26"/>
      <c r="AA109" s="6">
        <v>3</v>
      </c>
      <c r="AB109" s="6">
        <v>7</v>
      </c>
    </row>
    <row r="110" spans="1:29" x14ac:dyDescent="0.25">
      <c r="A110" s="24">
        <v>7</v>
      </c>
      <c r="B110" s="4">
        <f t="shared" si="7"/>
        <v>42736</v>
      </c>
      <c r="C110" s="4" t="s">
        <v>28</v>
      </c>
      <c r="D110" s="4" t="s">
        <v>29</v>
      </c>
      <c r="E110" s="1">
        <v>7</v>
      </c>
      <c r="F110" s="1">
        <v>9</v>
      </c>
      <c r="G110" s="1" t="s">
        <v>544</v>
      </c>
      <c r="H110" s="1" t="s">
        <v>357</v>
      </c>
      <c r="I110" s="1">
        <v>2850</v>
      </c>
      <c r="K110" s="1" t="s">
        <v>84</v>
      </c>
      <c r="L110" s="1" t="s">
        <v>84</v>
      </c>
      <c r="M110" s="1" t="s">
        <v>545</v>
      </c>
      <c r="N110" s="3">
        <v>50830</v>
      </c>
      <c r="O110" s="1">
        <v>27</v>
      </c>
      <c r="P110" s="1">
        <v>34.299999999999997</v>
      </c>
      <c r="Q110" s="22" t="s">
        <v>110</v>
      </c>
      <c r="R110" s="20">
        <v>5</v>
      </c>
      <c r="S110" s="1" t="s">
        <v>523</v>
      </c>
      <c r="T110" s="1" t="s">
        <v>524</v>
      </c>
      <c r="U110" s="1" t="s">
        <v>111</v>
      </c>
      <c r="V110" s="9" t="s">
        <v>71</v>
      </c>
      <c r="W110" s="26"/>
      <c r="X110" s="7">
        <v>11</v>
      </c>
      <c r="Y110" s="26">
        <v>9.8000000000000007</v>
      </c>
      <c r="AA110" s="5" t="s">
        <v>546</v>
      </c>
      <c r="AB110" s="5" t="s">
        <v>547</v>
      </c>
    </row>
    <row r="111" spans="1:29" x14ac:dyDescent="0.25">
      <c r="A111" s="24">
        <v>7</v>
      </c>
      <c r="B111" s="4">
        <f t="shared" si="7"/>
        <v>42736</v>
      </c>
      <c r="C111" s="4" t="s">
        <v>28</v>
      </c>
      <c r="D111" s="4" t="s">
        <v>29</v>
      </c>
      <c r="E111" s="1">
        <v>7</v>
      </c>
      <c r="F111" s="1">
        <v>10</v>
      </c>
      <c r="G111" s="1" t="s">
        <v>548</v>
      </c>
      <c r="H111" s="1" t="s">
        <v>357</v>
      </c>
      <c r="I111" s="1">
        <v>2850</v>
      </c>
      <c r="K111" s="1" t="s">
        <v>36</v>
      </c>
      <c r="L111" s="1" t="s">
        <v>161</v>
      </c>
      <c r="M111" s="1" t="s">
        <v>549</v>
      </c>
      <c r="N111" s="3">
        <v>51520</v>
      </c>
      <c r="O111" s="1">
        <v>18</v>
      </c>
      <c r="P111" s="1">
        <v>14.4</v>
      </c>
      <c r="Q111" s="22" t="s">
        <v>110</v>
      </c>
      <c r="R111" s="20">
        <v>7</v>
      </c>
      <c r="S111" s="1" t="s">
        <v>536</v>
      </c>
      <c r="T111" s="1" t="s">
        <v>292</v>
      </c>
      <c r="U111" s="1" t="s">
        <v>111</v>
      </c>
      <c r="V111" s="28"/>
      <c r="W111" s="28"/>
      <c r="X111" s="9" t="s">
        <v>71</v>
      </c>
      <c r="Y111" s="26"/>
      <c r="AA111" s="6">
        <v>1</v>
      </c>
      <c r="AB111" s="6">
        <v>13</v>
      </c>
    </row>
    <row r="112" spans="1:29" x14ac:dyDescent="0.25">
      <c r="A112" s="24">
        <v>7</v>
      </c>
      <c r="B112" s="4">
        <f t="shared" si="7"/>
        <v>42736</v>
      </c>
      <c r="C112" s="4" t="s">
        <v>28</v>
      </c>
      <c r="D112" s="4" t="s">
        <v>29</v>
      </c>
      <c r="E112" s="1">
        <v>7</v>
      </c>
      <c r="F112" s="1">
        <v>11</v>
      </c>
      <c r="G112" s="1" t="s">
        <v>550</v>
      </c>
      <c r="H112" s="1" t="s">
        <v>357</v>
      </c>
      <c r="I112" s="1">
        <v>2850</v>
      </c>
      <c r="K112" s="1" t="s">
        <v>230</v>
      </c>
      <c r="L112" s="1" t="s">
        <v>230</v>
      </c>
      <c r="M112" s="1" t="s">
        <v>551</v>
      </c>
      <c r="N112" s="3">
        <v>51900</v>
      </c>
      <c r="O112" s="1">
        <v>39</v>
      </c>
      <c r="P112" s="1">
        <v>25.6</v>
      </c>
      <c r="Q112" s="22" t="s">
        <v>110</v>
      </c>
      <c r="R112" s="20">
        <v>8</v>
      </c>
      <c r="S112" s="1" t="s">
        <v>552</v>
      </c>
      <c r="T112" s="1" t="s">
        <v>54</v>
      </c>
      <c r="U112" s="1" t="s">
        <v>111</v>
      </c>
      <c r="AA112" s="5" t="s">
        <v>505</v>
      </c>
      <c r="AB112" s="5" t="s">
        <v>553</v>
      </c>
    </row>
    <row r="113" spans="1:28" x14ac:dyDescent="0.25">
      <c r="A113" s="24">
        <v>7</v>
      </c>
      <c r="B113" s="4">
        <f t="shared" si="7"/>
        <v>42736</v>
      </c>
      <c r="C113" s="4" t="s">
        <v>28</v>
      </c>
      <c r="D113" s="4" t="s">
        <v>29</v>
      </c>
      <c r="E113" s="1">
        <v>7</v>
      </c>
      <c r="F113" s="1">
        <v>12</v>
      </c>
      <c r="G113" s="1" t="s">
        <v>554</v>
      </c>
      <c r="H113" s="1" t="s">
        <v>357</v>
      </c>
      <c r="I113" s="1">
        <v>2850</v>
      </c>
      <c r="K113" s="1" t="s">
        <v>260</v>
      </c>
      <c r="L113" s="1" t="s">
        <v>260</v>
      </c>
      <c r="M113" s="1" t="s">
        <v>555</v>
      </c>
      <c r="N113" s="3">
        <v>52890</v>
      </c>
      <c r="O113" s="1">
        <v>17</v>
      </c>
      <c r="P113" s="1">
        <v>18.399999999999999</v>
      </c>
      <c r="Q113" s="22" t="s">
        <v>110</v>
      </c>
      <c r="R113" s="20">
        <v>9</v>
      </c>
      <c r="S113" s="1" t="s">
        <v>556</v>
      </c>
      <c r="T113" s="1" t="s">
        <v>84</v>
      </c>
      <c r="U113" s="1" t="s">
        <v>111</v>
      </c>
      <c r="AA113" s="6">
        <v>9</v>
      </c>
    </row>
    <row r="114" spans="1:28" x14ac:dyDescent="0.25">
      <c r="A114" s="24">
        <v>7</v>
      </c>
      <c r="B114" s="4">
        <f t="shared" si="7"/>
        <v>42736</v>
      </c>
      <c r="C114" s="4" t="s">
        <v>28</v>
      </c>
      <c r="D114" s="4" t="s">
        <v>29</v>
      </c>
      <c r="E114" s="1">
        <v>7</v>
      </c>
      <c r="F114" s="1">
        <v>13</v>
      </c>
      <c r="G114" s="1" t="s">
        <v>526</v>
      </c>
      <c r="H114" s="1" t="s">
        <v>357</v>
      </c>
      <c r="I114" s="1">
        <v>2850</v>
      </c>
      <c r="K114" s="1" t="s">
        <v>527</v>
      </c>
      <c r="L114" s="1" t="s">
        <v>557</v>
      </c>
      <c r="M114" s="1" t="s">
        <v>558</v>
      </c>
      <c r="N114" s="3">
        <v>53470</v>
      </c>
      <c r="O114" s="1">
        <v>96</v>
      </c>
      <c r="P114" s="1">
        <v>133.80000000000001</v>
      </c>
      <c r="Q114" s="22" t="s">
        <v>110</v>
      </c>
      <c r="R114" s="20">
        <v>10</v>
      </c>
      <c r="S114" s="1" t="s">
        <v>559</v>
      </c>
      <c r="T114" s="1" t="s">
        <v>36</v>
      </c>
      <c r="U114" s="1" t="s">
        <v>111</v>
      </c>
      <c r="AA114" s="5" t="s">
        <v>560</v>
      </c>
    </row>
    <row r="115" spans="1:28" x14ac:dyDescent="0.25">
      <c r="A115" s="24">
        <v>7</v>
      </c>
      <c r="B115" s="4">
        <f t="shared" si="7"/>
        <v>42736</v>
      </c>
      <c r="C115" s="4" t="s">
        <v>28</v>
      </c>
      <c r="D115" s="4" t="s">
        <v>29</v>
      </c>
      <c r="E115" s="1">
        <v>7</v>
      </c>
      <c r="F115" s="1">
        <v>14</v>
      </c>
      <c r="G115" s="1" t="s">
        <v>561</v>
      </c>
      <c r="H115" s="1" t="s">
        <v>357</v>
      </c>
      <c r="I115" s="1">
        <v>2850</v>
      </c>
      <c r="K115" s="1" t="s">
        <v>137</v>
      </c>
      <c r="L115" s="1" t="s">
        <v>406</v>
      </c>
      <c r="M115" s="1" t="s">
        <v>156</v>
      </c>
      <c r="N115" s="3">
        <v>55920</v>
      </c>
      <c r="O115" s="1">
        <v>3.8</v>
      </c>
      <c r="P115" s="1">
        <v>4.2</v>
      </c>
      <c r="Q115" s="22" t="s">
        <v>110</v>
      </c>
      <c r="R115" s="20">
        <v>14</v>
      </c>
      <c r="S115" s="1" t="s">
        <v>562</v>
      </c>
      <c r="T115" s="1" t="s">
        <v>137</v>
      </c>
      <c r="U115" s="1" t="s">
        <v>111</v>
      </c>
    </row>
    <row r="116" spans="1:28" x14ac:dyDescent="0.25">
      <c r="A116" s="24" t="s">
        <v>504</v>
      </c>
      <c r="B116" s="4" t="str">
        <f t="shared" si="7"/>
        <v/>
      </c>
      <c r="C116" s="4"/>
      <c r="D116" s="4"/>
    </row>
    <row r="117" spans="1:28" x14ac:dyDescent="0.25">
      <c r="A117" s="24" t="s">
        <v>504</v>
      </c>
      <c r="B117" s="4" t="str">
        <f t="shared" si="7"/>
        <v/>
      </c>
      <c r="C117" s="4"/>
      <c r="D117" s="4"/>
    </row>
    <row r="118" spans="1:28" x14ac:dyDescent="0.25">
      <c r="A118" s="24">
        <f t="shared" ref="A118:A168" si="8">IF(E118="","",IF(A117&lt;&gt;"",A117,IF(ABS(E118-E112)&lt;2,E118,E112+1)))</f>
        <v>8</v>
      </c>
      <c r="B118" s="4">
        <f t="shared" si="7"/>
        <v>42736</v>
      </c>
      <c r="C118" s="4" t="s">
        <v>28</v>
      </c>
      <c r="D118" s="4" t="s">
        <v>29</v>
      </c>
      <c r="E118" s="1">
        <v>8</v>
      </c>
      <c r="F118" s="1">
        <v>1</v>
      </c>
      <c r="G118" s="1" t="s">
        <v>563</v>
      </c>
      <c r="H118" s="1" t="s">
        <v>564</v>
      </c>
      <c r="I118" s="1">
        <v>2200</v>
      </c>
      <c r="J118" s="1">
        <v>61</v>
      </c>
      <c r="K118" s="1" t="s">
        <v>281</v>
      </c>
      <c r="L118" s="1" t="s">
        <v>565</v>
      </c>
      <c r="M118" s="1" t="s">
        <v>566</v>
      </c>
      <c r="N118" s="3">
        <v>33700</v>
      </c>
      <c r="O118" s="1">
        <v>48</v>
      </c>
      <c r="P118" s="1">
        <v>32.299999999999997</v>
      </c>
      <c r="Q118" s="22">
        <v>1</v>
      </c>
      <c r="R118" s="20">
        <v>3</v>
      </c>
      <c r="S118" s="1" t="s">
        <v>567</v>
      </c>
      <c r="T118" s="1" t="s">
        <v>264</v>
      </c>
      <c r="U118" s="2" t="s">
        <v>237</v>
      </c>
      <c r="V118" s="5"/>
      <c r="W118" s="5" t="s">
        <v>38</v>
      </c>
      <c r="X118" s="13" t="s">
        <v>39</v>
      </c>
      <c r="Y118" s="13"/>
      <c r="Z118" s="6">
        <v>11</v>
      </c>
      <c r="AA118" s="6">
        <v>8</v>
      </c>
      <c r="AB118" s="6">
        <v>9</v>
      </c>
    </row>
    <row r="119" spans="1:28" x14ac:dyDescent="0.25">
      <c r="A119" s="24">
        <f t="shared" si="8"/>
        <v>8</v>
      </c>
      <c r="B119" s="4">
        <f t="shared" si="7"/>
        <v>42736</v>
      </c>
      <c r="C119" s="4" t="s">
        <v>28</v>
      </c>
      <c r="D119" s="4" t="s">
        <v>29</v>
      </c>
      <c r="E119" s="1">
        <v>8</v>
      </c>
      <c r="F119" s="1">
        <v>2</v>
      </c>
      <c r="G119" s="1" t="s">
        <v>568</v>
      </c>
      <c r="H119" s="1" t="s">
        <v>564</v>
      </c>
      <c r="I119" s="1">
        <v>2200</v>
      </c>
      <c r="J119" s="1">
        <v>61</v>
      </c>
      <c r="K119" s="1" t="s">
        <v>256</v>
      </c>
      <c r="L119" s="1" t="s">
        <v>569</v>
      </c>
      <c r="M119" s="1" t="s">
        <v>570</v>
      </c>
      <c r="N119" s="3">
        <v>46260</v>
      </c>
      <c r="O119" s="1">
        <v>24</v>
      </c>
      <c r="P119" s="1">
        <v>31.2</v>
      </c>
      <c r="Q119" s="22">
        <v>2</v>
      </c>
      <c r="R119" s="20">
        <v>11</v>
      </c>
      <c r="S119" s="1" t="s">
        <v>571</v>
      </c>
      <c r="T119" s="1" t="s">
        <v>383</v>
      </c>
      <c r="U119" s="2" t="s">
        <v>572</v>
      </c>
      <c r="V119" s="7">
        <v>3</v>
      </c>
      <c r="W119" s="27">
        <v>9.9</v>
      </c>
      <c r="X119" s="5"/>
      <c r="Y119" s="5" t="s">
        <v>38</v>
      </c>
      <c r="Z119" s="5" t="s">
        <v>573</v>
      </c>
      <c r="AA119" s="5" t="s">
        <v>574</v>
      </c>
      <c r="AB119" s="5" t="s">
        <v>575</v>
      </c>
    </row>
    <row r="120" spans="1:28" x14ac:dyDescent="0.25">
      <c r="A120" s="24">
        <f t="shared" si="8"/>
        <v>8</v>
      </c>
      <c r="B120" s="4">
        <f t="shared" si="7"/>
        <v>42736</v>
      </c>
      <c r="C120" s="4" t="s">
        <v>28</v>
      </c>
      <c r="D120" s="4" t="s">
        <v>29</v>
      </c>
      <c r="E120" s="1">
        <v>8</v>
      </c>
      <c r="F120" s="1">
        <v>3</v>
      </c>
      <c r="G120" s="1" t="s">
        <v>576</v>
      </c>
      <c r="H120" s="1" t="s">
        <v>564</v>
      </c>
      <c r="I120" s="1">
        <v>2200</v>
      </c>
      <c r="J120" s="1">
        <v>61</v>
      </c>
      <c r="K120" s="1" t="s">
        <v>264</v>
      </c>
      <c r="L120" s="1" t="s">
        <v>511</v>
      </c>
      <c r="M120" s="1" t="s">
        <v>577</v>
      </c>
      <c r="N120" s="3">
        <v>47160</v>
      </c>
      <c r="O120" s="1">
        <v>9.3000000000000007</v>
      </c>
      <c r="P120" s="1">
        <v>6.6</v>
      </c>
      <c r="Q120" s="22">
        <v>3</v>
      </c>
      <c r="R120" s="20">
        <v>8</v>
      </c>
      <c r="S120" s="1" t="s">
        <v>574</v>
      </c>
      <c r="T120" s="1" t="s">
        <v>36</v>
      </c>
      <c r="U120" s="2" t="s">
        <v>293</v>
      </c>
      <c r="V120" s="9" t="s">
        <v>56</v>
      </c>
      <c r="W120" s="27"/>
      <c r="X120" s="7">
        <v>3</v>
      </c>
      <c r="Y120" s="27">
        <v>8.5</v>
      </c>
      <c r="Z120" s="6">
        <v>10</v>
      </c>
      <c r="AA120" s="6">
        <v>6</v>
      </c>
      <c r="AB120" s="6">
        <v>2</v>
      </c>
    </row>
    <row r="121" spans="1:28" x14ac:dyDescent="0.25">
      <c r="A121" s="24">
        <f t="shared" si="8"/>
        <v>8</v>
      </c>
      <c r="B121" s="4">
        <f t="shared" si="7"/>
        <v>42736</v>
      </c>
      <c r="C121" s="4" t="s">
        <v>28</v>
      </c>
      <c r="D121" s="4" t="s">
        <v>29</v>
      </c>
      <c r="E121" s="1">
        <v>8</v>
      </c>
      <c r="F121" s="1">
        <v>4</v>
      </c>
      <c r="G121" s="1" t="s">
        <v>578</v>
      </c>
      <c r="H121" s="1" t="s">
        <v>564</v>
      </c>
      <c r="I121" s="1">
        <v>2200</v>
      </c>
      <c r="J121" s="1">
        <v>61</v>
      </c>
      <c r="K121" s="1" t="s">
        <v>579</v>
      </c>
      <c r="L121" s="1" t="s">
        <v>580</v>
      </c>
      <c r="M121" s="1" t="s">
        <v>581</v>
      </c>
      <c r="N121" s="3">
        <v>50790</v>
      </c>
      <c r="O121" s="1">
        <v>89</v>
      </c>
      <c r="P121" s="1">
        <v>54.2</v>
      </c>
      <c r="Q121" s="22">
        <v>4</v>
      </c>
      <c r="R121" s="20">
        <v>10</v>
      </c>
      <c r="S121" s="1" t="s">
        <v>582</v>
      </c>
      <c r="T121" s="1" t="s">
        <v>54</v>
      </c>
      <c r="U121" s="2" t="s">
        <v>583</v>
      </c>
      <c r="V121" s="7">
        <v>3</v>
      </c>
      <c r="W121" s="26">
        <v>2.2000000000000002</v>
      </c>
      <c r="X121" s="9" t="s">
        <v>56</v>
      </c>
      <c r="Y121" s="27"/>
      <c r="Z121" s="5" t="s">
        <v>584</v>
      </c>
      <c r="AA121" s="5" t="s">
        <v>585</v>
      </c>
      <c r="AB121" s="5" t="s">
        <v>586</v>
      </c>
    </row>
    <row r="122" spans="1:28" x14ac:dyDescent="0.25">
      <c r="A122" s="24">
        <f t="shared" si="8"/>
        <v>8</v>
      </c>
      <c r="B122" s="4">
        <f t="shared" si="7"/>
        <v>42736</v>
      </c>
      <c r="C122" s="4" t="s">
        <v>28</v>
      </c>
      <c r="D122" s="4" t="s">
        <v>29</v>
      </c>
      <c r="E122" s="1">
        <v>8</v>
      </c>
      <c r="F122" s="1">
        <v>5</v>
      </c>
      <c r="G122" s="1" t="s">
        <v>587</v>
      </c>
      <c r="H122" s="1" t="s">
        <v>564</v>
      </c>
      <c r="I122" s="1">
        <v>2200</v>
      </c>
      <c r="J122" s="1">
        <v>61</v>
      </c>
      <c r="K122" s="1" t="s">
        <v>137</v>
      </c>
      <c r="L122" s="1" t="s">
        <v>588</v>
      </c>
      <c r="M122" s="1" t="s">
        <v>589</v>
      </c>
      <c r="N122" s="3">
        <v>62210</v>
      </c>
      <c r="O122" s="1">
        <v>37</v>
      </c>
      <c r="P122" s="1">
        <v>33.6</v>
      </c>
      <c r="Q122" s="22">
        <v>5</v>
      </c>
      <c r="R122" s="20">
        <v>9</v>
      </c>
      <c r="S122" s="1" t="s">
        <v>590</v>
      </c>
      <c r="T122" s="1" t="s">
        <v>591</v>
      </c>
      <c r="U122" s="2" t="s">
        <v>583</v>
      </c>
      <c r="V122" s="9" t="s">
        <v>71</v>
      </c>
      <c r="W122" s="26"/>
      <c r="X122" s="7">
        <v>3</v>
      </c>
      <c r="Y122" s="26">
        <v>2</v>
      </c>
      <c r="AA122" s="6">
        <v>3</v>
      </c>
      <c r="AB122" s="6">
        <v>7</v>
      </c>
    </row>
    <row r="123" spans="1:28" x14ac:dyDescent="0.25">
      <c r="A123" s="24">
        <f t="shared" si="8"/>
        <v>8</v>
      </c>
      <c r="B123" s="4">
        <f t="shared" si="7"/>
        <v>42736</v>
      </c>
      <c r="C123" s="4" t="s">
        <v>28</v>
      </c>
      <c r="D123" s="4" t="s">
        <v>29</v>
      </c>
      <c r="E123" s="1">
        <v>8</v>
      </c>
      <c r="F123" s="1">
        <v>6</v>
      </c>
      <c r="G123" s="1" t="s">
        <v>592</v>
      </c>
      <c r="H123" s="1" t="s">
        <v>564</v>
      </c>
      <c r="I123" s="1">
        <v>2200</v>
      </c>
      <c r="J123" s="1">
        <v>61</v>
      </c>
      <c r="K123" s="1" t="s">
        <v>98</v>
      </c>
      <c r="L123" s="1" t="s">
        <v>289</v>
      </c>
      <c r="M123" s="1" t="s">
        <v>593</v>
      </c>
      <c r="N123" s="3">
        <v>62250</v>
      </c>
      <c r="O123" s="1">
        <v>11</v>
      </c>
      <c r="P123" s="1">
        <v>9.9</v>
      </c>
      <c r="Q123" s="22">
        <v>6</v>
      </c>
      <c r="R123" s="20">
        <v>1</v>
      </c>
      <c r="S123" s="1" t="s">
        <v>563</v>
      </c>
      <c r="T123" s="1" t="s">
        <v>281</v>
      </c>
      <c r="U123" s="1" t="s">
        <v>307</v>
      </c>
      <c r="V123" s="7">
        <v>11</v>
      </c>
      <c r="W123" s="26">
        <v>1.7</v>
      </c>
      <c r="X123" s="9" t="s">
        <v>71</v>
      </c>
      <c r="Y123" s="26"/>
      <c r="AA123" s="5" t="s">
        <v>594</v>
      </c>
      <c r="AB123" s="5" t="s">
        <v>595</v>
      </c>
    </row>
    <row r="124" spans="1:28" x14ac:dyDescent="0.25">
      <c r="A124" s="24">
        <f t="shared" si="8"/>
        <v>8</v>
      </c>
      <c r="B124" s="4">
        <f t="shared" si="7"/>
        <v>42736</v>
      </c>
      <c r="C124" s="4" t="s">
        <v>28</v>
      </c>
      <c r="D124" s="4" t="s">
        <v>29</v>
      </c>
      <c r="E124" s="1">
        <v>8</v>
      </c>
      <c r="F124" s="1">
        <v>7</v>
      </c>
      <c r="G124" s="1" t="s">
        <v>595</v>
      </c>
      <c r="H124" s="1" t="s">
        <v>564</v>
      </c>
      <c r="I124" s="1">
        <v>2200</v>
      </c>
      <c r="J124" s="1">
        <v>61</v>
      </c>
      <c r="K124" s="1" t="s">
        <v>62</v>
      </c>
      <c r="L124" s="1" t="s">
        <v>596</v>
      </c>
      <c r="M124" s="1" t="s">
        <v>597</v>
      </c>
      <c r="N124" s="3">
        <v>62580</v>
      </c>
      <c r="O124" s="1">
        <v>71</v>
      </c>
      <c r="P124" s="1">
        <v>62</v>
      </c>
      <c r="Q124" s="22">
        <v>7</v>
      </c>
      <c r="R124" s="20">
        <v>5</v>
      </c>
      <c r="S124" s="1" t="s">
        <v>587</v>
      </c>
      <c r="T124" s="1" t="s">
        <v>137</v>
      </c>
      <c r="U124" s="1" t="s">
        <v>55</v>
      </c>
      <c r="V124" s="9" t="s">
        <v>71</v>
      </c>
      <c r="W124" s="26"/>
      <c r="X124" s="7">
        <v>11</v>
      </c>
      <c r="Y124" s="26">
        <v>1.6</v>
      </c>
      <c r="AB124" s="6">
        <v>1</v>
      </c>
    </row>
    <row r="125" spans="1:28" x14ac:dyDescent="0.25">
      <c r="A125" s="24">
        <f t="shared" si="8"/>
        <v>8</v>
      </c>
      <c r="B125" s="4">
        <f t="shared" si="7"/>
        <v>42736</v>
      </c>
      <c r="C125" s="4" t="s">
        <v>28</v>
      </c>
      <c r="D125" s="4" t="s">
        <v>29</v>
      </c>
      <c r="E125" s="1">
        <v>8</v>
      </c>
      <c r="F125" s="1">
        <v>8</v>
      </c>
      <c r="G125" s="1" t="s">
        <v>574</v>
      </c>
      <c r="H125" s="1" t="s">
        <v>564</v>
      </c>
      <c r="I125" s="1">
        <v>2200</v>
      </c>
      <c r="J125" s="1">
        <v>61</v>
      </c>
      <c r="K125" s="1" t="s">
        <v>36</v>
      </c>
      <c r="L125" s="1" t="s">
        <v>161</v>
      </c>
      <c r="M125" s="1" t="s">
        <v>598</v>
      </c>
      <c r="N125" s="3">
        <v>65150</v>
      </c>
      <c r="O125" s="1">
        <v>6</v>
      </c>
      <c r="P125" s="1">
        <v>6.9</v>
      </c>
      <c r="Q125" s="22">
        <v>8</v>
      </c>
      <c r="R125" s="20">
        <v>6</v>
      </c>
      <c r="S125" s="1" t="s">
        <v>599</v>
      </c>
      <c r="T125" s="1" t="s">
        <v>98</v>
      </c>
      <c r="U125" s="1" t="s">
        <v>600</v>
      </c>
      <c r="V125" s="7">
        <v>8</v>
      </c>
      <c r="W125" s="26">
        <v>2.2000000000000002</v>
      </c>
      <c r="X125" s="9" t="s">
        <v>71</v>
      </c>
      <c r="Y125" s="26"/>
      <c r="AB125" s="5" t="s">
        <v>601</v>
      </c>
    </row>
    <row r="126" spans="1:28" x14ac:dyDescent="0.25">
      <c r="A126" s="24">
        <f t="shared" si="8"/>
        <v>8</v>
      </c>
      <c r="B126" s="4">
        <f t="shared" si="7"/>
        <v>42736</v>
      </c>
      <c r="C126" s="4" t="s">
        <v>28</v>
      </c>
      <c r="D126" s="4" t="s">
        <v>29</v>
      </c>
      <c r="E126" s="1">
        <v>8</v>
      </c>
      <c r="F126" s="1">
        <v>9</v>
      </c>
      <c r="G126" s="1" t="s">
        <v>590</v>
      </c>
      <c r="H126" s="1" t="s">
        <v>564</v>
      </c>
      <c r="I126" s="1">
        <v>2200</v>
      </c>
      <c r="J126" s="1">
        <v>61</v>
      </c>
      <c r="K126" s="1" t="s">
        <v>591</v>
      </c>
      <c r="L126" s="1" t="s">
        <v>161</v>
      </c>
      <c r="M126" s="1" t="s">
        <v>602</v>
      </c>
      <c r="N126" s="3">
        <v>65560</v>
      </c>
      <c r="O126" s="1">
        <v>15</v>
      </c>
      <c r="P126" s="1">
        <v>14</v>
      </c>
      <c r="Q126" s="22">
        <v>9</v>
      </c>
      <c r="R126" s="20">
        <v>4</v>
      </c>
      <c r="S126" s="1" t="s">
        <v>578</v>
      </c>
      <c r="T126" s="1" t="s">
        <v>579</v>
      </c>
      <c r="U126" s="1" t="s">
        <v>603</v>
      </c>
      <c r="V126" s="9" t="s">
        <v>71</v>
      </c>
      <c r="W126" s="26"/>
      <c r="X126" s="7">
        <v>8</v>
      </c>
      <c r="Y126" s="26">
        <v>2.2000000000000002</v>
      </c>
      <c r="AB126" s="6">
        <v>4</v>
      </c>
    </row>
    <row r="127" spans="1:28" x14ac:dyDescent="0.25">
      <c r="A127" s="24">
        <f t="shared" si="8"/>
        <v>8</v>
      </c>
      <c r="B127" s="4">
        <f t="shared" si="7"/>
        <v>42736</v>
      </c>
      <c r="C127" s="4" t="s">
        <v>28</v>
      </c>
      <c r="D127" s="4" t="s">
        <v>29</v>
      </c>
      <c r="E127" s="1">
        <v>8</v>
      </c>
      <c r="F127" s="1">
        <v>10</v>
      </c>
      <c r="G127" s="1" t="s">
        <v>604</v>
      </c>
      <c r="H127" s="1" t="s">
        <v>564</v>
      </c>
      <c r="I127" s="1">
        <v>2200</v>
      </c>
      <c r="J127" s="1">
        <v>61</v>
      </c>
      <c r="K127" s="1" t="s">
        <v>54</v>
      </c>
      <c r="L127" s="1" t="s">
        <v>227</v>
      </c>
      <c r="M127" s="1" t="s">
        <v>605</v>
      </c>
      <c r="N127" s="3">
        <v>66530</v>
      </c>
      <c r="O127" s="1">
        <v>3.3</v>
      </c>
      <c r="P127" s="1">
        <v>3.6</v>
      </c>
      <c r="Q127" s="22" t="s">
        <v>110</v>
      </c>
      <c r="R127" s="20">
        <v>2</v>
      </c>
      <c r="S127" s="1" t="s">
        <v>568</v>
      </c>
      <c r="T127" s="1" t="s">
        <v>256</v>
      </c>
      <c r="U127" s="1" t="s">
        <v>111</v>
      </c>
      <c r="V127" s="28"/>
      <c r="W127" s="28"/>
      <c r="X127" s="9" t="s">
        <v>71</v>
      </c>
      <c r="Y127" s="26"/>
      <c r="AB127" s="5" t="s">
        <v>606</v>
      </c>
    </row>
    <row r="128" spans="1:28" x14ac:dyDescent="0.25">
      <c r="A128" s="24">
        <f t="shared" si="8"/>
        <v>8</v>
      </c>
      <c r="B128" s="4">
        <f t="shared" si="7"/>
        <v>42736</v>
      </c>
      <c r="C128" s="4" t="s">
        <v>28</v>
      </c>
      <c r="D128" s="4" t="s">
        <v>29</v>
      </c>
      <c r="E128" s="1">
        <v>8</v>
      </c>
      <c r="F128" s="1">
        <v>11</v>
      </c>
      <c r="G128" s="1" t="s">
        <v>607</v>
      </c>
      <c r="H128" s="1" t="s">
        <v>564</v>
      </c>
      <c r="I128" s="1">
        <v>2200</v>
      </c>
      <c r="J128" s="1">
        <v>61</v>
      </c>
      <c r="K128" s="1" t="s">
        <v>383</v>
      </c>
      <c r="L128" s="1" t="s">
        <v>227</v>
      </c>
      <c r="M128" s="1" t="s">
        <v>608</v>
      </c>
      <c r="N128" s="3">
        <v>79190</v>
      </c>
      <c r="O128" s="1">
        <v>3</v>
      </c>
      <c r="P128" s="1">
        <v>3.3</v>
      </c>
      <c r="Q128" s="22" t="s">
        <v>110</v>
      </c>
      <c r="R128" s="20">
        <v>7</v>
      </c>
      <c r="S128" s="1" t="s">
        <v>595</v>
      </c>
      <c r="T128" s="1" t="s">
        <v>62</v>
      </c>
      <c r="U128" s="1" t="s">
        <v>111</v>
      </c>
      <c r="AB128" s="6">
        <v>5</v>
      </c>
    </row>
    <row r="129" spans="1:29" x14ac:dyDescent="0.25">
      <c r="A129" s="24" t="str">
        <f t="shared" si="8"/>
        <v/>
      </c>
      <c r="B129" s="4" t="str">
        <f t="shared" si="7"/>
        <v/>
      </c>
      <c r="C129" s="4"/>
      <c r="D129" s="4"/>
      <c r="AB129" s="5" t="s">
        <v>609</v>
      </c>
    </row>
    <row r="130" spans="1:29" x14ac:dyDescent="0.25">
      <c r="A130" s="24" t="str">
        <f t="shared" si="8"/>
        <v/>
      </c>
      <c r="B130" s="4" t="str">
        <f t="shared" si="7"/>
        <v/>
      </c>
      <c r="C130" s="4"/>
      <c r="D130" s="4"/>
    </row>
    <row r="131" spans="1:29" x14ac:dyDescent="0.25">
      <c r="A131" s="24">
        <f t="shared" si="8"/>
        <v>9</v>
      </c>
      <c r="B131" s="4">
        <f t="shared" si="7"/>
        <v>42736</v>
      </c>
      <c r="C131" s="4" t="s">
        <v>28</v>
      </c>
      <c r="D131" s="4" t="s">
        <v>29</v>
      </c>
      <c r="E131" s="1">
        <v>9</v>
      </c>
      <c r="F131" s="1">
        <v>1</v>
      </c>
      <c r="G131" s="1" t="s">
        <v>610</v>
      </c>
      <c r="H131" s="1" t="s">
        <v>611</v>
      </c>
      <c r="I131" s="1">
        <v>2850</v>
      </c>
      <c r="K131" s="1" t="s">
        <v>54</v>
      </c>
      <c r="L131" s="1" t="s">
        <v>612</v>
      </c>
      <c r="M131" s="1" t="s">
        <v>613</v>
      </c>
      <c r="N131" s="3">
        <v>18200</v>
      </c>
      <c r="O131" s="1">
        <v>30</v>
      </c>
      <c r="P131" s="1">
        <v>14.7</v>
      </c>
      <c r="Q131" s="22">
        <v>1</v>
      </c>
      <c r="R131" s="20">
        <v>8</v>
      </c>
      <c r="S131" s="1" t="s">
        <v>614</v>
      </c>
      <c r="T131" s="1" t="s">
        <v>383</v>
      </c>
      <c r="U131" s="2" t="s">
        <v>615</v>
      </c>
      <c r="V131" s="5"/>
      <c r="W131" s="5" t="s">
        <v>38</v>
      </c>
      <c r="X131" s="13" t="s">
        <v>39</v>
      </c>
      <c r="Y131" s="13"/>
    </row>
    <row r="132" spans="1:29" x14ac:dyDescent="0.25">
      <c r="A132" s="24">
        <f t="shared" si="8"/>
        <v>9</v>
      </c>
      <c r="B132" s="4">
        <f t="shared" si="7"/>
        <v>42736</v>
      </c>
      <c r="C132" s="4" t="s">
        <v>28</v>
      </c>
      <c r="D132" s="4" t="s">
        <v>29</v>
      </c>
      <c r="E132" s="1">
        <v>9</v>
      </c>
      <c r="F132" s="1">
        <v>2</v>
      </c>
      <c r="G132" s="1" t="s">
        <v>616</v>
      </c>
      <c r="H132" s="1" t="s">
        <v>611</v>
      </c>
      <c r="I132" s="1">
        <v>2850</v>
      </c>
      <c r="K132" s="1" t="s">
        <v>185</v>
      </c>
      <c r="L132" s="1" t="s">
        <v>265</v>
      </c>
      <c r="M132" s="1" t="s">
        <v>617</v>
      </c>
      <c r="N132" s="3">
        <v>19100</v>
      </c>
      <c r="O132" s="1">
        <v>3.4</v>
      </c>
      <c r="P132" s="1">
        <v>3.7</v>
      </c>
      <c r="Q132" s="22">
        <v>2</v>
      </c>
      <c r="R132" s="20">
        <v>2</v>
      </c>
      <c r="S132" s="1" t="s">
        <v>618</v>
      </c>
      <c r="T132" s="1" t="s">
        <v>185</v>
      </c>
      <c r="U132" s="2" t="s">
        <v>615</v>
      </c>
      <c r="V132" s="7">
        <v>8</v>
      </c>
      <c r="W132" s="27">
        <v>4.4000000000000004</v>
      </c>
      <c r="X132" s="5"/>
      <c r="Y132" s="5" t="s">
        <v>38</v>
      </c>
      <c r="Z132" s="6">
        <v>2</v>
      </c>
      <c r="AA132" s="6">
        <v>6</v>
      </c>
      <c r="AB132" s="6">
        <v>5</v>
      </c>
      <c r="AC132" s="6">
        <v>1</v>
      </c>
    </row>
    <row r="133" spans="1:29" x14ac:dyDescent="0.25">
      <c r="A133" s="24">
        <f t="shared" si="8"/>
        <v>9</v>
      </c>
      <c r="B133" s="4">
        <f t="shared" si="7"/>
        <v>42736</v>
      </c>
      <c r="C133" s="4" t="s">
        <v>28</v>
      </c>
      <c r="D133" s="4" t="s">
        <v>29</v>
      </c>
      <c r="E133" s="1">
        <v>9</v>
      </c>
      <c r="F133" s="1">
        <v>3</v>
      </c>
      <c r="G133" s="1" t="s">
        <v>619</v>
      </c>
      <c r="H133" s="1" t="s">
        <v>611</v>
      </c>
      <c r="I133" s="1">
        <v>2850</v>
      </c>
      <c r="K133" s="1" t="s">
        <v>81</v>
      </c>
      <c r="L133" s="1" t="s">
        <v>81</v>
      </c>
      <c r="M133" s="1" t="s">
        <v>620</v>
      </c>
      <c r="N133" s="3">
        <v>20930</v>
      </c>
      <c r="O133" s="1">
        <v>33</v>
      </c>
      <c r="P133" s="1">
        <v>28.7</v>
      </c>
      <c r="Q133" s="22">
        <v>3</v>
      </c>
      <c r="R133" s="20">
        <v>1</v>
      </c>
      <c r="S133" s="1" t="s">
        <v>610</v>
      </c>
      <c r="T133" s="1" t="s">
        <v>54</v>
      </c>
      <c r="U133" s="2" t="s">
        <v>621</v>
      </c>
      <c r="V133" s="9" t="s">
        <v>56</v>
      </c>
      <c r="W133" s="27"/>
      <c r="X133" s="7">
        <v>8</v>
      </c>
      <c r="Y133" s="27">
        <v>3.9</v>
      </c>
      <c r="Z133" s="5" t="s">
        <v>622</v>
      </c>
      <c r="AA133" s="5" t="s">
        <v>623</v>
      </c>
      <c r="AB133" s="5" t="s">
        <v>624</v>
      </c>
      <c r="AC133" s="5" t="s">
        <v>625</v>
      </c>
    </row>
    <row r="134" spans="1:29" x14ac:dyDescent="0.25">
      <c r="A134" s="24">
        <f t="shared" si="8"/>
        <v>9</v>
      </c>
      <c r="B134" s="4">
        <f t="shared" si="7"/>
        <v>42736</v>
      </c>
      <c r="C134" s="4" t="s">
        <v>28</v>
      </c>
      <c r="D134" s="4" t="s">
        <v>29</v>
      </c>
      <c r="E134" s="1">
        <v>9</v>
      </c>
      <c r="F134" s="1">
        <v>4</v>
      </c>
      <c r="G134" s="1" t="s">
        <v>626</v>
      </c>
      <c r="H134" s="1" t="s">
        <v>611</v>
      </c>
      <c r="I134" s="1">
        <v>2850</v>
      </c>
      <c r="K134" s="1" t="s">
        <v>125</v>
      </c>
      <c r="L134" s="1" t="s">
        <v>155</v>
      </c>
      <c r="M134" s="1" t="s">
        <v>627</v>
      </c>
      <c r="N134" s="3">
        <v>21210</v>
      </c>
      <c r="O134" s="1">
        <v>6.1</v>
      </c>
      <c r="P134" s="1">
        <v>6.8</v>
      </c>
      <c r="Q134" s="22">
        <v>4</v>
      </c>
      <c r="R134" s="20">
        <v>3</v>
      </c>
      <c r="S134" s="1" t="s">
        <v>619</v>
      </c>
      <c r="T134" s="1" t="s">
        <v>81</v>
      </c>
      <c r="U134" s="2" t="s">
        <v>621</v>
      </c>
      <c r="V134" s="7">
        <v>8</v>
      </c>
      <c r="W134" s="26">
        <v>1.7</v>
      </c>
      <c r="X134" s="9" t="s">
        <v>56</v>
      </c>
      <c r="Y134" s="27"/>
      <c r="Z134" s="6">
        <v>8</v>
      </c>
      <c r="AA134" s="6">
        <v>7</v>
      </c>
      <c r="AB134" s="6">
        <v>4</v>
      </c>
    </row>
    <row r="135" spans="1:29" x14ac:dyDescent="0.25">
      <c r="A135" s="24">
        <f t="shared" si="8"/>
        <v>9</v>
      </c>
      <c r="B135" s="4">
        <f t="shared" si="7"/>
        <v>42736</v>
      </c>
      <c r="C135" s="4" t="s">
        <v>28</v>
      </c>
      <c r="D135" s="4" t="s">
        <v>29</v>
      </c>
      <c r="E135" s="1">
        <v>9</v>
      </c>
      <c r="F135" s="1">
        <v>5</v>
      </c>
      <c r="G135" s="1" t="s">
        <v>628</v>
      </c>
      <c r="H135" s="1" t="s">
        <v>611</v>
      </c>
      <c r="I135" s="1">
        <v>2850</v>
      </c>
      <c r="K135" s="1" t="s">
        <v>424</v>
      </c>
      <c r="L135" s="1" t="s">
        <v>265</v>
      </c>
      <c r="M135" s="1" t="s">
        <v>629</v>
      </c>
      <c r="N135" s="3">
        <v>21440</v>
      </c>
      <c r="O135" s="1">
        <v>57</v>
      </c>
      <c r="P135" s="1">
        <v>65.099999999999994</v>
      </c>
      <c r="Q135" s="22">
        <v>5</v>
      </c>
      <c r="R135" s="20">
        <v>9</v>
      </c>
      <c r="S135" s="1" t="s">
        <v>630</v>
      </c>
      <c r="T135" s="1" t="s">
        <v>137</v>
      </c>
      <c r="U135" s="2" t="s">
        <v>631</v>
      </c>
      <c r="V135" s="9" t="s">
        <v>71</v>
      </c>
      <c r="W135" s="26"/>
      <c r="X135" s="7">
        <v>8</v>
      </c>
      <c r="Y135" s="26">
        <v>1.5</v>
      </c>
      <c r="Z135" s="5" t="s">
        <v>632</v>
      </c>
      <c r="AA135" s="5" t="s">
        <v>633</v>
      </c>
      <c r="AB135" s="5" t="s">
        <v>626</v>
      </c>
    </row>
    <row r="136" spans="1:29" x14ac:dyDescent="0.25">
      <c r="A136" s="24">
        <f t="shared" si="8"/>
        <v>9</v>
      </c>
      <c r="B136" s="4">
        <f t="shared" si="7"/>
        <v>42736</v>
      </c>
      <c r="C136" s="4" t="s">
        <v>28</v>
      </c>
      <c r="D136" s="4" t="s">
        <v>29</v>
      </c>
      <c r="E136" s="1">
        <v>9</v>
      </c>
      <c r="F136" s="1">
        <v>6</v>
      </c>
      <c r="G136" s="1" t="s">
        <v>634</v>
      </c>
      <c r="H136" s="1" t="s">
        <v>611</v>
      </c>
      <c r="I136" s="1">
        <v>2850</v>
      </c>
      <c r="K136" s="1" t="s">
        <v>154</v>
      </c>
      <c r="L136" s="1" t="s">
        <v>635</v>
      </c>
      <c r="M136" s="1" t="s">
        <v>636</v>
      </c>
      <c r="N136" s="3">
        <v>21620</v>
      </c>
      <c r="O136" s="1">
        <v>4.0999999999999996</v>
      </c>
      <c r="P136" s="1">
        <v>3.7</v>
      </c>
      <c r="Q136" s="22">
        <v>6</v>
      </c>
      <c r="R136" s="20">
        <v>4</v>
      </c>
      <c r="S136" s="1" t="s">
        <v>626</v>
      </c>
      <c r="T136" s="1" t="s">
        <v>125</v>
      </c>
      <c r="U136" s="1" t="s">
        <v>637</v>
      </c>
      <c r="V136" s="7">
        <v>2</v>
      </c>
      <c r="W136" s="26">
        <v>1.7</v>
      </c>
      <c r="X136" s="9" t="s">
        <v>71</v>
      </c>
      <c r="Y136" s="26"/>
      <c r="AB136" s="6">
        <v>3</v>
      </c>
    </row>
    <row r="137" spans="1:29" x14ac:dyDescent="0.25">
      <c r="A137" s="24">
        <f t="shared" si="8"/>
        <v>9</v>
      </c>
      <c r="B137" s="4">
        <f t="shared" si="7"/>
        <v>42736</v>
      </c>
      <c r="C137" s="4" t="s">
        <v>28</v>
      </c>
      <c r="D137" s="4" t="s">
        <v>29</v>
      </c>
      <c r="E137" s="1">
        <v>9</v>
      </c>
      <c r="F137" s="1">
        <v>7</v>
      </c>
      <c r="G137" s="1" t="s">
        <v>638</v>
      </c>
      <c r="H137" s="1" t="s">
        <v>611</v>
      </c>
      <c r="I137" s="1">
        <v>2850</v>
      </c>
      <c r="K137" s="1" t="s">
        <v>639</v>
      </c>
      <c r="L137" s="1" t="s">
        <v>146</v>
      </c>
      <c r="M137" s="1" t="s">
        <v>640</v>
      </c>
      <c r="N137" s="3">
        <v>25250</v>
      </c>
      <c r="O137" s="1">
        <v>8.6</v>
      </c>
      <c r="P137" s="1">
        <v>9</v>
      </c>
      <c r="Q137" s="22">
        <v>7</v>
      </c>
      <c r="R137" s="20">
        <v>7</v>
      </c>
      <c r="S137" s="1" t="s">
        <v>638</v>
      </c>
      <c r="T137" s="1" t="s">
        <v>639</v>
      </c>
      <c r="U137" s="1" t="s">
        <v>641</v>
      </c>
      <c r="V137" s="9" t="s">
        <v>71</v>
      </c>
      <c r="W137" s="26"/>
      <c r="X137" s="7">
        <v>2</v>
      </c>
      <c r="Y137" s="26">
        <v>1.6</v>
      </c>
      <c r="AB137" s="5" t="s">
        <v>642</v>
      </c>
    </row>
    <row r="138" spans="1:29" x14ac:dyDescent="0.25">
      <c r="A138" s="24">
        <f t="shared" si="8"/>
        <v>9</v>
      </c>
      <c r="B138" s="4">
        <f t="shared" si="7"/>
        <v>42736</v>
      </c>
      <c r="C138" s="4" t="s">
        <v>28</v>
      </c>
      <c r="D138" s="4" t="s">
        <v>29</v>
      </c>
      <c r="E138" s="1">
        <v>9</v>
      </c>
      <c r="F138" s="1">
        <v>8</v>
      </c>
      <c r="G138" s="1" t="s">
        <v>614</v>
      </c>
      <c r="H138" s="1" t="s">
        <v>611</v>
      </c>
      <c r="I138" s="1">
        <v>2850</v>
      </c>
      <c r="K138" s="1" t="s">
        <v>383</v>
      </c>
      <c r="L138" s="1" t="s">
        <v>352</v>
      </c>
      <c r="M138" s="1" t="s">
        <v>643</v>
      </c>
      <c r="N138" s="3">
        <v>31270</v>
      </c>
      <c r="O138" s="1">
        <v>4.3</v>
      </c>
      <c r="P138" s="1">
        <v>4.5999999999999996</v>
      </c>
      <c r="Q138" s="22" t="s">
        <v>110</v>
      </c>
      <c r="R138" s="20">
        <v>5</v>
      </c>
      <c r="S138" s="1" t="s">
        <v>624</v>
      </c>
      <c r="T138" s="1" t="s">
        <v>424</v>
      </c>
      <c r="U138" s="1" t="s">
        <v>111</v>
      </c>
      <c r="V138" s="7">
        <v>1</v>
      </c>
      <c r="W138" s="26">
        <v>5</v>
      </c>
      <c r="X138" s="9" t="s">
        <v>71</v>
      </c>
      <c r="Y138" s="26"/>
      <c r="AB138" s="6">
        <v>9</v>
      </c>
    </row>
    <row r="139" spans="1:29" x14ac:dyDescent="0.25">
      <c r="A139" s="24">
        <f t="shared" si="8"/>
        <v>9</v>
      </c>
      <c r="B139" s="4">
        <f t="shared" si="7"/>
        <v>42736</v>
      </c>
      <c r="C139" s="4" t="s">
        <v>28</v>
      </c>
      <c r="D139" s="4" t="s">
        <v>29</v>
      </c>
      <c r="E139" s="1">
        <v>9</v>
      </c>
      <c r="F139" s="1">
        <v>9</v>
      </c>
      <c r="G139" s="1" t="s">
        <v>630</v>
      </c>
      <c r="H139" s="1" t="s">
        <v>611</v>
      </c>
      <c r="I139" s="1">
        <v>2850</v>
      </c>
      <c r="K139" s="1" t="s">
        <v>137</v>
      </c>
      <c r="L139" s="1" t="s">
        <v>352</v>
      </c>
      <c r="M139" s="1" t="s">
        <v>506</v>
      </c>
      <c r="N139" s="3">
        <v>31640</v>
      </c>
      <c r="O139" s="1">
        <v>18</v>
      </c>
      <c r="P139" s="1">
        <v>26.2</v>
      </c>
      <c r="Q139" s="22" t="s">
        <v>110</v>
      </c>
      <c r="R139" s="20">
        <v>6</v>
      </c>
      <c r="S139" s="1" t="s">
        <v>634</v>
      </c>
      <c r="T139" s="1" t="s">
        <v>154</v>
      </c>
      <c r="U139" s="1" t="s">
        <v>111</v>
      </c>
      <c r="V139" s="9" t="s">
        <v>71</v>
      </c>
      <c r="W139" s="26"/>
      <c r="X139" s="7">
        <v>1</v>
      </c>
      <c r="Y139" s="26">
        <v>4.3</v>
      </c>
      <c r="AB139" s="5" t="s">
        <v>644</v>
      </c>
    </row>
    <row r="140" spans="1:29" x14ac:dyDescent="0.25">
      <c r="A140" s="24" t="str">
        <f t="shared" si="8"/>
        <v/>
      </c>
      <c r="B140" s="4" t="str">
        <f t="shared" si="7"/>
        <v/>
      </c>
      <c r="C140" s="4"/>
      <c r="D140" s="4"/>
      <c r="V140" s="28"/>
      <c r="W140" s="28"/>
      <c r="X140" s="9" t="s">
        <v>71</v>
      </c>
      <c r="Y140" s="26"/>
    </row>
    <row r="141" spans="1:29" x14ac:dyDescent="0.25">
      <c r="A141" s="24" t="str">
        <f t="shared" si="8"/>
        <v/>
      </c>
      <c r="B141" s="4" t="str">
        <f t="shared" si="7"/>
        <v/>
      </c>
      <c r="C141" s="4"/>
      <c r="D141" s="4"/>
    </row>
    <row r="142" spans="1:29" x14ac:dyDescent="0.25">
      <c r="A142" s="24">
        <f t="shared" si="8"/>
        <v>10</v>
      </c>
      <c r="B142" s="4">
        <f t="shared" si="7"/>
        <v>42736</v>
      </c>
      <c r="C142" s="4" t="s">
        <v>28</v>
      </c>
      <c r="D142" s="4" t="s">
        <v>29</v>
      </c>
      <c r="E142" s="1">
        <v>10</v>
      </c>
      <c r="F142" s="1">
        <v>1</v>
      </c>
      <c r="G142" s="1" t="s">
        <v>645</v>
      </c>
      <c r="H142" s="1" t="s">
        <v>357</v>
      </c>
      <c r="I142" s="1">
        <v>2850</v>
      </c>
      <c r="J142" s="1">
        <v>57</v>
      </c>
      <c r="K142" s="1" t="s">
        <v>80</v>
      </c>
      <c r="L142" s="1" t="s">
        <v>646</v>
      </c>
      <c r="M142" s="1" t="s">
        <v>647</v>
      </c>
      <c r="N142" s="3">
        <v>13670</v>
      </c>
      <c r="O142" s="1">
        <v>40</v>
      </c>
      <c r="P142" s="1">
        <v>28</v>
      </c>
      <c r="Q142" s="22">
        <v>1</v>
      </c>
      <c r="R142" s="20">
        <v>4</v>
      </c>
      <c r="S142" s="1" t="s">
        <v>648</v>
      </c>
      <c r="T142" s="1" t="s">
        <v>649</v>
      </c>
      <c r="U142" s="2" t="s">
        <v>650</v>
      </c>
      <c r="V142" s="5"/>
      <c r="W142" s="5" t="s">
        <v>38</v>
      </c>
      <c r="X142" s="13" t="s">
        <v>39</v>
      </c>
      <c r="Y142" s="13"/>
    </row>
    <row r="143" spans="1:29" x14ac:dyDescent="0.25">
      <c r="A143" s="24">
        <f t="shared" si="8"/>
        <v>10</v>
      </c>
      <c r="B143" s="4">
        <f t="shared" si="7"/>
        <v>42736</v>
      </c>
      <c r="C143" s="4" t="s">
        <v>28</v>
      </c>
      <c r="D143" s="4" t="s">
        <v>29</v>
      </c>
      <c r="E143" s="1">
        <v>10</v>
      </c>
      <c r="F143" s="1">
        <v>2</v>
      </c>
      <c r="G143" s="1" t="s">
        <v>651</v>
      </c>
      <c r="H143" s="1" t="s">
        <v>357</v>
      </c>
      <c r="I143" s="1">
        <v>2850</v>
      </c>
      <c r="J143" s="1">
        <v>55</v>
      </c>
      <c r="K143" s="1" t="s">
        <v>652</v>
      </c>
      <c r="L143" s="1" t="s">
        <v>653</v>
      </c>
      <c r="M143" s="1" t="s">
        <v>654</v>
      </c>
      <c r="N143" s="3">
        <v>14000</v>
      </c>
      <c r="O143" s="1">
        <v>34</v>
      </c>
      <c r="P143" s="1">
        <v>33.299999999999997</v>
      </c>
      <c r="Q143" s="22">
        <v>2</v>
      </c>
      <c r="R143" s="20">
        <v>11</v>
      </c>
      <c r="S143" s="1" t="s">
        <v>655</v>
      </c>
      <c r="T143" s="1" t="s">
        <v>656</v>
      </c>
      <c r="U143" s="2" t="s">
        <v>657</v>
      </c>
      <c r="V143" s="7">
        <v>4</v>
      </c>
      <c r="W143" s="27">
        <v>16.600000000000001</v>
      </c>
      <c r="X143" s="5"/>
      <c r="Y143" s="5" t="s">
        <v>38</v>
      </c>
      <c r="Z143" s="6">
        <v>12</v>
      </c>
      <c r="AA143" s="6">
        <v>9</v>
      </c>
      <c r="AB143" s="6">
        <v>4</v>
      </c>
      <c r="AC143" s="6">
        <v>1</v>
      </c>
    </row>
    <row r="144" spans="1:29" x14ac:dyDescent="0.25">
      <c r="A144" s="24">
        <f t="shared" si="8"/>
        <v>10</v>
      </c>
      <c r="B144" s="4">
        <f t="shared" si="7"/>
        <v>42736</v>
      </c>
      <c r="C144" s="4" t="s">
        <v>28</v>
      </c>
      <c r="D144" s="4" t="s">
        <v>29</v>
      </c>
      <c r="E144" s="1">
        <v>10</v>
      </c>
      <c r="F144" s="1">
        <v>3</v>
      </c>
      <c r="G144" s="1" t="s">
        <v>658</v>
      </c>
      <c r="H144" s="1" t="s">
        <v>357</v>
      </c>
      <c r="I144" s="1">
        <v>2850</v>
      </c>
      <c r="J144" s="1">
        <v>57</v>
      </c>
      <c r="K144" s="1" t="s">
        <v>659</v>
      </c>
      <c r="L144" s="1" t="s">
        <v>660</v>
      </c>
      <c r="M144" s="1" t="s">
        <v>661</v>
      </c>
      <c r="N144" s="3">
        <v>19960</v>
      </c>
      <c r="O144" s="1">
        <v>35</v>
      </c>
      <c r="P144" s="1">
        <v>50.7</v>
      </c>
      <c r="Q144" s="22">
        <v>3</v>
      </c>
      <c r="R144" s="20">
        <v>6</v>
      </c>
      <c r="S144" s="1" t="s">
        <v>662</v>
      </c>
      <c r="T144" s="1" t="s">
        <v>487</v>
      </c>
      <c r="U144" s="2" t="s">
        <v>657</v>
      </c>
      <c r="V144" s="9" t="s">
        <v>56</v>
      </c>
      <c r="W144" s="27"/>
      <c r="X144" s="7">
        <v>4</v>
      </c>
      <c r="Y144" s="27">
        <v>13.3</v>
      </c>
      <c r="Z144" s="5" t="s">
        <v>663</v>
      </c>
      <c r="AA144" s="5" t="s">
        <v>664</v>
      </c>
      <c r="AB144" s="5" t="s">
        <v>665</v>
      </c>
      <c r="AC144" s="5" t="s">
        <v>666</v>
      </c>
    </row>
    <row r="145" spans="1:29" x14ac:dyDescent="0.25">
      <c r="A145" s="24">
        <f t="shared" si="8"/>
        <v>10</v>
      </c>
      <c r="B145" s="4">
        <f t="shared" si="7"/>
        <v>42736</v>
      </c>
      <c r="C145" s="4" t="s">
        <v>28</v>
      </c>
      <c r="D145" s="4" t="s">
        <v>29</v>
      </c>
      <c r="E145" s="1">
        <v>10</v>
      </c>
      <c r="F145" s="1">
        <v>4</v>
      </c>
      <c r="G145" s="1" t="s">
        <v>667</v>
      </c>
      <c r="H145" s="1" t="s">
        <v>357</v>
      </c>
      <c r="I145" s="1">
        <v>2850</v>
      </c>
      <c r="J145" s="1">
        <v>55</v>
      </c>
      <c r="K145" s="1" t="s">
        <v>649</v>
      </c>
      <c r="L145" s="1" t="s">
        <v>653</v>
      </c>
      <c r="M145" s="1" t="s">
        <v>668</v>
      </c>
      <c r="N145" s="3">
        <v>20420</v>
      </c>
      <c r="O145" s="1">
        <v>23</v>
      </c>
      <c r="P145" s="1">
        <v>18.7</v>
      </c>
      <c r="Q145" s="22">
        <v>4</v>
      </c>
      <c r="R145" s="20">
        <v>5</v>
      </c>
      <c r="S145" s="1" t="s">
        <v>669</v>
      </c>
      <c r="T145" s="1" t="s">
        <v>670</v>
      </c>
      <c r="U145" s="2" t="s">
        <v>615</v>
      </c>
      <c r="V145" s="7">
        <v>4</v>
      </c>
      <c r="W145" s="26">
        <v>3</v>
      </c>
      <c r="X145" s="9" t="s">
        <v>56</v>
      </c>
      <c r="Y145" s="27"/>
      <c r="Z145" s="6">
        <v>11</v>
      </c>
      <c r="AA145" s="6">
        <v>10</v>
      </c>
      <c r="AB145" s="6">
        <v>7</v>
      </c>
    </row>
    <row r="146" spans="1:29" x14ac:dyDescent="0.25">
      <c r="A146" s="24">
        <f t="shared" si="8"/>
        <v>10</v>
      </c>
      <c r="B146" s="4">
        <f t="shared" si="7"/>
        <v>42736</v>
      </c>
      <c r="C146" s="4" t="s">
        <v>28</v>
      </c>
      <c r="D146" s="4" t="s">
        <v>29</v>
      </c>
      <c r="E146" s="1">
        <v>10</v>
      </c>
      <c r="F146" s="1">
        <v>5</v>
      </c>
      <c r="G146" s="1" t="s">
        <v>671</v>
      </c>
      <c r="H146" s="1" t="s">
        <v>357</v>
      </c>
      <c r="I146" s="1">
        <v>2850</v>
      </c>
      <c r="J146" s="1">
        <v>57</v>
      </c>
      <c r="K146" s="1" t="s">
        <v>670</v>
      </c>
      <c r="L146" s="1" t="s">
        <v>672</v>
      </c>
      <c r="M146" s="1" t="s">
        <v>673</v>
      </c>
      <c r="N146" s="3">
        <v>20560</v>
      </c>
      <c r="O146" s="1">
        <v>15</v>
      </c>
      <c r="P146" s="1">
        <v>17</v>
      </c>
      <c r="Q146" s="22">
        <v>5</v>
      </c>
      <c r="R146" s="20">
        <v>10</v>
      </c>
      <c r="S146" s="1" t="s">
        <v>674</v>
      </c>
      <c r="T146" s="1" t="s">
        <v>675</v>
      </c>
      <c r="U146" s="2" t="s">
        <v>676</v>
      </c>
      <c r="V146" s="9" t="s">
        <v>71</v>
      </c>
      <c r="W146" s="26"/>
      <c r="X146" s="7">
        <v>2</v>
      </c>
      <c r="Y146" s="27">
        <v>13.3</v>
      </c>
      <c r="Z146" s="5" t="s">
        <v>677</v>
      </c>
      <c r="AA146" s="5" t="s">
        <v>678</v>
      </c>
      <c r="AB146" s="5" t="s">
        <v>679</v>
      </c>
    </row>
    <row r="147" spans="1:29" x14ac:dyDescent="0.25">
      <c r="A147" s="24">
        <f t="shared" si="8"/>
        <v>10</v>
      </c>
      <c r="B147" s="4">
        <f t="shared" si="7"/>
        <v>42736</v>
      </c>
      <c r="C147" s="4" t="s">
        <v>28</v>
      </c>
      <c r="D147" s="4" t="s">
        <v>29</v>
      </c>
      <c r="E147" s="1">
        <v>10</v>
      </c>
      <c r="F147" s="1">
        <v>6</v>
      </c>
      <c r="G147" s="1" t="s">
        <v>662</v>
      </c>
      <c r="H147" s="1" t="s">
        <v>357</v>
      </c>
      <c r="I147" s="1">
        <v>2850</v>
      </c>
      <c r="J147" s="1">
        <v>57</v>
      </c>
      <c r="K147" s="1" t="s">
        <v>487</v>
      </c>
      <c r="L147" s="1" t="s">
        <v>257</v>
      </c>
      <c r="M147" s="1" t="s">
        <v>680</v>
      </c>
      <c r="N147" s="3">
        <v>26550</v>
      </c>
      <c r="O147" s="1">
        <v>33</v>
      </c>
      <c r="P147" s="1">
        <v>40.5</v>
      </c>
      <c r="Q147" s="22" t="s">
        <v>110</v>
      </c>
      <c r="R147" s="20">
        <v>1</v>
      </c>
      <c r="S147" s="1" t="s">
        <v>645</v>
      </c>
      <c r="T147" s="1" t="s">
        <v>80</v>
      </c>
      <c r="U147" s="1" t="s">
        <v>111</v>
      </c>
      <c r="V147" s="7">
        <v>11</v>
      </c>
      <c r="W147" s="26">
        <v>2.2000000000000002</v>
      </c>
      <c r="X147" s="9" t="s">
        <v>56</v>
      </c>
      <c r="Y147" s="27"/>
      <c r="AA147" s="6">
        <v>13</v>
      </c>
      <c r="AB147" s="6">
        <v>6</v>
      </c>
    </row>
    <row r="148" spans="1:29" x14ac:dyDescent="0.25">
      <c r="A148" s="24">
        <f t="shared" si="8"/>
        <v>10</v>
      </c>
      <c r="B148" s="4">
        <f t="shared" si="7"/>
        <v>42736</v>
      </c>
      <c r="C148" s="4" t="s">
        <v>28</v>
      </c>
      <c r="D148" s="4" t="s">
        <v>29</v>
      </c>
      <c r="E148" s="1">
        <v>10</v>
      </c>
      <c r="F148" s="1">
        <v>7</v>
      </c>
      <c r="G148" s="1" t="s">
        <v>681</v>
      </c>
      <c r="H148" s="1" t="s">
        <v>357</v>
      </c>
      <c r="I148" s="1">
        <v>2850</v>
      </c>
      <c r="J148" s="1">
        <v>57</v>
      </c>
      <c r="K148" s="1" t="s">
        <v>682</v>
      </c>
      <c r="L148" s="1" t="s">
        <v>683</v>
      </c>
      <c r="M148" s="1" t="s">
        <v>684</v>
      </c>
      <c r="N148" s="3">
        <v>27870</v>
      </c>
      <c r="O148" s="1">
        <v>21</v>
      </c>
      <c r="P148" s="1">
        <v>44.5</v>
      </c>
      <c r="Q148" s="22" t="s">
        <v>110</v>
      </c>
      <c r="R148" s="20">
        <v>2</v>
      </c>
      <c r="S148" s="1" t="s">
        <v>685</v>
      </c>
      <c r="T148" s="1" t="s">
        <v>652</v>
      </c>
      <c r="U148" s="1" t="s">
        <v>111</v>
      </c>
      <c r="V148" s="9" t="s">
        <v>71</v>
      </c>
      <c r="W148" s="26"/>
      <c r="X148" s="7">
        <v>4</v>
      </c>
      <c r="Y148" s="26">
        <v>3</v>
      </c>
      <c r="AA148" s="5" t="s">
        <v>686</v>
      </c>
      <c r="AB148" s="5" t="s">
        <v>687</v>
      </c>
    </row>
    <row r="149" spans="1:29" x14ac:dyDescent="0.25">
      <c r="A149" s="24">
        <f t="shared" si="8"/>
        <v>10</v>
      </c>
      <c r="B149" s="4">
        <f t="shared" si="7"/>
        <v>42736</v>
      </c>
      <c r="C149" s="4" t="s">
        <v>28</v>
      </c>
      <c r="D149" s="4" t="s">
        <v>29</v>
      </c>
      <c r="E149" s="1">
        <v>10</v>
      </c>
      <c r="F149" s="1">
        <v>8</v>
      </c>
      <c r="G149" s="1" t="s">
        <v>688</v>
      </c>
      <c r="H149" s="1" t="s">
        <v>357</v>
      </c>
      <c r="I149" s="1">
        <v>2850</v>
      </c>
      <c r="J149" s="1">
        <v>57</v>
      </c>
      <c r="K149" s="1" t="s">
        <v>689</v>
      </c>
      <c r="L149" s="1" t="s">
        <v>143</v>
      </c>
      <c r="M149" s="1" t="s">
        <v>690</v>
      </c>
      <c r="N149" s="3">
        <v>30670</v>
      </c>
      <c r="O149" s="1">
        <v>9.4</v>
      </c>
      <c r="P149" s="1">
        <v>10.5</v>
      </c>
      <c r="Q149" s="22" t="s">
        <v>110</v>
      </c>
      <c r="R149" s="20">
        <v>3</v>
      </c>
      <c r="S149" s="1" t="s">
        <v>658</v>
      </c>
      <c r="T149" s="1" t="s">
        <v>659</v>
      </c>
      <c r="U149" s="1" t="s">
        <v>111</v>
      </c>
      <c r="V149" s="7">
        <v>6</v>
      </c>
      <c r="W149" s="26">
        <v>8.9</v>
      </c>
      <c r="X149" s="9" t="s">
        <v>71</v>
      </c>
      <c r="Y149" s="26"/>
      <c r="AA149" s="6">
        <v>8</v>
      </c>
      <c r="AB149" s="6">
        <v>5</v>
      </c>
    </row>
    <row r="150" spans="1:29" x14ac:dyDescent="0.25">
      <c r="A150" s="24">
        <f t="shared" si="8"/>
        <v>10</v>
      </c>
      <c r="B150" s="4">
        <f t="shared" si="7"/>
        <v>42736</v>
      </c>
      <c r="C150" s="4" t="s">
        <v>28</v>
      </c>
      <c r="D150" s="4" t="s">
        <v>29</v>
      </c>
      <c r="E150" s="1">
        <v>10</v>
      </c>
      <c r="F150" s="1">
        <v>9</v>
      </c>
      <c r="G150" s="1" t="s">
        <v>691</v>
      </c>
      <c r="H150" s="1" t="s">
        <v>357</v>
      </c>
      <c r="I150" s="1">
        <v>2850</v>
      </c>
      <c r="J150" s="1">
        <v>57</v>
      </c>
      <c r="K150" s="1" t="s">
        <v>91</v>
      </c>
      <c r="L150" s="1" t="s">
        <v>101</v>
      </c>
      <c r="M150" s="1" t="s">
        <v>684</v>
      </c>
      <c r="N150" s="3">
        <v>30780</v>
      </c>
      <c r="O150" s="1">
        <v>5.2</v>
      </c>
      <c r="P150" s="1">
        <v>5.7</v>
      </c>
      <c r="Q150" s="22" t="s">
        <v>110</v>
      </c>
      <c r="R150" s="20">
        <v>7</v>
      </c>
      <c r="S150" s="1" t="s">
        <v>681</v>
      </c>
      <c r="T150" s="1" t="s">
        <v>682</v>
      </c>
      <c r="U150" s="1" t="s">
        <v>111</v>
      </c>
      <c r="V150" s="9" t="s">
        <v>71</v>
      </c>
      <c r="W150" s="26"/>
      <c r="X150" s="7">
        <v>11</v>
      </c>
      <c r="Y150" s="26">
        <v>2</v>
      </c>
      <c r="AA150" s="5" t="s">
        <v>692</v>
      </c>
      <c r="AB150" s="5" t="s">
        <v>693</v>
      </c>
    </row>
    <row r="151" spans="1:29" x14ac:dyDescent="0.25">
      <c r="A151" s="24">
        <f t="shared" si="8"/>
        <v>10</v>
      </c>
      <c r="B151" s="4">
        <f t="shared" si="7"/>
        <v>42736</v>
      </c>
      <c r="C151" s="4" t="s">
        <v>28</v>
      </c>
      <c r="D151" s="4" t="s">
        <v>29</v>
      </c>
      <c r="E151" s="1">
        <v>10</v>
      </c>
      <c r="F151" s="1">
        <v>10</v>
      </c>
      <c r="G151" s="1" t="s">
        <v>694</v>
      </c>
      <c r="H151" s="1" t="s">
        <v>357</v>
      </c>
      <c r="I151" s="1">
        <v>2850</v>
      </c>
      <c r="J151" s="1">
        <v>55</v>
      </c>
      <c r="K151" s="1" t="s">
        <v>675</v>
      </c>
      <c r="L151" s="1" t="s">
        <v>695</v>
      </c>
      <c r="M151" s="1" t="s">
        <v>696</v>
      </c>
      <c r="N151" s="3">
        <v>30900</v>
      </c>
      <c r="O151" s="1">
        <v>14</v>
      </c>
      <c r="P151" s="1">
        <v>11</v>
      </c>
      <c r="Q151" s="22" t="s">
        <v>110</v>
      </c>
      <c r="R151" s="20">
        <v>8</v>
      </c>
      <c r="S151" s="1" t="s">
        <v>697</v>
      </c>
      <c r="T151" s="1" t="s">
        <v>689</v>
      </c>
      <c r="U151" s="1" t="s">
        <v>111</v>
      </c>
      <c r="V151" s="28"/>
      <c r="W151" s="28"/>
      <c r="X151" s="9" t="s">
        <v>71</v>
      </c>
      <c r="Y151" s="26"/>
      <c r="AB151" s="6">
        <v>3</v>
      </c>
    </row>
    <row r="152" spans="1:29" x14ac:dyDescent="0.25">
      <c r="A152" s="24">
        <f t="shared" si="8"/>
        <v>10</v>
      </c>
      <c r="B152" s="4">
        <f t="shared" si="7"/>
        <v>42736</v>
      </c>
      <c r="C152" s="4" t="s">
        <v>28</v>
      </c>
      <c r="D152" s="4" t="s">
        <v>29</v>
      </c>
      <c r="E152" s="1">
        <v>10</v>
      </c>
      <c r="F152" s="1">
        <v>11</v>
      </c>
      <c r="G152" s="1" t="s">
        <v>655</v>
      </c>
      <c r="H152" s="1" t="s">
        <v>357</v>
      </c>
      <c r="I152" s="1">
        <v>2850</v>
      </c>
      <c r="J152" s="1">
        <v>55</v>
      </c>
      <c r="K152" s="1" t="s">
        <v>656</v>
      </c>
      <c r="L152" s="1" t="s">
        <v>698</v>
      </c>
      <c r="M152" s="1" t="s">
        <v>699</v>
      </c>
      <c r="N152" s="3">
        <v>32580</v>
      </c>
      <c r="O152" s="1">
        <v>5</v>
      </c>
      <c r="P152" s="1">
        <v>4.7</v>
      </c>
      <c r="Q152" s="22" t="s">
        <v>110</v>
      </c>
      <c r="R152" s="20">
        <v>9</v>
      </c>
      <c r="S152" s="1" t="s">
        <v>691</v>
      </c>
      <c r="T152" s="1" t="s">
        <v>91</v>
      </c>
      <c r="U152" s="1" t="s">
        <v>111</v>
      </c>
      <c r="V152" s="28"/>
      <c r="W152" s="28"/>
      <c r="X152" s="7">
        <v>6</v>
      </c>
      <c r="Y152" s="29">
        <v>7.3</v>
      </c>
      <c r="AB152" s="5" t="s">
        <v>700</v>
      </c>
    </row>
    <row r="153" spans="1:29" x14ac:dyDescent="0.25">
      <c r="A153" s="24">
        <f t="shared" si="8"/>
        <v>10</v>
      </c>
      <c r="B153" s="4">
        <f t="shared" si="7"/>
        <v>42736</v>
      </c>
      <c r="C153" s="4" t="s">
        <v>28</v>
      </c>
      <c r="D153" s="4" t="s">
        <v>29</v>
      </c>
      <c r="E153" s="1">
        <v>10</v>
      </c>
      <c r="F153" s="1">
        <v>12</v>
      </c>
      <c r="G153" s="1" t="s">
        <v>701</v>
      </c>
      <c r="H153" s="1" t="s">
        <v>357</v>
      </c>
      <c r="I153" s="1">
        <v>2850</v>
      </c>
      <c r="J153" s="1">
        <v>57</v>
      </c>
      <c r="K153" s="1" t="s">
        <v>702</v>
      </c>
      <c r="L153" s="1" t="s">
        <v>703</v>
      </c>
      <c r="M153" s="1" t="s">
        <v>704</v>
      </c>
      <c r="N153" s="3">
        <v>33660</v>
      </c>
      <c r="O153" s="1">
        <v>4.3</v>
      </c>
      <c r="P153" s="1">
        <v>4</v>
      </c>
      <c r="Q153" s="22" t="s">
        <v>110</v>
      </c>
      <c r="R153" s="20">
        <v>12</v>
      </c>
      <c r="S153" s="1" t="s">
        <v>705</v>
      </c>
      <c r="T153" s="1" t="s">
        <v>702</v>
      </c>
      <c r="U153" s="1" t="s">
        <v>111</v>
      </c>
      <c r="X153" s="9" t="s">
        <v>71</v>
      </c>
      <c r="Y153" s="29"/>
      <c r="AB153" s="6">
        <v>2</v>
      </c>
    </row>
    <row r="154" spans="1:29" x14ac:dyDescent="0.25">
      <c r="A154" s="24">
        <f t="shared" si="8"/>
        <v>10</v>
      </c>
      <c r="B154" s="4">
        <f t="shared" si="7"/>
        <v>42736</v>
      </c>
      <c r="C154" s="4" t="s">
        <v>28</v>
      </c>
      <c r="D154" s="4" t="s">
        <v>29</v>
      </c>
      <c r="E154" s="1">
        <v>10</v>
      </c>
      <c r="F154" s="1">
        <v>13</v>
      </c>
      <c r="G154" s="1" t="s">
        <v>706</v>
      </c>
      <c r="H154" s="1" t="s">
        <v>357</v>
      </c>
      <c r="I154" s="1">
        <v>2850</v>
      </c>
      <c r="J154" s="1">
        <v>55</v>
      </c>
      <c r="K154" s="1" t="s">
        <v>707</v>
      </c>
      <c r="L154" s="1" t="s">
        <v>292</v>
      </c>
      <c r="M154" s="1" t="s">
        <v>708</v>
      </c>
      <c r="N154" s="3">
        <v>35490</v>
      </c>
      <c r="O154" s="1">
        <v>9.1999999999999993</v>
      </c>
      <c r="P154" s="1">
        <v>8.5</v>
      </c>
      <c r="Q154" s="22" t="s">
        <v>110</v>
      </c>
      <c r="R154" s="20">
        <v>13</v>
      </c>
      <c r="S154" s="1" t="s">
        <v>706</v>
      </c>
      <c r="T154" s="1" t="s">
        <v>707</v>
      </c>
      <c r="U154" s="1" t="s">
        <v>111</v>
      </c>
      <c r="AB154" s="5" t="s">
        <v>709</v>
      </c>
    </row>
    <row r="155" spans="1:29" x14ac:dyDescent="0.25">
      <c r="A155" s="24" t="str">
        <f t="shared" si="8"/>
        <v/>
      </c>
      <c r="AB155" s="6"/>
    </row>
    <row r="156" spans="1:29" x14ac:dyDescent="0.25">
      <c r="A156" s="24">
        <f t="shared" si="8"/>
        <v>11</v>
      </c>
      <c r="B156" s="4">
        <v>42737</v>
      </c>
      <c r="C156" s="4" t="s">
        <v>28</v>
      </c>
      <c r="D156" s="4" t="s">
        <v>29</v>
      </c>
      <c r="E156" s="1">
        <v>1</v>
      </c>
      <c r="F156" s="1">
        <v>1</v>
      </c>
      <c r="G156" s="1" t="s">
        <v>710</v>
      </c>
      <c r="H156" s="1" t="s">
        <v>142</v>
      </c>
      <c r="I156" s="1">
        <v>2175</v>
      </c>
      <c r="J156" s="1">
        <v>63</v>
      </c>
      <c r="K156" s="1" t="s">
        <v>711</v>
      </c>
      <c r="L156" s="1" t="s">
        <v>569</v>
      </c>
      <c r="M156" s="1" t="s">
        <v>684</v>
      </c>
      <c r="N156" s="3">
        <v>36900</v>
      </c>
      <c r="O156" s="1">
        <v>36</v>
      </c>
      <c r="P156" s="1">
        <v>41.5</v>
      </c>
      <c r="Q156" s="22">
        <v>2</v>
      </c>
      <c r="R156" s="20">
        <v>8</v>
      </c>
      <c r="S156" s="1" t="s">
        <v>712</v>
      </c>
      <c r="T156" s="1" t="s">
        <v>383</v>
      </c>
      <c r="U156" s="2" t="s">
        <v>44</v>
      </c>
      <c r="V156" s="7">
        <v>7</v>
      </c>
      <c r="W156" s="27">
        <v>3</v>
      </c>
      <c r="X156" s="5"/>
      <c r="Y156" s="5" t="s">
        <v>38</v>
      </c>
      <c r="Z156" s="6">
        <v>11</v>
      </c>
      <c r="AA156" s="6">
        <v>4</v>
      </c>
      <c r="AB156" s="6">
        <v>9</v>
      </c>
      <c r="AC156" s="6">
        <v>6</v>
      </c>
    </row>
    <row r="157" spans="1:29" x14ac:dyDescent="0.25">
      <c r="A157" s="24">
        <f t="shared" si="8"/>
        <v>11</v>
      </c>
      <c r="B157" s="4">
        <f t="shared" ref="B157:B215" si="9">IF(E157=0,"",IF(B156&lt;&gt;"",B156,IF(B155&lt;&gt;"",B155,IF(B154&lt;&gt;"",B154,IF(B153&lt;&gt;"",B153,IF(B152&lt;&gt;"",B152,0))))))</f>
        <v>42737</v>
      </c>
      <c r="C157" s="4" t="s">
        <v>28</v>
      </c>
      <c r="D157" s="4" t="s">
        <v>29</v>
      </c>
      <c r="E157" s="1">
        <v>1</v>
      </c>
      <c r="F157" s="1">
        <v>2</v>
      </c>
      <c r="G157" s="1" t="s">
        <v>713</v>
      </c>
      <c r="H157" s="1" t="s">
        <v>142</v>
      </c>
      <c r="I157" s="1">
        <v>2175</v>
      </c>
      <c r="J157" s="1">
        <v>63</v>
      </c>
      <c r="K157" s="1" t="s">
        <v>714</v>
      </c>
      <c r="L157" s="1" t="s">
        <v>715</v>
      </c>
      <c r="M157" s="1" t="s">
        <v>716</v>
      </c>
      <c r="N157" s="3">
        <v>39400</v>
      </c>
      <c r="O157" s="1">
        <v>9.1</v>
      </c>
      <c r="P157" s="1">
        <v>7.6</v>
      </c>
      <c r="Q157" s="22">
        <v>3</v>
      </c>
      <c r="R157" s="20">
        <v>2</v>
      </c>
      <c r="S157" s="1" t="s">
        <v>713</v>
      </c>
      <c r="T157" s="1" t="s">
        <v>714</v>
      </c>
      <c r="U157" s="2" t="s">
        <v>158</v>
      </c>
      <c r="V157" s="9" t="s">
        <v>56</v>
      </c>
      <c r="W157" s="27"/>
      <c r="X157" s="7">
        <v>7</v>
      </c>
      <c r="Y157" s="27">
        <v>2.7</v>
      </c>
      <c r="Z157" s="5" t="s">
        <v>717</v>
      </c>
      <c r="AA157" s="5" t="s">
        <v>718</v>
      </c>
      <c r="AB157" s="5" t="s">
        <v>719</v>
      </c>
      <c r="AC157" s="5" t="s">
        <v>720</v>
      </c>
    </row>
    <row r="158" spans="1:29" x14ac:dyDescent="0.25">
      <c r="A158" s="24">
        <f t="shared" si="8"/>
        <v>11</v>
      </c>
      <c r="B158" s="4">
        <f t="shared" si="9"/>
        <v>42737</v>
      </c>
      <c r="C158" s="4" t="s">
        <v>28</v>
      </c>
      <c r="D158" s="4" t="s">
        <v>29</v>
      </c>
      <c r="E158" s="1">
        <v>1</v>
      </c>
      <c r="F158" s="1">
        <v>3</v>
      </c>
      <c r="G158" s="1" t="s">
        <v>721</v>
      </c>
      <c r="H158" s="1" t="s">
        <v>142</v>
      </c>
      <c r="I158" s="1">
        <v>2175</v>
      </c>
      <c r="J158" s="1">
        <v>63</v>
      </c>
      <c r="K158" s="1" t="s">
        <v>722</v>
      </c>
      <c r="L158" s="1" t="s">
        <v>164</v>
      </c>
      <c r="M158" s="1" t="s">
        <v>723</v>
      </c>
      <c r="N158" s="3">
        <v>39880</v>
      </c>
      <c r="O158" s="1">
        <v>25</v>
      </c>
      <c r="P158" s="1">
        <v>37</v>
      </c>
      <c r="Q158" s="22">
        <v>4</v>
      </c>
      <c r="R158" s="20">
        <v>3</v>
      </c>
      <c r="S158" s="1" t="s">
        <v>721</v>
      </c>
      <c r="T158" s="1" t="s">
        <v>722</v>
      </c>
      <c r="U158" s="2" t="s">
        <v>165</v>
      </c>
      <c r="V158" s="7">
        <v>7</v>
      </c>
      <c r="W158" s="26">
        <v>1.5</v>
      </c>
      <c r="X158" s="9" t="s">
        <v>56</v>
      </c>
      <c r="Y158" s="27"/>
      <c r="Z158" s="6">
        <v>7</v>
      </c>
      <c r="AA158" s="6">
        <v>2</v>
      </c>
      <c r="AB158" s="6">
        <v>3</v>
      </c>
      <c r="AC158" s="6">
        <v>5</v>
      </c>
    </row>
    <row r="159" spans="1:29" x14ac:dyDescent="0.25">
      <c r="A159" s="24">
        <f t="shared" si="8"/>
        <v>11</v>
      </c>
      <c r="B159" s="4">
        <f t="shared" si="9"/>
        <v>42737</v>
      </c>
      <c r="C159" s="4" t="s">
        <v>28</v>
      </c>
      <c r="D159" s="4" t="s">
        <v>29</v>
      </c>
      <c r="E159" s="1">
        <v>1</v>
      </c>
      <c r="F159" s="1">
        <v>4</v>
      </c>
      <c r="G159" s="1" t="s">
        <v>724</v>
      </c>
      <c r="H159" s="1" t="s">
        <v>122</v>
      </c>
      <c r="I159" s="1">
        <v>2175</v>
      </c>
      <c r="J159" s="1">
        <v>63</v>
      </c>
      <c r="K159" s="1" t="s">
        <v>54</v>
      </c>
      <c r="L159" s="1" t="s">
        <v>51</v>
      </c>
      <c r="M159" s="1" t="s">
        <v>725</v>
      </c>
      <c r="N159" s="3">
        <v>41700</v>
      </c>
      <c r="O159" s="1">
        <v>7.3</v>
      </c>
      <c r="P159" s="1">
        <v>5.6</v>
      </c>
      <c r="Q159" s="22">
        <v>5</v>
      </c>
      <c r="R159" s="20">
        <v>6</v>
      </c>
      <c r="S159" s="1" t="s">
        <v>726</v>
      </c>
      <c r="T159" s="1" t="s">
        <v>58</v>
      </c>
      <c r="U159" s="2" t="s">
        <v>105</v>
      </c>
      <c r="V159" s="9" t="s">
        <v>71</v>
      </c>
      <c r="W159" s="26"/>
      <c r="X159" s="7">
        <v>7</v>
      </c>
      <c r="Y159" s="26">
        <v>1.6</v>
      </c>
      <c r="Z159" s="5" t="s">
        <v>727</v>
      </c>
      <c r="AA159" s="5" t="s">
        <v>728</v>
      </c>
      <c r="AB159" s="5" t="s">
        <v>729</v>
      </c>
      <c r="AC159" s="5" t="s">
        <v>730</v>
      </c>
    </row>
    <row r="160" spans="1:29" x14ac:dyDescent="0.25">
      <c r="A160" s="24">
        <f t="shared" si="8"/>
        <v>11</v>
      </c>
      <c r="B160" s="4">
        <f t="shared" si="9"/>
        <v>42737</v>
      </c>
      <c r="C160" s="4" t="s">
        <v>28</v>
      </c>
      <c r="D160" s="4" t="s">
        <v>29</v>
      </c>
      <c r="E160" s="1">
        <v>1</v>
      </c>
      <c r="F160" s="1">
        <v>5</v>
      </c>
      <c r="G160" s="1" t="s">
        <v>731</v>
      </c>
      <c r="H160" s="1" t="s">
        <v>122</v>
      </c>
      <c r="I160" s="1">
        <v>2175</v>
      </c>
      <c r="J160" s="1">
        <v>57</v>
      </c>
      <c r="K160" s="1" t="s">
        <v>670</v>
      </c>
      <c r="L160" s="1" t="s">
        <v>732</v>
      </c>
      <c r="M160" s="1" t="s">
        <v>733</v>
      </c>
      <c r="N160" s="3">
        <v>42860</v>
      </c>
      <c r="O160" s="1">
        <v>29</v>
      </c>
      <c r="P160" s="1">
        <v>35.5</v>
      </c>
      <c r="Q160" s="22">
        <v>6</v>
      </c>
      <c r="R160" s="20">
        <v>10</v>
      </c>
      <c r="S160" s="1" t="s">
        <v>734</v>
      </c>
      <c r="T160" s="1" t="s">
        <v>735</v>
      </c>
      <c r="U160" s="1" t="s">
        <v>736</v>
      </c>
      <c r="V160" s="7">
        <v>8</v>
      </c>
      <c r="W160" s="26">
        <v>1.7</v>
      </c>
      <c r="X160" s="9" t="s">
        <v>71</v>
      </c>
      <c r="Y160" s="26"/>
      <c r="AA160" s="6">
        <v>8</v>
      </c>
      <c r="AB160" s="6">
        <v>10</v>
      </c>
    </row>
    <row r="161" spans="1:30" x14ac:dyDescent="0.25">
      <c r="A161" s="24">
        <f t="shared" si="8"/>
        <v>11</v>
      </c>
      <c r="B161" s="4">
        <f t="shared" si="9"/>
        <v>42737</v>
      </c>
      <c r="C161" s="4" t="s">
        <v>28</v>
      </c>
      <c r="D161" s="4" t="s">
        <v>29</v>
      </c>
      <c r="E161" s="1">
        <v>1</v>
      </c>
      <c r="F161" s="1">
        <v>6</v>
      </c>
      <c r="G161" s="1" t="s">
        <v>726</v>
      </c>
      <c r="H161" s="1" t="s">
        <v>142</v>
      </c>
      <c r="I161" s="1">
        <v>2175</v>
      </c>
      <c r="J161" s="1">
        <v>63</v>
      </c>
      <c r="K161" s="1" t="s">
        <v>58</v>
      </c>
      <c r="L161" s="1" t="s">
        <v>737</v>
      </c>
      <c r="M161" s="1" t="s">
        <v>738</v>
      </c>
      <c r="N161" s="3">
        <v>44040</v>
      </c>
      <c r="O161" s="1">
        <v>25</v>
      </c>
      <c r="P161" s="1">
        <v>35.6</v>
      </c>
      <c r="Q161" s="22">
        <v>7</v>
      </c>
      <c r="R161" s="20">
        <v>4</v>
      </c>
      <c r="S161" s="1" t="s">
        <v>739</v>
      </c>
      <c r="T161" s="1" t="s">
        <v>54</v>
      </c>
      <c r="U161" s="1" t="s">
        <v>736</v>
      </c>
      <c r="V161" s="9" t="s">
        <v>71</v>
      </c>
      <c r="W161" s="26"/>
      <c r="X161" s="7">
        <v>8</v>
      </c>
      <c r="Y161" s="26">
        <v>1.8</v>
      </c>
      <c r="AA161" s="5" t="s">
        <v>740</v>
      </c>
      <c r="AB161" s="5" t="s">
        <v>741</v>
      </c>
    </row>
    <row r="162" spans="1:30" x14ac:dyDescent="0.25">
      <c r="A162" s="24">
        <f t="shared" si="8"/>
        <v>11</v>
      </c>
      <c r="B162" s="4">
        <f t="shared" si="9"/>
        <v>42737</v>
      </c>
      <c r="C162" s="4" t="s">
        <v>28</v>
      </c>
      <c r="D162" s="4" t="s">
        <v>29</v>
      </c>
      <c r="E162" s="1">
        <v>1</v>
      </c>
      <c r="F162" s="1">
        <v>7</v>
      </c>
      <c r="G162" s="1" t="s">
        <v>742</v>
      </c>
      <c r="H162" s="1" t="s">
        <v>142</v>
      </c>
      <c r="I162" s="1">
        <v>2175</v>
      </c>
      <c r="J162" s="1">
        <v>63</v>
      </c>
      <c r="K162" s="1" t="s">
        <v>50</v>
      </c>
      <c r="L162" s="1" t="s">
        <v>50</v>
      </c>
      <c r="M162" s="1" t="s">
        <v>743</v>
      </c>
      <c r="N162" s="3">
        <v>44450</v>
      </c>
      <c r="O162" s="1">
        <v>2.8</v>
      </c>
      <c r="P162" s="1">
        <v>3.3</v>
      </c>
      <c r="Q162" s="22">
        <v>8</v>
      </c>
      <c r="R162" s="20">
        <v>9</v>
      </c>
      <c r="S162" s="1" t="s">
        <v>719</v>
      </c>
      <c r="T162" s="1" t="s">
        <v>154</v>
      </c>
      <c r="U162" s="1" t="s">
        <v>650</v>
      </c>
      <c r="V162" s="7">
        <v>2</v>
      </c>
      <c r="W162" s="26">
        <v>2.2000000000000002</v>
      </c>
      <c r="X162" s="9" t="s">
        <v>71</v>
      </c>
      <c r="Y162" s="26"/>
      <c r="AB162" s="6">
        <v>1</v>
      </c>
    </row>
    <row r="163" spans="1:30" x14ac:dyDescent="0.25">
      <c r="A163" s="24">
        <f t="shared" si="8"/>
        <v>11</v>
      </c>
      <c r="B163" s="4">
        <f t="shared" si="9"/>
        <v>42737</v>
      </c>
      <c r="C163" s="4" t="s">
        <v>28</v>
      </c>
      <c r="D163" s="4" t="s">
        <v>29</v>
      </c>
      <c r="E163" s="1">
        <v>1</v>
      </c>
      <c r="F163" s="1">
        <v>8</v>
      </c>
      <c r="G163" s="1" t="s">
        <v>744</v>
      </c>
      <c r="H163" s="1" t="s">
        <v>142</v>
      </c>
      <c r="I163" s="1">
        <v>2175</v>
      </c>
      <c r="J163" s="1">
        <v>63</v>
      </c>
      <c r="K163" s="1" t="s">
        <v>383</v>
      </c>
      <c r="L163" s="1" t="s">
        <v>745</v>
      </c>
      <c r="M163" s="1" t="s">
        <v>746</v>
      </c>
      <c r="N163" s="3">
        <v>45510</v>
      </c>
      <c r="O163" s="1">
        <v>7.2</v>
      </c>
      <c r="P163" s="1">
        <v>6.9</v>
      </c>
      <c r="Q163" s="22">
        <v>9</v>
      </c>
      <c r="R163" s="20">
        <v>5</v>
      </c>
      <c r="S163" s="1" t="s">
        <v>731</v>
      </c>
      <c r="T163" s="1" t="s">
        <v>670</v>
      </c>
      <c r="U163" s="1" t="s">
        <v>621</v>
      </c>
      <c r="V163" s="9" t="s">
        <v>71</v>
      </c>
      <c r="W163" s="26"/>
      <c r="X163" s="7">
        <v>2</v>
      </c>
      <c r="Y163" s="26">
        <v>2.5</v>
      </c>
      <c r="AB163" s="5" t="s">
        <v>747</v>
      </c>
    </row>
    <row r="164" spans="1:30" x14ac:dyDescent="0.25">
      <c r="A164" s="24">
        <f t="shared" si="8"/>
        <v>11</v>
      </c>
      <c r="B164" s="4">
        <f t="shared" si="9"/>
        <v>42737</v>
      </c>
      <c r="C164" s="4" t="s">
        <v>28</v>
      </c>
      <c r="D164" s="4" t="s">
        <v>29</v>
      </c>
      <c r="E164" s="1">
        <v>1</v>
      </c>
      <c r="F164" s="1">
        <v>9</v>
      </c>
      <c r="G164" s="1" t="s">
        <v>719</v>
      </c>
      <c r="H164" s="1" t="s">
        <v>142</v>
      </c>
      <c r="I164" s="1">
        <v>2175</v>
      </c>
      <c r="J164" s="1">
        <v>63</v>
      </c>
      <c r="K164" s="1" t="s">
        <v>154</v>
      </c>
      <c r="L164" s="1" t="s">
        <v>748</v>
      </c>
      <c r="M164" s="1" t="s">
        <v>749</v>
      </c>
      <c r="N164" s="3">
        <v>47140</v>
      </c>
      <c r="O164" s="1">
        <v>15</v>
      </c>
      <c r="P164" s="1">
        <v>20.7</v>
      </c>
      <c r="Q164" s="22" t="s">
        <v>110</v>
      </c>
      <c r="R164" s="20">
        <v>1</v>
      </c>
      <c r="S164" s="1" t="s">
        <v>710</v>
      </c>
      <c r="T164" s="1" t="s">
        <v>711</v>
      </c>
      <c r="U164" s="1" t="s">
        <v>111</v>
      </c>
      <c r="V164" s="28"/>
      <c r="W164" s="28"/>
      <c r="X164" s="9" t="s">
        <v>71</v>
      </c>
      <c r="Y164" s="26"/>
    </row>
    <row r="165" spans="1:30" x14ac:dyDescent="0.25">
      <c r="A165" s="24">
        <f t="shared" si="8"/>
        <v>11</v>
      </c>
      <c r="B165" s="4">
        <f t="shared" si="9"/>
        <v>42737</v>
      </c>
      <c r="C165" s="4" t="s">
        <v>28</v>
      </c>
      <c r="D165" s="4" t="s">
        <v>29</v>
      </c>
      <c r="E165" s="1">
        <v>1</v>
      </c>
      <c r="F165" s="1">
        <v>10</v>
      </c>
      <c r="G165" s="1" t="s">
        <v>734</v>
      </c>
      <c r="H165" s="1" t="s">
        <v>122</v>
      </c>
      <c r="I165" s="1">
        <v>2175</v>
      </c>
      <c r="J165" s="1">
        <v>63</v>
      </c>
      <c r="K165" s="1" t="s">
        <v>735</v>
      </c>
      <c r="L165" s="1" t="s">
        <v>735</v>
      </c>
      <c r="M165" s="1" t="s">
        <v>750</v>
      </c>
      <c r="N165" s="3">
        <v>68410</v>
      </c>
      <c r="O165" s="1">
        <v>26</v>
      </c>
      <c r="P165" s="1">
        <v>27.9</v>
      </c>
      <c r="Q165" s="22" t="s">
        <v>110</v>
      </c>
      <c r="R165" s="20">
        <v>11</v>
      </c>
      <c r="S165" s="1" t="s">
        <v>751</v>
      </c>
      <c r="T165" s="1" t="s">
        <v>84</v>
      </c>
      <c r="U165" s="1" t="s">
        <v>111</v>
      </c>
    </row>
    <row r="166" spans="1:30" x14ac:dyDescent="0.25">
      <c r="A166" s="24">
        <f t="shared" si="8"/>
        <v>11</v>
      </c>
      <c r="B166" s="4">
        <f t="shared" si="9"/>
        <v>42737</v>
      </c>
      <c r="C166" s="4" t="s">
        <v>28</v>
      </c>
      <c r="D166" s="4" t="s">
        <v>29</v>
      </c>
      <c r="E166" s="1">
        <v>1</v>
      </c>
      <c r="F166" s="1">
        <v>11</v>
      </c>
      <c r="G166" s="1" t="s">
        <v>751</v>
      </c>
      <c r="H166" s="1" t="s">
        <v>142</v>
      </c>
      <c r="I166" s="1">
        <v>2175</v>
      </c>
      <c r="J166" s="1">
        <v>63</v>
      </c>
      <c r="K166" s="1" t="s">
        <v>84</v>
      </c>
      <c r="L166" s="1" t="s">
        <v>752</v>
      </c>
      <c r="M166" s="1" t="s">
        <v>753</v>
      </c>
      <c r="N166" s="3">
        <v>71720</v>
      </c>
      <c r="O166" s="1">
        <v>5</v>
      </c>
      <c r="P166" s="1">
        <v>4.2</v>
      </c>
    </row>
    <row r="167" spans="1:30" x14ac:dyDescent="0.25">
      <c r="A167" s="24" t="str">
        <f t="shared" si="8"/>
        <v/>
      </c>
      <c r="B167" s="4" t="str">
        <f t="shared" si="9"/>
        <v/>
      </c>
      <c r="C167" s="4"/>
      <c r="D167" s="4"/>
    </row>
    <row r="168" spans="1:30" x14ac:dyDescent="0.25">
      <c r="A168" s="24" t="str">
        <f t="shared" si="8"/>
        <v/>
      </c>
      <c r="B168" s="4" t="str">
        <f t="shared" si="9"/>
        <v/>
      </c>
      <c r="C168" s="4"/>
      <c r="D168" s="4"/>
    </row>
    <row r="169" spans="1:30" x14ac:dyDescent="0.25">
      <c r="A169" s="24">
        <f>IF(E169="","",IF(A168&lt;&gt;"",A168,IF(ABS(E169-E163)&lt;2,A163+1,A163+1)))</f>
        <v>12</v>
      </c>
      <c r="B169" s="4">
        <f t="shared" si="9"/>
        <v>42737</v>
      </c>
      <c r="C169" s="4" t="s">
        <v>28</v>
      </c>
      <c r="D169" s="4" t="s">
        <v>29</v>
      </c>
      <c r="E169" s="1">
        <v>2</v>
      </c>
      <c r="F169" s="1">
        <v>1</v>
      </c>
      <c r="G169" s="1" t="s">
        <v>754</v>
      </c>
      <c r="H169" s="1" t="s">
        <v>273</v>
      </c>
      <c r="I169" s="1">
        <v>2100</v>
      </c>
      <c r="K169" s="1" t="s">
        <v>50</v>
      </c>
      <c r="L169" s="1" t="s">
        <v>755</v>
      </c>
      <c r="M169" s="1" t="s">
        <v>756</v>
      </c>
      <c r="N169" s="3">
        <v>189715</v>
      </c>
      <c r="O169" s="1">
        <v>8.3000000000000007</v>
      </c>
      <c r="P169" s="1">
        <v>7.7</v>
      </c>
      <c r="Q169" s="22">
        <v>1</v>
      </c>
      <c r="R169" s="20">
        <v>17</v>
      </c>
      <c r="S169" s="1" t="s">
        <v>757</v>
      </c>
      <c r="T169" s="1" t="s">
        <v>185</v>
      </c>
      <c r="U169" s="2" t="s">
        <v>758</v>
      </c>
      <c r="V169" s="5"/>
      <c r="W169" s="5" t="s">
        <v>38</v>
      </c>
      <c r="X169" s="13" t="s">
        <v>39</v>
      </c>
      <c r="Y169" s="13"/>
    </row>
    <row r="170" spans="1:30" x14ac:dyDescent="0.25">
      <c r="A170" s="24">
        <f t="shared" ref="A170:A232" si="10">IF(E170="","",IF(A169&lt;&gt;"",A169,IF(ABS(E170-E164)&lt;2,A164+1,A164+1)))</f>
        <v>12</v>
      </c>
      <c r="B170" s="4">
        <f t="shared" si="9"/>
        <v>42737</v>
      </c>
      <c r="C170" s="4" t="s">
        <v>28</v>
      </c>
      <c r="D170" s="4" t="s">
        <v>29</v>
      </c>
      <c r="E170" s="1">
        <v>2</v>
      </c>
      <c r="F170" s="1">
        <v>2</v>
      </c>
      <c r="G170" s="1" t="s">
        <v>759</v>
      </c>
      <c r="H170" s="1" t="s">
        <v>263</v>
      </c>
      <c r="I170" s="1">
        <v>2100</v>
      </c>
      <c r="K170" s="1" t="s">
        <v>281</v>
      </c>
      <c r="L170" s="1" t="s">
        <v>760</v>
      </c>
      <c r="M170" s="1" t="s">
        <v>761</v>
      </c>
      <c r="N170" s="3">
        <v>192990</v>
      </c>
      <c r="O170" s="1">
        <v>39</v>
      </c>
      <c r="P170" s="1">
        <v>22.8</v>
      </c>
      <c r="Q170" s="22">
        <v>2</v>
      </c>
      <c r="R170" s="20">
        <v>7</v>
      </c>
      <c r="S170" s="1" t="s">
        <v>762</v>
      </c>
      <c r="T170" s="1" t="s">
        <v>54</v>
      </c>
      <c r="U170" s="2" t="s">
        <v>225</v>
      </c>
      <c r="V170" s="7">
        <v>17</v>
      </c>
      <c r="W170" s="27">
        <v>5.2</v>
      </c>
      <c r="X170" s="5"/>
      <c r="Y170" s="5" t="s">
        <v>38</v>
      </c>
      <c r="Z170" s="6">
        <v>17</v>
      </c>
      <c r="AA170" s="6">
        <v>1</v>
      </c>
      <c r="AC170" s="6">
        <v>4</v>
      </c>
      <c r="AD170" s="6">
        <v>5</v>
      </c>
    </row>
    <row r="171" spans="1:30" x14ac:dyDescent="0.25">
      <c r="A171" s="24">
        <f t="shared" si="10"/>
        <v>12</v>
      </c>
      <c r="B171" s="4">
        <f t="shared" si="9"/>
        <v>42737</v>
      </c>
      <c r="C171" s="4" t="s">
        <v>28</v>
      </c>
      <c r="D171" s="4" t="s">
        <v>29</v>
      </c>
      <c r="E171" s="1">
        <v>2</v>
      </c>
      <c r="F171" s="1">
        <v>3</v>
      </c>
      <c r="G171" s="1" t="s">
        <v>763</v>
      </c>
      <c r="H171" s="1" t="s">
        <v>764</v>
      </c>
      <c r="I171" s="1">
        <v>2100</v>
      </c>
      <c r="K171" s="1" t="s">
        <v>714</v>
      </c>
      <c r="L171" s="1" t="s">
        <v>765</v>
      </c>
      <c r="M171" s="1" t="s">
        <v>766</v>
      </c>
      <c r="N171" s="3">
        <v>189260</v>
      </c>
      <c r="O171" s="1">
        <v>32</v>
      </c>
      <c r="P171" s="1">
        <v>25.9</v>
      </c>
      <c r="Q171" s="22">
        <v>3</v>
      </c>
      <c r="R171" s="20">
        <v>15</v>
      </c>
      <c r="S171" s="1" t="s">
        <v>767</v>
      </c>
      <c r="T171" s="1" t="s">
        <v>264</v>
      </c>
      <c r="U171" s="2" t="s">
        <v>231</v>
      </c>
      <c r="V171" s="9" t="s">
        <v>56</v>
      </c>
      <c r="W171" s="27"/>
      <c r="X171" s="7">
        <v>17</v>
      </c>
      <c r="Y171" s="27">
        <v>5.3</v>
      </c>
      <c r="Z171" s="5" t="s">
        <v>768</v>
      </c>
      <c r="AA171" s="5" t="s">
        <v>769</v>
      </c>
      <c r="AC171" s="5" t="s">
        <v>770</v>
      </c>
      <c r="AD171" s="5" t="s">
        <v>771</v>
      </c>
    </row>
    <row r="172" spans="1:30" x14ac:dyDescent="0.25">
      <c r="A172" s="24">
        <f t="shared" si="10"/>
        <v>12</v>
      </c>
      <c r="B172" s="4">
        <f t="shared" si="9"/>
        <v>42737</v>
      </c>
      <c r="C172" s="4" t="s">
        <v>28</v>
      </c>
      <c r="D172" s="4" t="s">
        <v>29</v>
      </c>
      <c r="E172" s="1">
        <v>2</v>
      </c>
      <c r="F172" s="1">
        <v>4</v>
      </c>
      <c r="G172" s="1" t="s">
        <v>772</v>
      </c>
      <c r="H172" s="1" t="s">
        <v>502</v>
      </c>
      <c r="I172" s="1">
        <v>2100</v>
      </c>
      <c r="K172" s="1" t="s">
        <v>299</v>
      </c>
      <c r="L172" s="1" t="s">
        <v>299</v>
      </c>
      <c r="M172" s="1" t="s">
        <v>773</v>
      </c>
      <c r="N172" s="3">
        <v>190710</v>
      </c>
      <c r="O172" s="1">
        <v>15</v>
      </c>
      <c r="P172" s="1">
        <v>16.899999999999999</v>
      </c>
      <c r="Q172" s="22">
        <v>4</v>
      </c>
      <c r="R172" s="20">
        <v>14</v>
      </c>
      <c r="S172" s="1" t="s">
        <v>774</v>
      </c>
      <c r="T172" s="1" t="s">
        <v>137</v>
      </c>
      <c r="U172" s="2" t="s">
        <v>404</v>
      </c>
      <c r="V172" s="7">
        <v>17</v>
      </c>
      <c r="W172" s="26">
        <v>2.6</v>
      </c>
      <c r="X172" s="9" t="s">
        <v>56</v>
      </c>
      <c r="Y172" s="27"/>
      <c r="Z172" s="6">
        <v>18</v>
      </c>
      <c r="AA172" s="6">
        <v>7</v>
      </c>
      <c r="AC172" s="6">
        <v>9</v>
      </c>
      <c r="AD172" s="6">
        <v>16</v>
      </c>
    </row>
    <row r="173" spans="1:30" x14ac:dyDescent="0.25">
      <c r="A173" s="24">
        <f t="shared" si="10"/>
        <v>12</v>
      </c>
      <c r="B173" s="4">
        <f t="shared" si="9"/>
        <v>42737</v>
      </c>
      <c r="C173" s="4" t="s">
        <v>28</v>
      </c>
      <c r="D173" s="4" t="s">
        <v>29</v>
      </c>
      <c r="E173" s="1">
        <v>2</v>
      </c>
      <c r="F173" s="1">
        <v>5</v>
      </c>
      <c r="G173" s="1" t="s">
        <v>775</v>
      </c>
      <c r="H173" s="1" t="s">
        <v>776</v>
      </c>
      <c r="I173" s="1">
        <v>2100</v>
      </c>
      <c r="K173" s="1" t="s">
        <v>777</v>
      </c>
      <c r="L173" s="1" t="s">
        <v>777</v>
      </c>
      <c r="M173" s="1" t="s">
        <v>778</v>
      </c>
      <c r="N173" s="3">
        <v>188040</v>
      </c>
      <c r="O173" s="1">
        <v>115</v>
      </c>
      <c r="P173" s="1">
        <v>162.9</v>
      </c>
      <c r="Q173" s="22">
        <v>5</v>
      </c>
      <c r="R173" s="20">
        <v>18</v>
      </c>
      <c r="S173" s="1" t="s">
        <v>779</v>
      </c>
      <c r="T173" s="1" t="s">
        <v>780</v>
      </c>
      <c r="U173" s="2" t="s">
        <v>781</v>
      </c>
      <c r="V173" s="9" t="s">
        <v>71</v>
      </c>
      <c r="W173" s="26"/>
      <c r="X173" s="7">
        <v>17</v>
      </c>
      <c r="Y173" s="26">
        <v>2.4</v>
      </c>
      <c r="Z173" s="5" t="s">
        <v>782</v>
      </c>
      <c r="AA173" s="5" t="s">
        <v>783</v>
      </c>
      <c r="AC173" s="5" t="s">
        <v>784</v>
      </c>
      <c r="AD173" s="5" t="s">
        <v>785</v>
      </c>
    </row>
    <row r="174" spans="1:30" x14ac:dyDescent="0.25">
      <c r="A174" s="24">
        <f t="shared" si="10"/>
        <v>12</v>
      </c>
      <c r="B174" s="4">
        <f t="shared" si="9"/>
        <v>42737</v>
      </c>
      <c r="C174" s="4" t="s">
        <v>28</v>
      </c>
      <c r="D174" s="4" t="s">
        <v>29</v>
      </c>
      <c r="E174" s="1">
        <v>2</v>
      </c>
      <c r="F174" s="1">
        <v>6</v>
      </c>
      <c r="G174" s="1" t="s">
        <v>786</v>
      </c>
      <c r="H174" s="1" t="s">
        <v>776</v>
      </c>
      <c r="I174" s="1">
        <v>2100</v>
      </c>
      <c r="K174" s="1" t="s">
        <v>787</v>
      </c>
      <c r="L174" s="1" t="s">
        <v>788</v>
      </c>
      <c r="M174" s="1" t="s">
        <v>789</v>
      </c>
      <c r="N174" s="3">
        <v>191530</v>
      </c>
      <c r="O174" s="1">
        <v>34</v>
      </c>
      <c r="P174" s="1">
        <v>39.5</v>
      </c>
      <c r="Q174" s="22">
        <v>6</v>
      </c>
      <c r="R174" s="20">
        <v>12</v>
      </c>
      <c r="S174" s="1" t="s">
        <v>790</v>
      </c>
      <c r="T174" s="1" t="s">
        <v>98</v>
      </c>
      <c r="U174" s="1" t="s">
        <v>278</v>
      </c>
      <c r="V174" s="7">
        <v>7</v>
      </c>
      <c r="W174" s="26">
        <v>2.5</v>
      </c>
      <c r="X174" s="9" t="s">
        <v>71</v>
      </c>
      <c r="Y174" s="26"/>
      <c r="AA174" s="6">
        <v>10</v>
      </c>
      <c r="AC174" s="6">
        <v>3</v>
      </c>
    </row>
    <row r="175" spans="1:30" x14ac:dyDescent="0.25">
      <c r="A175" s="24">
        <f t="shared" si="10"/>
        <v>12</v>
      </c>
      <c r="B175" s="4">
        <f t="shared" si="9"/>
        <v>42737</v>
      </c>
      <c r="C175" s="4" t="s">
        <v>28</v>
      </c>
      <c r="D175" s="4" t="s">
        <v>29</v>
      </c>
      <c r="E175" s="1">
        <v>2</v>
      </c>
      <c r="F175" s="1">
        <v>7</v>
      </c>
      <c r="G175" s="1" t="s">
        <v>791</v>
      </c>
      <c r="H175" s="1" t="s">
        <v>466</v>
      </c>
      <c r="I175" s="1">
        <v>2100</v>
      </c>
      <c r="K175" s="1" t="s">
        <v>54</v>
      </c>
      <c r="L175" s="1" t="s">
        <v>792</v>
      </c>
      <c r="M175" s="1" t="s">
        <v>503</v>
      </c>
      <c r="N175" s="3">
        <v>191140</v>
      </c>
      <c r="O175" s="1">
        <v>7</v>
      </c>
      <c r="P175" s="1">
        <v>5.8</v>
      </c>
      <c r="Q175" s="22">
        <v>7</v>
      </c>
      <c r="R175" s="20">
        <v>1</v>
      </c>
      <c r="S175" s="1" t="s">
        <v>754</v>
      </c>
      <c r="T175" s="1" t="s">
        <v>50</v>
      </c>
      <c r="U175" s="1" t="s">
        <v>237</v>
      </c>
      <c r="V175" s="9" t="s">
        <v>71</v>
      </c>
      <c r="W175" s="26"/>
      <c r="X175" s="7">
        <v>7</v>
      </c>
      <c r="Y175" s="26">
        <v>2.4</v>
      </c>
      <c r="AA175" s="5" t="s">
        <v>793</v>
      </c>
      <c r="AC175" s="5" t="s">
        <v>794</v>
      </c>
    </row>
    <row r="176" spans="1:30" x14ac:dyDescent="0.25">
      <c r="A176" s="24">
        <f t="shared" si="10"/>
        <v>12</v>
      </c>
      <c r="B176" s="4">
        <f t="shared" si="9"/>
        <v>42737</v>
      </c>
      <c r="C176" s="4" t="s">
        <v>28</v>
      </c>
      <c r="D176" s="4" t="s">
        <v>29</v>
      </c>
      <c r="E176" s="1">
        <v>2</v>
      </c>
      <c r="F176" s="1">
        <v>8</v>
      </c>
      <c r="G176" s="1" t="s">
        <v>795</v>
      </c>
      <c r="H176" s="1" t="s">
        <v>263</v>
      </c>
      <c r="I176" s="1">
        <v>2100</v>
      </c>
      <c r="K176" s="1" t="s">
        <v>796</v>
      </c>
      <c r="L176" s="1" t="s">
        <v>745</v>
      </c>
      <c r="M176" s="1" t="s">
        <v>797</v>
      </c>
      <c r="N176" s="3">
        <v>189810</v>
      </c>
      <c r="O176" s="1" t="s">
        <v>111</v>
      </c>
      <c r="P176" s="1" t="s">
        <v>111</v>
      </c>
      <c r="Q176" s="22">
        <v>8</v>
      </c>
      <c r="R176" s="20">
        <v>6</v>
      </c>
      <c r="S176" s="1" t="s">
        <v>786</v>
      </c>
      <c r="T176" s="1" t="s">
        <v>787</v>
      </c>
      <c r="U176" s="1" t="s">
        <v>296</v>
      </c>
      <c r="V176" s="7">
        <v>15</v>
      </c>
      <c r="W176" s="26">
        <v>3.3</v>
      </c>
      <c r="X176" s="9" t="s">
        <v>71</v>
      </c>
      <c r="Y176" s="26"/>
      <c r="AA176" s="6">
        <v>11</v>
      </c>
      <c r="AC176" s="6">
        <v>2</v>
      </c>
    </row>
    <row r="177" spans="1:30" x14ac:dyDescent="0.25">
      <c r="A177" s="24">
        <f t="shared" si="10"/>
        <v>12</v>
      </c>
      <c r="B177" s="4">
        <f t="shared" si="9"/>
        <v>42737</v>
      </c>
      <c r="C177" s="4" t="s">
        <v>28</v>
      </c>
      <c r="D177" s="4" t="s">
        <v>29</v>
      </c>
      <c r="E177" s="1">
        <v>2</v>
      </c>
      <c r="F177" s="1">
        <v>9</v>
      </c>
      <c r="G177" s="1" t="s">
        <v>798</v>
      </c>
      <c r="H177" s="1" t="s">
        <v>776</v>
      </c>
      <c r="I177" s="1">
        <v>2100</v>
      </c>
      <c r="K177" s="1" t="s">
        <v>383</v>
      </c>
      <c r="L177" s="1" t="s">
        <v>799</v>
      </c>
      <c r="M177" s="1" t="s">
        <v>800</v>
      </c>
      <c r="N177" s="3">
        <v>193930</v>
      </c>
      <c r="O177" s="1">
        <v>38</v>
      </c>
      <c r="P177" s="1">
        <v>81.400000000000006</v>
      </c>
      <c r="Q177" s="22">
        <v>9</v>
      </c>
      <c r="R177" s="20">
        <v>10</v>
      </c>
      <c r="S177" s="1" t="s">
        <v>801</v>
      </c>
      <c r="T177" s="1" t="s">
        <v>125</v>
      </c>
      <c r="U177" s="1" t="s">
        <v>37</v>
      </c>
      <c r="V177" s="9" t="s">
        <v>71</v>
      </c>
      <c r="W177" s="26"/>
      <c r="X177" s="7">
        <v>15</v>
      </c>
      <c r="Y177" s="26">
        <v>4.0999999999999996</v>
      </c>
      <c r="AA177" s="5" t="s">
        <v>802</v>
      </c>
      <c r="AC177" s="5" t="s">
        <v>803</v>
      </c>
    </row>
    <row r="178" spans="1:30" x14ac:dyDescent="0.25">
      <c r="A178" s="24">
        <f t="shared" si="10"/>
        <v>12</v>
      </c>
      <c r="B178" s="4">
        <f t="shared" si="9"/>
        <v>42737</v>
      </c>
      <c r="C178" s="4" t="s">
        <v>28</v>
      </c>
      <c r="D178" s="4" t="s">
        <v>29</v>
      </c>
      <c r="E178" s="1">
        <v>2</v>
      </c>
      <c r="F178" s="1">
        <v>10</v>
      </c>
      <c r="G178" s="1" t="s">
        <v>804</v>
      </c>
      <c r="H178" s="1" t="s">
        <v>263</v>
      </c>
      <c r="I178" s="1">
        <v>2100</v>
      </c>
      <c r="K178" s="1" t="s">
        <v>125</v>
      </c>
      <c r="L178" s="1" t="s">
        <v>805</v>
      </c>
      <c r="M178" s="1" t="s">
        <v>806</v>
      </c>
      <c r="N178" s="3">
        <v>186090</v>
      </c>
      <c r="O178" s="1">
        <v>16</v>
      </c>
      <c r="P178" s="1">
        <v>16.5</v>
      </c>
      <c r="Q178" s="22">
        <v>10</v>
      </c>
      <c r="R178" s="20">
        <v>11</v>
      </c>
      <c r="S178" s="1" t="s">
        <v>807</v>
      </c>
      <c r="T178" s="1" t="s">
        <v>808</v>
      </c>
      <c r="U178" s="1" t="s">
        <v>809</v>
      </c>
      <c r="V178" s="28"/>
      <c r="W178" s="28"/>
      <c r="X178" s="9" t="s">
        <v>71</v>
      </c>
      <c r="Y178" s="26"/>
      <c r="AA178" s="6">
        <v>15</v>
      </c>
      <c r="AC178" s="6">
        <v>14</v>
      </c>
    </row>
    <row r="179" spans="1:30" x14ac:dyDescent="0.25">
      <c r="A179" s="24">
        <f t="shared" si="10"/>
        <v>12</v>
      </c>
      <c r="B179" s="4">
        <f t="shared" si="9"/>
        <v>42737</v>
      </c>
      <c r="C179" s="4" t="s">
        <v>28</v>
      </c>
      <c r="D179" s="4" t="s">
        <v>29</v>
      </c>
      <c r="E179" s="1">
        <v>2</v>
      </c>
      <c r="F179" s="1">
        <v>11</v>
      </c>
      <c r="G179" s="1" t="s">
        <v>810</v>
      </c>
      <c r="H179" s="1" t="s">
        <v>273</v>
      </c>
      <c r="I179" s="1">
        <v>2100</v>
      </c>
      <c r="K179" s="1" t="s">
        <v>808</v>
      </c>
      <c r="L179" s="1" t="s">
        <v>808</v>
      </c>
      <c r="M179" s="1" t="s">
        <v>811</v>
      </c>
      <c r="N179" s="3">
        <v>179430</v>
      </c>
      <c r="O179" s="1">
        <v>11</v>
      </c>
      <c r="P179" s="1">
        <v>14.6</v>
      </c>
      <c r="Q179" s="21" t="s">
        <v>246</v>
      </c>
      <c r="R179" s="20">
        <v>2</v>
      </c>
      <c r="S179" s="1" t="s">
        <v>759</v>
      </c>
      <c r="T179" s="1" t="s">
        <v>281</v>
      </c>
      <c r="U179" s="1" t="s">
        <v>111</v>
      </c>
      <c r="AA179" s="5" t="s">
        <v>812</v>
      </c>
      <c r="AC179" s="5" t="s">
        <v>813</v>
      </c>
    </row>
    <row r="180" spans="1:30" x14ac:dyDescent="0.25">
      <c r="A180" s="24">
        <f t="shared" si="10"/>
        <v>12</v>
      </c>
      <c r="B180" s="4">
        <f t="shared" si="9"/>
        <v>42737</v>
      </c>
      <c r="C180" s="4" t="s">
        <v>28</v>
      </c>
      <c r="D180" s="4" t="s">
        <v>29</v>
      </c>
      <c r="E180" s="1">
        <v>2</v>
      </c>
      <c r="F180" s="1">
        <v>12</v>
      </c>
      <c r="G180" s="1" t="s">
        <v>814</v>
      </c>
      <c r="H180" s="1" t="s">
        <v>815</v>
      </c>
      <c r="I180" s="1">
        <v>2100</v>
      </c>
      <c r="K180" s="1" t="s">
        <v>98</v>
      </c>
      <c r="L180" s="1" t="s">
        <v>816</v>
      </c>
      <c r="M180" s="1" t="s">
        <v>817</v>
      </c>
      <c r="N180" s="3">
        <v>185300</v>
      </c>
      <c r="O180" s="1">
        <v>46</v>
      </c>
      <c r="P180" s="1">
        <v>43.7</v>
      </c>
      <c r="Q180" s="21" t="s">
        <v>246</v>
      </c>
      <c r="R180" s="20">
        <v>3</v>
      </c>
      <c r="S180" s="1" t="s">
        <v>818</v>
      </c>
      <c r="T180" s="1" t="s">
        <v>714</v>
      </c>
      <c r="U180" s="1" t="s">
        <v>111</v>
      </c>
      <c r="AA180" s="6">
        <v>6</v>
      </c>
      <c r="AC180" s="6">
        <v>12</v>
      </c>
    </row>
    <row r="181" spans="1:30" x14ac:dyDescent="0.25">
      <c r="A181" s="24">
        <f t="shared" si="10"/>
        <v>12</v>
      </c>
      <c r="B181" s="4">
        <f t="shared" si="9"/>
        <v>42737</v>
      </c>
      <c r="C181" s="4" t="s">
        <v>28</v>
      </c>
      <c r="D181" s="4" t="s">
        <v>29</v>
      </c>
      <c r="E181" s="1">
        <v>2</v>
      </c>
      <c r="F181" s="1">
        <v>13</v>
      </c>
      <c r="G181" s="1" t="s">
        <v>819</v>
      </c>
      <c r="H181" s="1" t="s">
        <v>320</v>
      </c>
      <c r="I181" s="1">
        <v>2100</v>
      </c>
      <c r="K181" s="1" t="s">
        <v>820</v>
      </c>
      <c r="L181" s="1" t="s">
        <v>821</v>
      </c>
      <c r="M181" s="1" t="s">
        <v>822</v>
      </c>
      <c r="N181" s="3">
        <v>177330</v>
      </c>
      <c r="O181" s="1">
        <v>38</v>
      </c>
      <c r="P181" s="1">
        <v>42.1</v>
      </c>
      <c r="Q181" s="21" t="s">
        <v>246</v>
      </c>
      <c r="R181" s="20">
        <v>4</v>
      </c>
      <c r="S181" s="1" t="s">
        <v>772</v>
      </c>
      <c r="T181" s="1" t="s">
        <v>299</v>
      </c>
      <c r="U181" s="1" t="s">
        <v>111</v>
      </c>
      <c r="AA181" s="5" t="s">
        <v>823</v>
      </c>
      <c r="AC181" s="5" t="s">
        <v>824</v>
      </c>
    </row>
    <row r="182" spans="1:30" x14ac:dyDescent="0.25">
      <c r="A182" s="24">
        <f t="shared" si="10"/>
        <v>12</v>
      </c>
      <c r="B182" s="4">
        <f t="shared" si="9"/>
        <v>42737</v>
      </c>
      <c r="C182" s="4" t="s">
        <v>28</v>
      </c>
      <c r="D182" s="4" t="s">
        <v>29</v>
      </c>
      <c r="E182" s="1">
        <v>2</v>
      </c>
      <c r="F182" s="1">
        <v>14</v>
      </c>
      <c r="G182" s="1" t="s">
        <v>825</v>
      </c>
      <c r="H182" s="1" t="s">
        <v>764</v>
      </c>
      <c r="I182" s="1">
        <v>2100</v>
      </c>
      <c r="K182" s="1" t="s">
        <v>137</v>
      </c>
      <c r="L182" s="1" t="s">
        <v>826</v>
      </c>
      <c r="M182" s="1" t="s">
        <v>827</v>
      </c>
      <c r="N182" s="3">
        <v>186950</v>
      </c>
      <c r="O182" s="1">
        <v>58</v>
      </c>
      <c r="P182" s="1">
        <v>67.7</v>
      </c>
      <c r="Q182" s="21" t="s">
        <v>246</v>
      </c>
      <c r="R182" s="20">
        <v>9</v>
      </c>
      <c r="S182" s="1" t="s">
        <v>828</v>
      </c>
      <c r="T182" s="1" t="s">
        <v>383</v>
      </c>
      <c r="U182" s="1" t="s">
        <v>111</v>
      </c>
      <c r="AC182" s="6">
        <v>8</v>
      </c>
    </row>
    <row r="183" spans="1:30" x14ac:dyDescent="0.25">
      <c r="A183" s="24">
        <f t="shared" si="10"/>
        <v>12</v>
      </c>
      <c r="B183" s="4">
        <f t="shared" si="9"/>
        <v>42737</v>
      </c>
      <c r="C183" s="4" t="s">
        <v>28</v>
      </c>
      <c r="D183" s="4" t="s">
        <v>29</v>
      </c>
      <c r="E183" s="1">
        <v>2</v>
      </c>
      <c r="F183" s="1">
        <v>15</v>
      </c>
      <c r="G183" s="1" t="s">
        <v>829</v>
      </c>
      <c r="H183" s="1" t="s">
        <v>273</v>
      </c>
      <c r="I183" s="1">
        <v>2100</v>
      </c>
      <c r="K183" s="1" t="s">
        <v>264</v>
      </c>
      <c r="L183" s="1" t="s">
        <v>830</v>
      </c>
      <c r="M183" s="1" t="s">
        <v>831</v>
      </c>
      <c r="N183" s="3">
        <v>181910</v>
      </c>
      <c r="O183" s="1">
        <v>12</v>
      </c>
      <c r="P183" s="1">
        <v>15.1</v>
      </c>
      <c r="Q183" s="21" t="s">
        <v>246</v>
      </c>
      <c r="R183" s="20">
        <v>13</v>
      </c>
      <c r="S183" s="1" t="s">
        <v>819</v>
      </c>
      <c r="T183" s="1" t="s">
        <v>820</v>
      </c>
      <c r="U183" s="1" t="s">
        <v>111</v>
      </c>
      <c r="AC183" s="5" t="s">
        <v>832</v>
      </c>
    </row>
    <row r="184" spans="1:30" x14ac:dyDescent="0.25">
      <c r="A184" s="24">
        <f t="shared" si="10"/>
        <v>12</v>
      </c>
      <c r="B184" s="4">
        <f t="shared" si="9"/>
        <v>42737</v>
      </c>
      <c r="C184" s="4" t="s">
        <v>28</v>
      </c>
      <c r="D184" s="4" t="s">
        <v>29</v>
      </c>
      <c r="E184" s="1">
        <v>2</v>
      </c>
      <c r="F184" s="1">
        <v>16</v>
      </c>
      <c r="G184" s="1" t="s">
        <v>833</v>
      </c>
      <c r="H184" s="1" t="s">
        <v>263</v>
      </c>
      <c r="I184" s="1">
        <v>2100</v>
      </c>
      <c r="K184" s="1" t="s">
        <v>711</v>
      </c>
      <c r="L184" s="1" t="s">
        <v>711</v>
      </c>
      <c r="M184" s="1" t="s">
        <v>834</v>
      </c>
      <c r="N184" s="3">
        <v>182680</v>
      </c>
      <c r="O184" s="1">
        <v>111</v>
      </c>
      <c r="P184" s="1">
        <v>173.5</v>
      </c>
      <c r="Q184" s="21" t="s">
        <v>246</v>
      </c>
      <c r="R184" s="20">
        <v>16</v>
      </c>
      <c r="S184" s="1" t="s">
        <v>835</v>
      </c>
      <c r="T184" s="1" t="s">
        <v>711</v>
      </c>
      <c r="U184" s="1" t="s">
        <v>111</v>
      </c>
      <c r="AC184" s="6">
        <v>13</v>
      </c>
    </row>
    <row r="185" spans="1:30" x14ac:dyDescent="0.25">
      <c r="A185" s="24">
        <f t="shared" si="10"/>
        <v>12</v>
      </c>
      <c r="B185" s="4">
        <f t="shared" si="9"/>
        <v>42737</v>
      </c>
      <c r="C185" s="4" t="s">
        <v>28</v>
      </c>
      <c r="D185" s="4" t="s">
        <v>29</v>
      </c>
      <c r="E185" s="1">
        <v>2</v>
      </c>
      <c r="F185" s="1">
        <v>17</v>
      </c>
      <c r="G185" s="1" t="s">
        <v>836</v>
      </c>
      <c r="H185" s="1" t="s">
        <v>776</v>
      </c>
      <c r="I185" s="1">
        <v>2100</v>
      </c>
      <c r="K185" s="1" t="s">
        <v>185</v>
      </c>
      <c r="L185" s="1" t="s">
        <v>837</v>
      </c>
      <c r="M185" s="1" t="s">
        <v>838</v>
      </c>
      <c r="N185" s="3">
        <v>177740</v>
      </c>
      <c r="O185" s="1">
        <v>5.3</v>
      </c>
      <c r="P185" s="1">
        <v>4.8</v>
      </c>
      <c r="Q185" s="22" t="s">
        <v>110</v>
      </c>
      <c r="R185" s="20">
        <v>5</v>
      </c>
      <c r="S185" s="1" t="s">
        <v>775</v>
      </c>
      <c r="T185" s="1" t="s">
        <v>777</v>
      </c>
      <c r="U185" s="1" t="s">
        <v>111</v>
      </c>
      <c r="AC185" s="5" t="s">
        <v>839</v>
      </c>
    </row>
    <row r="186" spans="1:30" x14ac:dyDescent="0.25">
      <c r="A186" s="24">
        <f t="shared" si="10"/>
        <v>12</v>
      </c>
      <c r="B186" s="4">
        <f t="shared" si="9"/>
        <v>42737</v>
      </c>
      <c r="C186" s="4" t="s">
        <v>28</v>
      </c>
      <c r="D186" s="4" t="s">
        <v>29</v>
      </c>
      <c r="E186" s="1">
        <v>2</v>
      </c>
      <c r="F186" s="1">
        <v>18</v>
      </c>
      <c r="G186" s="1" t="s">
        <v>840</v>
      </c>
      <c r="H186" s="1" t="s">
        <v>776</v>
      </c>
      <c r="I186" s="1">
        <v>2100</v>
      </c>
      <c r="K186" s="1" t="s">
        <v>780</v>
      </c>
      <c r="L186" s="1" t="s">
        <v>612</v>
      </c>
      <c r="M186" s="1" t="s">
        <v>841</v>
      </c>
      <c r="N186" s="3">
        <v>181646</v>
      </c>
      <c r="O186" s="1">
        <v>4.0999999999999996</v>
      </c>
      <c r="P186" s="1">
        <v>4.3</v>
      </c>
    </row>
    <row r="187" spans="1:30" x14ac:dyDescent="0.25">
      <c r="A187" s="24" t="str">
        <f t="shared" si="10"/>
        <v/>
      </c>
      <c r="B187" s="4" t="str">
        <f t="shared" si="9"/>
        <v/>
      </c>
      <c r="C187" s="4"/>
      <c r="D187" s="4"/>
    </row>
    <row r="188" spans="1:30" x14ac:dyDescent="0.25">
      <c r="A188" s="24">
        <f t="shared" si="10"/>
        <v>13</v>
      </c>
      <c r="B188" s="4">
        <f t="shared" si="9"/>
        <v>42737</v>
      </c>
      <c r="C188" s="4" t="s">
        <v>28</v>
      </c>
      <c r="D188" s="4" t="s">
        <v>29</v>
      </c>
      <c r="E188" s="1">
        <v>3</v>
      </c>
      <c r="F188" s="1">
        <v>1</v>
      </c>
      <c r="G188" s="1" t="s">
        <v>842</v>
      </c>
      <c r="H188" s="1" t="s">
        <v>351</v>
      </c>
      <c r="I188" s="1">
        <v>2700</v>
      </c>
      <c r="J188" s="1">
        <v>67</v>
      </c>
      <c r="K188" s="1" t="s">
        <v>843</v>
      </c>
      <c r="L188" s="1" t="s">
        <v>844</v>
      </c>
      <c r="M188" s="1" t="s">
        <v>845</v>
      </c>
      <c r="N188" s="3">
        <v>37640</v>
      </c>
      <c r="O188" s="1">
        <v>61</v>
      </c>
      <c r="P188" s="1">
        <v>99.4</v>
      </c>
      <c r="Q188" s="22">
        <v>1</v>
      </c>
      <c r="R188" s="20">
        <v>6</v>
      </c>
      <c r="S188" s="1" t="s">
        <v>846</v>
      </c>
      <c r="T188" s="1" t="s">
        <v>80</v>
      </c>
      <c r="U188" s="2" t="s">
        <v>126</v>
      </c>
      <c r="V188" s="5"/>
      <c r="W188" s="5" t="s">
        <v>38</v>
      </c>
      <c r="X188" s="13" t="s">
        <v>39</v>
      </c>
      <c r="Y188" s="13"/>
    </row>
    <row r="189" spans="1:30" x14ac:dyDescent="0.25">
      <c r="A189" s="24">
        <f t="shared" si="10"/>
        <v>13</v>
      </c>
      <c r="B189" s="4">
        <f t="shared" si="9"/>
        <v>42737</v>
      </c>
      <c r="C189" s="4" t="s">
        <v>28</v>
      </c>
      <c r="D189" s="4" t="s">
        <v>29</v>
      </c>
      <c r="E189" s="1">
        <v>3</v>
      </c>
      <c r="F189" s="1">
        <v>2</v>
      </c>
      <c r="G189" s="1" t="s">
        <v>847</v>
      </c>
      <c r="H189" s="1" t="s">
        <v>391</v>
      </c>
      <c r="I189" s="1">
        <v>2700</v>
      </c>
      <c r="J189" s="1">
        <v>67</v>
      </c>
      <c r="K189" s="1" t="s">
        <v>848</v>
      </c>
      <c r="L189" s="1" t="s">
        <v>217</v>
      </c>
      <c r="M189" s="1" t="s">
        <v>849</v>
      </c>
      <c r="N189" s="3">
        <v>135030</v>
      </c>
      <c r="O189" s="1">
        <v>87</v>
      </c>
      <c r="P189" s="1">
        <v>49.8</v>
      </c>
      <c r="Q189" s="22">
        <v>2</v>
      </c>
      <c r="R189" s="20">
        <v>9</v>
      </c>
      <c r="S189" s="1" t="s">
        <v>850</v>
      </c>
      <c r="T189" s="1" t="s">
        <v>36</v>
      </c>
      <c r="U189" s="2" t="s">
        <v>55</v>
      </c>
      <c r="V189" s="7">
        <v>6</v>
      </c>
      <c r="W189" s="27">
        <v>4.2</v>
      </c>
      <c r="X189" s="5"/>
      <c r="Y189" s="5" t="s">
        <v>38</v>
      </c>
      <c r="Z189" s="6">
        <v>10</v>
      </c>
      <c r="AA189" s="6">
        <v>9</v>
      </c>
      <c r="AC189" s="6">
        <v>5</v>
      </c>
      <c r="AD189" s="6">
        <v>2</v>
      </c>
    </row>
    <row r="190" spans="1:30" x14ac:dyDescent="0.25">
      <c r="A190" s="24">
        <f t="shared" si="10"/>
        <v>13</v>
      </c>
      <c r="B190" s="4">
        <f t="shared" si="9"/>
        <v>42737</v>
      </c>
      <c r="C190" s="4" t="s">
        <v>28</v>
      </c>
      <c r="D190" s="4" t="s">
        <v>29</v>
      </c>
      <c r="E190" s="1">
        <v>3</v>
      </c>
      <c r="F190" s="1">
        <v>3</v>
      </c>
      <c r="G190" s="1" t="s">
        <v>851</v>
      </c>
      <c r="H190" s="1" t="s">
        <v>31</v>
      </c>
      <c r="I190" s="1">
        <v>2700</v>
      </c>
      <c r="J190" s="1">
        <v>67</v>
      </c>
      <c r="K190" s="1" t="s">
        <v>50</v>
      </c>
      <c r="L190" s="1" t="s">
        <v>50</v>
      </c>
      <c r="M190" s="1" t="s">
        <v>852</v>
      </c>
      <c r="N190" s="3">
        <v>141180</v>
      </c>
      <c r="O190" s="1">
        <v>7</v>
      </c>
      <c r="P190" s="1">
        <v>10</v>
      </c>
      <c r="Q190" s="22">
        <v>3</v>
      </c>
      <c r="R190" s="20">
        <v>3</v>
      </c>
      <c r="S190" s="1" t="s">
        <v>853</v>
      </c>
      <c r="T190" s="1" t="s">
        <v>50</v>
      </c>
      <c r="U190" s="2" t="s">
        <v>92</v>
      </c>
      <c r="V190" s="9" t="s">
        <v>56</v>
      </c>
      <c r="W190" s="27"/>
      <c r="X190" s="7">
        <v>6</v>
      </c>
      <c r="Y190" s="27">
        <v>4.2</v>
      </c>
      <c r="Z190" s="5" t="s">
        <v>854</v>
      </c>
      <c r="AA190" s="5" t="s">
        <v>855</v>
      </c>
      <c r="AC190" s="5" t="s">
        <v>856</v>
      </c>
      <c r="AD190" s="5" t="s">
        <v>857</v>
      </c>
    </row>
    <row r="191" spans="1:30" x14ac:dyDescent="0.25">
      <c r="A191" s="24">
        <f t="shared" si="10"/>
        <v>13</v>
      </c>
      <c r="B191" s="4">
        <f t="shared" si="9"/>
        <v>42737</v>
      </c>
      <c r="C191" s="4" t="s">
        <v>28</v>
      </c>
      <c r="D191" s="4" t="s">
        <v>29</v>
      </c>
      <c r="E191" s="1">
        <v>3</v>
      </c>
      <c r="F191" s="1">
        <v>4</v>
      </c>
      <c r="G191" s="1" t="s">
        <v>858</v>
      </c>
      <c r="H191" s="1" t="s">
        <v>351</v>
      </c>
      <c r="I191" s="1">
        <v>2700</v>
      </c>
      <c r="J191" s="1">
        <v>55</v>
      </c>
      <c r="K191" s="1" t="s">
        <v>859</v>
      </c>
      <c r="L191" s="1" t="s">
        <v>185</v>
      </c>
      <c r="M191" s="1" t="s">
        <v>860</v>
      </c>
      <c r="N191" s="3">
        <v>150010</v>
      </c>
      <c r="O191" s="1">
        <v>27</v>
      </c>
      <c r="P191" s="1">
        <v>19.8</v>
      </c>
      <c r="Q191" s="22">
        <v>4</v>
      </c>
      <c r="R191" s="20">
        <v>4</v>
      </c>
      <c r="S191" s="1" t="s">
        <v>861</v>
      </c>
      <c r="T191" s="1" t="s">
        <v>859</v>
      </c>
      <c r="U191" s="2" t="s">
        <v>165</v>
      </c>
      <c r="V191" s="7">
        <v>6</v>
      </c>
      <c r="W191" s="26">
        <v>1.6</v>
      </c>
      <c r="X191" s="9" t="s">
        <v>56</v>
      </c>
      <c r="Y191" s="27"/>
      <c r="Z191" s="6">
        <v>6</v>
      </c>
      <c r="AA191" s="6">
        <v>7</v>
      </c>
      <c r="AC191" s="6">
        <v>4</v>
      </c>
      <c r="AD191" s="6">
        <v>1</v>
      </c>
    </row>
    <row r="192" spans="1:30" x14ac:dyDescent="0.25">
      <c r="A192" s="24">
        <f t="shared" si="10"/>
        <v>13</v>
      </c>
      <c r="B192" s="4">
        <f t="shared" si="9"/>
        <v>42737</v>
      </c>
      <c r="C192" s="4" t="s">
        <v>28</v>
      </c>
      <c r="D192" s="4" t="s">
        <v>29</v>
      </c>
      <c r="E192" s="1">
        <v>3</v>
      </c>
      <c r="F192" s="1">
        <v>5</v>
      </c>
      <c r="G192" s="1" t="s">
        <v>856</v>
      </c>
      <c r="H192" s="1" t="s">
        <v>31</v>
      </c>
      <c r="I192" s="1">
        <v>2700</v>
      </c>
      <c r="J192" s="1">
        <v>67</v>
      </c>
      <c r="K192" s="1" t="s">
        <v>711</v>
      </c>
      <c r="L192" s="1" t="s">
        <v>711</v>
      </c>
      <c r="M192" s="1" t="s">
        <v>862</v>
      </c>
      <c r="N192" s="3">
        <v>158720</v>
      </c>
      <c r="O192" s="1">
        <v>19</v>
      </c>
      <c r="P192" s="1">
        <v>15.8</v>
      </c>
      <c r="Q192" s="22">
        <v>5</v>
      </c>
      <c r="R192" s="20">
        <v>8</v>
      </c>
      <c r="S192" s="1" t="s">
        <v>863</v>
      </c>
      <c r="T192" s="1" t="s">
        <v>780</v>
      </c>
      <c r="U192" s="2" t="s">
        <v>864</v>
      </c>
      <c r="V192" s="9" t="s">
        <v>71</v>
      </c>
      <c r="W192" s="26"/>
      <c r="X192" s="7">
        <v>6</v>
      </c>
      <c r="Y192" s="26">
        <v>1.5</v>
      </c>
      <c r="Z192" s="5" t="s">
        <v>865</v>
      </c>
      <c r="AA192" s="5" t="s">
        <v>866</v>
      </c>
      <c r="AC192" s="5" t="s">
        <v>867</v>
      </c>
      <c r="AD192" s="5" t="s">
        <v>868</v>
      </c>
    </row>
    <row r="193" spans="1:30" x14ac:dyDescent="0.25">
      <c r="A193" s="24">
        <f t="shared" si="10"/>
        <v>13</v>
      </c>
      <c r="B193" s="4">
        <f t="shared" si="9"/>
        <v>42737</v>
      </c>
      <c r="C193" s="4" t="s">
        <v>28</v>
      </c>
      <c r="D193" s="4" t="s">
        <v>29</v>
      </c>
      <c r="E193" s="1">
        <v>3</v>
      </c>
      <c r="F193" s="1">
        <v>6</v>
      </c>
      <c r="G193" s="1" t="s">
        <v>869</v>
      </c>
      <c r="H193" s="1" t="s">
        <v>351</v>
      </c>
      <c r="I193" s="1">
        <v>2700</v>
      </c>
      <c r="J193" s="1">
        <v>57</v>
      </c>
      <c r="K193" s="1" t="s">
        <v>80</v>
      </c>
      <c r="L193" s="1" t="s">
        <v>870</v>
      </c>
      <c r="M193" s="1" t="s">
        <v>871</v>
      </c>
      <c r="N193" s="3">
        <v>181390</v>
      </c>
      <c r="O193" s="1">
        <v>3.9</v>
      </c>
      <c r="P193" s="1">
        <v>3.8</v>
      </c>
      <c r="Q193" s="22">
        <v>6</v>
      </c>
      <c r="R193" s="20">
        <v>1</v>
      </c>
      <c r="S193" s="1" t="s">
        <v>872</v>
      </c>
      <c r="T193" s="1" t="s">
        <v>843</v>
      </c>
      <c r="U193" s="1" t="s">
        <v>873</v>
      </c>
      <c r="V193" s="7">
        <v>9</v>
      </c>
      <c r="W193" s="26">
        <v>1.7</v>
      </c>
      <c r="X193" s="9" t="s">
        <v>71</v>
      </c>
      <c r="Y193" s="26"/>
      <c r="AA193" s="6">
        <v>3</v>
      </c>
      <c r="AC193" s="6">
        <v>8</v>
      </c>
    </row>
    <row r="194" spans="1:30" x14ac:dyDescent="0.25">
      <c r="A194" s="24">
        <f t="shared" si="10"/>
        <v>13</v>
      </c>
      <c r="B194" s="4">
        <f t="shared" si="9"/>
        <v>42737</v>
      </c>
      <c r="C194" s="4" t="s">
        <v>28</v>
      </c>
      <c r="D194" s="4" t="s">
        <v>29</v>
      </c>
      <c r="E194" s="1">
        <v>3</v>
      </c>
      <c r="F194" s="1">
        <v>7</v>
      </c>
      <c r="G194" s="1" t="s">
        <v>874</v>
      </c>
      <c r="H194" s="1" t="s">
        <v>351</v>
      </c>
      <c r="I194" s="1">
        <v>2700</v>
      </c>
      <c r="J194" s="1">
        <v>67</v>
      </c>
      <c r="K194" s="1" t="s">
        <v>62</v>
      </c>
      <c r="L194" s="1" t="s">
        <v>875</v>
      </c>
      <c r="M194" s="1" t="s">
        <v>876</v>
      </c>
      <c r="N194" s="3">
        <v>183590</v>
      </c>
      <c r="O194" s="1">
        <v>8.1</v>
      </c>
      <c r="P194" s="1">
        <v>6.2</v>
      </c>
      <c r="Q194" s="22" t="s">
        <v>110</v>
      </c>
      <c r="R194" s="20">
        <v>2</v>
      </c>
      <c r="S194" s="1" t="s">
        <v>877</v>
      </c>
      <c r="T194" s="1" t="s">
        <v>848</v>
      </c>
      <c r="U194" s="1" t="s">
        <v>111</v>
      </c>
      <c r="V194" s="9" t="s">
        <v>71</v>
      </c>
      <c r="W194" s="26"/>
      <c r="X194" s="7">
        <v>9</v>
      </c>
      <c r="Y194" s="26">
        <v>1.8</v>
      </c>
      <c r="AA194" s="5" t="s">
        <v>878</v>
      </c>
      <c r="AC194" s="5" t="s">
        <v>879</v>
      </c>
    </row>
    <row r="195" spans="1:30" x14ac:dyDescent="0.25">
      <c r="A195" s="24">
        <f t="shared" si="10"/>
        <v>13</v>
      </c>
      <c r="B195" s="4">
        <f t="shared" si="9"/>
        <v>42737</v>
      </c>
      <c r="C195" s="4" t="s">
        <v>28</v>
      </c>
      <c r="D195" s="4" t="s">
        <v>29</v>
      </c>
      <c r="E195" s="1">
        <v>3</v>
      </c>
      <c r="F195" s="1">
        <v>8</v>
      </c>
      <c r="G195" s="1" t="s">
        <v>880</v>
      </c>
      <c r="H195" s="1" t="s">
        <v>31</v>
      </c>
      <c r="I195" s="1">
        <v>2700</v>
      </c>
      <c r="J195" s="1">
        <v>67</v>
      </c>
      <c r="K195" s="1" t="s">
        <v>780</v>
      </c>
      <c r="L195" s="1" t="s">
        <v>249</v>
      </c>
      <c r="M195" s="1" t="s">
        <v>881</v>
      </c>
      <c r="N195" s="3">
        <v>186120</v>
      </c>
      <c r="O195" s="1">
        <v>43</v>
      </c>
      <c r="P195" s="1">
        <v>38.799999999999997</v>
      </c>
      <c r="Q195" s="22" t="s">
        <v>110</v>
      </c>
      <c r="R195" s="20">
        <v>5</v>
      </c>
      <c r="S195" s="1" t="s">
        <v>856</v>
      </c>
      <c r="T195" s="1" t="s">
        <v>711</v>
      </c>
      <c r="U195" s="1" t="s">
        <v>111</v>
      </c>
      <c r="V195" s="7">
        <v>3</v>
      </c>
      <c r="W195" s="26">
        <v>1.9</v>
      </c>
      <c r="X195" s="9" t="s">
        <v>71</v>
      </c>
      <c r="Y195" s="26"/>
      <c r="AC195" s="6">
        <v>11</v>
      </c>
    </row>
    <row r="196" spans="1:30" x14ac:dyDescent="0.25">
      <c r="A196" s="24">
        <f t="shared" si="10"/>
        <v>13</v>
      </c>
      <c r="B196" s="4">
        <f t="shared" si="9"/>
        <v>42737</v>
      </c>
      <c r="C196" s="4" t="s">
        <v>28</v>
      </c>
      <c r="D196" s="4" t="s">
        <v>29</v>
      </c>
      <c r="E196" s="1">
        <v>3</v>
      </c>
      <c r="F196" s="1">
        <v>9</v>
      </c>
      <c r="G196" s="1" t="s">
        <v>882</v>
      </c>
      <c r="H196" s="1" t="s">
        <v>31</v>
      </c>
      <c r="I196" s="1">
        <v>2700</v>
      </c>
      <c r="J196" s="1">
        <v>67</v>
      </c>
      <c r="K196" s="1" t="s">
        <v>36</v>
      </c>
      <c r="L196" s="1" t="s">
        <v>346</v>
      </c>
      <c r="M196" s="1" t="s">
        <v>883</v>
      </c>
      <c r="N196" s="3">
        <v>191415</v>
      </c>
      <c r="O196" s="1">
        <v>5.8</v>
      </c>
      <c r="P196" s="1">
        <v>5.6</v>
      </c>
      <c r="Q196" s="22" t="s">
        <v>110</v>
      </c>
      <c r="R196" s="20">
        <v>7</v>
      </c>
      <c r="S196" s="1" t="s">
        <v>884</v>
      </c>
      <c r="T196" s="1" t="s">
        <v>62</v>
      </c>
      <c r="U196" s="1" t="s">
        <v>111</v>
      </c>
      <c r="V196" s="9" t="s">
        <v>71</v>
      </c>
      <c r="W196" s="26"/>
      <c r="X196" s="7">
        <v>3</v>
      </c>
      <c r="Y196" s="26">
        <v>1.7</v>
      </c>
      <c r="AC196" s="5" t="s">
        <v>885</v>
      </c>
    </row>
    <row r="197" spans="1:30" x14ac:dyDescent="0.25">
      <c r="A197" s="24">
        <f t="shared" si="10"/>
        <v>13</v>
      </c>
      <c r="B197" s="4">
        <f t="shared" si="9"/>
        <v>42737</v>
      </c>
      <c r="C197" s="4" t="s">
        <v>28</v>
      </c>
      <c r="D197" s="4" t="s">
        <v>29</v>
      </c>
      <c r="E197" s="1">
        <v>3</v>
      </c>
      <c r="F197" s="1">
        <v>10</v>
      </c>
      <c r="G197" s="1" t="s">
        <v>886</v>
      </c>
      <c r="H197" s="1" t="s">
        <v>391</v>
      </c>
      <c r="I197" s="1">
        <v>2700</v>
      </c>
      <c r="J197" s="1">
        <v>67</v>
      </c>
      <c r="K197" s="1" t="s">
        <v>383</v>
      </c>
      <c r="L197" s="1" t="s">
        <v>146</v>
      </c>
      <c r="M197" s="1" t="s">
        <v>887</v>
      </c>
      <c r="N197" s="3">
        <v>191420</v>
      </c>
      <c r="O197" s="1">
        <v>3</v>
      </c>
      <c r="P197" s="1">
        <v>3.6</v>
      </c>
      <c r="Q197" s="22" t="s">
        <v>110</v>
      </c>
      <c r="R197" s="20">
        <v>10</v>
      </c>
      <c r="S197" s="1" t="s">
        <v>888</v>
      </c>
      <c r="T197" s="1" t="s">
        <v>383</v>
      </c>
      <c r="U197" s="1" t="s">
        <v>111</v>
      </c>
      <c r="V197" s="28"/>
      <c r="W197" s="28"/>
      <c r="X197" s="9" t="s">
        <v>71</v>
      </c>
      <c r="Y197" s="26"/>
    </row>
    <row r="198" spans="1:30" x14ac:dyDescent="0.25">
      <c r="A198" s="24">
        <f t="shared" si="10"/>
        <v>13</v>
      </c>
      <c r="B198" s="4">
        <f t="shared" si="9"/>
        <v>42737</v>
      </c>
      <c r="C198" s="4" t="s">
        <v>28</v>
      </c>
      <c r="D198" s="4" t="s">
        <v>29</v>
      </c>
      <c r="E198" s="1">
        <v>3</v>
      </c>
      <c r="F198" s="1">
        <v>11</v>
      </c>
      <c r="G198" s="1" t="s">
        <v>889</v>
      </c>
      <c r="H198" s="1" t="s">
        <v>31</v>
      </c>
      <c r="I198" s="1">
        <v>2700</v>
      </c>
      <c r="J198" s="1">
        <v>67</v>
      </c>
      <c r="K198" s="1" t="s">
        <v>890</v>
      </c>
      <c r="L198" s="1" t="s">
        <v>844</v>
      </c>
      <c r="M198" s="1" t="s">
        <v>891</v>
      </c>
      <c r="N198" s="3">
        <v>208630</v>
      </c>
      <c r="O198" s="1">
        <v>51</v>
      </c>
      <c r="P198" s="1">
        <v>37.4</v>
      </c>
      <c r="Q198" s="22" t="s">
        <v>110</v>
      </c>
      <c r="R198" s="20">
        <v>11</v>
      </c>
      <c r="S198" s="1" t="s">
        <v>892</v>
      </c>
      <c r="T198" s="1" t="s">
        <v>890</v>
      </c>
      <c r="U198" s="1" t="s">
        <v>111</v>
      </c>
    </row>
    <row r="199" spans="1:30" x14ac:dyDescent="0.25">
      <c r="A199" s="24" t="str">
        <f t="shared" si="10"/>
        <v/>
      </c>
      <c r="B199" s="4" t="str">
        <f t="shared" si="9"/>
        <v/>
      </c>
      <c r="C199" s="4"/>
      <c r="D199" s="4"/>
      <c r="F199" s="14" t="s">
        <v>893</v>
      </c>
    </row>
    <row r="200" spans="1:30" x14ac:dyDescent="0.25">
      <c r="A200" s="24" t="str">
        <f t="shared" si="10"/>
        <v/>
      </c>
      <c r="B200" s="4" t="str">
        <f t="shared" si="9"/>
        <v/>
      </c>
      <c r="C200" s="4"/>
      <c r="D200" s="4"/>
    </row>
    <row r="201" spans="1:30" x14ac:dyDescent="0.25">
      <c r="A201" s="24">
        <f t="shared" si="10"/>
        <v>14</v>
      </c>
      <c r="B201" s="4">
        <f t="shared" si="9"/>
        <v>42737</v>
      </c>
      <c r="C201" s="4" t="s">
        <v>28</v>
      </c>
      <c r="D201" s="4" t="s">
        <v>29</v>
      </c>
      <c r="E201" s="1">
        <v>4</v>
      </c>
      <c r="F201" s="1">
        <v>1</v>
      </c>
      <c r="G201" s="1" t="s">
        <v>894</v>
      </c>
      <c r="H201" s="1" t="s">
        <v>255</v>
      </c>
      <c r="I201" s="1">
        <v>2100</v>
      </c>
      <c r="K201" s="1" t="s">
        <v>264</v>
      </c>
      <c r="L201" s="1" t="s">
        <v>895</v>
      </c>
      <c r="M201" s="1" t="s">
        <v>315</v>
      </c>
      <c r="N201" s="3">
        <v>121630</v>
      </c>
      <c r="O201" s="1">
        <v>83</v>
      </c>
      <c r="P201" s="1">
        <v>75.5</v>
      </c>
      <c r="Q201" s="22">
        <v>1</v>
      </c>
      <c r="R201" s="20">
        <v>2</v>
      </c>
      <c r="S201" s="1" t="s">
        <v>896</v>
      </c>
      <c r="T201" s="1" t="s">
        <v>185</v>
      </c>
      <c r="U201" s="2" t="s">
        <v>809</v>
      </c>
      <c r="V201" s="5"/>
      <c r="W201" s="5" t="s">
        <v>38</v>
      </c>
      <c r="X201" s="13" t="s">
        <v>39</v>
      </c>
      <c r="Y201" s="13"/>
    </row>
    <row r="202" spans="1:30" x14ac:dyDescent="0.25">
      <c r="A202" s="24">
        <f t="shared" si="10"/>
        <v>14</v>
      </c>
      <c r="B202" s="4">
        <f t="shared" si="9"/>
        <v>42737</v>
      </c>
      <c r="C202" s="4" t="s">
        <v>28</v>
      </c>
      <c r="D202" s="4" t="s">
        <v>29</v>
      </c>
      <c r="E202" s="1">
        <v>4</v>
      </c>
      <c r="F202" s="1">
        <v>2</v>
      </c>
      <c r="G202" s="1" t="s">
        <v>897</v>
      </c>
      <c r="H202" s="1" t="s">
        <v>255</v>
      </c>
      <c r="I202" s="1">
        <v>2100</v>
      </c>
      <c r="K202" s="1" t="s">
        <v>185</v>
      </c>
      <c r="L202" s="1" t="s">
        <v>898</v>
      </c>
      <c r="M202" s="1" t="s">
        <v>899</v>
      </c>
      <c r="N202" s="3">
        <v>154508</v>
      </c>
      <c r="O202" s="1">
        <v>3.9</v>
      </c>
      <c r="P202" s="1">
        <v>4.8</v>
      </c>
      <c r="Q202" s="22">
        <v>2</v>
      </c>
      <c r="R202" s="20">
        <v>9</v>
      </c>
      <c r="S202" s="1" t="s">
        <v>900</v>
      </c>
      <c r="T202" s="1" t="s">
        <v>98</v>
      </c>
      <c r="U202" s="2" t="s">
        <v>809</v>
      </c>
      <c r="V202" s="7">
        <v>2</v>
      </c>
      <c r="W202" s="27">
        <v>4</v>
      </c>
      <c r="X202" s="5"/>
      <c r="Y202" s="5" t="s">
        <v>38</v>
      </c>
      <c r="Z202" s="6">
        <v>6</v>
      </c>
      <c r="AA202" s="6">
        <v>9</v>
      </c>
      <c r="AC202" s="6">
        <v>13</v>
      </c>
      <c r="AD202" s="6">
        <v>12</v>
      </c>
    </row>
    <row r="203" spans="1:30" x14ac:dyDescent="0.25">
      <c r="A203" s="24">
        <f t="shared" si="10"/>
        <v>14</v>
      </c>
      <c r="B203" s="4">
        <f t="shared" si="9"/>
        <v>42737</v>
      </c>
      <c r="C203" s="4" t="s">
        <v>28</v>
      </c>
      <c r="D203" s="4" t="s">
        <v>29</v>
      </c>
      <c r="E203" s="1">
        <v>4</v>
      </c>
      <c r="F203" s="1">
        <v>3</v>
      </c>
      <c r="G203" s="1" t="s">
        <v>901</v>
      </c>
      <c r="H203" s="1" t="s">
        <v>255</v>
      </c>
      <c r="I203" s="1">
        <v>2100</v>
      </c>
      <c r="K203" s="1" t="s">
        <v>902</v>
      </c>
      <c r="L203" s="1" t="s">
        <v>902</v>
      </c>
      <c r="M203" s="1" t="s">
        <v>903</v>
      </c>
      <c r="N203" s="3">
        <v>136060</v>
      </c>
      <c r="O203" s="1">
        <v>13</v>
      </c>
      <c r="P203" s="1">
        <v>14.6</v>
      </c>
      <c r="Q203" s="22">
        <v>3</v>
      </c>
      <c r="R203" s="20">
        <v>11</v>
      </c>
      <c r="S203" s="1" t="s">
        <v>904</v>
      </c>
      <c r="T203" s="1" t="s">
        <v>491</v>
      </c>
      <c r="U203" s="2" t="s">
        <v>261</v>
      </c>
      <c r="V203" s="9" t="s">
        <v>56</v>
      </c>
      <c r="W203" s="27"/>
      <c r="X203" s="7">
        <v>2</v>
      </c>
      <c r="Y203" s="27">
        <v>3.9</v>
      </c>
      <c r="Z203" s="5" t="s">
        <v>905</v>
      </c>
      <c r="AA203" s="5" t="s">
        <v>906</v>
      </c>
      <c r="AC203" s="5" t="s">
        <v>907</v>
      </c>
      <c r="AD203" s="5" t="s">
        <v>908</v>
      </c>
    </row>
    <row r="204" spans="1:30" x14ac:dyDescent="0.25">
      <c r="A204" s="24">
        <f t="shared" si="10"/>
        <v>14</v>
      </c>
      <c r="B204" s="4">
        <f t="shared" si="9"/>
        <v>42737</v>
      </c>
      <c r="C204" s="4" t="s">
        <v>28</v>
      </c>
      <c r="D204" s="4" t="s">
        <v>29</v>
      </c>
      <c r="E204" s="1">
        <v>4</v>
      </c>
      <c r="F204" s="1">
        <v>4</v>
      </c>
      <c r="G204" s="1" t="s">
        <v>909</v>
      </c>
      <c r="H204" s="1" t="s">
        <v>255</v>
      </c>
      <c r="I204" s="1">
        <v>2100</v>
      </c>
      <c r="K204" s="1" t="s">
        <v>796</v>
      </c>
      <c r="L204" s="1" t="s">
        <v>910</v>
      </c>
      <c r="M204" s="1" t="s">
        <v>911</v>
      </c>
      <c r="N204" s="3">
        <v>126752</v>
      </c>
      <c r="O204" s="1" t="s">
        <v>111</v>
      </c>
      <c r="P204" s="1" t="s">
        <v>111</v>
      </c>
      <c r="Q204" s="22">
        <v>4</v>
      </c>
      <c r="R204" s="20">
        <v>3</v>
      </c>
      <c r="S204" s="1" t="s">
        <v>901</v>
      </c>
      <c r="T204" s="1" t="s">
        <v>902</v>
      </c>
      <c r="U204" s="2" t="s">
        <v>261</v>
      </c>
      <c r="V204" s="7">
        <v>2</v>
      </c>
      <c r="W204" s="26">
        <v>1.9</v>
      </c>
      <c r="X204" s="9" t="s">
        <v>56</v>
      </c>
      <c r="Y204" s="27"/>
      <c r="Z204" s="6">
        <v>2</v>
      </c>
      <c r="AA204" s="6">
        <v>3</v>
      </c>
      <c r="AC204" s="6">
        <v>11</v>
      </c>
      <c r="AD204" s="6">
        <v>1</v>
      </c>
    </row>
    <row r="205" spans="1:30" x14ac:dyDescent="0.25">
      <c r="A205" s="24">
        <f t="shared" si="10"/>
        <v>14</v>
      </c>
      <c r="B205" s="4">
        <f t="shared" si="9"/>
        <v>42737</v>
      </c>
      <c r="C205" s="4" t="s">
        <v>28</v>
      </c>
      <c r="D205" s="4" t="s">
        <v>29</v>
      </c>
      <c r="E205" s="1">
        <v>4</v>
      </c>
      <c r="F205" s="1">
        <v>5</v>
      </c>
      <c r="G205" s="1" t="s">
        <v>912</v>
      </c>
      <c r="H205" s="1" t="s">
        <v>255</v>
      </c>
      <c r="I205" s="1">
        <v>2100</v>
      </c>
      <c r="K205" s="1" t="s">
        <v>50</v>
      </c>
      <c r="L205" s="1" t="s">
        <v>406</v>
      </c>
      <c r="M205" s="1" t="s">
        <v>913</v>
      </c>
      <c r="N205" s="3">
        <v>150320</v>
      </c>
      <c r="O205" s="1">
        <v>23</v>
      </c>
      <c r="P205" s="1">
        <v>23</v>
      </c>
      <c r="Q205" s="22">
        <v>5</v>
      </c>
      <c r="R205" s="20">
        <v>5</v>
      </c>
      <c r="S205" s="1" t="s">
        <v>914</v>
      </c>
      <c r="T205" s="1" t="s">
        <v>50</v>
      </c>
      <c r="U205" s="2" t="s">
        <v>261</v>
      </c>
      <c r="V205" s="9" t="s">
        <v>71</v>
      </c>
      <c r="W205" s="26"/>
      <c r="X205" s="7">
        <v>2</v>
      </c>
      <c r="Y205" s="26">
        <v>1.6</v>
      </c>
      <c r="Z205" s="5" t="s">
        <v>915</v>
      </c>
      <c r="AA205" s="5" t="s">
        <v>916</v>
      </c>
      <c r="AC205" s="5" t="s">
        <v>917</v>
      </c>
      <c r="AD205" s="5" t="s">
        <v>918</v>
      </c>
    </row>
    <row r="206" spans="1:30" x14ac:dyDescent="0.25">
      <c r="A206" s="24">
        <f t="shared" si="10"/>
        <v>14</v>
      </c>
      <c r="B206" s="4">
        <f t="shared" si="9"/>
        <v>42737</v>
      </c>
      <c r="C206" s="4" t="s">
        <v>28</v>
      </c>
      <c r="D206" s="4" t="s">
        <v>29</v>
      </c>
      <c r="E206" s="1">
        <v>4</v>
      </c>
      <c r="F206" s="1">
        <v>6</v>
      </c>
      <c r="G206" s="1" t="s">
        <v>919</v>
      </c>
      <c r="H206" s="1" t="s">
        <v>255</v>
      </c>
      <c r="I206" s="1">
        <v>2100</v>
      </c>
      <c r="K206" s="1" t="s">
        <v>54</v>
      </c>
      <c r="L206" s="1" t="s">
        <v>920</v>
      </c>
      <c r="M206" s="1" t="s">
        <v>921</v>
      </c>
      <c r="N206" s="3">
        <v>155280</v>
      </c>
      <c r="O206" s="1">
        <v>3.2</v>
      </c>
      <c r="P206" s="1">
        <v>3.3</v>
      </c>
      <c r="Q206" s="22">
        <v>6</v>
      </c>
      <c r="R206" s="20">
        <v>6</v>
      </c>
      <c r="S206" s="1" t="s">
        <v>922</v>
      </c>
      <c r="T206" s="1" t="s">
        <v>54</v>
      </c>
      <c r="U206" s="1" t="s">
        <v>572</v>
      </c>
      <c r="V206" s="7">
        <v>9</v>
      </c>
      <c r="W206" s="26">
        <v>1.9</v>
      </c>
      <c r="X206" s="9" t="s">
        <v>71</v>
      </c>
      <c r="Y206" s="26"/>
      <c r="AA206" s="6">
        <v>14</v>
      </c>
      <c r="AC206" s="6">
        <v>8</v>
      </c>
    </row>
    <row r="207" spans="1:30" x14ac:dyDescent="0.25">
      <c r="A207" s="24">
        <f t="shared" si="10"/>
        <v>14</v>
      </c>
      <c r="B207" s="4">
        <f t="shared" si="9"/>
        <v>42737</v>
      </c>
      <c r="C207" s="4" t="s">
        <v>28</v>
      </c>
      <c r="D207" s="4" t="s">
        <v>29</v>
      </c>
      <c r="E207" s="1">
        <v>4</v>
      </c>
      <c r="F207" s="1">
        <v>7</v>
      </c>
      <c r="G207" s="1" t="s">
        <v>923</v>
      </c>
      <c r="H207" s="1" t="s">
        <v>255</v>
      </c>
      <c r="I207" s="1">
        <v>2100</v>
      </c>
      <c r="K207" s="1" t="s">
        <v>137</v>
      </c>
      <c r="L207" s="1" t="s">
        <v>137</v>
      </c>
      <c r="M207" s="1" t="s">
        <v>924</v>
      </c>
      <c r="N207" s="3">
        <v>123602</v>
      </c>
      <c r="O207" s="1">
        <v>8.6999999999999993</v>
      </c>
      <c r="P207" s="1">
        <v>9.1999999999999993</v>
      </c>
      <c r="Q207" s="22">
        <v>7</v>
      </c>
      <c r="R207" s="20">
        <v>10</v>
      </c>
      <c r="S207" s="1" t="s">
        <v>925</v>
      </c>
      <c r="T207" s="1" t="s">
        <v>164</v>
      </c>
      <c r="U207" s="1" t="s">
        <v>572</v>
      </c>
      <c r="V207" s="9" t="s">
        <v>71</v>
      </c>
      <c r="W207" s="26"/>
      <c r="X207" s="7">
        <v>9</v>
      </c>
      <c r="Y207" s="26">
        <v>1.8</v>
      </c>
      <c r="AA207" s="5" t="s">
        <v>926</v>
      </c>
      <c r="AC207" s="5" t="s">
        <v>927</v>
      </c>
    </row>
    <row r="208" spans="1:30" x14ac:dyDescent="0.25">
      <c r="A208" s="24">
        <f t="shared" si="10"/>
        <v>14</v>
      </c>
      <c r="B208" s="4">
        <f t="shared" si="9"/>
        <v>42737</v>
      </c>
      <c r="C208" s="4" t="s">
        <v>28</v>
      </c>
      <c r="D208" s="4" t="s">
        <v>29</v>
      </c>
      <c r="E208" s="1">
        <v>4</v>
      </c>
      <c r="F208" s="1">
        <v>8</v>
      </c>
      <c r="G208" s="1" t="s">
        <v>928</v>
      </c>
      <c r="H208" s="1" t="s">
        <v>255</v>
      </c>
      <c r="I208" s="1">
        <v>2100</v>
      </c>
      <c r="K208" s="1" t="s">
        <v>383</v>
      </c>
      <c r="L208" s="1" t="s">
        <v>406</v>
      </c>
      <c r="M208" s="1" t="s">
        <v>929</v>
      </c>
      <c r="N208" s="3">
        <v>146450</v>
      </c>
      <c r="O208" s="1">
        <v>55</v>
      </c>
      <c r="P208" s="1">
        <v>75.3</v>
      </c>
      <c r="Q208" s="22">
        <v>8</v>
      </c>
      <c r="R208" s="20">
        <v>14</v>
      </c>
      <c r="S208" s="1" t="s">
        <v>930</v>
      </c>
      <c r="T208" s="1" t="s">
        <v>125</v>
      </c>
      <c r="U208" s="1" t="s">
        <v>293</v>
      </c>
      <c r="V208" s="7">
        <v>11</v>
      </c>
      <c r="W208" s="26">
        <v>3.1</v>
      </c>
      <c r="X208" s="9" t="s">
        <v>71</v>
      </c>
      <c r="Y208" s="26"/>
      <c r="AA208" s="6">
        <v>7</v>
      </c>
      <c r="AC208" s="6">
        <v>10</v>
      </c>
    </row>
    <row r="209" spans="1:34" x14ac:dyDescent="0.25">
      <c r="A209" s="24">
        <f t="shared" si="10"/>
        <v>14</v>
      </c>
      <c r="B209" s="4">
        <f t="shared" si="9"/>
        <v>42737</v>
      </c>
      <c r="C209" s="4" t="s">
        <v>28</v>
      </c>
      <c r="D209" s="4" t="s">
        <v>29</v>
      </c>
      <c r="E209" s="1">
        <v>4</v>
      </c>
      <c r="F209" s="1">
        <v>9</v>
      </c>
      <c r="G209" s="1" t="s">
        <v>931</v>
      </c>
      <c r="H209" s="1" t="s">
        <v>255</v>
      </c>
      <c r="I209" s="1">
        <v>2100</v>
      </c>
      <c r="K209" s="1" t="s">
        <v>98</v>
      </c>
      <c r="L209" s="1" t="s">
        <v>932</v>
      </c>
      <c r="M209" s="1" t="s">
        <v>933</v>
      </c>
      <c r="N209" s="3">
        <v>159710</v>
      </c>
      <c r="O209" s="1">
        <v>5</v>
      </c>
      <c r="P209" s="1">
        <v>4.9000000000000004</v>
      </c>
      <c r="Q209" s="22">
        <v>9</v>
      </c>
      <c r="R209" s="20">
        <v>1</v>
      </c>
      <c r="S209" s="1" t="s">
        <v>894</v>
      </c>
      <c r="T209" s="1" t="s">
        <v>264</v>
      </c>
      <c r="U209" s="1" t="s">
        <v>92</v>
      </c>
      <c r="V209" s="9" t="s">
        <v>71</v>
      </c>
      <c r="W209" s="26"/>
      <c r="X209" s="7">
        <v>11</v>
      </c>
      <c r="Y209" s="26">
        <v>3.4</v>
      </c>
      <c r="AA209" s="5" t="s">
        <v>934</v>
      </c>
      <c r="AC209" s="5" t="s">
        <v>935</v>
      </c>
    </row>
    <row r="210" spans="1:34" x14ac:dyDescent="0.25">
      <c r="A210" s="24">
        <f t="shared" si="10"/>
        <v>14</v>
      </c>
      <c r="B210" s="4">
        <f t="shared" si="9"/>
        <v>42737</v>
      </c>
      <c r="C210" s="4" t="s">
        <v>28</v>
      </c>
      <c r="D210" s="4" t="s">
        <v>29</v>
      </c>
      <c r="E210" s="1">
        <v>4</v>
      </c>
      <c r="F210" s="1">
        <v>10</v>
      </c>
      <c r="G210" s="1" t="s">
        <v>936</v>
      </c>
      <c r="H210" s="1" t="s">
        <v>255</v>
      </c>
      <c r="I210" s="1">
        <v>2100</v>
      </c>
      <c r="K210" s="1" t="s">
        <v>164</v>
      </c>
      <c r="L210" s="1" t="s">
        <v>164</v>
      </c>
      <c r="M210" s="1" t="s">
        <v>937</v>
      </c>
      <c r="N210" s="3">
        <v>100180</v>
      </c>
      <c r="O210" s="1">
        <v>30</v>
      </c>
      <c r="P210" s="1">
        <v>20.3</v>
      </c>
      <c r="Q210" s="22" t="s">
        <v>110</v>
      </c>
      <c r="R210" s="20">
        <v>7</v>
      </c>
      <c r="S210" s="1" t="s">
        <v>938</v>
      </c>
      <c r="T210" s="1" t="s">
        <v>137</v>
      </c>
      <c r="U210" s="1" t="s">
        <v>111</v>
      </c>
      <c r="V210" s="28"/>
      <c r="W210" s="28"/>
      <c r="X210" s="9" t="s">
        <v>71</v>
      </c>
      <c r="Y210" s="26"/>
      <c r="AA210" s="6">
        <v>4</v>
      </c>
      <c r="AC210" s="6">
        <v>5</v>
      </c>
    </row>
    <row r="211" spans="1:34" x14ac:dyDescent="0.25">
      <c r="A211" s="24">
        <f t="shared" si="10"/>
        <v>14</v>
      </c>
      <c r="B211" s="4">
        <f t="shared" si="9"/>
        <v>42737</v>
      </c>
      <c r="C211" s="4" t="s">
        <v>28</v>
      </c>
      <c r="D211" s="4" t="s">
        <v>29</v>
      </c>
      <c r="E211" s="1">
        <v>4</v>
      </c>
      <c r="F211" s="1">
        <v>11</v>
      </c>
      <c r="G211" s="1" t="s">
        <v>939</v>
      </c>
      <c r="H211" s="1" t="s">
        <v>255</v>
      </c>
      <c r="I211" s="1">
        <v>2100</v>
      </c>
      <c r="K211" s="1" t="s">
        <v>491</v>
      </c>
      <c r="L211" s="1" t="s">
        <v>940</v>
      </c>
      <c r="M211" s="1" t="s">
        <v>941</v>
      </c>
      <c r="N211" s="3">
        <v>115648</v>
      </c>
      <c r="O211" s="1">
        <v>15</v>
      </c>
      <c r="P211" s="1">
        <v>10.3</v>
      </c>
      <c r="Q211" s="22" t="s">
        <v>110</v>
      </c>
      <c r="R211" s="20">
        <v>8</v>
      </c>
      <c r="S211" s="1" t="s">
        <v>928</v>
      </c>
      <c r="T211" s="1" t="s">
        <v>383</v>
      </c>
      <c r="U211" s="1" t="s">
        <v>111</v>
      </c>
      <c r="AA211" s="5" t="s">
        <v>942</v>
      </c>
      <c r="AC211" s="5" t="s">
        <v>943</v>
      </c>
    </row>
    <row r="212" spans="1:34" x14ac:dyDescent="0.25">
      <c r="A212" s="24">
        <f t="shared" si="10"/>
        <v>14</v>
      </c>
      <c r="B212" s="4">
        <f t="shared" si="9"/>
        <v>42737</v>
      </c>
      <c r="C212" s="4" t="s">
        <v>28</v>
      </c>
      <c r="D212" s="4" t="s">
        <v>29</v>
      </c>
      <c r="E212" s="1">
        <v>4</v>
      </c>
      <c r="F212" s="1">
        <v>12</v>
      </c>
      <c r="G212" s="1" t="s">
        <v>944</v>
      </c>
      <c r="H212" s="1" t="s">
        <v>255</v>
      </c>
      <c r="I212" s="1">
        <v>2100</v>
      </c>
      <c r="K212" s="1" t="s">
        <v>62</v>
      </c>
      <c r="L212" s="1" t="s">
        <v>945</v>
      </c>
      <c r="M212" s="1" t="s">
        <v>946</v>
      </c>
      <c r="N212" s="3">
        <v>99690</v>
      </c>
      <c r="O212" s="1">
        <v>100</v>
      </c>
      <c r="P212" s="1">
        <v>115.2</v>
      </c>
      <c r="Q212" s="22" t="s">
        <v>110</v>
      </c>
      <c r="R212" s="20">
        <v>12</v>
      </c>
      <c r="S212" s="1" t="s">
        <v>944</v>
      </c>
      <c r="T212" s="1" t="s">
        <v>62</v>
      </c>
      <c r="U212" s="1" t="s">
        <v>111</v>
      </c>
    </row>
    <row r="213" spans="1:34" x14ac:dyDescent="0.25">
      <c r="A213" s="24">
        <f t="shared" si="10"/>
        <v>14</v>
      </c>
      <c r="B213" s="4">
        <f t="shared" si="9"/>
        <v>42737</v>
      </c>
      <c r="C213" s="4" t="s">
        <v>28</v>
      </c>
      <c r="D213" s="4" t="s">
        <v>29</v>
      </c>
      <c r="E213" s="1">
        <v>4</v>
      </c>
      <c r="F213" s="1">
        <v>13</v>
      </c>
      <c r="G213" s="1" t="s">
        <v>947</v>
      </c>
      <c r="H213" s="1" t="s">
        <v>255</v>
      </c>
      <c r="I213" s="1">
        <v>2100</v>
      </c>
      <c r="K213" s="1" t="s">
        <v>796</v>
      </c>
      <c r="L213" s="1" t="s">
        <v>128</v>
      </c>
      <c r="M213" s="1" t="s">
        <v>948</v>
      </c>
      <c r="N213" s="3">
        <v>91468</v>
      </c>
      <c r="O213" s="1" t="s">
        <v>111</v>
      </c>
      <c r="P213" s="1" t="s">
        <v>111</v>
      </c>
    </row>
    <row r="214" spans="1:34" x14ac:dyDescent="0.25">
      <c r="A214" s="24">
        <f t="shared" si="10"/>
        <v>14</v>
      </c>
      <c r="B214" s="4">
        <f t="shared" si="9"/>
        <v>42737</v>
      </c>
      <c r="C214" s="4" t="s">
        <v>28</v>
      </c>
      <c r="D214" s="4" t="s">
        <v>29</v>
      </c>
      <c r="E214" s="1">
        <v>4</v>
      </c>
      <c r="F214" s="1">
        <v>14</v>
      </c>
      <c r="G214" s="1" t="s">
        <v>949</v>
      </c>
      <c r="H214" s="1" t="s">
        <v>255</v>
      </c>
      <c r="I214" s="1">
        <v>2100</v>
      </c>
      <c r="K214" s="1" t="s">
        <v>125</v>
      </c>
      <c r="L214" s="1" t="s">
        <v>289</v>
      </c>
      <c r="M214" s="1" t="s">
        <v>950</v>
      </c>
      <c r="N214" s="3">
        <v>109210</v>
      </c>
      <c r="O214" s="1">
        <v>18</v>
      </c>
      <c r="P214" s="1">
        <v>15.1</v>
      </c>
    </row>
    <row r="215" spans="1:34" x14ac:dyDescent="0.25">
      <c r="A215" s="24" t="str">
        <f t="shared" si="10"/>
        <v/>
      </c>
      <c r="B215" s="4" t="str">
        <f t="shared" si="9"/>
        <v/>
      </c>
      <c r="C215" s="4"/>
      <c r="D215" s="4"/>
    </row>
    <row r="216" spans="1:34" x14ac:dyDescent="0.25">
      <c r="A216" s="24">
        <v>14</v>
      </c>
      <c r="B216" s="4">
        <v>42737</v>
      </c>
      <c r="C216" s="4" t="s">
        <v>28</v>
      </c>
      <c r="D216" s="4" t="s">
        <v>29</v>
      </c>
      <c r="E216" s="1">
        <v>5</v>
      </c>
      <c r="F216" s="1">
        <v>1</v>
      </c>
      <c r="G216" s="1" t="s">
        <v>951</v>
      </c>
      <c r="H216" s="1" t="s">
        <v>776</v>
      </c>
      <c r="I216" s="1">
        <v>2100</v>
      </c>
      <c r="K216" s="1" t="s">
        <v>952</v>
      </c>
      <c r="L216" s="1" t="s">
        <v>953</v>
      </c>
      <c r="M216" s="1" t="s">
        <v>954</v>
      </c>
      <c r="N216" s="3">
        <v>134350</v>
      </c>
      <c r="O216" s="1">
        <v>17</v>
      </c>
      <c r="P216" s="1">
        <v>12.4</v>
      </c>
      <c r="Q216" s="22">
        <v>1</v>
      </c>
      <c r="R216" s="20">
        <v>3</v>
      </c>
      <c r="S216" s="1" t="s">
        <v>955</v>
      </c>
      <c r="T216" s="1" t="s">
        <v>956</v>
      </c>
      <c r="U216" s="2" t="s">
        <v>37</v>
      </c>
      <c r="V216" s="5"/>
      <c r="W216" s="5" t="s">
        <v>38</v>
      </c>
      <c r="X216" s="13" t="s">
        <v>39</v>
      </c>
      <c r="Y216" s="13"/>
    </row>
    <row r="217" spans="1:34" x14ac:dyDescent="0.25">
      <c r="A217" s="24">
        <f>IF(E217="","",IF(A216&lt;&gt;"",A216,IF(ABS(E217-E213)&lt;2,A213+1,A213+1)))</f>
        <v>14</v>
      </c>
      <c r="B217" s="4">
        <f>IF(E217=0,"",IF(B216&lt;&gt;"",B216,IF(#REF!&lt;&gt;"",#REF!,IF(#REF!&lt;&gt;"",#REF!,IF(B215&lt;&gt;"",B215,IF(B214&lt;&gt;"",B214,0))))))</f>
        <v>42737</v>
      </c>
      <c r="C217" s="4" t="s">
        <v>28</v>
      </c>
      <c r="D217" s="4" t="s">
        <v>29</v>
      </c>
      <c r="E217" s="1">
        <v>5</v>
      </c>
      <c r="F217" s="1">
        <v>2</v>
      </c>
      <c r="G217" s="1" t="s">
        <v>957</v>
      </c>
      <c r="H217" s="1" t="s">
        <v>466</v>
      </c>
      <c r="I217" s="1">
        <v>2100</v>
      </c>
      <c r="K217" s="1" t="s">
        <v>958</v>
      </c>
      <c r="L217" s="1" t="s">
        <v>959</v>
      </c>
      <c r="M217" s="1" t="s">
        <v>960</v>
      </c>
      <c r="N217" s="3">
        <v>142810</v>
      </c>
      <c r="O217" s="1">
        <v>108</v>
      </c>
      <c r="P217" s="1">
        <v>169.4</v>
      </c>
      <c r="Q217" s="22">
        <v>2</v>
      </c>
      <c r="R217" s="20">
        <v>6</v>
      </c>
      <c r="S217" s="1" t="s">
        <v>961</v>
      </c>
      <c r="T217" s="1" t="s">
        <v>962</v>
      </c>
      <c r="U217" s="2" t="s">
        <v>37</v>
      </c>
      <c r="V217" s="7">
        <v>3</v>
      </c>
      <c r="W217" s="27">
        <v>2.5</v>
      </c>
      <c r="X217" s="5"/>
      <c r="Y217" s="5" t="s">
        <v>38</v>
      </c>
      <c r="Z217" s="6">
        <v>3</v>
      </c>
      <c r="AA217" s="6">
        <v>10</v>
      </c>
      <c r="AB217" s="6">
        <v>6</v>
      </c>
      <c r="AC217" s="6">
        <v>13</v>
      </c>
    </row>
    <row r="218" spans="1:34" x14ac:dyDescent="0.25">
      <c r="A218" s="24">
        <f>IF(E218="","",IF(A217&lt;&gt;"",A217,IF(ABS(E218-E214)&lt;2,A214+1,A214+1)))</f>
        <v>14</v>
      </c>
      <c r="B218" s="4">
        <f>IF(E218=0,"",IF(B217&lt;&gt;"",B217,IF(B216&lt;&gt;"",B216,IF(#REF!&lt;&gt;"",#REF!,IF(#REF!&lt;&gt;"",#REF!,IF(B215&lt;&gt;"",B215,0))))))</f>
        <v>42737</v>
      </c>
      <c r="C218" s="4" t="s">
        <v>28</v>
      </c>
      <c r="D218" s="4" t="s">
        <v>29</v>
      </c>
      <c r="E218" s="1">
        <v>5</v>
      </c>
      <c r="F218" s="1">
        <v>3</v>
      </c>
      <c r="G218" s="1" t="s">
        <v>963</v>
      </c>
      <c r="H218" s="1" t="s">
        <v>255</v>
      </c>
      <c r="I218" s="1">
        <v>2100</v>
      </c>
      <c r="K218" s="1" t="s">
        <v>956</v>
      </c>
      <c r="L218" s="1" t="s">
        <v>964</v>
      </c>
      <c r="M218" s="1" t="s">
        <v>965</v>
      </c>
      <c r="N218" s="3">
        <v>156150</v>
      </c>
      <c r="O218" s="1">
        <v>2.2999999999999998</v>
      </c>
      <c r="P218" s="1">
        <v>3.3</v>
      </c>
      <c r="Q218" s="22">
        <v>3</v>
      </c>
      <c r="R218" s="20">
        <v>9</v>
      </c>
      <c r="S218" s="1" t="s">
        <v>966</v>
      </c>
      <c r="T218" s="1" t="s">
        <v>967</v>
      </c>
      <c r="U218" s="2" t="s">
        <v>809</v>
      </c>
      <c r="V218" s="9" t="s">
        <v>56</v>
      </c>
      <c r="W218" s="27"/>
      <c r="X218" s="7">
        <v>3</v>
      </c>
      <c r="Y218" s="27">
        <v>2.2000000000000002</v>
      </c>
      <c r="Z218" s="5" t="s">
        <v>968</v>
      </c>
      <c r="AA218" s="5" t="s">
        <v>969</v>
      </c>
      <c r="AB218" s="5" t="s">
        <v>970</v>
      </c>
      <c r="AC218" s="5" t="s">
        <v>971</v>
      </c>
    </row>
    <row r="219" spans="1:34" x14ac:dyDescent="0.25">
      <c r="A219" s="24">
        <f>IF(E219="","",IF(A218&lt;&gt;"",A218,IF(ABS(E219-E215)&lt;2,A215+1,A215+1)))</f>
        <v>14</v>
      </c>
      <c r="B219" s="4">
        <f>IF(E219=0,"",IF(B218&lt;&gt;"",B218,IF(B217&lt;&gt;"",B217,IF(B216&lt;&gt;"",B216,IF(#REF!&lt;&gt;"",#REF!,IF(#REF!&lt;&gt;"",#REF!,0))))))</f>
        <v>42737</v>
      </c>
      <c r="C219" s="4" t="s">
        <v>28</v>
      </c>
      <c r="D219" s="4" t="s">
        <v>29</v>
      </c>
      <c r="E219" s="1">
        <v>5</v>
      </c>
      <c r="F219" s="1">
        <v>4</v>
      </c>
      <c r="G219" s="1" t="s">
        <v>972</v>
      </c>
      <c r="H219" s="1" t="s">
        <v>263</v>
      </c>
      <c r="I219" s="1">
        <v>2100</v>
      </c>
      <c r="K219" s="1" t="s">
        <v>973</v>
      </c>
      <c r="L219" s="1" t="s">
        <v>974</v>
      </c>
      <c r="M219" s="1" t="s">
        <v>975</v>
      </c>
      <c r="N219" s="3">
        <v>132050</v>
      </c>
      <c r="O219" s="1">
        <v>16</v>
      </c>
      <c r="P219" s="1">
        <v>11.9</v>
      </c>
      <c r="Q219" s="22">
        <v>4</v>
      </c>
      <c r="R219" s="20">
        <v>5</v>
      </c>
      <c r="S219" s="1" t="s">
        <v>976</v>
      </c>
      <c r="T219" s="1" t="s">
        <v>977</v>
      </c>
      <c r="U219" s="2" t="s">
        <v>261</v>
      </c>
      <c r="V219" s="7">
        <v>3</v>
      </c>
      <c r="W219" s="26">
        <v>1.6</v>
      </c>
      <c r="X219" s="9" t="s">
        <v>56</v>
      </c>
      <c r="Y219" s="27"/>
      <c r="Z219" s="6">
        <v>16</v>
      </c>
      <c r="AA219" s="6">
        <v>1</v>
      </c>
      <c r="AB219" s="6">
        <v>15</v>
      </c>
      <c r="AC219" s="6">
        <v>2</v>
      </c>
    </row>
    <row r="220" spans="1:34" x14ac:dyDescent="0.25">
      <c r="A220" s="24">
        <f>IF(E220="","",IF(A219&lt;&gt;"",A219,IF(ABS(E220-#REF!)&lt;2,#REF!+1,#REF!+1)))</f>
        <v>14</v>
      </c>
      <c r="B220" s="4">
        <f>IF(E220=0,"",IF(B219&lt;&gt;"",B219,IF(B218&lt;&gt;"",B218,IF(B217&lt;&gt;"",B217,IF(B216&lt;&gt;"",B216,IF(#REF!&lt;&gt;"",#REF!,0))))))</f>
        <v>42737</v>
      </c>
      <c r="C220" s="4" t="s">
        <v>28</v>
      </c>
      <c r="D220" s="4" t="s">
        <v>29</v>
      </c>
      <c r="E220" s="1">
        <v>5</v>
      </c>
      <c r="F220" s="1">
        <v>5</v>
      </c>
      <c r="G220" s="1" t="s">
        <v>976</v>
      </c>
      <c r="H220" s="1" t="s">
        <v>273</v>
      </c>
      <c r="I220" s="1">
        <v>2100</v>
      </c>
      <c r="K220" s="1" t="s">
        <v>977</v>
      </c>
      <c r="L220" s="1" t="s">
        <v>81</v>
      </c>
      <c r="M220" s="1" t="s">
        <v>978</v>
      </c>
      <c r="N220" s="3">
        <v>160220</v>
      </c>
      <c r="O220" s="1">
        <v>16</v>
      </c>
      <c r="P220" s="1">
        <v>19.399999999999999</v>
      </c>
      <c r="Q220" s="22">
        <v>5</v>
      </c>
      <c r="R220" s="20">
        <v>12</v>
      </c>
      <c r="S220" s="1" t="s">
        <v>979</v>
      </c>
      <c r="T220" s="1" t="s">
        <v>980</v>
      </c>
      <c r="U220" s="2" t="s">
        <v>572</v>
      </c>
      <c r="V220" s="9" t="s">
        <v>71</v>
      </c>
      <c r="W220" s="26"/>
      <c r="X220" s="7">
        <v>3</v>
      </c>
      <c r="Y220" s="26">
        <v>1.5</v>
      </c>
      <c r="Z220" s="5" t="s">
        <v>981</v>
      </c>
      <c r="AA220" s="5" t="s">
        <v>982</v>
      </c>
      <c r="AB220" s="5" t="s">
        <v>983</v>
      </c>
      <c r="AC220" s="5" t="s">
        <v>984</v>
      </c>
    </row>
    <row r="221" spans="1:34" x14ac:dyDescent="0.25">
      <c r="A221" s="24">
        <f>IF(E221="","",IF(A220&lt;&gt;"",A220,IF(ABS(E221-#REF!)&lt;2,#REF!+1,#REF!+1)))</f>
        <v>14</v>
      </c>
      <c r="B221" s="4">
        <f t="shared" ref="B221:B232" si="11">IF(E221=0,"",IF(B220&lt;&gt;"",B220,IF(B219&lt;&gt;"",B219,IF(B218&lt;&gt;"",B218,IF(B217&lt;&gt;"",B217,IF(B216&lt;&gt;"",B216,0))))))</f>
        <v>42737</v>
      </c>
      <c r="C221" s="4" t="s">
        <v>28</v>
      </c>
      <c r="D221" s="4" t="s">
        <v>29</v>
      </c>
      <c r="E221" s="1">
        <v>5</v>
      </c>
      <c r="F221" s="1">
        <v>6</v>
      </c>
      <c r="G221" s="1" t="s">
        <v>985</v>
      </c>
      <c r="H221" s="1" t="s">
        <v>273</v>
      </c>
      <c r="I221" s="1">
        <v>2100</v>
      </c>
      <c r="K221" s="1" t="s">
        <v>962</v>
      </c>
      <c r="L221" s="1" t="s">
        <v>986</v>
      </c>
      <c r="M221" s="1" t="s">
        <v>987</v>
      </c>
      <c r="N221" s="3">
        <v>138400</v>
      </c>
      <c r="O221" s="1">
        <v>13</v>
      </c>
      <c r="P221" s="1">
        <v>8.9</v>
      </c>
      <c r="Q221" s="22">
        <v>6</v>
      </c>
      <c r="R221" s="20">
        <v>7</v>
      </c>
      <c r="S221" s="1" t="s">
        <v>988</v>
      </c>
      <c r="T221" s="1" t="s">
        <v>989</v>
      </c>
      <c r="U221" s="1" t="s">
        <v>293</v>
      </c>
      <c r="V221" s="7">
        <v>6</v>
      </c>
      <c r="W221" s="26">
        <v>3</v>
      </c>
      <c r="X221" s="9" t="s">
        <v>71</v>
      </c>
      <c r="Y221" s="26"/>
      <c r="Z221" s="6">
        <v>12</v>
      </c>
      <c r="AA221" s="6">
        <v>4</v>
      </c>
      <c r="AB221" s="6">
        <v>11</v>
      </c>
      <c r="AC221" s="6">
        <v>14</v>
      </c>
    </row>
    <row r="222" spans="1:34" x14ac:dyDescent="0.25">
      <c r="A222" s="24">
        <f t="shared" si="10"/>
        <v>14</v>
      </c>
      <c r="B222" s="4">
        <f t="shared" si="11"/>
        <v>42737</v>
      </c>
      <c r="C222" s="4" t="s">
        <v>28</v>
      </c>
      <c r="D222" s="4" t="s">
        <v>29</v>
      </c>
      <c r="E222" s="1">
        <v>5</v>
      </c>
      <c r="F222" s="1">
        <v>7</v>
      </c>
      <c r="G222" s="1" t="s">
        <v>988</v>
      </c>
      <c r="H222" s="1" t="s">
        <v>263</v>
      </c>
      <c r="I222" s="1">
        <v>2100</v>
      </c>
      <c r="K222" s="1" t="s">
        <v>989</v>
      </c>
      <c r="L222" s="1" t="s">
        <v>777</v>
      </c>
      <c r="M222" s="1" t="s">
        <v>990</v>
      </c>
      <c r="N222" s="3">
        <v>146400</v>
      </c>
      <c r="O222" s="1">
        <v>29</v>
      </c>
      <c r="P222" s="1">
        <v>17.100000000000001</v>
      </c>
      <c r="Q222" s="22">
        <v>7</v>
      </c>
      <c r="R222" s="20">
        <v>13</v>
      </c>
      <c r="S222" s="1" t="s">
        <v>991</v>
      </c>
      <c r="T222" s="1" t="s">
        <v>992</v>
      </c>
      <c r="U222" s="1" t="s">
        <v>583</v>
      </c>
      <c r="V222" s="9" t="s">
        <v>71</v>
      </c>
      <c r="W222" s="26"/>
      <c r="X222" s="7">
        <v>6</v>
      </c>
      <c r="Y222" s="26">
        <v>3.6</v>
      </c>
      <c r="Z222" s="5" t="s">
        <v>993</v>
      </c>
      <c r="AA222" s="5" t="s">
        <v>994</v>
      </c>
      <c r="AB222" s="5" t="s">
        <v>995</v>
      </c>
      <c r="AC222" s="5" t="s">
        <v>996</v>
      </c>
    </row>
    <row r="223" spans="1:34" x14ac:dyDescent="0.25">
      <c r="A223" s="24">
        <f t="shared" si="10"/>
        <v>14</v>
      </c>
      <c r="B223" s="4">
        <f t="shared" si="11"/>
        <v>42737</v>
      </c>
      <c r="C223" s="4" t="s">
        <v>28</v>
      </c>
      <c r="D223" s="4" t="s">
        <v>29</v>
      </c>
      <c r="E223" s="1">
        <v>5</v>
      </c>
      <c r="F223" s="1">
        <v>8</v>
      </c>
      <c r="G223" s="1" t="s">
        <v>997</v>
      </c>
      <c r="H223" s="1" t="s">
        <v>776</v>
      </c>
      <c r="I223" s="1">
        <v>2100</v>
      </c>
      <c r="K223" s="1" t="s">
        <v>998</v>
      </c>
      <c r="L223" s="1" t="s">
        <v>257</v>
      </c>
      <c r="M223" s="1" t="s">
        <v>999</v>
      </c>
      <c r="N223" s="3">
        <v>140360</v>
      </c>
      <c r="O223" s="1">
        <v>88</v>
      </c>
      <c r="P223" s="1">
        <v>170</v>
      </c>
      <c r="Q223" s="22">
        <v>8</v>
      </c>
      <c r="R223" s="20">
        <v>1</v>
      </c>
      <c r="S223" s="1" t="s">
        <v>1000</v>
      </c>
      <c r="T223" s="1" t="s">
        <v>952</v>
      </c>
      <c r="U223" s="1" t="s">
        <v>583</v>
      </c>
      <c r="V223" s="7">
        <v>9</v>
      </c>
      <c r="W223" s="26">
        <v>3.9</v>
      </c>
      <c r="X223" s="9" t="s">
        <v>71</v>
      </c>
      <c r="Y223" s="26"/>
      <c r="AA223" s="6">
        <v>5</v>
      </c>
      <c r="AB223" s="6">
        <v>8</v>
      </c>
    </row>
    <row r="224" spans="1:34" x14ac:dyDescent="0.25">
      <c r="A224" s="24">
        <f t="shared" si="10"/>
        <v>14</v>
      </c>
      <c r="B224" s="4">
        <f t="shared" si="11"/>
        <v>42737</v>
      </c>
      <c r="C224" s="4" t="s">
        <v>28</v>
      </c>
      <c r="D224" s="4" t="s">
        <v>29</v>
      </c>
      <c r="E224" s="1">
        <v>5</v>
      </c>
      <c r="F224" s="1">
        <v>9</v>
      </c>
      <c r="G224" s="1" t="s">
        <v>1001</v>
      </c>
      <c r="H224" s="1" t="s">
        <v>280</v>
      </c>
      <c r="I224" s="1">
        <v>2100</v>
      </c>
      <c r="K224" s="1" t="s">
        <v>967</v>
      </c>
      <c r="L224" s="1" t="s">
        <v>230</v>
      </c>
      <c r="M224" s="1" t="s">
        <v>1002</v>
      </c>
      <c r="N224" s="3">
        <v>158540</v>
      </c>
      <c r="O224" s="1">
        <v>19</v>
      </c>
      <c r="P224" s="1">
        <v>11.4</v>
      </c>
      <c r="Q224" s="22">
        <v>9</v>
      </c>
      <c r="R224" s="20">
        <v>11</v>
      </c>
      <c r="S224" s="1" t="s">
        <v>1003</v>
      </c>
      <c r="T224" s="1" t="s">
        <v>1004</v>
      </c>
      <c r="U224" s="1" t="s">
        <v>307</v>
      </c>
      <c r="V224" s="9" t="s">
        <v>71</v>
      </c>
      <c r="W224" s="26"/>
      <c r="X224" s="7">
        <v>9</v>
      </c>
      <c r="Y224" s="26">
        <v>4.7</v>
      </c>
      <c r="AA224" s="5" t="s">
        <v>1005</v>
      </c>
      <c r="AB224" s="5" t="s">
        <v>1006</v>
      </c>
      <c r="AH224" s="6"/>
    </row>
    <row r="225" spans="1:30" x14ac:dyDescent="0.25">
      <c r="A225" s="24">
        <f t="shared" si="10"/>
        <v>14</v>
      </c>
      <c r="B225" s="4">
        <f t="shared" si="11"/>
        <v>42737</v>
      </c>
      <c r="C225" s="4" t="s">
        <v>28</v>
      </c>
      <c r="D225" s="4" t="s">
        <v>29</v>
      </c>
      <c r="E225" s="1">
        <v>5</v>
      </c>
      <c r="F225" s="1">
        <v>10</v>
      </c>
      <c r="G225" s="1" t="s">
        <v>1007</v>
      </c>
      <c r="H225" s="1" t="s">
        <v>263</v>
      </c>
      <c r="I225" s="1">
        <v>2100</v>
      </c>
      <c r="K225" s="1" t="s">
        <v>1008</v>
      </c>
      <c r="L225" s="1" t="s">
        <v>1009</v>
      </c>
      <c r="M225" s="1" t="s">
        <v>1010</v>
      </c>
      <c r="N225" s="3">
        <v>117730</v>
      </c>
      <c r="O225" s="1">
        <v>7.5</v>
      </c>
      <c r="P225" s="1">
        <v>10.1</v>
      </c>
      <c r="Q225" s="22">
        <v>10</v>
      </c>
      <c r="R225" s="20">
        <v>15</v>
      </c>
      <c r="S225" s="1" t="s">
        <v>1011</v>
      </c>
      <c r="T225" s="1" t="s">
        <v>1012</v>
      </c>
      <c r="U225" s="1" t="s">
        <v>126</v>
      </c>
      <c r="V225" s="28"/>
      <c r="W225" s="28"/>
      <c r="X225" s="9" t="s">
        <v>71</v>
      </c>
      <c r="Y225" s="26"/>
      <c r="AA225" s="6">
        <v>9</v>
      </c>
      <c r="AB225" s="6">
        <v>7</v>
      </c>
    </row>
    <row r="226" spans="1:30" x14ac:dyDescent="0.25">
      <c r="A226" s="24">
        <f t="shared" si="10"/>
        <v>14</v>
      </c>
      <c r="B226" s="4">
        <f t="shared" si="11"/>
        <v>42737</v>
      </c>
      <c r="C226" s="4" t="s">
        <v>28</v>
      </c>
      <c r="D226" s="4" t="s">
        <v>29</v>
      </c>
      <c r="E226" s="1">
        <v>5</v>
      </c>
      <c r="F226" s="1">
        <v>11</v>
      </c>
      <c r="G226" s="1" t="s">
        <v>1013</v>
      </c>
      <c r="H226" s="1" t="s">
        <v>776</v>
      </c>
      <c r="I226" s="1">
        <v>2100</v>
      </c>
      <c r="K226" s="1" t="s">
        <v>1004</v>
      </c>
      <c r="L226" s="1" t="s">
        <v>1014</v>
      </c>
      <c r="M226" s="1" t="s">
        <v>1015</v>
      </c>
      <c r="N226" s="3">
        <v>120502</v>
      </c>
      <c r="O226" s="1">
        <v>62</v>
      </c>
      <c r="P226" s="1">
        <v>34.9</v>
      </c>
      <c r="Q226" s="21" t="s">
        <v>246</v>
      </c>
      <c r="R226" s="20">
        <v>2</v>
      </c>
      <c r="S226" s="1" t="s">
        <v>957</v>
      </c>
      <c r="T226" s="1" t="s">
        <v>958</v>
      </c>
      <c r="U226" s="1" t="s">
        <v>111</v>
      </c>
      <c r="AA226" s="5" t="s">
        <v>1016</v>
      </c>
      <c r="AB226" s="5" t="s">
        <v>1017</v>
      </c>
    </row>
    <row r="227" spans="1:30" x14ac:dyDescent="0.25">
      <c r="A227" s="24">
        <f t="shared" si="10"/>
        <v>14</v>
      </c>
      <c r="B227" s="4">
        <f t="shared" si="11"/>
        <v>42737</v>
      </c>
      <c r="C227" s="4" t="s">
        <v>28</v>
      </c>
      <c r="D227" s="4" t="s">
        <v>29</v>
      </c>
      <c r="E227" s="1">
        <v>5</v>
      </c>
      <c r="F227" s="1">
        <v>12</v>
      </c>
      <c r="G227" s="1" t="s">
        <v>1018</v>
      </c>
      <c r="H227" s="1" t="s">
        <v>776</v>
      </c>
      <c r="I227" s="1">
        <v>2100</v>
      </c>
      <c r="K227" s="1" t="s">
        <v>980</v>
      </c>
      <c r="L227" s="1" t="s">
        <v>1019</v>
      </c>
      <c r="M227" s="1" t="s">
        <v>1020</v>
      </c>
      <c r="N227" s="3">
        <v>121280</v>
      </c>
      <c r="O227" s="1">
        <v>13</v>
      </c>
      <c r="P227" s="1">
        <v>11.7</v>
      </c>
      <c r="Q227" s="21" t="s">
        <v>246</v>
      </c>
      <c r="R227" s="20">
        <v>8</v>
      </c>
      <c r="S227" s="1" t="s">
        <v>997</v>
      </c>
      <c r="T227" s="1" t="s">
        <v>998</v>
      </c>
      <c r="U227" s="1" t="s">
        <v>111</v>
      </c>
    </row>
    <row r="228" spans="1:30" x14ac:dyDescent="0.25">
      <c r="A228" s="24">
        <f t="shared" si="10"/>
        <v>14</v>
      </c>
      <c r="B228" s="4">
        <f t="shared" si="11"/>
        <v>42737</v>
      </c>
      <c r="C228" s="4" t="s">
        <v>28</v>
      </c>
      <c r="D228" s="4" t="s">
        <v>29</v>
      </c>
      <c r="E228" s="1">
        <v>5</v>
      </c>
      <c r="F228" s="1">
        <v>13</v>
      </c>
      <c r="G228" s="1" t="s">
        <v>1021</v>
      </c>
      <c r="H228" s="1" t="s">
        <v>280</v>
      </c>
      <c r="I228" s="1">
        <v>2100</v>
      </c>
      <c r="K228" s="1" t="s">
        <v>992</v>
      </c>
      <c r="L228" s="1" t="s">
        <v>986</v>
      </c>
      <c r="M228" s="1" t="s">
        <v>1022</v>
      </c>
      <c r="N228" s="3">
        <v>101840</v>
      </c>
      <c r="O228" s="1">
        <v>33</v>
      </c>
      <c r="P228" s="1">
        <v>27.5</v>
      </c>
      <c r="Q228" s="21" t="s">
        <v>246</v>
      </c>
      <c r="R228" s="20">
        <v>10</v>
      </c>
      <c r="S228" s="1" t="s">
        <v>1023</v>
      </c>
      <c r="T228" s="1" t="s">
        <v>1008</v>
      </c>
      <c r="U228" s="1" t="s">
        <v>111</v>
      </c>
    </row>
    <row r="229" spans="1:30" x14ac:dyDescent="0.25">
      <c r="A229" s="24">
        <f t="shared" si="10"/>
        <v>14</v>
      </c>
      <c r="B229" s="4">
        <f t="shared" si="11"/>
        <v>42737</v>
      </c>
      <c r="C229" s="4" t="s">
        <v>28</v>
      </c>
      <c r="D229" s="4" t="s">
        <v>29</v>
      </c>
      <c r="E229" s="1">
        <v>5</v>
      </c>
      <c r="F229" s="1">
        <v>14</v>
      </c>
      <c r="G229" s="1" t="s">
        <v>1024</v>
      </c>
      <c r="H229" s="1" t="s">
        <v>776</v>
      </c>
      <c r="I229" s="1">
        <v>2100</v>
      </c>
      <c r="K229" s="1" t="s">
        <v>1025</v>
      </c>
      <c r="L229" s="1" t="s">
        <v>1026</v>
      </c>
      <c r="M229" s="1" t="s">
        <v>617</v>
      </c>
      <c r="N229" s="3">
        <v>105230</v>
      </c>
      <c r="O229" s="1">
        <v>135</v>
      </c>
      <c r="P229" s="1">
        <v>146.6</v>
      </c>
      <c r="Q229" s="21" t="s">
        <v>246</v>
      </c>
      <c r="R229" s="20">
        <v>14</v>
      </c>
      <c r="S229" s="1" t="s">
        <v>1024</v>
      </c>
      <c r="T229" s="1" t="s">
        <v>1025</v>
      </c>
      <c r="U229" s="1" t="s">
        <v>111</v>
      </c>
    </row>
    <row r="230" spans="1:30" x14ac:dyDescent="0.25">
      <c r="A230" s="24">
        <f t="shared" si="10"/>
        <v>14</v>
      </c>
      <c r="B230" s="4">
        <f t="shared" si="11"/>
        <v>42737</v>
      </c>
      <c r="C230" s="4" t="s">
        <v>28</v>
      </c>
      <c r="D230" s="4" t="s">
        <v>29</v>
      </c>
      <c r="E230" s="1">
        <v>5</v>
      </c>
      <c r="F230" s="1">
        <v>15</v>
      </c>
      <c r="G230" s="1" t="s">
        <v>1011</v>
      </c>
      <c r="H230" s="1" t="s">
        <v>263</v>
      </c>
      <c r="I230" s="1">
        <v>2100</v>
      </c>
      <c r="K230" s="1" t="s">
        <v>1012</v>
      </c>
      <c r="L230" s="1" t="s">
        <v>425</v>
      </c>
      <c r="M230" s="1" t="s">
        <v>1027</v>
      </c>
      <c r="N230" s="3">
        <v>126560</v>
      </c>
      <c r="O230" s="1">
        <v>42</v>
      </c>
      <c r="P230" s="1">
        <v>52.2</v>
      </c>
      <c r="Q230" s="21" t="s">
        <v>246</v>
      </c>
      <c r="R230" s="20">
        <v>16</v>
      </c>
      <c r="S230" s="1" t="s">
        <v>1028</v>
      </c>
      <c r="T230" s="1" t="s">
        <v>1029</v>
      </c>
      <c r="U230" s="1" t="s">
        <v>111</v>
      </c>
    </row>
    <row r="231" spans="1:30" x14ac:dyDescent="0.25">
      <c r="A231" s="24">
        <f t="shared" si="10"/>
        <v>14</v>
      </c>
      <c r="B231" s="4">
        <f t="shared" si="11"/>
        <v>42737</v>
      </c>
      <c r="C231" s="4" t="s">
        <v>28</v>
      </c>
      <c r="D231" s="4" t="s">
        <v>29</v>
      </c>
      <c r="E231" s="1">
        <v>5</v>
      </c>
      <c r="F231" s="1">
        <v>16</v>
      </c>
      <c r="G231" s="1" t="s">
        <v>1030</v>
      </c>
      <c r="H231" s="1" t="s">
        <v>263</v>
      </c>
      <c r="I231" s="1">
        <v>2100</v>
      </c>
      <c r="K231" s="1" t="s">
        <v>1029</v>
      </c>
      <c r="L231" s="1" t="s">
        <v>945</v>
      </c>
      <c r="M231" s="1" t="s">
        <v>315</v>
      </c>
      <c r="N231" s="3">
        <v>128020</v>
      </c>
      <c r="O231" s="1">
        <v>8.6</v>
      </c>
      <c r="P231" s="1">
        <v>7.4</v>
      </c>
      <c r="Q231" s="22" t="s">
        <v>110</v>
      </c>
      <c r="R231" s="20">
        <v>4</v>
      </c>
      <c r="S231" s="1" t="s">
        <v>1031</v>
      </c>
      <c r="T231" s="1" t="s">
        <v>973</v>
      </c>
      <c r="U231" s="1" t="s">
        <v>111</v>
      </c>
    </row>
    <row r="232" spans="1:30" x14ac:dyDescent="0.25">
      <c r="A232" s="24" t="str">
        <f t="shared" si="10"/>
        <v/>
      </c>
      <c r="B232" s="4" t="str">
        <f t="shared" si="11"/>
        <v/>
      </c>
      <c r="C232" s="4"/>
      <c r="D232" s="4"/>
    </row>
    <row r="233" spans="1:30" x14ac:dyDescent="0.25">
      <c r="A233" s="24">
        <v>15</v>
      </c>
      <c r="B233" s="4">
        <v>42737</v>
      </c>
      <c r="C233" s="4" t="s">
        <v>28</v>
      </c>
      <c r="D233" s="4" t="s">
        <v>29</v>
      </c>
      <c r="E233" s="1">
        <v>6</v>
      </c>
      <c r="F233" s="1">
        <v>1</v>
      </c>
      <c r="G233" s="1" t="s">
        <v>1032</v>
      </c>
      <c r="H233" s="1" t="s">
        <v>31</v>
      </c>
      <c r="I233" s="1">
        <v>2700</v>
      </c>
      <c r="K233" s="1" t="s">
        <v>264</v>
      </c>
      <c r="L233" s="1" t="s">
        <v>1033</v>
      </c>
      <c r="M233" s="1" t="s">
        <v>403</v>
      </c>
      <c r="N233" s="3">
        <v>50710</v>
      </c>
      <c r="O233" s="1">
        <v>4.8</v>
      </c>
      <c r="P233" s="1">
        <v>4.4000000000000004</v>
      </c>
      <c r="Q233" s="22">
        <v>1</v>
      </c>
      <c r="R233" s="20">
        <v>1</v>
      </c>
      <c r="S233" s="1" t="s">
        <v>1034</v>
      </c>
      <c r="T233" s="1" t="s">
        <v>264</v>
      </c>
      <c r="U233" s="2" t="s">
        <v>105</v>
      </c>
      <c r="V233" s="5"/>
      <c r="W233" s="5" t="s">
        <v>38</v>
      </c>
      <c r="X233" s="13" t="s">
        <v>39</v>
      </c>
      <c r="Y233" s="13"/>
    </row>
    <row r="234" spans="1:30" x14ac:dyDescent="0.25">
      <c r="A234" s="24">
        <f>IF(E234="","",IF(A233&lt;&gt;"",A233,IF(ABS(E234-E230)&lt;2,A230+1,A230+1)))</f>
        <v>15</v>
      </c>
      <c r="B234" s="4">
        <f>IF(E234=0,"",IF(B233&lt;&gt;"",B233,IF(#REF!&lt;&gt;"",#REF!,IF(#REF!&lt;&gt;"",#REF!,IF(B232&lt;&gt;"",B232,IF(B231&lt;&gt;"",B231,0))))))</f>
        <v>42737</v>
      </c>
      <c r="C234" s="4" t="s">
        <v>28</v>
      </c>
      <c r="D234" s="4" t="s">
        <v>29</v>
      </c>
      <c r="E234" s="1">
        <v>6</v>
      </c>
      <c r="F234" s="1">
        <v>2</v>
      </c>
      <c r="G234" s="1" t="s">
        <v>1035</v>
      </c>
      <c r="H234" s="1" t="s">
        <v>391</v>
      </c>
      <c r="I234" s="1">
        <v>2700</v>
      </c>
      <c r="K234" s="1" t="s">
        <v>1036</v>
      </c>
      <c r="L234" s="1" t="s">
        <v>542</v>
      </c>
      <c r="M234" s="1" t="s">
        <v>1037</v>
      </c>
      <c r="N234" s="3">
        <v>57420</v>
      </c>
      <c r="O234" s="1">
        <v>12</v>
      </c>
      <c r="P234" s="1">
        <v>17.5</v>
      </c>
      <c r="Q234" s="22">
        <v>2</v>
      </c>
      <c r="R234" s="20">
        <v>18</v>
      </c>
      <c r="S234" s="1" t="s">
        <v>1038</v>
      </c>
      <c r="T234" s="1" t="s">
        <v>302</v>
      </c>
      <c r="U234" s="2" t="s">
        <v>535</v>
      </c>
      <c r="V234" s="7">
        <v>1</v>
      </c>
      <c r="W234" s="27">
        <v>4.8</v>
      </c>
      <c r="X234" s="5"/>
      <c r="Y234" s="5" t="s">
        <v>38</v>
      </c>
      <c r="Z234" s="6">
        <v>1</v>
      </c>
      <c r="AA234" s="6">
        <v>2</v>
      </c>
      <c r="AC234" s="6">
        <v>5</v>
      </c>
      <c r="AD234" s="6">
        <v>6</v>
      </c>
    </row>
    <row r="235" spans="1:30" x14ac:dyDescent="0.25">
      <c r="A235" s="24">
        <f>IF(E235="","",IF(A234&lt;&gt;"",A234,IF(ABS(E235-E231)&lt;2,A231+1,A231+1)))</f>
        <v>15</v>
      </c>
      <c r="B235" s="4">
        <f>IF(E235=0,"",IF(B234&lt;&gt;"",B234,IF(B233&lt;&gt;"",B233,IF(#REF!&lt;&gt;"",#REF!,IF(#REF!&lt;&gt;"",#REF!,IF(B232&lt;&gt;"",B232,0))))))</f>
        <v>42737</v>
      </c>
      <c r="C235" s="4" t="s">
        <v>28</v>
      </c>
      <c r="D235" s="4" t="s">
        <v>29</v>
      </c>
      <c r="E235" s="1">
        <v>6</v>
      </c>
      <c r="F235" s="1">
        <v>3</v>
      </c>
      <c r="G235" s="1" t="s">
        <v>1039</v>
      </c>
      <c r="H235" s="1" t="s">
        <v>31</v>
      </c>
      <c r="I235" s="1">
        <v>2700</v>
      </c>
      <c r="K235" s="1" t="s">
        <v>51</v>
      </c>
      <c r="L235" s="1" t="s">
        <v>51</v>
      </c>
      <c r="M235" s="1" t="s">
        <v>1040</v>
      </c>
      <c r="N235" s="3">
        <v>58560</v>
      </c>
      <c r="O235" s="1">
        <v>98</v>
      </c>
      <c r="P235" s="1">
        <v>35</v>
      </c>
      <c r="Q235" s="22">
        <v>3</v>
      </c>
      <c r="R235" s="20">
        <v>14</v>
      </c>
      <c r="S235" s="1" t="s">
        <v>1041</v>
      </c>
      <c r="T235" s="1" t="s">
        <v>1042</v>
      </c>
      <c r="U235" s="2" t="s">
        <v>535</v>
      </c>
      <c r="V235" s="9" t="s">
        <v>56</v>
      </c>
      <c r="W235" s="27"/>
      <c r="X235" s="7">
        <v>1</v>
      </c>
      <c r="Y235" s="27">
        <v>5.2</v>
      </c>
      <c r="Z235" s="5" t="s">
        <v>1043</v>
      </c>
      <c r="AA235" s="5" t="s">
        <v>1044</v>
      </c>
      <c r="AC235" s="5" t="s">
        <v>1045</v>
      </c>
      <c r="AD235" s="5" t="s">
        <v>1046</v>
      </c>
    </row>
    <row r="236" spans="1:30" x14ac:dyDescent="0.25">
      <c r="A236" s="24">
        <f>IF(E236="","",IF(A235&lt;&gt;"",A235,IF(ABS(E236-E232)&lt;2,A232+1,A232+1)))</f>
        <v>15</v>
      </c>
      <c r="B236" s="4">
        <f>IF(E236=0,"",IF(B235&lt;&gt;"",B235,IF(B234&lt;&gt;"",B234,IF(B233&lt;&gt;"",B233,IF(#REF!&lt;&gt;"",#REF!,IF(#REF!&lt;&gt;"",#REF!,0))))))</f>
        <v>42737</v>
      </c>
      <c r="C236" s="4" t="s">
        <v>28</v>
      </c>
      <c r="D236" s="4" t="s">
        <v>29</v>
      </c>
      <c r="E236" s="1">
        <v>6</v>
      </c>
      <c r="F236" s="1">
        <v>4</v>
      </c>
      <c r="G236" s="1" t="s">
        <v>1047</v>
      </c>
      <c r="H236" s="1" t="s">
        <v>31</v>
      </c>
      <c r="I236" s="1">
        <v>2700</v>
      </c>
      <c r="K236" s="1" t="s">
        <v>84</v>
      </c>
      <c r="L236" s="1" t="s">
        <v>1048</v>
      </c>
      <c r="M236" s="1" t="s">
        <v>1049</v>
      </c>
      <c r="N236" s="3">
        <v>59560</v>
      </c>
      <c r="O236" s="1">
        <v>157</v>
      </c>
      <c r="P236" s="1">
        <v>73</v>
      </c>
      <c r="Q236" s="22">
        <v>4</v>
      </c>
      <c r="R236" s="20">
        <v>5</v>
      </c>
      <c r="S236" s="1" t="s">
        <v>1050</v>
      </c>
      <c r="T236" s="1" t="s">
        <v>1051</v>
      </c>
      <c r="U236" s="2" t="s">
        <v>1052</v>
      </c>
      <c r="V236" s="7">
        <v>1</v>
      </c>
      <c r="W236" s="26">
        <v>2.5</v>
      </c>
      <c r="X236" s="9" t="s">
        <v>56</v>
      </c>
      <c r="Y236" s="27"/>
      <c r="Z236" s="6">
        <v>16</v>
      </c>
      <c r="AA236" s="6">
        <v>14</v>
      </c>
      <c r="AC236" s="6">
        <v>18</v>
      </c>
      <c r="AD236" s="6">
        <v>9</v>
      </c>
    </row>
    <row r="237" spans="1:30" x14ac:dyDescent="0.25">
      <c r="A237" s="24">
        <f>IF(E237="","",IF(A236&lt;&gt;"",A236,IF(ABS(E237-#REF!)&lt;2,#REF!+1,#REF!+1)))</f>
        <v>15</v>
      </c>
      <c r="B237" s="4">
        <f>IF(E237=0,"",IF(B236&lt;&gt;"",B236,IF(B235&lt;&gt;"",B235,IF(B234&lt;&gt;"",B234,IF(B233&lt;&gt;"",B233,IF(#REF!&lt;&gt;"",#REF!,0))))))</f>
        <v>42737</v>
      </c>
      <c r="C237" s="4" t="s">
        <v>28</v>
      </c>
      <c r="D237" s="4" t="s">
        <v>29</v>
      </c>
      <c r="E237" s="1">
        <v>6</v>
      </c>
      <c r="F237" s="1">
        <v>5</v>
      </c>
      <c r="G237" s="1" t="s">
        <v>1050</v>
      </c>
      <c r="H237" s="1" t="s">
        <v>31</v>
      </c>
      <c r="I237" s="1">
        <v>2700</v>
      </c>
      <c r="K237" s="1" t="s">
        <v>1051</v>
      </c>
      <c r="L237" s="1" t="s">
        <v>837</v>
      </c>
      <c r="M237" s="1" t="s">
        <v>1053</v>
      </c>
      <c r="N237" s="3">
        <v>61690</v>
      </c>
      <c r="O237" s="1">
        <v>44</v>
      </c>
      <c r="P237" s="1">
        <v>77.8</v>
      </c>
      <c r="Q237" s="22">
        <v>5</v>
      </c>
      <c r="R237" s="20">
        <v>16</v>
      </c>
      <c r="S237" s="1" t="s">
        <v>1054</v>
      </c>
      <c r="T237" s="1" t="s">
        <v>185</v>
      </c>
      <c r="U237" s="2" t="s">
        <v>1052</v>
      </c>
      <c r="V237" s="9" t="s">
        <v>71</v>
      </c>
      <c r="W237" s="26"/>
      <c r="X237" s="7">
        <v>1</v>
      </c>
      <c r="Y237" s="26">
        <v>2.2999999999999998</v>
      </c>
      <c r="Z237" s="5" t="s">
        <v>1055</v>
      </c>
      <c r="AA237" s="5" t="s">
        <v>1056</v>
      </c>
      <c r="AC237" s="5" t="s">
        <v>1057</v>
      </c>
      <c r="AD237" s="5" t="s">
        <v>1058</v>
      </c>
    </row>
    <row r="238" spans="1:30" x14ac:dyDescent="0.25">
      <c r="A238" s="24">
        <f>IF(E238="","",IF(A237&lt;&gt;"",A237,IF(ABS(E238-#REF!)&lt;2,#REF!+1,#REF!+1)))</f>
        <v>15</v>
      </c>
      <c r="B238" s="4">
        <f t="shared" ref="B238:B271" si="12">IF(E238=0,"",IF(B237&lt;&gt;"",B237,IF(B236&lt;&gt;"",B236,IF(B235&lt;&gt;"",B235,IF(B234&lt;&gt;"",B234,IF(B233&lt;&gt;"",B233,0))))))</f>
        <v>42737</v>
      </c>
      <c r="C238" s="4" t="s">
        <v>28</v>
      </c>
      <c r="D238" s="4" t="s">
        <v>29</v>
      </c>
      <c r="E238" s="1">
        <v>6</v>
      </c>
      <c r="F238" s="1">
        <v>6</v>
      </c>
      <c r="G238" s="1" t="s">
        <v>1059</v>
      </c>
      <c r="H238" s="1" t="s">
        <v>391</v>
      </c>
      <c r="I238" s="1">
        <v>2700</v>
      </c>
      <c r="K238" s="1" t="s">
        <v>98</v>
      </c>
      <c r="L238" s="1" t="s">
        <v>1060</v>
      </c>
      <c r="M238" s="1" t="s">
        <v>761</v>
      </c>
      <c r="N238" s="3">
        <v>62560</v>
      </c>
      <c r="O238" s="1">
        <v>49</v>
      </c>
      <c r="P238" s="1">
        <v>57.1</v>
      </c>
      <c r="Q238" s="22">
        <v>6</v>
      </c>
      <c r="R238" s="20">
        <v>15</v>
      </c>
      <c r="S238" s="1" t="s">
        <v>1061</v>
      </c>
      <c r="T238" s="1" t="s">
        <v>1062</v>
      </c>
      <c r="U238" s="1" t="s">
        <v>1063</v>
      </c>
      <c r="V238" s="7">
        <v>18</v>
      </c>
      <c r="W238" s="26">
        <v>2.8</v>
      </c>
      <c r="X238" s="9" t="s">
        <v>71</v>
      </c>
      <c r="Y238" s="26"/>
      <c r="AA238" s="6">
        <v>17</v>
      </c>
      <c r="AC238" s="6">
        <v>13</v>
      </c>
      <c r="AD238" s="6">
        <v>4</v>
      </c>
    </row>
    <row r="239" spans="1:30" x14ac:dyDescent="0.25">
      <c r="A239" s="24">
        <f t="shared" ref="A239:A241" si="13">IF(E239="","",IF(A238&lt;&gt;"",A238,IF(ABS(E239-E233)&lt;2,A233+1,A233+1)))</f>
        <v>15</v>
      </c>
      <c r="B239" s="4">
        <f t="shared" si="12"/>
        <v>42737</v>
      </c>
      <c r="C239" s="4" t="s">
        <v>28</v>
      </c>
      <c r="D239" s="4" t="s">
        <v>29</v>
      </c>
      <c r="E239" s="1">
        <v>6</v>
      </c>
      <c r="F239" s="1">
        <v>7</v>
      </c>
      <c r="G239" s="1" t="s">
        <v>1064</v>
      </c>
      <c r="H239" s="1" t="s">
        <v>31</v>
      </c>
      <c r="I239" s="1">
        <v>2700</v>
      </c>
      <c r="K239" s="1" t="s">
        <v>54</v>
      </c>
      <c r="L239" s="1" t="s">
        <v>1065</v>
      </c>
      <c r="M239" s="1" t="s">
        <v>1066</v>
      </c>
      <c r="N239" s="3">
        <v>64110</v>
      </c>
      <c r="O239" s="1">
        <v>14</v>
      </c>
      <c r="P239" s="1">
        <v>15.9</v>
      </c>
      <c r="Q239" s="22">
        <v>7</v>
      </c>
      <c r="R239" s="20">
        <v>17</v>
      </c>
      <c r="S239" s="1" t="s">
        <v>1067</v>
      </c>
      <c r="T239" s="1" t="s">
        <v>1068</v>
      </c>
      <c r="U239" s="1" t="s">
        <v>1063</v>
      </c>
      <c r="V239" s="9" t="s">
        <v>71</v>
      </c>
      <c r="W239" s="26"/>
      <c r="X239" s="7">
        <v>18</v>
      </c>
      <c r="Y239" s="26">
        <v>2.4</v>
      </c>
      <c r="AA239" s="5" t="s">
        <v>1067</v>
      </c>
      <c r="AC239" s="5" t="s">
        <v>1069</v>
      </c>
      <c r="AD239" s="5" t="s">
        <v>1047</v>
      </c>
    </row>
    <row r="240" spans="1:30" x14ac:dyDescent="0.25">
      <c r="A240" s="24">
        <f t="shared" si="13"/>
        <v>15</v>
      </c>
      <c r="B240" s="4">
        <f t="shared" si="12"/>
        <v>42737</v>
      </c>
      <c r="C240" s="4" t="s">
        <v>28</v>
      </c>
      <c r="D240" s="4" t="s">
        <v>29</v>
      </c>
      <c r="E240" s="1">
        <v>6</v>
      </c>
      <c r="F240" s="1">
        <v>8</v>
      </c>
      <c r="G240" s="1" t="s">
        <v>1070</v>
      </c>
      <c r="H240" s="1" t="s">
        <v>391</v>
      </c>
      <c r="I240" s="1">
        <v>2700</v>
      </c>
      <c r="K240" s="1" t="s">
        <v>808</v>
      </c>
      <c r="L240" s="1" t="s">
        <v>808</v>
      </c>
      <c r="M240" s="1" t="s">
        <v>1071</v>
      </c>
      <c r="N240" s="3">
        <v>66430</v>
      </c>
      <c r="O240" s="1">
        <v>13</v>
      </c>
      <c r="P240" s="1">
        <v>25.6</v>
      </c>
      <c r="Q240" s="22">
        <v>8</v>
      </c>
      <c r="R240" s="20">
        <v>10</v>
      </c>
      <c r="S240" s="1" t="s">
        <v>1072</v>
      </c>
      <c r="T240" s="1" t="s">
        <v>780</v>
      </c>
      <c r="U240" s="1" t="s">
        <v>1063</v>
      </c>
      <c r="V240" s="7">
        <v>14</v>
      </c>
      <c r="W240" s="26">
        <v>3.1</v>
      </c>
      <c r="X240" s="9" t="s">
        <v>71</v>
      </c>
      <c r="Y240" s="26"/>
      <c r="AA240" s="6">
        <v>11</v>
      </c>
      <c r="AC240" s="6">
        <v>15</v>
      </c>
    </row>
    <row r="241" spans="1:30" x14ac:dyDescent="0.25">
      <c r="A241" s="24">
        <f t="shared" si="13"/>
        <v>15</v>
      </c>
      <c r="B241" s="4">
        <f t="shared" si="12"/>
        <v>42737</v>
      </c>
      <c r="C241" s="4" t="s">
        <v>28</v>
      </c>
      <c r="D241" s="4" t="s">
        <v>29</v>
      </c>
      <c r="E241" s="1">
        <v>6</v>
      </c>
      <c r="F241" s="1">
        <v>9</v>
      </c>
      <c r="G241" s="1" t="s">
        <v>1073</v>
      </c>
      <c r="H241" s="1" t="s">
        <v>391</v>
      </c>
      <c r="I241" s="1">
        <v>2700</v>
      </c>
      <c r="K241" s="1" t="s">
        <v>735</v>
      </c>
      <c r="L241" s="1" t="s">
        <v>735</v>
      </c>
      <c r="M241" s="1" t="s">
        <v>1074</v>
      </c>
      <c r="N241" s="3">
        <v>67450</v>
      </c>
      <c r="O241" s="1">
        <v>100</v>
      </c>
      <c r="P241" s="1">
        <v>216.8</v>
      </c>
      <c r="Q241" s="22">
        <v>9</v>
      </c>
      <c r="R241" s="20">
        <v>11</v>
      </c>
      <c r="S241" s="1" t="s">
        <v>1075</v>
      </c>
      <c r="T241" s="1" t="s">
        <v>299</v>
      </c>
      <c r="U241" s="1" t="s">
        <v>1076</v>
      </c>
      <c r="V241" s="9" t="s">
        <v>71</v>
      </c>
      <c r="W241" s="26"/>
      <c r="X241" s="7">
        <v>14</v>
      </c>
      <c r="Y241" s="26">
        <v>2.8</v>
      </c>
      <c r="AA241" s="5" t="s">
        <v>1077</v>
      </c>
      <c r="AC241" s="5" t="s">
        <v>1078</v>
      </c>
    </row>
    <row r="242" spans="1:30" x14ac:dyDescent="0.25">
      <c r="A242" s="24">
        <f>IF(E242="","",IF(A241&lt;&gt;"",A241,IF(ABS(E242-E236)&lt;2,A236+1,A236+1)))</f>
        <v>15</v>
      </c>
      <c r="B242" s="4">
        <f t="shared" si="12"/>
        <v>42737</v>
      </c>
      <c r="C242" s="4" t="s">
        <v>28</v>
      </c>
      <c r="D242" s="4" t="s">
        <v>29</v>
      </c>
      <c r="E242" s="1">
        <v>6</v>
      </c>
      <c r="F242" s="1">
        <v>10</v>
      </c>
      <c r="G242" s="1" t="s">
        <v>1079</v>
      </c>
      <c r="H242" s="1" t="s">
        <v>31</v>
      </c>
      <c r="I242" s="1">
        <v>2700</v>
      </c>
      <c r="K242" s="1" t="s">
        <v>780</v>
      </c>
      <c r="L242" s="1" t="s">
        <v>249</v>
      </c>
      <c r="M242" s="1" t="s">
        <v>1080</v>
      </c>
      <c r="N242" s="3">
        <v>69500</v>
      </c>
      <c r="O242" s="1">
        <v>35</v>
      </c>
      <c r="P242" s="1">
        <v>28.7</v>
      </c>
      <c r="Q242" s="22">
        <v>10</v>
      </c>
      <c r="R242" s="20">
        <v>12</v>
      </c>
      <c r="S242" s="1" t="s">
        <v>1081</v>
      </c>
      <c r="T242" s="1" t="s">
        <v>1082</v>
      </c>
      <c r="U242" s="1" t="s">
        <v>1076</v>
      </c>
      <c r="V242" s="28"/>
      <c r="W242" s="28"/>
      <c r="X242" s="9" t="s">
        <v>71</v>
      </c>
      <c r="Y242" s="26"/>
      <c r="AA242" s="6">
        <v>7</v>
      </c>
      <c r="AC242" s="6">
        <v>8</v>
      </c>
    </row>
    <row r="243" spans="1:30" x14ac:dyDescent="0.25">
      <c r="A243" s="24">
        <f t="shared" ref="A243:A306" si="14">IF(E243="","",IF(A242&lt;&gt;"",A242,IF(ABS(E243-E237)&lt;2,A237+1,A237+1)))</f>
        <v>15</v>
      </c>
      <c r="B243" s="4">
        <f t="shared" si="12"/>
        <v>42737</v>
      </c>
      <c r="C243" s="4" t="s">
        <v>28</v>
      </c>
      <c r="D243" s="4" t="s">
        <v>29</v>
      </c>
      <c r="E243" s="1">
        <v>6</v>
      </c>
      <c r="F243" s="1">
        <v>11</v>
      </c>
      <c r="G243" s="1" t="s">
        <v>1075</v>
      </c>
      <c r="H243" s="1" t="s">
        <v>31</v>
      </c>
      <c r="I243" s="1">
        <v>2700</v>
      </c>
      <c r="K243" s="1" t="s">
        <v>299</v>
      </c>
      <c r="L243" s="1" t="s">
        <v>299</v>
      </c>
      <c r="M243" s="1" t="s">
        <v>1083</v>
      </c>
      <c r="N243" s="3">
        <v>71760</v>
      </c>
      <c r="O243" s="1">
        <v>17</v>
      </c>
      <c r="P243" s="1">
        <v>20.399999999999999</v>
      </c>
      <c r="Q243" s="21" t="s">
        <v>246</v>
      </c>
      <c r="R243" s="20">
        <v>2</v>
      </c>
      <c r="S243" s="1" t="s">
        <v>1084</v>
      </c>
      <c r="T243" s="1" t="s">
        <v>1036</v>
      </c>
      <c r="U243" s="1" t="s">
        <v>111</v>
      </c>
      <c r="AA243" s="5" t="s">
        <v>1064</v>
      </c>
      <c r="AC243" s="5" t="s">
        <v>1070</v>
      </c>
    </row>
    <row r="244" spans="1:30" x14ac:dyDescent="0.25">
      <c r="A244" s="24">
        <f t="shared" si="14"/>
        <v>15</v>
      </c>
      <c r="B244" s="4">
        <f t="shared" si="12"/>
        <v>42737</v>
      </c>
      <c r="C244" s="4" t="s">
        <v>28</v>
      </c>
      <c r="D244" s="4" t="s">
        <v>29</v>
      </c>
      <c r="E244" s="1">
        <v>6</v>
      </c>
      <c r="F244" s="1">
        <v>12</v>
      </c>
      <c r="G244" s="1" t="s">
        <v>1085</v>
      </c>
      <c r="H244" s="1" t="s">
        <v>31</v>
      </c>
      <c r="I244" s="1">
        <v>2700</v>
      </c>
      <c r="K244" s="1" t="s">
        <v>1082</v>
      </c>
      <c r="L244" s="1" t="s">
        <v>1086</v>
      </c>
      <c r="M244" s="1" t="s">
        <v>1087</v>
      </c>
      <c r="N244" s="3">
        <v>72670</v>
      </c>
      <c r="O244" s="1">
        <v>56</v>
      </c>
      <c r="P244" s="1">
        <v>40.299999999999997</v>
      </c>
      <c r="Q244" s="21" t="s">
        <v>246</v>
      </c>
      <c r="R244" s="20">
        <v>4</v>
      </c>
      <c r="S244" s="1" t="s">
        <v>1047</v>
      </c>
      <c r="T244" s="1" t="s">
        <v>84</v>
      </c>
      <c r="U244" s="1" t="s">
        <v>111</v>
      </c>
      <c r="AC244" s="6">
        <v>10</v>
      </c>
    </row>
    <row r="245" spans="1:30" x14ac:dyDescent="0.25">
      <c r="A245" s="24">
        <f t="shared" si="14"/>
        <v>15</v>
      </c>
      <c r="B245" s="4">
        <f t="shared" si="12"/>
        <v>42737</v>
      </c>
      <c r="C245" s="4" t="s">
        <v>28</v>
      </c>
      <c r="D245" s="4" t="s">
        <v>29</v>
      </c>
      <c r="E245" s="1">
        <v>6</v>
      </c>
      <c r="F245" s="1">
        <v>13</v>
      </c>
      <c r="G245" s="1" t="s">
        <v>1088</v>
      </c>
      <c r="H245" s="1" t="s">
        <v>31</v>
      </c>
      <c r="I245" s="1">
        <v>2700</v>
      </c>
      <c r="K245" s="1" t="s">
        <v>244</v>
      </c>
      <c r="L245" s="1" t="s">
        <v>1089</v>
      </c>
      <c r="M245" s="1" t="s">
        <v>1090</v>
      </c>
      <c r="N245" s="3">
        <v>73410</v>
      </c>
      <c r="O245" s="1">
        <v>73</v>
      </c>
      <c r="P245" s="1">
        <v>65.8</v>
      </c>
      <c r="Q245" s="21" t="s">
        <v>246</v>
      </c>
      <c r="R245" s="20">
        <v>9</v>
      </c>
      <c r="S245" s="1" t="s">
        <v>1073</v>
      </c>
      <c r="T245" s="1" t="s">
        <v>735</v>
      </c>
      <c r="U245" s="1" t="s">
        <v>111</v>
      </c>
      <c r="AC245" s="5" t="s">
        <v>1091</v>
      </c>
    </row>
    <row r="246" spans="1:30" x14ac:dyDescent="0.25">
      <c r="A246" s="24">
        <f t="shared" si="14"/>
        <v>15</v>
      </c>
      <c r="B246" s="4">
        <f t="shared" si="12"/>
        <v>42737</v>
      </c>
      <c r="C246" s="4" t="s">
        <v>28</v>
      </c>
      <c r="D246" s="4" t="s">
        <v>29</v>
      </c>
      <c r="E246" s="1">
        <v>6</v>
      </c>
      <c r="F246" s="1">
        <v>14</v>
      </c>
      <c r="G246" s="1" t="s">
        <v>1092</v>
      </c>
      <c r="H246" s="1" t="s">
        <v>31</v>
      </c>
      <c r="I246" s="1">
        <v>2700</v>
      </c>
      <c r="K246" s="1" t="s">
        <v>1042</v>
      </c>
      <c r="L246" s="1" t="s">
        <v>542</v>
      </c>
      <c r="M246" s="1" t="s">
        <v>1093</v>
      </c>
      <c r="N246" s="3">
        <v>75865</v>
      </c>
      <c r="O246" s="1">
        <v>10</v>
      </c>
      <c r="P246" s="1">
        <v>7.6</v>
      </c>
      <c r="Q246" s="21" t="s">
        <v>246</v>
      </c>
      <c r="R246" s="20">
        <v>13</v>
      </c>
      <c r="S246" s="1" t="s">
        <v>1088</v>
      </c>
      <c r="T246" s="1" t="s">
        <v>244</v>
      </c>
      <c r="U246" s="1" t="s">
        <v>111</v>
      </c>
      <c r="AC246" s="6">
        <v>12</v>
      </c>
    </row>
    <row r="247" spans="1:30" x14ac:dyDescent="0.25">
      <c r="A247" s="24">
        <f t="shared" si="14"/>
        <v>15</v>
      </c>
      <c r="B247" s="4">
        <f t="shared" si="12"/>
        <v>42737</v>
      </c>
      <c r="C247" s="4" t="s">
        <v>28</v>
      </c>
      <c r="D247" s="4" t="s">
        <v>29</v>
      </c>
      <c r="E247" s="1">
        <v>6</v>
      </c>
      <c r="F247" s="1">
        <v>15</v>
      </c>
      <c r="G247" s="1" t="s">
        <v>1061</v>
      </c>
      <c r="H247" s="1" t="s">
        <v>31</v>
      </c>
      <c r="I247" s="1">
        <v>2700</v>
      </c>
      <c r="K247" s="1" t="s">
        <v>1062</v>
      </c>
      <c r="L247" s="1" t="s">
        <v>1062</v>
      </c>
      <c r="M247" s="1" t="s">
        <v>1094</v>
      </c>
      <c r="N247" s="3">
        <v>76630</v>
      </c>
      <c r="O247" s="1">
        <v>106</v>
      </c>
      <c r="P247" s="1">
        <v>57.3</v>
      </c>
      <c r="Q247" s="22" t="s">
        <v>110</v>
      </c>
      <c r="R247" s="20">
        <v>3</v>
      </c>
      <c r="S247" s="1" t="s">
        <v>1095</v>
      </c>
      <c r="T247" s="1" t="s">
        <v>51</v>
      </c>
      <c r="U247" s="1" t="s">
        <v>111</v>
      </c>
      <c r="AC247" s="5" t="s">
        <v>1096</v>
      </c>
    </row>
    <row r="248" spans="1:30" x14ac:dyDescent="0.25">
      <c r="A248" s="24">
        <f t="shared" si="14"/>
        <v>15</v>
      </c>
      <c r="B248" s="4">
        <f t="shared" si="12"/>
        <v>42737</v>
      </c>
      <c r="C248" s="4" t="s">
        <v>28</v>
      </c>
      <c r="D248" s="4" t="s">
        <v>29</v>
      </c>
      <c r="E248" s="1">
        <v>6</v>
      </c>
      <c r="F248" s="1">
        <v>16</v>
      </c>
      <c r="G248" s="1" t="s">
        <v>1097</v>
      </c>
      <c r="H248" s="1" t="s">
        <v>31</v>
      </c>
      <c r="I248" s="1">
        <v>2700</v>
      </c>
      <c r="K248" s="1" t="s">
        <v>185</v>
      </c>
      <c r="L248" s="1" t="s">
        <v>777</v>
      </c>
      <c r="M248" s="1" t="s">
        <v>1098</v>
      </c>
      <c r="N248" s="3">
        <v>77410</v>
      </c>
      <c r="O248" s="1">
        <v>4.3</v>
      </c>
      <c r="P248" s="1">
        <v>4.0999999999999996</v>
      </c>
      <c r="Q248" s="22" t="s">
        <v>110</v>
      </c>
      <c r="R248" s="20">
        <v>6</v>
      </c>
      <c r="S248" s="1" t="s">
        <v>1059</v>
      </c>
      <c r="T248" s="1" t="s">
        <v>98</v>
      </c>
      <c r="U248" s="1" t="s">
        <v>111</v>
      </c>
      <c r="AC248" s="6">
        <v>3</v>
      </c>
    </row>
    <row r="249" spans="1:30" x14ac:dyDescent="0.25">
      <c r="A249" s="24">
        <f t="shared" si="14"/>
        <v>15</v>
      </c>
      <c r="B249" s="4">
        <f t="shared" si="12"/>
        <v>42737</v>
      </c>
      <c r="C249" s="4" t="s">
        <v>28</v>
      </c>
      <c r="D249" s="4" t="s">
        <v>29</v>
      </c>
      <c r="E249" s="1">
        <v>6</v>
      </c>
      <c r="F249" s="1">
        <v>17</v>
      </c>
      <c r="G249" s="1" t="s">
        <v>1067</v>
      </c>
      <c r="H249" s="1" t="s">
        <v>31</v>
      </c>
      <c r="I249" s="1">
        <v>2700</v>
      </c>
      <c r="K249" s="1" t="s">
        <v>1068</v>
      </c>
      <c r="L249" s="1" t="s">
        <v>1068</v>
      </c>
      <c r="M249" s="1" t="s">
        <v>1099</v>
      </c>
      <c r="N249" s="3">
        <v>78770</v>
      </c>
      <c r="O249" s="1">
        <v>10</v>
      </c>
      <c r="P249" s="1">
        <v>12.8</v>
      </c>
      <c r="Q249" s="22" t="s">
        <v>110</v>
      </c>
      <c r="R249" s="20">
        <v>7</v>
      </c>
      <c r="S249" s="1" t="s">
        <v>1064</v>
      </c>
      <c r="T249" s="1" t="s">
        <v>54</v>
      </c>
      <c r="U249" s="1" t="s">
        <v>111</v>
      </c>
      <c r="AC249" s="5" t="s">
        <v>1100</v>
      </c>
    </row>
    <row r="250" spans="1:30" x14ac:dyDescent="0.25">
      <c r="A250" s="24">
        <f t="shared" si="14"/>
        <v>15</v>
      </c>
      <c r="B250" s="4">
        <f t="shared" si="12"/>
        <v>42737</v>
      </c>
      <c r="C250" s="4" t="s">
        <v>28</v>
      </c>
      <c r="D250" s="4" t="s">
        <v>29</v>
      </c>
      <c r="E250" s="1">
        <v>6</v>
      </c>
      <c r="F250" s="1">
        <v>18</v>
      </c>
      <c r="G250" s="1" t="s">
        <v>1101</v>
      </c>
      <c r="H250" s="1" t="s">
        <v>31</v>
      </c>
      <c r="I250" s="1">
        <v>2700</v>
      </c>
      <c r="K250" s="1" t="s">
        <v>302</v>
      </c>
      <c r="L250" s="1" t="s">
        <v>302</v>
      </c>
      <c r="M250" s="1" t="s">
        <v>640</v>
      </c>
      <c r="N250" s="3">
        <v>79900</v>
      </c>
      <c r="O250" s="1">
        <v>8.5</v>
      </c>
      <c r="P250" s="1">
        <v>7.8</v>
      </c>
      <c r="Q250" s="22" t="s">
        <v>110</v>
      </c>
      <c r="R250" s="20">
        <v>8</v>
      </c>
      <c r="S250" s="1" t="s">
        <v>1070</v>
      </c>
      <c r="T250" s="1" t="s">
        <v>808</v>
      </c>
      <c r="U250" s="1" t="s">
        <v>111</v>
      </c>
    </row>
    <row r="251" spans="1:30" x14ac:dyDescent="0.25">
      <c r="A251" s="24" t="str">
        <f t="shared" si="14"/>
        <v/>
      </c>
      <c r="B251" s="4" t="str">
        <f t="shared" si="12"/>
        <v/>
      </c>
      <c r="C251" s="4"/>
      <c r="D251" s="4"/>
    </row>
    <row r="252" spans="1:30" x14ac:dyDescent="0.25">
      <c r="A252" s="24" t="str">
        <f t="shared" si="14"/>
        <v/>
      </c>
      <c r="B252" s="4" t="str">
        <f t="shared" si="12"/>
        <v/>
      </c>
      <c r="C252" s="4"/>
      <c r="D252" s="4"/>
    </row>
    <row r="253" spans="1:30" x14ac:dyDescent="0.25">
      <c r="A253" s="24">
        <f t="shared" si="14"/>
        <v>16</v>
      </c>
      <c r="B253" s="4">
        <f t="shared" si="12"/>
        <v>42737</v>
      </c>
      <c r="C253" s="4" t="s">
        <v>28</v>
      </c>
      <c r="D253" s="4" t="s">
        <v>29</v>
      </c>
      <c r="E253" s="1">
        <v>7</v>
      </c>
      <c r="F253" s="1">
        <v>1</v>
      </c>
      <c r="G253" s="1" t="s">
        <v>1102</v>
      </c>
      <c r="H253" s="1" t="s">
        <v>31</v>
      </c>
      <c r="I253" s="1">
        <v>2700</v>
      </c>
      <c r="K253" s="1" t="s">
        <v>1103</v>
      </c>
      <c r="L253" s="1" t="s">
        <v>1104</v>
      </c>
      <c r="M253" s="1" t="s">
        <v>1105</v>
      </c>
      <c r="N253" s="3">
        <v>53790</v>
      </c>
      <c r="O253" s="1">
        <v>137</v>
      </c>
      <c r="P253" s="1">
        <v>116.7</v>
      </c>
      <c r="Q253" s="22">
        <v>1</v>
      </c>
      <c r="R253" s="20">
        <v>17</v>
      </c>
      <c r="S253" s="1" t="s">
        <v>1106</v>
      </c>
      <c r="T253" s="1" t="s">
        <v>54</v>
      </c>
      <c r="U253" s="2" t="s">
        <v>1107</v>
      </c>
      <c r="V253" s="5"/>
      <c r="W253" s="5" t="s">
        <v>38</v>
      </c>
      <c r="X253" s="13" t="s">
        <v>39</v>
      </c>
      <c r="Y253" s="13"/>
    </row>
    <row r="254" spans="1:30" x14ac:dyDescent="0.25">
      <c r="A254" s="24">
        <f t="shared" si="14"/>
        <v>16</v>
      </c>
      <c r="B254" s="4">
        <f t="shared" si="12"/>
        <v>42737</v>
      </c>
      <c r="C254" s="4" t="s">
        <v>28</v>
      </c>
      <c r="D254" s="4" t="s">
        <v>29</v>
      </c>
      <c r="E254" s="1">
        <v>7</v>
      </c>
      <c r="F254" s="1">
        <v>2</v>
      </c>
      <c r="G254" s="1" t="s">
        <v>1108</v>
      </c>
      <c r="H254" s="1" t="s">
        <v>31</v>
      </c>
      <c r="I254" s="1">
        <v>2700</v>
      </c>
      <c r="K254" s="1" t="s">
        <v>383</v>
      </c>
      <c r="L254" s="1" t="s">
        <v>131</v>
      </c>
      <c r="M254" s="1" t="s">
        <v>761</v>
      </c>
      <c r="N254" s="3">
        <v>58480</v>
      </c>
      <c r="O254" s="1">
        <v>25</v>
      </c>
      <c r="P254" s="1">
        <v>27.4</v>
      </c>
      <c r="Q254" s="22">
        <v>2</v>
      </c>
      <c r="R254" s="20">
        <v>10</v>
      </c>
      <c r="S254" s="1" t="s">
        <v>1109</v>
      </c>
      <c r="T254" s="1" t="s">
        <v>1110</v>
      </c>
      <c r="U254" s="2" t="s">
        <v>158</v>
      </c>
      <c r="V254" s="7">
        <v>17</v>
      </c>
      <c r="W254" s="27">
        <v>2.8</v>
      </c>
      <c r="X254" s="5"/>
      <c r="Y254" s="5" t="s">
        <v>38</v>
      </c>
      <c r="Z254" s="6">
        <v>17</v>
      </c>
      <c r="AA254" s="6">
        <v>12</v>
      </c>
      <c r="AC254" s="6">
        <v>5</v>
      </c>
      <c r="AD254" s="6">
        <v>14</v>
      </c>
    </row>
    <row r="255" spans="1:30" x14ac:dyDescent="0.25">
      <c r="A255" s="24">
        <f t="shared" si="14"/>
        <v>16</v>
      </c>
      <c r="B255" s="4">
        <f t="shared" si="12"/>
        <v>42737</v>
      </c>
      <c r="C255" s="4" t="s">
        <v>28</v>
      </c>
      <c r="D255" s="4" t="s">
        <v>29</v>
      </c>
      <c r="E255" s="1">
        <v>7</v>
      </c>
      <c r="F255" s="1">
        <v>3</v>
      </c>
      <c r="G255" s="1" t="s">
        <v>1111</v>
      </c>
      <c r="H255" s="1" t="s">
        <v>31</v>
      </c>
      <c r="I255" s="1">
        <v>2700</v>
      </c>
      <c r="K255" s="1" t="s">
        <v>131</v>
      </c>
      <c r="L255" s="1" t="s">
        <v>131</v>
      </c>
      <c r="M255" s="1" t="s">
        <v>1094</v>
      </c>
      <c r="N255" s="3">
        <v>58690</v>
      </c>
      <c r="O255" s="1">
        <v>14</v>
      </c>
      <c r="P255" s="1">
        <v>13</v>
      </c>
      <c r="Q255" s="22">
        <v>3</v>
      </c>
      <c r="R255" s="20">
        <v>3</v>
      </c>
      <c r="S255" s="1" t="s">
        <v>1112</v>
      </c>
      <c r="T255" s="1" t="s">
        <v>131</v>
      </c>
      <c r="U255" s="2" t="s">
        <v>158</v>
      </c>
      <c r="V255" s="9" t="s">
        <v>56</v>
      </c>
      <c r="W255" s="27"/>
      <c r="X255" s="7">
        <v>17</v>
      </c>
      <c r="Y255" s="27">
        <v>2.7</v>
      </c>
      <c r="Z255" s="5" t="s">
        <v>1113</v>
      </c>
      <c r="AA255" s="5" t="s">
        <v>1114</v>
      </c>
      <c r="AC255" s="5" t="s">
        <v>1115</v>
      </c>
      <c r="AD255" s="5" t="s">
        <v>1116</v>
      </c>
    </row>
    <row r="256" spans="1:30" x14ac:dyDescent="0.25">
      <c r="A256" s="24">
        <f t="shared" si="14"/>
        <v>16</v>
      </c>
      <c r="B256" s="4">
        <f t="shared" si="12"/>
        <v>42737</v>
      </c>
      <c r="C256" s="4" t="s">
        <v>28</v>
      </c>
      <c r="D256" s="4" t="s">
        <v>29</v>
      </c>
      <c r="E256" s="1">
        <v>7</v>
      </c>
      <c r="F256" s="1">
        <v>4</v>
      </c>
      <c r="G256" s="1" t="s">
        <v>1117</v>
      </c>
      <c r="H256" s="1" t="s">
        <v>31</v>
      </c>
      <c r="I256" s="1">
        <v>2700</v>
      </c>
      <c r="K256" s="1" t="s">
        <v>1118</v>
      </c>
      <c r="L256" s="1" t="s">
        <v>1118</v>
      </c>
      <c r="M256" s="1" t="s">
        <v>1119</v>
      </c>
      <c r="N256" s="3">
        <v>61655</v>
      </c>
      <c r="O256" s="1">
        <v>75</v>
      </c>
      <c r="P256" s="1">
        <v>97.8</v>
      </c>
      <c r="Q256" s="22">
        <v>4</v>
      </c>
      <c r="R256" s="20">
        <v>7</v>
      </c>
      <c r="S256" s="1" t="s">
        <v>1120</v>
      </c>
      <c r="T256" s="1" t="s">
        <v>185</v>
      </c>
      <c r="U256" s="2" t="s">
        <v>158</v>
      </c>
      <c r="V256" s="7">
        <v>17</v>
      </c>
      <c r="W256" s="26">
        <v>1.9</v>
      </c>
      <c r="X256" s="9" t="s">
        <v>56</v>
      </c>
      <c r="Y256" s="27"/>
      <c r="Z256" s="6">
        <v>11</v>
      </c>
      <c r="AA256" s="6">
        <v>6</v>
      </c>
      <c r="AC256" s="6">
        <v>15</v>
      </c>
      <c r="AD256" s="6">
        <v>8</v>
      </c>
    </row>
    <row r="257" spans="1:30" x14ac:dyDescent="0.25">
      <c r="A257" s="24">
        <f t="shared" si="14"/>
        <v>16</v>
      </c>
      <c r="B257" s="4">
        <f t="shared" si="12"/>
        <v>42737</v>
      </c>
      <c r="C257" s="4" t="s">
        <v>28</v>
      </c>
      <c r="D257" s="4" t="s">
        <v>29</v>
      </c>
      <c r="E257" s="1">
        <v>7</v>
      </c>
      <c r="F257" s="1">
        <v>5</v>
      </c>
      <c r="G257" s="1" t="s">
        <v>1121</v>
      </c>
      <c r="H257" s="1" t="s">
        <v>31</v>
      </c>
      <c r="I257" s="1">
        <v>2700</v>
      </c>
      <c r="K257" s="1" t="s">
        <v>284</v>
      </c>
      <c r="L257" s="1" t="s">
        <v>346</v>
      </c>
      <c r="M257" s="1" t="s">
        <v>1122</v>
      </c>
      <c r="N257" s="3">
        <v>62510</v>
      </c>
      <c r="O257" s="1">
        <v>15</v>
      </c>
      <c r="P257" s="1">
        <v>23.5</v>
      </c>
      <c r="Q257" s="22">
        <v>5</v>
      </c>
      <c r="R257" s="20">
        <v>9</v>
      </c>
      <c r="S257" s="1" t="s">
        <v>1123</v>
      </c>
      <c r="T257" s="1" t="s">
        <v>50</v>
      </c>
      <c r="U257" s="2" t="s">
        <v>165</v>
      </c>
      <c r="V257" s="9" t="s">
        <v>71</v>
      </c>
      <c r="W257" s="26"/>
      <c r="X257" s="7">
        <v>17</v>
      </c>
      <c r="Y257" s="26">
        <v>1.8</v>
      </c>
      <c r="Z257" s="5" t="s">
        <v>1124</v>
      </c>
      <c r="AA257" s="5" t="s">
        <v>1125</v>
      </c>
      <c r="AC257" s="5" t="s">
        <v>1126</v>
      </c>
      <c r="AD257" s="5" t="s">
        <v>1127</v>
      </c>
    </row>
    <row r="258" spans="1:30" x14ac:dyDescent="0.25">
      <c r="A258" s="24">
        <f t="shared" si="14"/>
        <v>16</v>
      </c>
      <c r="B258" s="4">
        <f t="shared" si="12"/>
        <v>42737</v>
      </c>
      <c r="C258" s="4" t="s">
        <v>28</v>
      </c>
      <c r="D258" s="4" t="s">
        <v>29</v>
      </c>
      <c r="E258" s="1">
        <v>7</v>
      </c>
      <c r="F258" s="1">
        <v>6</v>
      </c>
      <c r="G258" s="1" t="s">
        <v>1128</v>
      </c>
      <c r="H258" s="1" t="s">
        <v>31</v>
      </c>
      <c r="I258" s="1">
        <v>2700</v>
      </c>
      <c r="K258" s="1" t="s">
        <v>1036</v>
      </c>
      <c r="L258" s="1" t="s">
        <v>542</v>
      </c>
      <c r="M258" s="1" t="s">
        <v>1129</v>
      </c>
      <c r="N258" s="3">
        <v>62640</v>
      </c>
      <c r="O258" s="1">
        <v>27</v>
      </c>
      <c r="P258" s="1">
        <v>24.4</v>
      </c>
      <c r="Q258" s="22">
        <v>6</v>
      </c>
      <c r="R258" s="20">
        <v>14</v>
      </c>
      <c r="S258" s="1" t="s">
        <v>1130</v>
      </c>
      <c r="T258" s="1" t="s">
        <v>217</v>
      </c>
      <c r="U258" s="1" t="s">
        <v>99</v>
      </c>
      <c r="V258" s="7">
        <v>10</v>
      </c>
      <c r="W258" s="26">
        <v>4.3</v>
      </c>
      <c r="X258" s="9" t="s">
        <v>71</v>
      </c>
      <c r="Y258" s="26"/>
      <c r="AA258" s="6">
        <v>18</v>
      </c>
      <c r="AC258" s="6">
        <v>16</v>
      </c>
      <c r="AD258" s="6">
        <v>1</v>
      </c>
    </row>
    <row r="259" spans="1:30" x14ac:dyDescent="0.25">
      <c r="A259" s="24">
        <f t="shared" si="14"/>
        <v>16</v>
      </c>
      <c r="B259" s="4">
        <f t="shared" si="12"/>
        <v>42737</v>
      </c>
      <c r="C259" s="4" t="s">
        <v>28</v>
      </c>
      <c r="D259" s="4" t="s">
        <v>29</v>
      </c>
      <c r="E259" s="1">
        <v>7</v>
      </c>
      <c r="F259" s="1">
        <v>7</v>
      </c>
      <c r="G259" s="1" t="s">
        <v>1131</v>
      </c>
      <c r="H259" s="1" t="s">
        <v>31</v>
      </c>
      <c r="I259" s="1">
        <v>2700</v>
      </c>
      <c r="K259" s="1" t="s">
        <v>185</v>
      </c>
      <c r="L259" s="1" t="s">
        <v>1132</v>
      </c>
      <c r="M259" s="1" t="s">
        <v>1133</v>
      </c>
      <c r="N259" s="3">
        <v>65190</v>
      </c>
      <c r="O259" s="1">
        <v>25</v>
      </c>
      <c r="P259" s="1">
        <v>14.6</v>
      </c>
      <c r="Q259" s="22">
        <v>7</v>
      </c>
      <c r="R259" s="20">
        <v>15</v>
      </c>
      <c r="S259" s="1" t="s">
        <v>1134</v>
      </c>
      <c r="T259" s="1" t="s">
        <v>98</v>
      </c>
      <c r="U259" s="1" t="s">
        <v>99</v>
      </c>
      <c r="V259" s="9" t="s">
        <v>71</v>
      </c>
      <c r="W259" s="26"/>
      <c r="X259" s="7">
        <v>10</v>
      </c>
      <c r="Y259" s="26">
        <v>3.8</v>
      </c>
      <c r="AA259" s="5" t="s">
        <v>1135</v>
      </c>
      <c r="AC259" s="5" t="s">
        <v>1136</v>
      </c>
      <c r="AD259" s="5" t="s">
        <v>1137</v>
      </c>
    </row>
    <row r="260" spans="1:30" x14ac:dyDescent="0.25">
      <c r="A260" s="24">
        <f t="shared" si="14"/>
        <v>16</v>
      </c>
      <c r="B260" s="4">
        <f t="shared" si="12"/>
        <v>42737</v>
      </c>
      <c r="C260" s="4" t="s">
        <v>28</v>
      </c>
      <c r="D260" s="4" t="s">
        <v>29</v>
      </c>
      <c r="E260" s="1">
        <v>7</v>
      </c>
      <c r="F260" s="1">
        <v>8</v>
      </c>
      <c r="G260" s="1" t="s">
        <v>1138</v>
      </c>
      <c r="H260" s="1" t="s">
        <v>31</v>
      </c>
      <c r="I260" s="1">
        <v>2700</v>
      </c>
      <c r="K260" s="1" t="s">
        <v>1139</v>
      </c>
      <c r="L260" s="1" t="s">
        <v>1118</v>
      </c>
      <c r="M260" s="1" t="s">
        <v>1140</v>
      </c>
      <c r="N260" s="3">
        <v>67240</v>
      </c>
      <c r="O260" s="1">
        <v>84</v>
      </c>
      <c r="P260" s="1">
        <v>116.7</v>
      </c>
      <c r="Q260" s="22">
        <v>8</v>
      </c>
      <c r="R260" s="20">
        <v>6</v>
      </c>
      <c r="S260" s="1" t="s">
        <v>1128</v>
      </c>
      <c r="T260" s="1" t="s">
        <v>1036</v>
      </c>
      <c r="U260" s="1" t="s">
        <v>105</v>
      </c>
      <c r="V260" s="7">
        <v>3</v>
      </c>
      <c r="W260" s="26">
        <v>3.6</v>
      </c>
      <c r="X260" s="9" t="s">
        <v>71</v>
      </c>
      <c r="Y260" s="26"/>
      <c r="AA260" s="6">
        <v>13</v>
      </c>
      <c r="AC260" s="6">
        <v>3</v>
      </c>
    </row>
    <row r="261" spans="1:30" x14ac:dyDescent="0.25">
      <c r="A261" s="24">
        <f t="shared" si="14"/>
        <v>16</v>
      </c>
      <c r="B261" s="4">
        <f t="shared" si="12"/>
        <v>42737</v>
      </c>
      <c r="C261" s="4" t="s">
        <v>28</v>
      </c>
      <c r="D261" s="4" t="s">
        <v>29</v>
      </c>
      <c r="E261" s="1">
        <v>7</v>
      </c>
      <c r="F261" s="1">
        <v>9</v>
      </c>
      <c r="G261" s="1" t="s">
        <v>1141</v>
      </c>
      <c r="H261" s="1" t="s">
        <v>391</v>
      </c>
      <c r="I261" s="1">
        <v>2700</v>
      </c>
      <c r="K261" s="1" t="s">
        <v>50</v>
      </c>
      <c r="L261" s="1" t="s">
        <v>1142</v>
      </c>
      <c r="M261" s="1" t="s">
        <v>416</v>
      </c>
      <c r="N261" s="3">
        <v>67990</v>
      </c>
      <c r="O261" s="1">
        <v>37</v>
      </c>
      <c r="P261" s="1">
        <v>43.4</v>
      </c>
      <c r="Q261" s="22">
        <v>9</v>
      </c>
      <c r="R261" s="20">
        <v>16</v>
      </c>
      <c r="S261" s="1" t="s">
        <v>1143</v>
      </c>
      <c r="T261" s="1" t="s">
        <v>1144</v>
      </c>
      <c r="U261" s="1" t="s">
        <v>736</v>
      </c>
      <c r="V261" s="9" t="s">
        <v>71</v>
      </c>
      <c r="W261" s="26"/>
      <c r="X261" s="7">
        <v>3</v>
      </c>
      <c r="Y261" s="26">
        <v>4</v>
      </c>
      <c r="AA261" s="5" t="s">
        <v>1145</v>
      </c>
      <c r="AC261" s="5" t="s">
        <v>1146</v>
      </c>
    </row>
    <row r="262" spans="1:30" x14ac:dyDescent="0.25">
      <c r="A262" s="24">
        <f t="shared" si="14"/>
        <v>16</v>
      </c>
      <c r="B262" s="4">
        <f t="shared" si="12"/>
        <v>42737</v>
      </c>
      <c r="C262" s="4" t="s">
        <v>28</v>
      </c>
      <c r="D262" s="4" t="s">
        <v>29</v>
      </c>
      <c r="E262" s="1">
        <v>7</v>
      </c>
      <c r="F262" s="1">
        <v>10</v>
      </c>
      <c r="G262" s="1" t="s">
        <v>1147</v>
      </c>
      <c r="H262" s="1" t="s">
        <v>31</v>
      </c>
      <c r="I262" s="1">
        <v>2700</v>
      </c>
      <c r="K262" s="1" t="s">
        <v>1110</v>
      </c>
      <c r="L262" s="1" t="s">
        <v>1148</v>
      </c>
      <c r="M262" s="1" t="s">
        <v>1149</v>
      </c>
      <c r="N262" s="3">
        <v>71390</v>
      </c>
      <c r="O262" s="1">
        <v>28</v>
      </c>
      <c r="P262" s="1">
        <v>20</v>
      </c>
      <c r="Q262" s="22">
        <v>10</v>
      </c>
      <c r="R262" s="20">
        <v>4</v>
      </c>
      <c r="S262" s="1" t="s">
        <v>1117</v>
      </c>
      <c r="T262" s="1" t="s">
        <v>1118</v>
      </c>
      <c r="U262" s="1" t="s">
        <v>1052</v>
      </c>
      <c r="V262" s="28"/>
      <c r="W262" s="28"/>
      <c r="X262" s="9" t="s">
        <v>71</v>
      </c>
      <c r="Y262" s="26"/>
      <c r="AA262" s="6">
        <v>10</v>
      </c>
      <c r="AC262" s="6">
        <v>2</v>
      </c>
    </row>
    <row r="263" spans="1:30" x14ac:dyDescent="0.25">
      <c r="A263" s="24">
        <f t="shared" si="14"/>
        <v>16</v>
      </c>
      <c r="B263" s="4">
        <f t="shared" si="12"/>
        <v>42737</v>
      </c>
      <c r="C263" s="4" t="s">
        <v>28</v>
      </c>
      <c r="D263" s="4" t="s">
        <v>29</v>
      </c>
      <c r="E263" s="1">
        <v>7</v>
      </c>
      <c r="F263" s="1">
        <v>11</v>
      </c>
      <c r="G263" s="1" t="s">
        <v>1150</v>
      </c>
      <c r="H263" s="1" t="s">
        <v>31</v>
      </c>
      <c r="I263" s="1">
        <v>2700</v>
      </c>
      <c r="K263" s="1" t="s">
        <v>714</v>
      </c>
      <c r="L263" s="1" t="s">
        <v>714</v>
      </c>
      <c r="M263" s="1" t="s">
        <v>197</v>
      </c>
      <c r="N263" s="3">
        <v>71790</v>
      </c>
      <c r="O263" s="1">
        <v>14</v>
      </c>
      <c r="P263" s="1">
        <v>17.399999999999999</v>
      </c>
      <c r="Q263" s="21" t="s">
        <v>246</v>
      </c>
      <c r="R263" s="20">
        <v>1</v>
      </c>
      <c r="S263" s="1" t="s">
        <v>1102</v>
      </c>
      <c r="T263" s="1" t="s">
        <v>1103</v>
      </c>
      <c r="U263" s="1" t="s">
        <v>111</v>
      </c>
      <c r="AA263" s="5" t="s">
        <v>1151</v>
      </c>
      <c r="AC263" s="5" t="s">
        <v>1152</v>
      </c>
    </row>
    <row r="264" spans="1:30" x14ac:dyDescent="0.25">
      <c r="A264" s="24">
        <f t="shared" si="14"/>
        <v>16</v>
      </c>
      <c r="B264" s="4">
        <f t="shared" si="12"/>
        <v>42737</v>
      </c>
      <c r="C264" s="4" t="s">
        <v>28</v>
      </c>
      <c r="D264" s="4" t="s">
        <v>29</v>
      </c>
      <c r="E264" s="1">
        <v>7</v>
      </c>
      <c r="F264" s="1">
        <v>12</v>
      </c>
      <c r="G264" s="1" t="s">
        <v>1153</v>
      </c>
      <c r="H264" s="1" t="s">
        <v>31</v>
      </c>
      <c r="I264" s="1">
        <v>2700</v>
      </c>
      <c r="K264" s="1" t="s">
        <v>482</v>
      </c>
      <c r="L264" s="1" t="s">
        <v>131</v>
      </c>
      <c r="M264" s="1" t="s">
        <v>1154</v>
      </c>
      <c r="N264" s="3">
        <v>73200</v>
      </c>
      <c r="O264" s="1">
        <v>8.3000000000000007</v>
      </c>
      <c r="P264" s="1">
        <v>9.1999999999999993</v>
      </c>
      <c r="Q264" s="21" t="s">
        <v>246</v>
      </c>
      <c r="R264" s="20">
        <v>8</v>
      </c>
      <c r="S264" s="1" t="s">
        <v>1138</v>
      </c>
      <c r="T264" s="1" t="s">
        <v>1139</v>
      </c>
      <c r="U264" s="1" t="s">
        <v>111</v>
      </c>
      <c r="AC264" s="6">
        <v>9</v>
      </c>
    </row>
    <row r="265" spans="1:30" x14ac:dyDescent="0.25">
      <c r="A265" s="24">
        <f t="shared" si="14"/>
        <v>16</v>
      </c>
      <c r="B265" s="4">
        <f t="shared" si="12"/>
        <v>42737</v>
      </c>
      <c r="C265" s="4" t="s">
        <v>28</v>
      </c>
      <c r="D265" s="4" t="s">
        <v>29</v>
      </c>
      <c r="E265" s="1">
        <v>7</v>
      </c>
      <c r="F265" s="1">
        <v>13</v>
      </c>
      <c r="G265" s="1" t="s">
        <v>1155</v>
      </c>
      <c r="H265" s="1" t="s">
        <v>391</v>
      </c>
      <c r="I265" s="1">
        <v>2700</v>
      </c>
      <c r="K265" s="1" t="s">
        <v>137</v>
      </c>
      <c r="L265" s="1" t="s">
        <v>805</v>
      </c>
      <c r="M265" s="1" t="s">
        <v>1083</v>
      </c>
      <c r="N265" s="3">
        <v>75320</v>
      </c>
      <c r="O265" s="1">
        <v>6</v>
      </c>
      <c r="P265" s="1">
        <v>5.3</v>
      </c>
      <c r="Q265" s="22" t="s">
        <v>110</v>
      </c>
      <c r="R265" s="20">
        <v>2</v>
      </c>
      <c r="S265" s="1" t="s">
        <v>1156</v>
      </c>
      <c r="T265" s="1" t="s">
        <v>383</v>
      </c>
      <c r="U265" s="1" t="s">
        <v>111</v>
      </c>
      <c r="AC265" s="5" t="s">
        <v>1157</v>
      </c>
    </row>
    <row r="266" spans="1:30" x14ac:dyDescent="0.25">
      <c r="A266" s="24">
        <f t="shared" si="14"/>
        <v>16</v>
      </c>
      <c r="B266" s="4">
        <f t="shared" si="12"/>
        <v>42737</v>
      </c>
      <c r="C266" s="4" t="s">
        <v>28</v>
      </c>
      <c r="D266" s="4" t="s">
        <v>29</v>
      </c>
      <c r="E266" s="1">
        <v>7</v>
      </c>
      <c r="F266" s="1">
        <v>14</v>
      </c>
      <c r="G266" s="1" t="s">
        <v>1158</v>
      </c>
      <c r="H266" s="1" t="s">
        <v>391</v>
      </c>
      <c r="I266" s="1">
        <v>2700</v>
      </c>
      <c r="K266" s="1" t="s">
        <v>217</v>
      </c>
      <c r="L266" s="1" t="s">
        <v>217</v>
      </c>
      <c r="M266" s="1" t="s">
        <v>1159</v>
      </c>
      <c r="N266" s="3">
        <v>75890</v>
      </c>
      <c r="O266" s="1">
        <v>94</v>
      </c>
      <c r="P266" s="1">
        <v>43.1</v>
      </c>
      <c r="Q266" s="22" t="s">
        <v>110</v>
      </c>
      <c r="R266" s="20">
        <v>5</v>
      </c>
      <c r="S266" s="1" t="s">
        <v>1160</v>
      </c>
      <c r="T266" s="1" t="s">
        <v>284</v>
      </c>
      <c r="U266" s="1" t="s">
        <v>111</v>
      </c>
      <c r="AC266" s="6">
        <v>7</v>
      </c>
    </row>
    <row r="267" spans="1:30" x14ac:dyDescent="0.25">
      <c r="A267" s="24">
        <f t="shared" si="14"/>
        <v>16</v>
      </c>
      <c r="B267" s="4">
        <f t="shared" si="12"/>
        <v>42737</v>
      </c>
      <c r="C267" s="4" t="s">
        <v>28</v>
      </c>
      <c r="D267" s="4" t="s">
        <v>29</v>
      </c>
      <c r="E267" s="1">
        <v>7</v>
      </c>
      <c r="F267" s="1">
        <v>15</v>
      </c>
      <c r="G267" s="1" t="s">
        <v>1161</v>
      </c>
      <c r="H267" s="1" t="s">
        <v>391</v>
      </c>
      <c r="I267" s="1">
        <v>2700</v>
      </c>
      <c r="K267" s="1" t="s">
        <v>98</v>
      </c>
      <c r="L267" s="1" t="s">
        <v>1162</v>
      </c>
      <c r="M267" s="1" t="s">
        <v>1163</v>
      </c>
      <c r="N267" s="3">
        <v>76860</v>
      </c>
      <c r="O267" s="1">
        <v>29</v>
      </c>
      <c r="P267" s="1">
        <v>26.7</v>
      </c>
      <c r="Q267" s="22" t="s">
        <v>110</v>
      </c>
      <c r="R267" s="20">
        <v>11</v>
      </c>
      <c r="S267" s="1" t="s">
        <v>1150</v>
      </c>
      <c r="T267" s="1" t="s">
        <v>714</v>
      </c>
      <c r="U267" s="1" t="s">
        <v>111</v>
      </c>
      <c r="AC267" s="5" t="s">
        <v>1164</v>
      </c>
    </row>
    <row r="268" spans="1:30" x14ac:dyDescent="0.25">
      <c r="A268" s="24">
        <f t="shared" si="14"/>
        <v>16</v>
      </c>
      <c r="B268" s="4">
        <f t="shared" si="12"/>
        <v>42737</v>
      </c>
      <c r="C268" s="4" t="s">
        <v>28</v>
      </c>
      <c r="D268" s="4" t="s">
        <v>29</v>
      </c>
      <c r="E268" s="1">
        <v>7</v>
      </c>
      <c r="F268" s="1">
        <v>16</v>
      </c>
      <c r="G268" s="1" t="s">
        <v>1143</v>
      </c>
      <c r="H268" s="1" t="s">
        <v>31</v>
      </c>
      <c r="I268" s="1">
        <v>2700</v>
      </c>
      <c r="K268" s="1" t="s">
        <v>1144</v>
      </c>
      <c r="L268" s="1" t="s">
        <v>1165</v>
      </c>
      <c r="M268" s="1" t="s">
        <v>1083</v>
      </c>
      <c r="N268" s="3">
        <v>77830</v>
      </c>
      <c r="O268" s="1">
        <v>97</v>
      </c>
      <c r="P268" s="1">
        <v>106.1</v>
      </c>
      <c r="Q268" s="22" t="s">
        <v>110</v>
      </c>
      <c r="R268" s="20">
        <v>12</v>
      </c>
      <c r="S268" s="1" t="s">
        <v>1166</v>
      </c>
      <c r="T268" s="1" t="s">
        <v>482</v>
      </c>
      <c r="U268" s="1" t="s">
        <v>111</v>
      </c>
      <c r="AC268" s="6">
        <v>4</v>
      </c>
    </row>
    <row r="269" spans="1:30" x14ac:dyDescent="0.25">
      <c r="A269" s="24">
        <f t="shared" si="14"/>
        <v>16</v>
      </c>
      <c r="B269" s="4">
        <f t="shared" si="12"/>
        <v>42737</v>
      </c>
      <c r="C269" s="4" t="s">
        <v>28</v>
      </c>
      <c r="D269" s="4" t="s">
        <v>29</v>
      </c>
      <c r="E269" s="1">
        <v>7</v>
      </c>
      <c r="F269" s="1">
        <v>17</v>
      </c>
      <c r="G269" s="1" t="s">
        <v>1167</v>
      </c>
      <c r="H269" s="1" t="s">
        <v>31</v>
      </c>
      <c r="I269" s="1">
        <v>2700</v>
      </c>
      <c r="K269" s="1" t="s">
        <v>54</v>
      </c>
      <c r="L269" s="1" t="s">
        <v>557</v>
      </c>
      <c r="M269" s="1" t="s">
        <v>1168</v>
      </c>
      <c r="N269" s="3">
        <v>79720</v>
      </c>
      <c r="O269" s="1">
        <v>2.7</v>
      </c>
      <c r="P269" s="1">
        <v>3.3</v>
      </c>
      <c r="Q269" s="22" t="s">
        <v>110</v>
      </c>
      <c r="R269" s="20">
        <v>13</v>
      </c>
      <c r="S269" s="1" t="s">
        <v>1169</v>
      </c>
      <c r="T269" s="1" t="s">
        <v>137</v>
      </c>
      <c r="U269" s="1" t="s">
        <v>111</v>
      </c>
      <c r="AC269" s="5" t="s">
        <v>1170</v>
      </c>
    </row>
    <row r="270" spans="1:30" x14ac:dyDescent="0.25">
      <c r="A270" s="24">
        <f t="shared" si="14"/>
        <v>16</v>
      </c>
      <c r="B270" s="4">
        <f t="shared" si="12"/>
        <v>42737</v>
      </c>
      <c r="C270" s="4" t="s">
        <v>28</v>
      </c>
      <c r="D270" s="4" t="s">
        <v>29</v>
      </c>
      <c r="E270" s="1">
        <v>7</v>
      </c>
      <c r="F270" s="1">
        <v>18</v>
      </c>
      <c r="G270" s="1" t="s">
        <v>1171</v>
      </c>
      <c r="H270" s="1" t="s">
        <v>31</v>
      </c>
      <c r="I270" s="1">
        <v>2700</v>
      </c>
      <c r="K270" s="1" t="s">
        <v>125</v>
      </c>
      <c r="L270" s="1" t="s">
        <v>1172</v>
      </c>
      <c r="M270" s="1" t="s">
        <v>1173</v>
      </c>
      <c r="N270" s="3">
        <v>80650</v>
      </c>
      <c r="O270" s="1">
        <v>19</v>
      </c>
      <c r="P270" s="1">
        <v>10.5</v>
      </c>
      <c r="Q270" s="22" t="s">
        <v>110</v>
      </c>
      <c r="R270" s="20">
        <v>18</v>
      </c>
      <c r="S270" s="1" t="s">
        <v>1174</v>
      </c>
      <c r="T270" s="1" t="s">
        <v>125</v>
      </c>
      <c r="U270" s="1" t="s">
        <v>111</v>
      </c>
    </row>
    <row r="271" spans="1:30" x14ac:dyDescent="0.25">
      <c r="A271" s="24" t="str">
        <f t="shared" si="14"/>
        <v/>
      </c>
      <c r="B271" s="4" t="str">
        <f t="shared" si="12"/>
        <v/>
      </c>
      <c r="C271" s="4"/>
      <c r="D271" s="4"/>
    </row>
    <row r="272" spans="1:30" x14ac:dyDescent="0.25">
      <c r="A272" s="24">
        <v>17</v>
      </c>
      <c r="B272" s="4">
        <v>42737</v>
      </c>
      <c r="C272" s="4" t="s">
        <v>28</v>
      </c>
      <c r="D272" s="4" t="s">
        <v>29</v>
      </c>
      <c r="E272" s="1">
        <v>8</v>
      </c>
      <c r="F272" s="1">
        <v>1</v>
      </c>
      <c r="G272" s="1" t="s">
        <v>1175</v>
      </c>
      <c r="H272" s="1" t="s">
        <v>200</v>
      </c>
      <c r="I272" s="1">
        <v>2850</v>
      </c>
      <c r="J272" s="1">
        <v>55</v>
      </c>
      <c r="K272" s="1" t="s">
        <v>1176</v>
      </c>
      <c r="L272" s="1" t="s">
        <v>289</v>
      </c>
      <c r="M272" s="1" t="s">
        <v>1177</v>
      </c>
      <c r="N272" s="3">
        <v>10130</v>
      </c>
      <c r="O272" s="1">
        <v>71</v>
      </c>
      <c r="P272" s="1">
        <v>55.4</v>
      </c>
      <c r="Q272" s="22">
        <v>2</v>
      </c>
      <c r="R272" s="20">
        <v>8</v>
      </c>
      <c r="S272" s="1" t="s">
        <v>1178</v>
      </c>
      <c r="T272" s="1" t="s">
        <v>1179</v>
      </c>
      <c r="U272" s="2" t="s">
        <v>736</v>
      </c>
      <c r="V272" s="7">
        <v>14</v>
      </c>
      <c r="W272" s="27">
        <v>4.2</v>
      </c>
      <c r="X272" s="5"/>
      <c r="Y272" s="5" t="s">
        <v>38</v>
      </c>
      <c r="Z272" s="6">
        <v>11</v>
      </c>
      <c r="AB272" s="6">
        <v>14</v>
      </c>
      <c r="AC272" s="6">
        <v>3</v>
      </c>
      <c r="AD272" s="6">
        <v>5</v>
      </c>
    </row>
    <row r="273" spans="1:30" x14ac:dyDescent="0.25">
      <c r="A273" s="24">
        <f>IF(E273="","",IF(A272&lt;&gt;"",A272,IF(ABS(E273-E269)&lt;2,A269+1,A269+1)))</f>
        <v>17</v>
      </c>
      <c r="B273" s="4">
        <f>IF(E273=0,"",IF(B272&lt;&gt;"",B272,IF(#REF!&lt;&gt;"",#REF!,IF(#REF!&lt;&gt;"",#REF!,IF(B271&lt;&gt;"",B271,IF(B270&lt;&gt;"",B270,0))))))</f>
        <v>42737</v>
      </c>
      <c r="C273" s="4" t="s">
        <v>28</v>
      </c>
      <c r="D273" s="4" t="s">
        <v>29</v>
      </c>
      <c r="E273" s="1">
        <v>8</v>
      </c>
      <c r="F273" s="1">
        <v>2</v>
      </c>
      <c r="G273" s="1" t="s">
        <v>1180</v>
      </c>
      <c r="H273" s="1" t="s">
        <v>200</v>
      </c>
      <c r="I273" s="1">
        <v>2850</v>
      </c>
      <c r="J273" s="1">
        <v>55</v>
      </c>
      <c r="K273" s="1" t="s">
        <v>1181</v>
      </c>
      <c r="L273" s="1" t="s">
        <v>808</v>
      </c>
      <c r="M273" s="1" t="s">
        <v>1182</v>
      </c>
      <c r="N273" s="3">
        <v>11370</v>
      </c>
      <c r="O273" s="1">
        <v>51</v>
      </c>
      <c r="P273" s="1">
        <v>45.1</v>
      </c>
      <c r="Q273" s="22">
        <v>3</v>
      </c>
      <c r="R273" s="20">
        <v>10</v>
      </c>
      <c r="S273" s="1" t="s">
        <v>1183</v>
      </c>
      <c r="T273" s="1" t="s">
        <v>1184</v>
      </c>
      <c r="U273" s="2" t="s">
        <v>535</v>
      </c>
      <c r="V273" s="9" t="s">
        <v>56</v>
      </c>
      <c r="W273" s="27"/>
      <c r="X273" s="7">
        <v>14</v>
      </c>
      <c r="Y273" s="27">
        <v>4.7</v>
      </c>
      <c r="Z273" s="5" t="s">
        <v>1185</v>
      </c>
      <c r="AB273" s="5" t="s">
        <v>1186</v>
      </c>
      <c r="AC273" s="5" t="s">
        <v>1187</v>
      </c>
      <c r="AD273" s="5" t="s">
        <v>1188</v>
      </c>
    </row>
    <row r="274" spans="1:30" x14ac:dyDescent="0.25">
      <c r="A274" s="24">
        <f>IF(E274="","",IF(A273&lt;&gt;"",A273,IF(ABS(E274-E270)&lt;2,A270+1,A270+1)))</f>
        <v>17</v>
      </c>
      <c r="B274" s="4">
        <f>IF(E274=0,"",IF(B273&lt;&gt;"",B273,IF(B272&lt;&gt;"",B272,IF(#REF!&lt;&gt;"",#REF!,IF(#REF!&lt;&gt;"",#REF!,IF(B271&lt;&gt;"",B271,0))))))</f>
        <v>42737</v>
      </c>
      <c r="C274" s="4" t="s">
        <v>28</v>
      </c>
      <c r="D274" s="4" t="s">
        <v>29</v>
      </c>
      <c r="E274" s="1">
        <v>8</v>
      </c>
      <c r="F274" s="1">
        <v>3</v>
      </c>
      <c r="G274" s="1" t="s">
        <v>1189</v>
      </c>
      <c r="H274" s="1" t="s">
        <v>200</v>
      </c>
      <c r="I274" s="1">
        <v>2850</v>
      </c>
      <c r="J274" s="1">
        <v>55</v>
      </c>
      <c r="K274" s="1" t="s">
        <v>1190</v>
      </c>
      <c r="L274" s="1" t="s">
        <v>1191</v>
      </c>
      <c r="M274" s="1" t="s">
        <v>1192</v>
      </c>
      <c r="N274" s="3">
        <v>13550</v>
      </c>
      <c r="O274" s="1">
        <v>75</v>
      </c>
      <c r="P274" s="1">
        <v>94.1</v>
      </c>
      <c r="Q274" s="22">
        <v>4</v>
      </c>
      <c r="R274" s="20">
        <v>7</v>
      </c>
      <c r="S274" s="1" t="s">
        <v>1193</v>
      </c>
      <c r="T274" s="1" t="s">
        <v>1194</v>
      </c>
      <c r="U274" s="2" t="s">
        <v>535</v>
      </c>
      <c r="V274" s="7">
        <v>14</v>
      </c>
      <c r="W274" s="26">
        <v>1.8</v>
      </c>
      <c r="X274" s="9" t="s">
        <v>56</v>
      </c>
      <c r="Y274" s="27"/>
      <c r="Z274" s="6">
        <v>8</v>
      </c>
      <c r="AB274" s="6">
        <v>12</v>
      </c>
      <c r="AC274" s="6">
        <v>1</v>
      </c>
      <c r="AD274" s="6">
        <v>6</v>
      </c>
    </row>
    <row r="275" spans="1:30" x14ac:dyDescent="0.25">
      <c r="A275" s="24">
        <f>IF(E275="","",IF(A274&lt;&gt;"",A274,IF(ABS(E275-E271)&lt;2,A271+1,A271+1)))</f>
        <v>17</v>
      </c>
      <c r="B275" s="4">
        <f>IF(E275=0,"",IF(B274&lt;&gt;"",B274,IF(B273&lt;&gt;"",B273,IF(B272&lt;&gt;"",B272,IF(#REF!&lt;&gt;"",#REF!,IF(#REF!&lt;&gt;"",#REF!,0))))))</f>
        <v>42737</v>
      </c>
      <c r="C275" s="4" t="s">
        <v>28</v>
      </c>
      <c r="D275" s="4" t="s">
        <v>29</v>
      </c>
      <c r="E275" s="1">
        <v>8</v>
      </c>
      <c r="F275" s="1">
        <v>4</v>
      </c>
      <c r="G275" s="1" t="s">
        <v>1195</v>
      </c>
      <c r="H275" s="1" t="s">
        <v>200</v>
      </c>
      <c r="I275" s="1">
        <v>2850</v>
      </c>
      <c r="J275" s="1">
        <v>55</v>
      </c>
      <c r="K275" s="1" t="s">
        <v>1196</v>
      </c>
      <c r="L275" s="1" t="s">
        <v>1197</v>
      </c>
      <c r="M275" s="1" t="s">
        <v>1198</v>
      </c>
      <c r="N275" s="3">
        <v>19590</v>
      </c>
      <c r="O275" s="1">
        <v>82</v>
      </c>
      <c r="P275" s="1">
        <v>59.6</v>
      </c>
      <c r="Q275" s="22">
        <v>5</v>
      </c>
      <c r="R275" s="20">
        <v>5</v>
      </c>
      <c r="S275" s="1" t="s">
        <v>1199</v>
      </c>
      <c r="T275" s="1" t="s">
        <v>859</v>
      </c>
      <c r="U275" s="2" t="s">
        <v>1052</v>
      </c>
      <c r="V275" s="9" t="s">
        <v>71</v>
      </c>
      <c r="W275" s="26"/>
      <c r="X275" s="7">
        <v>14</v>
      </c>
      <c r="Y275" s="26">
        <v>1.8</v>
      </c>
      <c r="Z275" s="5" t="s">
        <v>1200</v>
      </c>
      <c r="AB275" s="5" t="s">
        <v>1201</v>
      </c>
      <c r="AC275" s="5" t="s">
        <v>1175</v>
      </c>
      <c r="AD275" s="5" t="s">
        <v>1202</v>
      </c>
    </row>
    <row r="276" spans="1:30" x14ac:dyDescent="0.25">
      <c r="A276" s="24">
        <f>IF(E276="","",IF(A275&lt;&gt;"",A275,IF(ABS(E276-#REF!)&lt;2,#REF!+1,#REF!+1)))</f>
        <v>17</v>
      </c>
      <c r="B276" s="4">
        <f>IF(E276=0,"",IF(B275&lt;&gt;"",B275,IF(B274&lt;&gt;"",B274,IF(B273&lt;&gt;"",B273,IF(B272&lt;&gt;"",B272,IF(#REF!&lt;&gt;"",#REF!,0))))))</f>
        <v>42737</v>
      </c>
      <c r="C276" s="4" t="s">
        <v>28</v>
      </c>
      <c r="D276" s="4" t="s">
        <v>29</v>
      </c>
      <c r="E276" s="1">
        <v>8</v>
      </c>
      <c r="F276" s="1">
        <v>5</v>
      </c>
      <c r="G276" s="1" t="s">
        <v>1199</v>
      </c>
      <c r="H276" s="1" t="s">
        <v>200</v>
      </c>
      <c r="I276" s="1">
        <v>2850</v>
      </c>
      <c r="J276" s="1">
        <v>55</v>
      </c>
      <c r="K276" s="1" t="s">
        <v>859</v>
      </c>
      <c r="L276" s="1" t="s">
        <v>1203</v>
      </c>
      <c r="M276" s="1" t="s">
        <v>1204</v>
      </c>
      <c r="N276" s="3">
        <v>23980</v>
      </c>
      <c r="O276" s="1">
        <v>24</v>
      </c>
      <c r="P276" s="1">
        <v>24.4</v>
      </c>
      <c r="Q276" s="22">
        <v>6</v>
      </c>
      <c r="R276" s="20">
        <v>9</v>
      </c>
      <c r="S276" s="1" t="s">
        <v>1205</v>
      </c>
      <c r="T276" s="1" t="s">
        <v>675</v>
      </c>
      <c r="U276" s="1" t="s">
        <v>1063</v>
      </c>
      <c r="V276" s="7">
        <v>8</v>
      </c>
      <c r="W276" s="26">
        <v>1.6</v>
      </c>
      <c r="X276" s="9" t="s">
        <v>71</v>
      </c>
      <c r="Y276" s="26"/>
      <c r="Z276" s="6">
        <v>10</v>
      </c>
      <c r="AB276" s="6">
        <v>9</v>
      </c>
      <c r="AC276" s="6">
        <v>7</v>
      </c>
      <c r="AD276" s="6">
        <v>2</v>
      </c>
    </row>
    <row r="277" spans="1:30" x14ac:dyDescent="0.25">
      <c r="A277" s="24">
        <f>IF(E277="","",IF(A276&lt;&gt;"",A276,IF(ABS(E277-#REF!)&lt;2,#REF!+1,#REF!+1)))</f>
        <v>17</v>
      </c>
      <c r="B277" s="4">
        <f t="shared" ref="B277:B286" si="15">IF(E277=0,"",IF(B276&lt;&gt;"",B276,IF(B275&lt;&gt;"",B275,IF(B274&lt;&gt;"",B274,IF(B273&lt;&gt;"",B273,IF(B272&lt;&gt;"",B272,0))))))</f>
        <v>42737</v>
      </c>
      <c r="C277" s="4" t="s">
        <v>28</v>
      </c>
      <c r="D277" s="4" t="s">
        <v>29</v>
      </c>
      <c r="E277" s="1">
        <v>8</v>
      </c>
      <c r="F277" s="1">
        <v>6</v>
      </c>
      <c r="G277" s="1" t="s">
        <v>1206</v>
      </c>
      <c r="H277" s="1" t="s">
        <v>200</v>
      </c>
      <c r="I277" s="1">
        <v>2850</v>
      </c>
      <c r="J277" s="1">
        <v>57</v>
      </c>
      <c r="K277" s="1" t="s">
        <v>1207</v>
      </c>
      <c r="L277" s="1" t="s">
        <v>964</v>
      </c>
      <c r="M277" s="1" t="s">
        <v>1208</v>
      </c>
      <c r="N277" s="3">
        <v>25020</v>
      </c>
      <c r="O277" s="1">
        <v>23</v>
      </c>
      <c r="P277" s="1">
        <v>14.9</v>
      </c>
      <c r="Q277" s="22">
        <v>7</v>
      </c>
      <c r="R277" s="20">
        <v>13</v>
      </c>
      <c r="S277" s="1" t="s">
        <v>1209</v>
      </c>
      <c r="T277" s="1" t="s">
        <v>1210</v>
      </c>
      <c r="U277" s="1" t="s">
        <v>1076</v>
      </c>
      <c r="V277" s="9" t="s">
        <v>71</v>
      </c>
      <c r="W277" s="26"/>
      <c r="X277" s="7">
        <v>8</v>
      </c>
      <c r="Y277" s="26">
        <v>1.5</v>
      </c>
      <c r="Z277" s="5" t="s">
        <v>1211</v>
      </c>
      <c r="AB277" s="5" t="s">
        <v>1212</v>
      </c>
      <c r="AC277" s="5" t="s">
        <v>1213</v>
      </c>
      <c r="AD277" s="5" t="s">
        <v>1214</v>
      </c>
    </row>
    <row r="278" spans="1:30" x14ac:dyDescent="0.25">
      <c r="A278" s="24">
        <f t="shared" si="14"/>
        <v>17</v>
      </c>
      <c r="B278" s="4">
        <f t="shared" si="15"/>
        <v>42737</v>
      </c>
      <c r="C278" s="4" t="s">
        <v>28</v>
      </c>
      <c r="D278" s="4" t="s">
        <v>29</v>
      </c>
      <c r="E278" s="1">
        <v>8</v>
      </c>
      <c r="F278" s="1">
        <v>7</v>
      </c>
      <c r="G278" s="1" t="s">
        <v>1193</v>
      </c>
      <c r="H278" s="1" t="s">
        <v>180</v>
      </c>
      <c r="I278" s="1">
        <v>2850</v>
      </c>
      <c r="J278" s="1">
        <v>55</v>
      </c>
      <c r="K278" s="1" t="s">
        <v>1194</v>
      </c>
      <c r="L278" s="1" t="s">
        <v>1148</v>
      </c>
      <c r="M278" s="1" t="s">
        <v>1215</v>
      </c>
      <c r="N278" s="3">
        <v>27150</v>
      </c>
      <c r="O278" s="1">
        <v>15</v>
      </c>
      <c r="P278" s="1">
        <v>8.6</v>
      </c>
      <c r="Q278" s="22">
        <v>8</v>
      </c>
      <c r="R278" s="20">
        <v>3</v>
      </c>
      <c r="S278" s="1" t="s">
        <v>1189</v>
      </c>
      <c r="T278" s="1" t="s">
        <v>1190</v>
      </c>
      <c r="U278" s="1" t="s">
        <v>873</v>
      </c>
      <c r="V278" s="7">
        <v>10</v>
      </c>
      <c r="W278" s="26">
        <v>2</v>
      </c>
      <c r="X278" s="9" t="s">
        <v>71</v>
      </c>
      <c r="Y278" s="26"/>
      <c r="AB278" s="6">
        <v>13</v>
      </c>
      <c r="AC278" s="6">
        <v>4</v>
      </c>
    </row>
    <row r="279" spans="1:30" x14ac:dyDescent="0.25">
      <c r="A279" s="24">
        <f t="shared" si="14"/>
        <v>17</v>
      </c>
      <c r="B279" s="4">
        <f t="shared" si="15"/>
        <v>42737</v>
      </c>
      <c r="C279" s="4" t="s">
        <v>28</v>
      </c>
      <c r="D279" s="4" t="s">
        <v>29</v>
      </c>
      <c r="E279" s="1">
        <v>8</v>
      </c>
      <c r="F279" s="1">
        <v>8</v>
      </c>
      <c r="G279" s="1" t="s">
        <v>1178</v>
      </c>
      <c r="H279" s="1" t="s">
        <v>200</v>
      </c>
      <c r="I279" s="1">
        <v>2850</v>
      </c>
      <c r="J279" s="1">
        <v>57</v>
      </c>
      <c r="K279" s="1" t="s">
        <v>1179</v>
      </c>
      <c r="L279" s="1" t="s">
        <v>1216</v>
      </c>
      <c r="M279" s="1" t="s">
        <v>1217</v>
      </c>
      <c r="N279" s="3">
        <v>27450</v>
      </c>
      <c r="O279" s="1">
        <v>4.2</v>
      </c>
      <c r="P279" s="1">
        <v>4.5</v>
      </c>
      <c r="Q279" s="22">
        <v>9</v>
      </c>
      <c r="R279" s="20">
        <v>1</v>
      </c>
      <c r="S279" s="1" t="s">
        <v>1175</v>
      </c>
      <c r="T279" s="1" t="s">
        <v>1176</v>
      </c>
      <c r="U279" s="1" t="s">
        <v>621</v>
      </c>
      <c r="V279" s="9" t="s">
        <v>71</v>
      </c>
      <c r="W279" s="26"/>
      <c r="X279" s="7">
        <v>10</v>
      </c>
      <c r="Y279" s="26">
        <v>1.9</v>
      </c>
      <c r="AB279" s="5" t="s">
        <v>1218</v>
      </c>
      <c r="AC279" s="5" t="s">
        <v>1219</v>
      </c>
    </row>
    <row r="280" spans="1:30" x14ac:dyDescent="0.25">
      <c r="A280" s="24">
        <f t="shared" si="14"/>
        <v>17</v>
      </c>
      <c r="B280" s="4">
        <f t="shared" si="15"/>
        <v>42737</v>
      </c>
      <c r="C280" s="4" t="s">
        <v>28</v>
      </c>
      <c r="D280" s="4" t="s">
        <v>29</v>
      </c>
      <c r="E280" s="1">
        <v>8</v>
      </c>
      <c r="F280" s="1">
        <v>9</v>
      </c>
      <c r="G280" s="1" t="s">
        <v>1220</v>
      </c>
      <c r="H280" s="1" t="s">
        <v>200</v>
      </c>
      <c r="I280" s="1">
        <v>2850</v>
      </c>
      <c r="J280" s="1">
        <v>55</v>
      </c>
      <c r="K280" s="1" t="s">
        <v>675</v>
      </c>
      <c r="L280" s="1" t="s">
        <v>695</v>
      </c>
      <c r="M280" s="1" t="s">
        <v>1221</v>
      </c>
      <c r="N280" s="3">
        <v>28790</v>
      </c>
      <c r="O280" s="1">
        <v>9.6</v>
      </c>
      <c r="P280" s="1">
        <v>9.1999999999999993</v>
      </c>
      <c r="Q280" s="22">
        <v>10</v>
      </c>
      <c r="R280" s="20">
        <v>4</v>
      </c>
      <c r="S280" s="1" t="s">
        <v>1195</v>
      </c>
      <c r="T280" s="1" t="s">
        <v>1196</v>
      </c>
      <c r="U280" s="1" t="s">
        <v>1222</v>
      </c>
      <c r="V280" s="28"/>
      <c r="W280" s="28"/>
      <c r="X280" s="9" t="s">
        <v>71</v>
      </c>
      <c r="Y280" s="26"/>
    </row>
    <row r="281" spans="1:30" x14ac:dyDescent="0.25">
      <c r="A281" s="24">
        <f t="shared" si="14"/>
        <v>17</v>
      </c>
      <c r="B281" s="4">
        <f t="shared" si="15"/>
        <v>42737</v>
      </c>
      <c r="C281" s="4" t="s">
        <v>28</v>
      </c>
      <c r="D281" s="4" t="s">
        <v>29</v>
      </c>
      <c r="E281" s="1">
        <v>8</v>
      </c>
      <c r="F281" s="1">
        <v>10</v>
      </c>
      <c r="G281" s="1" t="s">
        <v>1183</v>
      </c>
      <c r="H281" s="1" t="s">
        <v>200</v>
      </c>
      <c r="I281" s="1">
        <v>2850</v>
      </c>
      <c r="J281" s="1">
        <v>57</v>
      </c>
      <c r="K281" s="1" t="s">
        <v>1184</v>
      </c>
      <c r="L281" s="1" t="s">
        <v>1223</v>
      </c>
      <c r="M281" s="1" t="s">
        <v>1224</v>
      </c>
      <c r="N281" s="3">
        <v>29260</v>
      </c>
      <c r="O281" s="1">
        <v>5.4</v>
      </c>
      <c r="P281" s="1">
        <v>5.8</v>
      </c>
      <c r="Q281" s="22" t="s">
        <v>110</v>
      </c>
      <c r="R281" s="20">
        <v>2</v>
      </c>
      <c r="S281" s="1" t="s">
        <v>1180</v>
      </c>
      <c r="T281" s="1" t="s">
        <v>1181</v>
      </c>
      <c r="U281" s="1" t="s">
        <v>111</v>
      </c>
    </row>
    <row r="282" spans="1:30" x14ac:dyDescent="0.25">
      <c r="A282" s="24">
        <f t="shared" si="14"/>
        <v>17</v>
      </c>
      <c r="B282" s="4">
        <f t="shared" si="15"/>
        <v>42737</v>
      </c>
      <c r="C282" s="4" t="s">
        <v>28</v>
      </c>
      <c r="D282" s="4" t="s">
        <v>29</v>
      </c>
      <c r="E282" s="1">
        <v>8</v>
      </c>
      <c r="F282" s="1">
        <v>11</v>
      </c>
      <c r="G282" s="1" t="s">
        <v>1225</v>
      </c>
      <c r="H282" s="1" t="s">
        <v>200</v>
      </c>
      <c r="I282" s="1">
        <v>2850</v>
      </c>
      <c r="J282" s="1">
        <v>55</v>
      </c>
      <c r="K282" s="1" t="s">
        <v>1226</v>
      </c>
      <c r="L282" s="1" t="s">
        <v>1227</v>
      </c>
      <c r="M282" s="1" t="s">
        <v>1228</v>
      </c>
      <c r="N282" s="3">
        <v>30100</v>
      </c>
      <c r="O282" s="1">
        <v>11</v>
      </c>
      <c r="P282" s="1">
        <v>10.8</v>
      </c>
      <c r="Q282" s="22" t="s">
        <v>110</v>
      </c>
      <c r="R282" s="20">
        <v>6</v>
      </c>
      <c r="S282" s="1" t="s">
        <v>1229</v>
      </c>
      <c r="T282" s="1" t="s">
        <v>1207</v>
      </c>
      <c r="U282" s="1" t="s">
        <v>111</v>
      </c>
    </row>
    <row r="283" spans="1:30" x14ac:dyDescent="0.25">
      <c r="A283" s="24">
        <f t="shared" si="14"/>
        <v>17</v>
      </c>
      <c r="B283" s="4">
        <f t="shared" si="15"/>
        <v>42737</v>
      </c>
      <c r="C283" s="4" t="s">
        <v>28</v>
      </c>
      <c r="D283" s="4" t="s">
        <v>29</v>
      </c>
      <c r="E283" s="1">
        <v>8</v>
      </c>
      <c r="F283" s="1">
        <v>12</v>
      </c>
      <c r="G283" s="1" t="s">
        <v>1230</v>
      </c>
      <c r="H283" s="1" t="s">
        <v>200</v>
      </c>
      <c r="I283" s="1">
        <v>2850</v>
      </c>
      <c r="J283" s="1">
        <v>55</v>
      </c>
      <c r="K283" s="1" t="s">
        <v>1231</v>
      </c>
      <c r="L283" s="1" t="s">
        <v>777</v>
      </c>
      <c r="M283" s="1" t="s">
        <v>1232</v>
      </c>
      <c r="N283" s="3">
        <v>32420</v>
      </c>
      <c r="O283" s="1">
        <v>11</v>
      </c>
      <c r="P283" s="1">
        <v>14.7</v>
      </c>
      <c r="Q283" s="22" t="s">
        <v>110</v>
      </c>
      <c r="R283" s="20">
        <v>11</v>
      </c>
      <c r="S283" s="1" t="s">
        <v>1233</v>
      </c>
      <c r="T283" s="1" t="s">
        <v>1226</v>
      </c>
      <c r="U283" s="1" t="s">
        <v>111</v>
      </c>
    </row>
    <row r="284" spans="1:30" x14ac:dyDescent="0.25">
      <c r="A284" s="24">
        <f t="shared" si="14"/>
        <v>17</v>
      </c>
      <c r="B284" s="4">
        <f t="shared" si="15"/>
        <v>42737</v>
      </c>
      <c r="C284" s="4" t="s">
        <v>28</v>
      </c>
      <c r="D284" s="4" t="s">
        <v>29</v>
      </c>
      <c r="E284" s="1">
        <v>8</v>
      </c>
      <c r="F284" s="1">
        <v>13</v>
      </c>
      <c r="G284" s="1" t="s">
        <v>1209</v>
      </c>
      <c r="H284" s="1" t="s">
        <v>200</v>
      </c>
      <c r="I284" s="1">
        <v>2850</v>
      </c>
      <c r="J284" s="1">
        <v>55</v>
      </c>
      <c r="K284" s="1" t="s">
        <v>1210</v>
      </c>
      <c r="L284" s="1" t="s">
        <v>1234</v>
      </c>
      <c r="M284" s="1" t="s">
        <v>1235</v>
      </c>
      <c r="N284" s="3">
        <v>34540</v>
      </c>
      <c r="O284" s="1">
        <v>21</v>
      </c>
      <c r="P284" s="1">
        <v>18</v>
      </c>
      <c r="Q284" s="22" t="s">
        <v>110</v>
      </c>
      <c r="R284" s="20">
        <v>12</v>
      </c>
      <c r="S284" s="1" t="s">
        <v>1230</v>
      </c>
      <c r="T284" s="1" t="s">
        <v>1231</v>
      </c>
      <c r="U284" s="1" t="s">
        <v>111</v>
      </c>
    </row>
    <row r="285" spans="1:30" x14ac:dyDescent="0.25">
      <c r="A285" s="24">
        <f t="shared" si="14"/>
        <v>17</v>
      </c>
      <c r="B285" s="4">
        <f t="shared" si="15"/>
        <v>42737</v>
      </c>
      <c r="C285" s="4" t="s">
        <v>28</v>
      </c>
      <c r="D285" s="4" t="s">
        <v>29</v>
      </c>
      <c r="E285" s="1">
        <v>8</v>
      </c>
      <c r="F285" s="1">
        <v>14</v>
      </c>
      <c r="G285" s="1" t="s">
        <v>1236</v>
      </c>
      <c r="H285" s="1" t="s">
        <v>180</v>
      </c>
      <c r="I285" s="1">
        <v>2850</v>
      </c>
      <c r="J285" s="1">
        <v>57</v>
      </c>
      <c r="K285" s="1" t="s">
        <v>80</v>
      </c>
      <c r="L285" s="1" t="s">
        <v>932</v>
      </c>
      <c r="M285" s="1" t="s">
        <v>1237</v>
      </c>
      <c r="N285" s="3">
        <v>35380</v>
      </c>
      <c r="O285" s="1">
        <v>4.5999999999999996</v>
      </c>
      <c r="P285" s="1">
        <v>5.4</v>
      </c>
      <c r="Q285" s="23" t="s">
        <v>1238</v>
      </c>
    </row>
    <row r="286" spans="1:30" x14ac:dyDescent="0.25">
      <c r="A286" s="24" t="str">
        <f t="shared" si="14"/>
        <v/>
      </c>
      <c r="B286" s="4" t="str">
        <f t="shared" si="15"/>
        <v/>
      </c>
      <c r="C286" s="4"/>
      <c r="D286" s="4"/>
    </row>
    <row r="287" spans="1:30" x14ac:dyDescent="0.25">
      <c r="A287" s="24">
        <v>18</v>
      </c>
      <c r="B287" s="4">
        <v>42737</v>
      </c>
      <c r="C287" s="4" t="s">
        <v>28</v>
      </c>
      <c r="D287" s="4" t="s">
        <v>29</v>
      </c>
      <c r="E287" s="1">
        <v>9</v>
      </c>
      <c r="F287" s="1">
        <v>1</v>
      </c>
      <c r="G287" s="1" t="s">
        <v>1239</v>
      </c>
      <c r="H287" s="1" t="s">
        <v>564</v>
      </c>
      <c r="I287" s="1">
        <v>2850</v>
      </c>
      <c r="K287" s="1" t="s">
        <v>51</v>
      </c>
      <c r="L287" s="1" t="s">
        <v>51</v>
      </c>
      <c r="M287" s="1" t="s">
        <v>1240</v>
      </c>
      <c r="N287" s="3">
        <v>4680</v>
      </c>
      <c r="O287" s="1">
        <v>37</v>
      </c>
      <c r="P287" s="1">
        <v>33.200000000000003</v>
      </c>
      <c r="Q287" s="22">
        <v>1</v>
      </c>
      <c r="R287" s="20">
        <v>5</v>
      </c>
      <c r="S287" s="1" t="s">
        <v>1241</v>
      </c>
      <c r="T287" s="1" t="s">
        <v>54</v>
      </c>
      <c r="U287" s="2" t="s">
        <v>1076</v>
      </c>
      <c r="V287" s="5"/>
      <c r="W287" s="5" t="s">
        <v>38</v>
      </c>
      <c r="X287" s="13" t="s">
        <v>39</v>
      </c>
      <c r="Y287" s="13"/>
    </row>
    <row r="288" spans="1:30" x14ac:dyDescent="0.25">
      <c r="A288" s="24">
        <f>IF(E288="","",IF(A287&lt;&gt;"",A287,IF(ABS(E288-E284)&lt;2,A284+1,A284+1)))</f>
        <v>18</v>
      </c>
      <c r="B288" s="4">
        <f>IF(E288=0,"",IF(B287&lt;&gt;"",B287,IF(#REF!&lt;&gt;"",#REF!,IF(#REF!&lt;&gt;"",#REF!,IF(B286&lt;&gt;"",B286,IF(B285&lt;&gt;"",B285,0))))))</f>
        <v>42737</v>
      </c>
      <c r="C288" s="4" t="s">
        <v>28</v>
      </c>
      <c r="D288" s="4" t="s">
        <v>29</v>
      </c>
      <c r="E288" s="1">
        <v>9</v>
      </c>
      <c r="F288" s="1">
        <v>2</v>
      </c>
      <c r="G288" s="1" t="s">
        <v>1242</v>
      </c>
      <c r="H288" s="1" t="s">
        <v>564</v>
      </c>
      <c r="I288" s="1">
        <v>2850</v>
      </c>
      <c r="K288" s="1" t="s">
        <v>98</v>
      </c>
      <c r="L288" s="1" t="s">
        <v>1243</v>
      </c>
      <c r="M288" s="1" t="s">
        <v>1244</v>
      </c>
      <c r="N288" s="3">
        <v>6550</v>
      </c>
      <c r="O288" s="1">
        <v>14</v>
      </c>
      <c r="P288" s="1">
        <v>16.3</v>
      </c>
      <c r="Q288" s="22">
        <v>2</v>
      </c>
      <c r="R288" s="20">
        <v>12</v>
      </c>
      <c r="S288" s="1" t="s">
        <v>1245</v>
      </c>
      <c r="T288" s="1" t="s">
        <v>191</v>
      </c>
      <c r="U288" s="2" t="s">
        <v>603</v>
      </c>
      <c r="V288" s="7">
        <v>5</v>
      </c>
      <c r="W288" s="27">
        <v>5.6</v>
      </c>
      <c r="X288" s="5"/>
      <c r="Y288" s="5" t="s">
        <v>38</v>
      </c>
      <c r="Z288" s="6">
        <v>12</v>
      </c>
      <c r="AA288" s="6">
        <v>11</v>
      </c>
      <c r="AB288" s="6">
        <v>15</v>
      </c>
    </row>
    <row r="289" spans="1:28" x14ac:dyDescent="0.25">
      <c r="A289" s="24">
        <f>IF(E289="","",IF(A288&lt;&gt;"",A288,IF(ABS(E289-E285)&lt;2,A285+1,A285+1)))</f>
        <v>18</v>
      </c>
      <c r="B289" s="4">
        <f>IF(E289=0,"",IF(B288&lt;&gt;"",B288,IF(B287&lt;&gt;"",B287,IF(#REF!&lt;&gt;"",#REF!,IF(#REF!&lt;&gt;"",#REF!,IF(B286&lt;&gt;"",B286,0))))))</f>
        <v>42737</v>
      </c>
      <c r="C289" s="4" t="s">
        <v>28</v>
      </c>
      <c r="D289" s="4" t="s">
        <v>29</v>
      </c>
      <c r="E289" s="1">
        <v>9</v>
      </c>
      <c r="F289" s="1">
        <v>3</v>
      </c>
      <c r="G289" s="1" t="s">
        <v>1246</v>
      </c>
      <c r="H289" s="1" t="s">
        <v>564</v>
      </c>
      <c r="I289" s="1">
        <v>2850</v>
      </c>
      <c r="K289" s="1" t="s">
        <v>1247</v>
      </c>
      <c r="L289" s="1" t="s">
        <v>59</v>
      </c>
      <c r="M289" s="1" t="s">
        <v>1248</v>
      </c>
      <c r="N289" s="3">
        <v>10630</v>
      </c>
      <c r="O289" s="1">
        <v>37</v>
      </c>
      <c r="P289" s="1">
        <v>34.299999999999997</v>
      </c>
      <c r="Q289" s="22">
        <v>3</v>
      </c>
      <c r="R289" s="20">
        <v>11</v>
      </c>
      <c r="S289" s="1" t="s">
        <v>1249</v>
      </c>
      <c r="T289" s="1" t="s">
        <v>1250</v>
      </c>
      <c r="U289" s="2" t="s">
        <v>864</v>
      </c>
      <c r="V289" s="9" t="s">
        <v>56</v>
      </c>
      <c r="W289" s="27"/>
      <c r="X289" s="7">
        <v>5</v>
      </c>
      <c r="Y289" s="27">
        <v>5.0999999999999996</v>
      </c>
      <c r="Z289" s="5" t="s">
        <v>1251</v>
      </c>
      <c r="AA289" s="5" t="s">
        <v>1249</v>
      </c>
      <c r="AB289" s="5" t="s">
        <v>1252</v>
      </c>
    </row>
    <row r="290" spans="1:28" x14ac:dyDescent="0.25">
      <c r="A290" s="24">
        <f>IF(E290="","",IF(A289&lt;&gt;"",A289,IF(ABS(E290-E286)&lt;2,A286+1,A286+1)))</f>
        <v>18</v>
      </c>
      <c r="B290" s="4">
        <f>IF(E290=0,"",IF(B289&lt;&gt;"",B289,IF(B288&lt;&gt;"",B288,IF(B287&lt;&gt;"",B287,IF(#REF!&lt;&gt;"",#REF!,IF(#REF!&lt;&gt;"",#REF!,0))))))</f>
        <v>42737</v>
      </c>
      <c r="C290" s="4" t="s">
        <v>28</v>
      </c>
      <c r="D290" s="4" t="s">
        <v>29</v>
      </c>
      <c r="E290" s="1">
        <v>9</v>
      </c>
      <c r="F290" s="1">
        <v>4</v>
      </c>
      <c r="G290" s="1" t="s">
        <v>1253</v>
      </c>
      <c r="H290" s="1" t="s">
        <v>564</v>
      </c>
      <c r="I290" s="1">
        <v>2850</v>
      </c>
      <c r="K290" s="1" t="s">
        <v>796</v>
      </c>
      <c r="L290" s="1" t="s">
        <v>1254</v>
      </c>
      <c r="M290" s="1" t="s">
        <v>1255</v>
      </c>
      <c r="N290" s="3">
        <v>10690</v>
      </c>
      <c r="O290" s="1" t="s">
        <v>111</v>
      </c>
      <c r="P290" s="1" t="s">
        <v>111</v>
      </c>
      <c r="Q290" s="22">
        <v>4</v>
      </c>
      <c r="R290" s="20">
        <v>1</v>
      </c>
      <c r="S290" s="1" t="s">
        <v>1239</v>
      </c>
      <c r="T290" s="1" t="s">
        <v>51</v>
      </c>
      <c r="U290" s="2" t="s">
        <v>873</v>
      </c>
      <c r="V290" s="7">
        <v>5</v>
      </c>
      <c r="W290" s="26">
        <v>2.2999999999999998</v>
      </c>
      <c r="X290" s="9" t="s">
        <v>56</v>
      </c>
      <c r="Y290" s="27"/>
      <c r="Z290" s="6">
        <v>7</v>
      </c>
      <c r="AA290" s="6">
        <v>5</v>
      </c>
      <c r="AB290" s="6">
        <v>13</v>
      </c>
    </row>
    <row r="291" spans="1:28" x14ac:dyDescent="0.25">
      <c r="A291" s="24">
        <f>IF(E291="","",IF(A290&lt;&gt;"",A290,IF(ABS(E291-#REF!)&lt;2,#REF!+1,#REF!+1)))</f>
        <v>18</v>
      </c>
      <c r="B291" s="4">
        <f>IF(E291=0,"",IF(B290&lt;&gt;"",B290,IF(B289&lt;&gt;"",B289,IF(B288&lt;&gt;"",B288,IF(B287&lt;&gt;"",B287,IF(#REF!&lt;&gt;"",#REF!,0))))))</f>
        <v>42737</v>
      </c>
      <c r="C291" s="4" t="s">
        <v>28</v>
      </c>
      <c r="D291" s="4" t="s">
        <v>29</v>
      </c>
      <c r="E291" s="1">
        <v>9</v>
      </c>
      <c r="F291" s="1">
        <v>5</v>
      </c>
      <c r="G291" s="1" t="s">
        <v>1241</v>
      </c>
      <c r="H291" s="1" t="s">
        <v>564</v>
      </c>
      <c r="I291" s="1">
        <v>2850</v>
      </c>
      <c r="K291" s="1" t="s">
        <v>54</v>
      </c>
      <c r="L291" s="1" t="s">
        <v>1256</v>
      </c>
      <c r="M291" s="1" t="s">
        <v>1257</v>
      </c>
      <c r="N291" s="3">
        <v>15070</v>
      </c>
      <c r="O291" s="1">
        <v>6.1</v>
      </c>
      <c r="P291" s="1">
        <v>5.9</v>
      </c>
      <c r="Q291" s="22">
        <v>5</v>
      </c>
      <c r="R291" s="20">
        <v>14</v>
      </c>
      <c r="S291" s="1" t="s">
        <v>1258</v>
      </c>
      <c r="T291" s="1" t="s">
        <v>714</v>
      </c>
      <c r="U291" s="2" t="s">
        <v>1222</v>
      </c>
      <c r="V291" s="9" t="s">
        <v>71</v>
      </c>
      <c r="W291" s="26"/>
      <c r="X291" s="7">
        <v>5</v>
      </c>
      <c r="Y291" s="26">
        <v>2.2000000000000002</v>
      </c>
      <c r="Z291" s="5" t="s">
        <v>1259</v>
      </c>
      <c r="AA291" s="5" t="s">
        <v>1241</v>
      </c>
      <c r="AB291" s="5" t="s">
        <v>1260</v>
      </c>
    </row>
    <row r="292" spans="1:28" x14ac:dyDescent="0.25">
      <c r="A292" s="24">
        <f>IF(E292="","",IF(A291&lt;&gt;"",A291,IF(ABS(E292-#REF!)&lt;2,#REF!+1,#REF!+1)))</f>
        <v>18</v>
      </c>
      <c r="B292" s="4">
        <f t="shared" ref="B292:B302" si="16">IF(E292=0,"",IF(B291&lt;&gt;"",B291,IF(B290&lt;&gt;"",B290,IF(B289&lt;&gt;"",B289,IF(B288&lt;&gt;"",B288,IF(B287&lt;&gt;"",B287,0))))))</f>
        <v>42737</v>
      </c>
      <c r="C292" s="4" t="s">
        <v>28</v>
      </c>
      <c r="D292" s="4" t="s">
        <v>29</v>
      </c>
      <c r="E292" s="1">
        <v>9</v>
      </c>
      <c r="F292" s="1">
        <v>6</v>
      </c>
      <c r="G292" s="1" t="s">
        <v>1261</v>
      </c>
      <c r="H292" s="1" t="s">
        <v>564</v>
      </c>
      <c r="I292" s="1">
        <v>2850</v>
      </c>
      <c r="K292" s="1" t="s">
        <v>185</v>
      </c>
      <c r="L292" s="1" t="s">
        <v>760</v>
      </c>
      <c r="M292" s="1" t="s">
        <v>1262</v>
      </c>
      <c r="N292" s="3">
        <v>15750</v>
      </c>
      <c r="O292" s="1">
        <v>2.8</v>
      </c>
      <c r="P292" s="1">
        <v>4</v>
      </c>
      <c r="Q292" s="22">
        <v>6</v>
      </c>
      <c r="R292" s="20">
        <v>9</v>
      </c>
      <c r="S292" s="1" t="s">
        <v>1263</v>
      </c>
      <c r="T292" s="1" t="s">
        <v>964</v>
      </c>
      <c r="U292" s="1" t="s">
        <v>1264</v>
      </c>
      <c r="V292" s="7">
        <v>12</v>
      </c>
      <c r="W292" s="26">
        <v>2.2000000000000002</v>
      </c>
      <c r="X292" s="9" t="s">
        <v>71</v>
      </c>
      <c r="Y292" s="26"/>
      <c r="Z292" s="6">
        <v>6</v>
      </c>
      <c r="AA292" s="6">
        <v>2</v>
      </c>
      <c r="AB292" s="6">
        <v>10</v>
      </c>
    </row>
    <row r="293" spans="1:28" x14ac:dyDescent="0.25">
      <c r="A293" s="24">
        <f t="shared" si="14"/>
        <v>18</v>
      </c>
      <c r="B293" s="4">
        <f t="shared" si="16"/>
        <v>42737</v>
      </c>
      <c r="C293" s="4" t="s">
        <v>28</v>
      </c>
      <c r="D293" s="4" t="s">
        <v>29</v>
      </c>
      <c r="E293" s="1">
        <v>9</v>
      </c>
      <c r="F293" s="1">
        <v>7</v>
      </c>
      <c r="G293" s="1" t="s">
        <v>1265</v>
      </c>
      <c r="H293" s="1" t="s">
        <v>564</v>
      </c>
      <c r="I293" s="1">
        <v>2850</v>
      </c>
      <c r="K293" s="1" t="s">
        <v>137</v>
      </c>
      <c r="L293" s="1" t="s">
        <v>1266</v>
      </c>
      <c r="M293" s="1" t="s">
        <v>1267</v>
      </c>
      <c r="N293" s="3">
        <v>15860</v>
      </c>
      <c r="O293" s="1">
        <v>5.4</v>
      </c>
      <c r="P293" s="1">
        <v>5.6</v>
      </c>
      <c r="Q293" s="22">
        <v>7</v>
      </c>
      <c r="R293" s="20">
        <v>13</v>
      </c>
      <c r="S293" s="1" t="s">
        <v>1268</v>
      </c>
      <c r="T293" s="1" t="s">
        <v>1269</v>
      </c>
      <c r="U293" s="1" t="s">
        <v>1270</v>
      </c>
      <c r="V293" s="9" t="s">
        <v>71</v>
      </c>
      <c r="W293" s="26"/>
      <c r="X293" s="7">
        <v>12</v>
      </c>
      <c r="Y293" s="26">
        <v>2.2000000000000002</v>
      </c>
      <c r="Z293" s="5" t="s">
        <v>1271</v>
      </c>
      <c r="AA293" s="5" t="s">
        <v>1272</v>
      </c>
      <c r="AB293" s="5" t="s">
        <v>1273</v>
      </c>
    </row>
    <row r="294" spans="1:28" x14ac:dyDescent="0.25">
      <c r="A294" s="24">
        <f t="shared" si="14"/>
        <v>18</v>
      </c>
      <c r="B294" s="4">
        <f t="shared" si="16"/>
        <v>42737</v>
      </c>
      <c r="C294" s="4" t="s">
        <v>28</v>
      </c>
      <c r="D294" s="4" t="s">
        <v>29</v>
      </c>
      <c r="E294" s="1">
        <v>9</v>
      </c>
      <c r="F294" s="1">
        <v>8</v>
      </c>
      <c r="G294" s="1" t="s">
        <v>1274</v>
      </c>
      <c r="H294" s="1" t="s">
        <v>564</v>
      </c>
      <c r="I294" s="1">
        <v>2850</v>
      </c>
      <c r="K294" s="1" t="s">
        <v>244</v>
      </c>
      <c r="L294" s="1" t="s">
        <v>1275</v>
      </c>
      <c r="M294" s="1" t="s">
        <v>1276</v>
      </c>
      <c r="N294" s="3">
        <v>16430</v>
      </c>
      <c r="O294" s="1">
        <v>26</v>
      </c>
      <c r="P294" s="1">
        <v>31.2</v>
      </c>
      <c r="Q294" s="22" t="s">
        <v>110</v>
      </c>
      <c r="R294" s="20">
        <v>2</v>
      </c>
      <c r="S294" s="1" t="s">
        <v>1242</v>
      </c>
      <c r="T294" s="1" t="s">
        <v>98</v>
      </c>
      <c r="U294" s="1" t="s">
        <v>111</v>
      </c>
      <c r="V294" s="7">
        <v>11</v>
      </c>
      <c r="W294" s="26">
        <v>3.4</v>
      </c>
      <c r="X294" s="9" t="s">
        <v>71</v>
      </c>
      <c r="Y294" s="26"/>
      <c r="AA294" s="6">
        <v>1</v>
      </c>
      <c r="AB294" s="6">
        <v>4</v>
      </c>
    </row>
    <row r="295" spans="1:28" x14ac:dyDescent="0.25">
      <c r="A295" s="24">
        <f t="shared" si="14"/>
        <v>18</v>
      </c>
      <c r="B295" s="4">
        <f t="shared" si="16"/>
        <v>42737</v>
      </c>
      <c r="C295" s="4" t="s">
        <v>28</v>
      </c>
      <c r="D295" s="4" t="s">
        <v>29</v>
      </c>
      <c r="E295" s="1">
        <v>9</v>
      </c>
      <c r="F295" s="1">
        <v>9</v>
      </c>
      <c r="G295" s="1" t="s">
        <v>1277</v>
      </c>
      <c r="H295" s="1" t="s">
        <v>564</v>
      </c>
      <c r="I295" s="1">
        <v>2850</v>
      </c>
      <c r="K295" s="1" t="s">
        <v>964</v>
      </c>
      <c r="L295" s="1" t="s">
        <v>964</v>
      </c>
      <c r="M295" s="1" t="s">
        <v>1278</v>
      </c>
      <c r="N295" s="3">
        <v>16570</v>
      </c>
      <c r="O295" s="1">
        <v>26</v>
      </c>
      <c r="P295" s="1">
        <v>19.3</v>
      </c>
      <c r="Q295" s="22" t="s">
        <v>110</v>
      </c>
      <c r="R295" s="20">
        <v>3</v>
      </c>
      <c r="S295" s="1" t="s">
        <v>1246</v>
      </c>
      <c r="T295" s="1" t="s">
        <v>1247</v>
      </c>
      <c r="U295" s="1" t="s">
        <v>111</v>
      </c>
      <c r="V295" s="9" t="s">
        <v>71</v>
      </c>
      <c r="W295" s="26"/>
      <c r="X295" s="7">
        <v>11</v>
      </c>
      <c r="Y295" s="26">
        <v>4.0999999999999996</v>
      </c>
      <c r="AA295" s="5" t="s">
        <v>1279</v>
      </c>
      <c r="AB295" s="5" t="s">
        <v>1280</v>
      </c>
    </row>
    <row r="296" spans="1:28" x14ac:dyDescent="0.25">
      <c r="A296" s="24">
        <f t="shared" si="14"/>
        <v>18</v>
      </c>
      <c r="B296" s="4">
        <f t="shared" si="16"/>
        <v>42737</v>
      </c>
      <c r="C296" s="4" t="s">
        <v>28</v>
      </c>
      <c r="D296" s="4" t="s">
        <v>29</v>
      </c>
      <c r="E296" s="1">
        <v>9</v>
      </c>
      <c r="F296" s="1">
        <v>10</v>
      </c>
      <c r="G296" s="1" t="s">
        <v>1281</v>
      </c>
      <c r="H296" s="1" t="s">
        <v>564</v>
      </c>
      <c r="I296" s="1">
        <v>2850</v>
      </c>
      <c r="K296" s="1" t="s">
        <v>1110</v>
      </c>
      <c r="L296" s="1" t="s">
        <v>1110</v>
      </c>
      <c r="M296" s="1" t="s">
        <v>1282</v>
      </c>
      <c r="N296" s="3">
        <v>16830</v>
      </c>
      <c r="O296" s="1">
        <v>69</v>
      </c>
      <c r="P296" s="1">
        <v>28.1</v>
      </c>
      <c r="Q296" s="22" t="s">
        <v>110</v>
      </c>
      <c r="R296" s="20">
        <v>6</v>
      </c>
      <c r="S296" s="1" t="s">
        <v>1261</v>
      </c>
      <c r="T296" s="1" t="s">
        <v>185</v>
      </c>
      <c r="U296" s="1" t="s">
        <v>111</v>
      </c>
      <c r="V296" s="28"/>
      <c r="W296" s="28"/>
      <c r="X296" s="9" t="s">
        <v>71</v>
      </c>
      <c r="Y296" s="26"/>
      <c r="AB296" s="6">
        <v>3</v>
      </c>
    </row>
    <row r="297" spans="1:28" x14ac:dyDescent="0.25">
      <c r="A297" s="24">
        <f t="shared" si="14"/>
        <v>18</v>
      </c>
      <c r="B297" s="4">
        <f t="shared" si="16"/>
        <v>42737</v>
      </c>
      <c r="C297" s="4" t="s">
        <v>28</v>
      </c>
      <c r="D297" s="4" t="s">
        <v>29</v>
      </c>
      <c r="E297" s="1">
        <v>9</v>
      </c>
      <c r="F297" s="1">
        <v>11</v>
      </c>
      <c r="G297" s="1" t="s">
        <v>1249</v>
      </c>
      <c r="H297" s="1" t="s">
        <v>564</v>
      </c>
      <c r="I297" s="1">
        <v>2850</v>
      </c>
      <c r="K297" s="1" t="s">
        <v>1250</v>
      </c>
      <c r="L297" s="1" t="s">
        <v>1250</v>
      </c>
      <c r="M297" s="1" t="s">
        <v>1283</v>
      </c>
      <c r="N297" s="3">
        <v>18670</v>
      </c>
      <c r="O297" s="1">
        <v>27</v>
      </c>
      <c r="P297" s="1">
        <v>15</v>
      </c>
      <c r="Q297" s="22" t="s">
        <v>110</v>
      </c>
      <c r="R297" s="20">
        <v>7</v>
      </c>
      <c r="S297" s="1" t="s">
        <v>1284</v>
      </c>
      <c r="T297" s="1" t="s">
        <v>137</v>
      </c>
      <c r="U297" s="1" t="s">
        <v>111</v>
      </c>
      <c r="AB297" s="5" t="s">
        <v>1285</v>
      </c>
    </row>
    <row r="298" spans="1:28" x14ac:dyDescent="0.25">
      <c r="A298" s="24">
        <f t="shared" si="14"/>
        <v>18</v>
      </c>
      <c r="B298" s="4">
        <f t="shared" si="16"/>
        <v>42737</v>
      </c>
      <c r="C298" s="4" t="s">
        <v>28</v>
      </c>
      <c r="D298" s="4" t="s">
        <v>29</v>
      </c>
      <c r="E298" s="1">
        <v>9</v>
      </c>
      <c r="F298" s="1">
        <v>12</v>
      </c>
      <c r="G298" s="1" t="s">
        <v>1286</v>
      </c>
      <c r="H298" s="1" t="s">
        <v>564</v>
      </c>
      <c r="I298" s="1">
        <v>2850</v>
      </c>
      <c r="K298" s="1" t="s">
        <v>191</v>
      </c>
      <c r="L298" s="1" t="s">
        <v>116</v>
      </c>
      <c r="M298" s="1" t="s">
        <v>1287</v>
      </c>
      <c r="N298" s="3">
        <v>19110</v>
      </c>
      <c r="O298" s="1">
        <v>6.5</v>
      </c>
      <c r="P298" s="1">
        <v>5.6</v>
      </c>
      <c r="Q298" s="22" t="s">
        <v>110</v>
      </c>
      <c r="R298" s="20">
        <v>8</v>
      </c>
      <c r="S298" s="1" t="s">
        <v>1274</v>
      </c>
      <c r="T298" s="1" t="s">
        <v>244</v>
      </c>
      <c r="U298" s="1" t="s">
        <v>111</v>
      </c>
      <c r="AB298" s="6">
        <v>8</v>
      </c>
    </row>
    <row r="299" spans="1:28" x14ac:dyDescent="0.25">
      <c r="A299" s="24">
        <f t="shared" si="14"/>
        <v>18</v>
      </c>
      <c r="B299" s="4">
        <f t="shared" si="16"/>
        <v>42737</v>
      </c>
      <c r="C299" s="4" t="s">
        <v>28</v>
      </c>
      <c r="D299" s="4" t="s">
        <v>29</v>
      </c>
      <c r="E299" s="1">
        <v>9</v>
      </c>
      <c r="F299" s="1">
        <v>13</v>
      </c>
      <c r="G299" s="1" t="s">
        <v>1288</v>
      </c>
      <c r="H299" s="1" t="s">
        <v>564</v>
      </c>
      <c r="I299" s="1">
        <v>2850</v>
      </c>
      <c r="K299" s="1" t="s">
        <v>1269</v>
      </c>
      <c r="L299" s="1" t="s">
        <v>1234</v>
      </c>
      <c r="M299" s="1" t="s">
        <v>1289</v>
      </c>
      <c r="N299" s="3">
        <v>19460</v>
      </c>
      <c r="O299" s="1">
        <v>54</v>
      </c>
      <c r="P299" s="1">
        <v>22.2</v>
      </c>
      <c r="Q299" s="22" t="s">
        <v>110</v>
      </c>
      <c r="R299" s="20">
        <v>10</v>
      </c>
      <c r="S299" s="1" t="s">
        <v>1290</v>
      </c>
      <c r="T299" s="1" t="s">
        <v>1110</v>
      </c>
      <c r="U299" s="1" t="s">
        <v>111</v>
      </c>
      <c r="AB299" s="5" t="s">
        <v>1291</v>
      </c>
    </row>
    <row r="300" spans="1:28" x14ac:dyDescent="0.25">
      <c r="A300" s="24">
        <f t="shared" si="14"/>
        <v>18</v>
      </c>
      <c r="B300" s="4">
        <f t="shared" si="16"/>
        <v>42737</v>
      </c>
      <c r="C300" s="4" t="s">
        <v>28</v>
      </c>
      <c r="D300" s="4" t="s">
        <v>29</v>
      </c>
      <c r="E300" s="1">
        <v>9</v>
      </c>
      <c r="F300" s="1">
        <v>14</v>
      </c>
      <c r="G300" s="1" t="s">
        <v>1258</v>
      </c>
      <c r="H300" s="1" t="s">
        <v>564</v>
      </c>
      <c r="I300" s="1">
        <v>2850</v>
      </c>
      <c r="K300" s="1" t="s">
        <v>714</v>
      </c>
      <c r="L300" s="1" t="s">
        <v>715</v>
      </c>
      <c r="M300" s="1" t="s">
        <v>1292</v>
      </c>
      <c r="N300" s="3">
        <v>19550</v>
      </c>
      <c r="O300" s="1">
        <v>53</v>
      </c>
      <c r="P300" s="1">
        <v>49.8</v>
      </c>
      <c r="Q300" s="22" t="s">
        <v>110</v>
      </c>
      <c r="R300" s="20">
        <v>15</v>
      </c>
      <c r="S300" s="1" t="s">
        <v>1293</v>
      </c>
      <c r="T300" s="1" t="s">
        <v>1042</v>
      </c>
      <c r="U300" s="1" t="s">
        <v>111</v>
      </c>
      <c r="AB300" s="6">
        <v>14</v>
      </c>
    </row>
    <row r="301" spans="1:28" x14ac:dyDescent="0.25">
      <c r="A301" s="24">
        <f t="shared" si="14"/>
        <v>18</v>
      </c>
      <c r="B301" s="4">
        <f t="shared" si="16"/>
        <v>42737</v>
      </c>
      <c r="C301" s="4" t="s">
        <v>28</v>
      </c>
      <c r="D301" s="4" t="s">
        <v>29</v>
      </c>
      <c r="E301" s="1">
        <v>9</v>
      </c>
      <c r="F301" s="1">
        <v>15</v>
      </c>
      <c r="G301" s="1" t="s">
        <v>1293</v>
      </c>
      <c r="H301" s="1" t="s">
        <v>564</v>
      </c>
      <c r="I301" s="1">
        <v>2850</v>
      </c>
      <c r="K301" s="1" t="s">
        <v>1042</v>
      </c>
      <c r="L301" s="1" t="s">
        <v>542</v>
      </c>
      <c r="M301" s="1" t="s">
        <v>1294</v>
      </c>
      <c r="N301" s="3">
        <v>19950</v>
      </c>
      <c r="O301" s="1">
        <v>25</v>
      </c>
      <c r="P301" s="1">
        <v>21.6</v>
      </c>
      <c r="Q301" s="23" t="s">
        <v>1295</v>
      </c>
      <c r="AB301" s="5" t="s">
        <v>1296</v>
      </c>
    </row>
    <row r="302" spans="1:28" x14ac:dyDescent="0.25">
      <c r="A302" s="24" t="str">
        <f t="shared" si="14"/>
        <v/>
      </c>
      <c r="B302" s="4" t="str">
        <f t="shared" si="16"/>
        <v/>
      </c>
      <c r="C302" s="4"/>
      <c r="D302" s="4"/>
      <c r="AB302" s="6">
        <v>9</v>
      </c>
    </row>
    <row r="303" spans="1:28" x14ac:dyDescent="0.25">
      <c r="A303" s="24" t="str">
        <f t="shared" si="14"/>
        <v/>
      </c>
      <c r="C303" s="4"/>
      <c r="D303" s="4"/>
      <c r="AB303" s="5" t="s">
        <v>1297</v>
      </c>
    </row>
    <row r="304" spans="1:28" x14ac:dyDescent="0.25">
      <c r="A304" s="24">
        <f t="shared" si="14"/>
        <v>19</v>
      </c>
      <c r="B304" s="4">
        <v>42738</v>
      </c>
      <c r="C304" s="4" t="s">
        <v>28</v>
      </c>
      <c r="D304" s="4" t="s">
        <v>29</v>
      </c>
      <c r="E304" s="1">
        <v>1</v>
      </c>
      <c r="F304" s="1">
        <v>1</v>
      </c>
      <c r="G304" s="1" t="s">
        <v>1298</v>
      </c>
      <c r="H304" s="1" t="s">
        <v>351</v>
      </c>
      <c r="I304" s="1">
        <v>2850</v>
      </c>
      <c r="J304" s="1">
        <v>55</v>
      </c>
      <c r="K304" s="1" t="s">
        <v>1299</v>
      </c>
      <c r="L304" s="1" t="s">
        <v>902</v>
      </c>
      <c r="M304" s="1" t="s">
        <v>1300</v>
      </c>
      <c r="N304" s="3">
        <v>41670</v>
      </c>
      <c r="O304" s="1">
        <v>61</v>
      </c>
      <c r="P304" s="1">
        <v>20.8</v>
      </c>
      <c r="R304" s="20" t="s">
        <v>5</v>
      </c>
      <c r="S304" s="1" t="s">
        <v>6</v>
      </c>
      <c r="T304" s="1" t="s">
        <v>10</v>
      </c>
      <c r="U304" s="1" t="s">
        <v>17</v>
      </c>
      <c r="V304" s="5"/>
      <c r="W304" s="5" t="s">
        <v>38</v>
      </c>
      <c r="X304" s="13" t="s">
        <v>39</v>
      </c>
      <c r="Y304" s="13"/>
    </row>
    <row r="305" spans="1:28" x14ac:dyDescent="0.25">
      <c r="A305" s="24">
        <f t="shared" si="14"/>
        <v>19</v>
      </c>
      <c r="B305" s="4">
        <f t="shared" ref="B305:B368" si="17">IF(E305=0,"",IF(B304&lt;&gt;"",B304,IF(B303&lt;&gt;"",B303,IF(B302&lt;&gt;"",B302,IF(B301&lt;&gt;"",B301,IF(B300&lt;&gt;"",B300,IF(B299&lt;&gt;"",B299,0)))))))</f>
        <v>42738</v>
      </c>
      <c r="C305" s="4" t="s">
        <v>28</v>
      </c>
      <c r="D305" s="4" t="s">
        <v>29</v>
      </c>
      <c r="E305" s="1">
        <v>1</v>
      </c>
      <c r="F305" s="1">
        <v>2</v>
      </c>
      <c r="G305" s="1" t="s">
        <v>1301</v>
      </c>
      <c r="H305" s="1" t="s">
        <v>351</v>
      </c>
      <c r="I305" s="1">
        <v>2850</v>
      </c>
      <c r="J305" s="1">
        <v>57</v>
      </c>
      <c r="K305" s="1" t="s">
        <v>1179</v>
      </c>
      <c r="L305" s="1" t="s">
        <v>964</v>
      </c>
      <c r="M305" s="1" t="s">
        <v>1302</v>
      </c>
      <c r="N305" s="3">
        <v>43135</v>
      </c>
      <c r="O305" s="1">
        <v>48</v>
      </c>
      <c r="P305" s="1">
        <v>32.6</v>
      </c>
      <c r="Q305" s="22">
        <v>1</v>
      </c>
      <c r="R305" s="20">
        <v>10</v>
      </c>
      <c r="S305" s="1" t="s">
        <v>1303</v>
      </c>
      <c r="T305" s="1" t="s">
        <v>1304</v>
      </c>
      <c r="U305" s="2" t="s">
        <v>603</v>
      </c>
      <c r="V305" s="7">
        <v>10</v>
      </c>
      <c r="W305" s="27">
        <v>9.4</v>
      </c>
      <c r="X305" s="5"/>
      <c r="Y305" s="5" t="s">
        <v>38</v>
      </c>
      <c r="Z305" s="6">
        <v>7</v>
      </c>
      <c r="AA305" s="6">
        <v>10</v>
      </c>
      <c r="AB305" s="6">
        <v>13</v>
      </c>
    </row>
    <row r="306" spans="1:28" x14ac:dyDescent="0.25">
      <c r="A306" s="24">
        <f t="shared" si="14"/>
        <v>19</v>
      </c>
      <c r="B306" s="4">
        <f t="shared" si="17"/>
        <v>42738</v>
      </c>
      <c r="C306" s="1" t="str">
        <f t="shared" ref="C306:D321" si="18">IF(E306="","",IF(C305&lt;&gt;"",C305,IF(C304&lt;&gt;"",C304,IF(C303&lt;&gt;"",C303,IF(C302&lt;&gt;"",C302,IF(C301&lt;&gt;"",C301,IF(C300&lt;&gt;"",C300,0)))))))</f>
        <v>Vincennes</v>
      </c>
      <c r="D306" s="1" t="str">
        <f t="shared" si="18"/>
        <v>R1</v>
      </c>
      <c r="E306" s="1">
        <v>1</v>
      </c>
      <c r="F306" s="1">
        <v>3</v>
      </c>
      <c r="G306" s="1" t="s">
        <v>1305</v>
      </c>
      <c r="H306" s="1" t="s">
        <v>351</v>
      </c>
      <c r="I306" s="1">
        <v>2850</v>
      </c>
      <c r="J306" s="1">
        <v>57</v>
      </c>
      <c r="K306" s="1" t="s">
        <v>1306</v>
      </c>
      <c r="L306" s="1" t="s">
        <v>1307</v>
      </c>
      <c r="M306" s="1" t="s">
        <v>1308</v>
      </c>
      <c r="N306" s="3">
        <v>45890</v>
      </c>
      <c r="O306" s="1">
        <v>15</v>
      </c>
      <c r="P306" s="1">
        <v>10.1</v>
      </c>
      <c r="Q306" s="22">
        <v>2</v>
      </c>
      <c r="R306" s="20">
        <v>7</v>
      </c>
      <c r="S306" s="1" t="s">
        <v>1309</v>
      </c>
      <c r="T306" s="1" t="s">
        <v>487</v>
      </c>
      <c r="U306" s="2" t="s">
        <v>603</v>
      </c>
      <c r="V306" s="9" t="s">
        <v>56</v>
      </c>
      <c r="W306" s="27"/>
      <c r="X306" s="7">
        <v>10</v>
      </c>
      <c r="Y306" s="27">
        <v>7.2</v>
      </c>
      <c r="Z306" s="5" t="s">
        <v>1310</v>
      </c>
      <c r="AA306" s="5" t="s">
        <v>1303</v>
      </c>
      <c r="AB306" s="5" t="s">
        <v>1311</v>
      </c>
    </row>
    <row r="307" spans="1:28" x14ac:dyDescent="0.25">
      <c r="A307" s="24">
        <f t="shared" ref="A307:A313" si="19">IF(E307="","",IF(A306&lt;&gt;"",A306,IF(ABS(E307-E301)&lt;2,A301+1,A301+1)))</f>
        <v>19</v>
      </c>
      <c r="B307" s="4">
        <f t="shared" si="17"/>
        <v>42738</v>
      </c>
      <c r="C307" s="1" t="str">
        <f t="shared" si="18"/>
        <v>Vincennes</v>
      </c>
      <c r="D307" s="1" t="str">
        <f t="shared" si="18"/>
        <v>R1</v>
      </c>
      <c r="E307" s="1">
        <v>1</v>
      </c>
      <c r="F307" s="1">
        <v>4</v>
      </c>
      <c r="G307" s="1" t="s">
        <v>1312</v>
      </c>
      <c r="H307" s="1" t="s">
        <v>351</v>
      </c>
      <c r="I307" s="1">
        <v>2850</v>
      </c>
      <c r="J307" s="1">
        <v>57</v>
      </c>
      <c r="K307" s="1" t="s">
        <v>1313</v>
      </c>
      <c r="L307" s="1" t="s">
        <v>1165</v>
      </c>
      <c r="M307" s="1" t="s">
        <v>1314</v>
      </c>
      <c r="N307" s="3">
        <v>51640</v>
      </c>
      <c r="O307" s="1">
        <v>124</v>
      </c>
      <c r="P307" s="1">
        <v>99.4</v>
      </c>
      <c r="Q307" s="22">
        <v>3</v>
      </c>
      <c r="R307" s="20">
        <v>5</v>
      </c>
      <c r="S307" s="1" t="s">
        <v>1315</v>
      </c>
      <c r="T307" s="1" t="s">
        <v>1194</v>
      </c>
      <c r="U307" s="2" t="s">
        <v>864</v>
      </c>
      <c r="V307" s="7">
        <v>10</v>
      </c>
      <c r="W307" s="26">
        <v>2</v>
      </c>
      <c r="X307" s="9" t="s">
        <v>56</v>
      </c>
      <c r="Y307" s="27"/>
      <c r="Z307" s="6">
        <v>12</v>
      </c>
      <c r="AA307" s="6">
        <v>3</v>
      </c>
      <c r="AB307" s="6">
        <v>5</v>
      </c>
    </row>
    <row r="308" spans="1:28" x14ac:dyDescent="0.25">
      <c r="A308" s="24">
        <f t="shared" si="19"/>
        <v>19</v>
      </c>
      <c r="B308" s="4">
        <f t="shared" si="17"/>
        <v>42738</v>
      </c>
      <c r="C308" s="1" t="str">
        <f t="shared" si="18"/>
        <v>Vincennes</v>
      </c>
      <c r="D308" s="1" t="str">
        <f t="shared" si="18"/>
        <v>R1</v>
      </c>
      <c r="E308" s="1">
        <v>1</v>
      </c>
      <c r="F308" s="1">
        <v>5</v>
      </c>
      <c r="G308" s="1" t="s">
        <v>1316</v>
      </c>
      <c r="H308" s="1" t="s">
        <v>351</v>
      </c>
      <c r="I308" s="1">
        <v>2850</v>
      </c>
      <c r="J308" s="1">
        <v>55</v>
      </c>
      <c r="K308" s="1" t="s">
        <v>1194</v>
      </c>
      <c r="L308" s="1" t="s">
        <v>1148</v>
      </c>
      <c r="M308" s="1" t="s">
        <v>1317</v>
      </c>
      <c r="N308" s="3">
        <v>51810</v>
      </c>
      <c r="O308" s="1">
        <v>49</v>
      </c>
      <c r="P308" s="1">
        <v>29.8</v>
      </c>
      <c r="Q308" s="22">
        <v>4</v>
      </c>
      <c r="R308" s="20">
        <v>9</v>
      </c>
      <c r="S308" s="1" t="s">
        <v>1318</v>
      </c>
      <c r="T308" s="1" t="s">
        <v>659</v>
      </c>
      <c r="U308" s="2" t="s">
        <v>615</v>
      </c>
      <c r="V308" s="9" t="s">
        <v>71</v>
      </c>
      <c r="W308" s="26"/>
      <c r="X308" s="7">
        <v>10</v>
      </c>
      <c r="Y308" s="26">
        <v>1.8</v>
      </c>
      <c r="Z308" s="5" t="s">
        <v>1319</v>
      </c>
      <c r="AA308" s="5" t="s">
        <v>1320</v>
      </c>
      <c r="AB308" s="5" t="s">
        <v>1321</v>
      </c>
    </row>
    <row r="309" spans="1:28" x14ac:dyDescent="0.25">
      <c r="A309" s="24">
        <f t="shared" si="19"/>
        <v>19</v>
      </c>
      <c r="B309" s="4">
        <f t="shared" si="17"/>
        <v>42738</v>
      </c>
      <c r="C309" s="1" t="str">
        <f t="shared" si="18"/>
        <v>Vincennes</v>
      </c>
      <c r="D309" s="1" t="str">
        <f t="shared" si="18"/>
        <v>R1</v>
      </c>
      <c r="E309" s="1">
        <v>1</v>
      </c>
      <c r="F309" s="1">
        <v>6</v>
      </c>
      <c r="G309" s="1" t="s">
        <v>1322</v>
      </c>
      <c r="H309" s="1" t="s">
        <v>351</v>
      </c>
      <c r="I309" s="1">
        <v>2850</v>
      </c>
      <c r="J309" s="1">
        <v>57</v>
      </c>
      <c r="K309" s="1" t="s">
        <v>682</v>
      </c>
      <c r="L309" s="1" t="s">
        <v>1323</v>
      </c>
      <c r="M309" s="1" t="s">
        <v>1324</v>
      </c>
      <c r="N309" s="3">
        <v>55370</v>
      </c>
      <c r="O309" s="1">
        <v>27</v>
      </c>
      <c r="P309" s="1">
        <v>35</v>
      </c>
      <c r="Q309" s="22">
        <v>5</v>
      </c>
      <c r="R309" s="20">
        <v>11</v>
      </c>
      <c r="S309" s="1" t="s">
        <v>1325</v>
      </c>
      <c r="T309" s="1" t="s">
        <v>1181</v>
      </c>
      <c r="U309" s="2" t="s">
        <v>1222</v>
      </c>
      <c r="V309" s="7">
        <v>7</v>
      </c>
      <c r="W309" s="26">
        <v>1.4</v>
      </c>
      <c r="X309" s="9" t="s">
        <v>71</v>
      </c>
      <c r="Y309" s="26"/>
      <c r="AA309" s="6">
        <v>9</v>
      </c>
      <c r="AB309" s="6">
        <v>4</v>
      </c>
    </row>
    <row r="310" spans="1:28" x14ac:dyDescent="0.25">
      <c r="A310" s="24">
        <f t="shared" si="19"/>
        <v>19</v>
      </c>
      <c r="B310" s="4">
        <f t="shared" si="17"/>
        <v>42738</v>
      </c>
      <c r="C310" s="1" t="str">
        <f t="shared" si="18"/>
        <v>Vincennes</v>
      </c>
      <c r="D310" s="1" t="str">
        <f t="shared" si="18"/>
        <v>R1</v>
      </c>
      <c r="E310" s="1">
        <v>1</v>
      </c>
      <c r="F310" s="1">
        <v>7</v>
      </c>
      <c r="G310" s="1" t="s">
        <v>1326</v>
      </c>
      <c r="H310" s="1" t="s">
        <v>351</v>
      </c>
      <c r="I310" s="1">
        <v>2850</v>
      </c>
      <c r="J310" s="1">
        <v>57</v>
      </c>
      <c r="K310" s="1" t="s">
        <v>487</v>
      </c>
      <c r="L310" s="1" t="s">
        <v>1060</v>
      </c>
      <c r="M310" s="1" t="s">
        <v>1327</v>
      </c>
      <c r="N310" s="3">
        <v>58790</v>
      </c>
      <c r="O310" s="1">
        <v>2.2999999999999998</v>
      </c>
      <c r="P310" s="1">
        <v>3.2</v>
      </c>
      <c r="Q310" s="22">
        <v>6</v>
      </c>
      <c r="R310" s="20">
        <v>1</v>
      </c>
      <c r="S310" s="1" t="s">
        <v>1328</v>
      </c>
      <c r="T310" s="1" t="s">
        <v>1299</v>
      </c>
      <c r="U310" s="1" t="s">
        <v>1329</v>
      </c>
      <c r="V310" s="9" t="s">
        <v>71</v>
      </c>
      <c r="W310" s="26"/>
      <c r="X310" s="7">
        <v>7</v>
      </c>
      <c r="Y310" s="26">
        <v>1.3</v>
      </c>
      <c r="AA310" s="5" t="s">
        <v>1330</v>
      </c>
      <c r="AB310" s="5" t="s">
        <v>1331</v>
      </c>
    </row>
    <row r="311" spans="1:28" x14ac:dyDescent="0.25">
      <c r="A311" s="24">
        <f t="shared" si="19"/>
        <v>19</v>
      </c>
      <c r="B311" s="4">
        <f t="shared" si="17"/>
        <v>42738</v>
      </c>
      <c r="C311" s="1" t="str">
        <f t="shared" si="18"/>
        <v>Vincennes</v>
      </c>
      <c r="D311" s="1" t="str">
        <f t="shared" si="18"/>
        <v>R1</v>
      </c>
      <c r="E311" s="1">
        <v>1</v>
      </c>
      <c r="F311" s="1">
        <v>8</v>
      </c>
      <c r="G311" s="1" t="s">
        <v>1332</v>
      </c>
      <c r="H311" s="1" t="s">
        <v>351</v>
      </c>
      <c r="I311" s="1">
        <v>2850</v>
      </c>
      <c r="J311" s="1">
        <v>55</v>
      </c>
      <c r="K311" s="1" t="s">
        <v>1333</v>
      </c>
      <c r="L311" s="1" t="s">
        <v>714</v>
      </c>
      <c r="M311" s="1" t="s">
        <v>1334</v>
      </c>
      <c r="N311" s="3">
        <v>59780</v>
      </c>
      <c r="O311" s="1">
        <v>82</v>
      </c>
      <c r="P311" s="1">
        <v>67</v>
      </c>
      <c r="Q311" s="22">
        <v>7</v>
      </c>
      <c r="R311" s="20">
        <v>6</v>
      </c>
      <c r="S311" s="1" t="s">
        <v>1322</v>
      </c>
      <c r="T311" s="1" t="s">
        <v>682</v>
      </c>
      <c r="U311" s="1" t="s">
        <v>1264</v>
      </c>
      <c r="V311" s="7">
        <v>5</v>
      </c>
      <c r="W311" s="26">
        <v>5.6</v>
      </c>
      <c r="X311" s="9" t="s">
        <v>71</v>
      </c>
      <c r="Y311" s="26"/>
      <c r="AA311" s="6">
        <v>11</v>
      </c>
      <c r="AB311" s="6">
        <v>6</v>
      </c>
    </row>
    <row r="312" spans="1:28" x14ac:dyDescent="0.25">
      <c r="A312" s="24">
        <f t="shared" si="19"/>
        <v>19</v>
      </c>
      <c r="B312" s="4">
        <f t="shared" si="17"/>
        <v>42738</v>
      </c>
      <c r="C312" s="1" t="str">
        <f t="shared" si="18"/>
        <v>Vincennes</v>
      </c>
      <c r="D312" s="1" t="str">
        <f t="shared" si="18"/>
        <v>R1</v>
      </c>
      <c r="E312" s="1">
        <v>1</v>
      </c>
      <c r="F312" s="1">
        <v>9</v>
      </c>
      <c r="G312" s="1" t="s">
        <v>1318</v>
      </c>
      <c r="H312" s="1" t="s">
        <v>351</v>
      </c>
      <c r="I312" s="1">
        <v>2850</v>
      </c>
      <c r="J312" s="1">
        <v>57</v>
      </c>
      <c r="K312" s="1" t="s">
        <v>659</v>
      </c>
      <c r="L312" s="1" t="s">
        <v>735</v>
      </c>
      <c r="M312" s="1" t="s">
        <v>1335</v>
      </c>
      <c r="N312" s="3">
        <v>62100</v>
      </c>
      <c r="O312" s="1">
        <v>16</v>
      </c>
      <c r="P312" s="1">
        <v>15.3</v>
      </c>
      <c r="Q312" s="22">
        <v>8</v>
      </c>
      <c r="R312" s="20">
        <v>4</v>
      </c>
      <c r="S312" s="1" t="s">
        <v>1312</v>
      </c>
      <c r="T312" s="1" t="s">
        <v>1313</v>
      </c>
      <c r="U312" s="1" t="s">
        <v>1336</v>
      </c>
      <c r="V312" s="9" t="s">
        <v>71</v>
      </c>
      <c r="W312" s="26"/>
      <c r="X312" s="7">
        <v>5</v>
      </c>
      <c r="Y312" s="26">
        <v>4.7</v>
      </c>
      <c r="AA312" s="5" t="s">
        <v>1337</v>
      </c>
      <c r="AB312" s="5" t="s">
        <v>1338</v>
      </c>
    </row>
    <row r="313" spans="1:28" x14ac:dyDescent="0.25">
      <c r="A313" s="24">
        <f t="shared" si="19"/>
        <v>19</v>
      </c>
      <c r="B313" s="4">
        <f t="shared" si="17"/>
        <v>42738</v>
      </c>
      <c r="C313" s="1" t="str">
        <f t="shared" si="18"/>
        <v>Vincennes</v>
      </c>
      <c r="D313" s="1" t="str">
        <f t="shared" si="18"/>
        <v>R1</v>
      </c>
      <c r="E313" s="1">
        <v>1</v>
      </c>
      <c r="F313" s="1">
        <v>10</v>
      </c>
      <c r="G313" s="1" t="s">
        <v>1303</v>
      </c>
      <c r="H313" s="1" t="s">
        <v>351</v>
      </c>
      <c r="I313" s="1">
        <v>2850</v>
      </c>
      <c r="J313" s="1">
        <v>57</v>
      </c>
      <c r="K313" s="1" t="s">
        <v>1304</v>
      </c>
      <c r="L313" s="1" t="s">
        <v>683</v>
      </c>
      <c r="M313" s="1" t="s">
        <v>1339</v>
      </c>
      <c r="N313" s="3">
        <v>63170</v>
      </c>
      <c r="O313" s="1">
        <v>9</v>
      </c>
      <c r="P313" s="1">
        <v>7.3</v>
      </c>
      <c r="Q313" s="22" t="s">
        <v>110</v>
      </c>
      <c r="R313" s="20">
        <v>2</v>
      </c>
      <c r="S313" s="1" t="s">
        <v>1340</v>
      </c>
      <c r="T313" s="1" t="s">
        <v>1179</v>
      </c>
      <c r="U313" s="1" t="s">
        <v>111</v>
      </c>
      <c r="V313" s="28"/>
      <c r="W313" s="28"/>
      <c r="X313" s="9" t="s">
        <v>71</v>
      </c>
      <c r="Y313" s="26"/>
      <c r="AB313" s="6">
        <v>1</v>
      </c>
    </row>
    <row r="314" spans="1:28" x14ac:dyDescent="0.25">
      <c r="A314" s="24">
        <f>IF(E314="","",IF(A313&lt;&gt;"",A313,IF(ABS(E314-E308)&lt;2,A308+1,A308+1)))</f>
        <v>19</v>
      </c>
      <c r="B314" s="4">
        <f t="shared" si="17"/>
        <v>42738</v>
      </c>
      <c r="C314" s="1" t="str">
        <f t="shared" si="18"/>
        <v>Vincennes</v>
      </c>
      <c r="D314" s="1" t="str">
        <f t="shared" si="18"/>
        <v>R1</v>
      </c>
      <c r="E314" s="1">
        <v>1</v>
      </c>
      <c r="F314" s="1">
        <v>11</v>
      </c>
      <c r="G314" s="1" t="s">
        <v>1325</v>
      </c>
      <c r="H314" s="1" t="s">
        <v>351</v>
      </c>
      <c r="I314" s="1">
        <v>2850</v>
      </c>
      <c r="J314" s="1">
        <v>55</v>
      </c>
      <c r="K314" s="1" t="s">
        <v>1181</v>
      </c>
      <c r="L314" s="1" t="s">
        <v>1341</v>
      </c>
      <c r="M314" s="1" t="s">
        <v>1342</v>
      </c>
      <c r="N314" s="3">
        <v>66650</v>
      </c>
      <c r="O314" s="1">
        <v>14</v>
      </c>
      <c r="P314" s="1">
        <v>13.9</v>
      </c>
      <c r="Q314" s="22" t="s">
        <v>110</v>
      </c>
      <c r="R314" s="20">
        <v>3</v>
      </c>
      <c r="S314" s="1" t="s">
        <v>1305</v>
      </c>
      <c r="T314" s="1" t="s">
        <v>1306</v>
      </c>
      <c r="U314" s="1" t="s">
        <v>111</v>
      </c>
      <c r="AB314" s="5" t="s">
        <v>1343</v>
      </c>
    </row>
    <row r="315" spans="1:28" x14ac:dyDescent="0.25">
      <c r="A315" s="24">
        <f t="shared" ref="A315:A342" si="20">IF(E315="","",IF(A314&lt;&gt;"",A314,IF(ABS(E315-E309)&lt;2,A309+1,A309+1)))</f>
        <v>19</v>
      </c>
      <c r="B315" s="4">
        <f t="shared" si="17"/>
        <v>42738</v>
      </c>
      <c r="C315" s="1" t="str">
        <f t="shared" si="18"/>
        <v>Vincennes</v>
      </c>
      <c r="D315" s="1" t="str">
        <f t="shared" si="18"/>
        <v>R1</v>
      </c>
      <c r="E315" s="1">
        <v>1</v>
      </c>
      <c r="F315" s="1">
        <v>12</v>
      </c>
      <c r="G315" s="1" t="s">
        <v>1344</v>
      </c>
      <c r="H315" s="1" t="s">
        <v>351</v>
      </c>
      <c r="I315" s="1">
        <v>2850</v>
      </c>
      <c r="J315" s="1">
        <v>57</v>
      </c>
      <c r="K315" s="1" t="s">
        <v>670</v>
      </c>
      <c r="L315" s="1" t="s">
        <v>1345</v>
      </c>
      <c r="M315" s="1" t="s">
        <v>1346</v>
      </c>
      <c r="N315" s="3">
        <v>67350</v>
      </c>
      <c r="O315" s="1">
        <v>3.4</v>
      </c>
      <c r="P315" s="1">
        <v>3.3</v>
      </c>
      <c r="Q315" s="22" t="s">
        <v>110</v>
      </c>
      <c r="R315" s="20">
        <v>8</v>
      </c>
      <c r="S315" s="1" t="s">
        <v>1332</v>
      </c>
      <c r="T315" s="1" t="s">
        <v>1333</v>
      </c>
      <c r="U315" s="1" t="s">
        <v>111</v>
      </c>
      <c r="AB315" s="6">
        <v>2</v>
      </c>
    </row>
    <row r="316" spans="1:28" x14ac:dyDescent="0.25">
      <c r="A316" s="24">
        <f t="shared" si="20"/>
        <v>19</v>
      </c>
      <c r="B316" s="4">
        <f t="shared" si="17"/>
        <v>42738</v>
      </c>
      <c r="C316" s="1" t="str">
        <f t="shared" si="18"/>
        <v>Vincennes</v>
      </c>
      <c r="D316" s="1" t="str">
        <f t="shared" si="18"/>
        <v>R1</v>
      </c>
      <c r="E316" s="1">
        <v>1</v>
      </c>
      <c r="F316" s="1">
        <v>13</v>
      </c>
      <c r="G316" s="1" t="s">
        <v>1347</v>
      </c>
      <c r="H316" s="1" t="s">
        <v>351</v>
      </c>
      <c r="I316" s="1">
        <v>2850</v>
      </c>
      <c r="J316" s="1">
        <v>55</v>
      </c>
      <c r="K316" s="1" t="s">
        <v>1348</v>
      </c>
      <c r="L316" s="1" t="s">
        <v>1349</v>
      </c>
      <c r="M316" s="1" t="s">
        <v>1350</v>
      </c>
      <c r="N316" s="3">
        <v>74720</v>
      </c>
      <c r="O316" s="1">
        <v>26</v>
      </c>
      <c r="P316" s="1">
        <v>40.200000000000003</v>
      </c>
      <c r="Q316" s="22" t="s">
        <v>110</v>
      </c>
      <c r="R316" s="20">
        <v>12</v>
      </c>
      <c r="S316" s="1" t="s">
        <v>1344</v>
      </c>
      <c r="T316" s="1" t="s">
        <v>670</v>
      </c>
      <c r="U316" s="1" t="s">
        <v>111</v>
      </c>
      <c r="AB316" s="5" t="s">
        <v>1351</v>
      </c>
    </row>
    <row r="317" spans="1:28" x14ac:dyDescent="0.25">
      <c r="A317" s="24" t="str">
        <f t="shared" si="20"/>
        <v/>
      </c>
      <c r="B317" s="4" t="str">
        <f t="shared" si="17"/>
        <v/>
      </c>
      <c r="C317" s="1" t="str">
        <f t="shared" si="18"/>
        <v/>
      </c>
      <c r="D317" s="1" t="str">
        <f t="shared" si="18"/>
        <v/>
      </c>
      <c r="Q317" s="22" t="s">
        <v>110</v>
      </c>
      <c r="R317" s="20">
        <v>13</v>
      </c>
      <c r="S317" s="1" t="s">
        <v>1347</v>
      </c>
      <c r="T317" s="1" t="s">
        <v>1348</v>
      </c>
      <c r="U317" s="1" t="s">
        <v>111</v>
      </c>
      <c r="AB317" s="6">
        <v>8</v>
      </c>
    </row>
    <row r="318" spans="1:28" x14ac:dyDescent="0.25">
      <c r="A318" s="24" t="str">
        <f t="shared" si="20"/>
        <v/>
      </c>
      <c r="B318" s="4" t="str">
        <f t="shared" si="17"/>
        <v/>
      </c>
      <c r="C318" s="1" t="str">
        <f t="shared" si="18"/>
        <v/>
      </c>
      <c r="D318" s="1" t="str">
        <f t="shared" si="18"/>
        <v/>
      </c>
      <c r="AB318" s="5" t="s">
        <v>1352</v>
      </c>
    </row>
    <row r="319" spans="1:28" x14ac:dyDescent="0.25">
      <c r="A319" s="24" t="str">
        <f t="shared" si="20"/>
        <v/>
      </c>
      <c r="B319" s="4" t="str">
        <f t="shared" si="17"/>
        <v/>
      </c>
      <c r="C319" s="1" t="str">
        <f t="shared" si="18"/>
        <v/>
      </c>
      <c r="D319" s="1" t="str">
        <f t="shared" si="18"/>
        <v/>
      </c>
    </row>
    <row r="320" spans="1:28" x14ac:dyDescent="0.25">
      <c r="A320" s="24">
        <f t="shared" si="20"/>
        <v>20</v>
      </c>
      <c r="B320" s="4">
        <f t="shared" si="17"/>
        <v>42738</v>
      </c>
      <c r="C320" s="1" t="str">
        <f t="shared" si="18"/>
        <v>Vincennes</v>
      </c>
      <c r="D320" s="1" t="str">
        <f t="shared" si="18"/>
        <v>R1</v>
      </c>
      <c r="E320" s="1">
        <v>2</v>
      </c>
      <c r="F320" s="1">
        <v>1</v>
      </c>
      <c r="G320" s="1" t="s">
        <v>1353</v>
      </c>
      <c r="H320" s="1" t="s">
        <v>611</v>
      </c>
      <c r="I320" s="1">
        <v>2700</v>
      </c>
      <c r="K320" s="1" t="s">
        <v>161</v>
      </c>
      <c r="L320" s="1" t="s">
        <v>161</v>
      </c>
      <c r="M320" s="1" t="s">
        <v>1354</v>
      </c>
      <c r="O320" s="1">
        <v>71</v>
      </c>
      <c r="P320" s="1">
        <v>80.2</v>
      </c>
    </row>
    <row r="321" spans="1:29" x14ac:dyDescent="0.25">
      <c r="A321" s="24">
        <f t="shared" si="20"/>
        <v>20</v>
      </c>
      <c r="B321" s="4">
        <f t="shared" si="17"/>
        <v>42738</v>
      </c>
      <c r="C321" s="1" t="str">
        <f t="shared" si="18"/>
        <v>Vincennes</v>
      </c>
      <c r="D321" s="1" t="str">
        <f t="shared" si="18"/>
        <v>R1</v>
      </c>
      <c r="E321" s="1">
        <v>2</v>
      </c>
      <c r="F321" s="1">
        <v>2</v>
      </c>
      <c r="G321" s="1" t="s">
        <v>1355</v>
      </c>
      <c r="H321" s="1" t="s">
        <v>611</v>
      </c>
      <c r="I321" s="1">
        <v>2700</v>
      </c>
      <c r="K321" s="1" t="s">
        <v>164</v>
      </c>
      <c r="L321" s="1" t="s">
        <v>1356</v>
      </c>
      <c r="M321" s="1" t="s">
        <v>1354</v>
      </c>
      <c r="O321" s="1">
        <v>158</v>
      </c>
      <c r="P321" s="1">
        <v>175.7</v>
      </c>
      <c r="Q321" s="22">
        <v>1</v>
      </c>
      <c r="R321" s="20">
        <v>11</v>
      </c>
      <c r="S321" s="1" t="s">
        <v>1357</v>
      </c>
      <c r="T321" s="1" t="s">
        <v>185</v>
      </c>
      <c r="U321" s="2" t="s">
        <v>615</v>
      </c>
      <c r="V321" s="5"/>
      <c r="W321" s="5" t="s">
        <v>38</v>
      </c>
      <c r="X321" s="13" t="s">
        <v>39</v>
      </c>
      <c r="Y321" s="13"/>
    </row>
    <row r="322" spans="1:29" x14ac:dyDescent="0.25">
      <c r="A322" s="24">
        <f t="shared" si="20"/>
        <v>20</v>
      </c>
      <c r="B322" s="4">
        <f t="shared" si="17"/>
        <v>42738</v>
      </c>
      <c r="C322" s="1" t="str">
        <f t="shared" ref="C322:D337" si="21">IF(E322="","",IF(C321&lt;&gt;"",C321,IF(C320&lt;&gt;"",C320,IF(C319&lt;&gt;"",C319,IF(C318&lt;&gt;"",C318,IF(C317&lt;&gt;"",C317,IF(C316&lt;&gt;"",C316,0)))))))</f>
        <v>Vincennes</v>
      </c>
      <c r="D322" s="1" t="str">
        <f t="shared" si="21"/>
        <v>R1</v>
      </c>
      <c r="E322" s="1">
        <v>2</v>
      </c>
      <c r="F322" s="1">
        <v>3</v>
      </c>
      <c r="G322" s="1" t="s">
        <v>1358</v>
      </c>
      <c r="H322" s="1" t="s">
        <v>611</v>
      </c>
      <c r="I322" s="1">
        <v>2700</v>
      </c>
      <c r="K322" s="1" t="s">
        <v>302</v>
      </c>
      <c r="L322" s="1" t="s">
        <v>302</v>
      </c>
      <c r="M322" s="1" t="s">
        <v>1359</v>
      </c>
      <c r="N322" s="3">
        <v>360</v>
      </c>
      <c r="O322" s="1">
        <v>68</v>
      </c>
      <c r="P322" s="1">
        <v>172.1</v>
      </c>
      <c r="Q322" s="22">
        <v>2</v>
      </c>
      <c r="R322" s="20">
        <v>8</v>
      </c>
      <c r="S322" s="1" t="s">
        <v>1360</v>
      </c>
      <c r="T322" s="1" t="s">
        <v>735</v>
      </c>
      <c r="U322" s="2" t="s">
        <v>676</v>
      </c>
      <c r="V322" s="7">
        <v>11</v>
      </c>
      <c r="W322" s="27">
        <v>1.9</v>
      </c>
      <c r="X322" s="5"/>
      <c r="Y322" s="5" t="s">
        <v>38</v>
      </c>
      <c r="Z322" s="6">
        <v>11</v>
      </c>
      <c r="AA322" s="6">
        <v>9</v>
      </c>
      <c r="AB322" s="6">
        <v>2</v>
      </c>
      <c r="AC322" s="6">
        <v>5</v>
      </c>
    </row>
    <row r="323" spans="1:29" x14ac:dyDescent="0.25">
      <c r="A323" s="24">
        <f t="shared" si="20"/>
        <v>20</v>
      </c>
      <c r="B323" s="4">
        <f t="shared" si="17"/>
        <v>42738</v>
      </c>
      <c r="C323" s="1" t="str">
        <f t="shared" si="21"/>
        <v>Vincennes</v>
      </c>
      <c r="D323" s="1" t="str">
        <f t="shared" si="21"/>
        <v>R1</v>
      </c>
      <c r="E323" s="1">
        <v>2</v>
      </c>
      <c r="F323" s="1">
        <v>4</v>
      </c>
      <c r="G323" s="1" t="s">
        <v>1361</v>
      </c>
      <c r="H323" s="1" t="s">
        <v>611</v>
      </c>
      <c r="I323" s="1">
        <v>2700</v>
      </c>
      <c r="K323" s="1" t="s">
        <v>244</v>
      </c>
      <c r="L323" s="1" t="s">
        <v>569</v>
      </c>
      <c r="M323" s="1" t="s">
        <v>1362</v>
      </c>
      <c r="N323" s="3">
        <v>1680</v>
      </c>
      <c r="O323" s="1">
        <v>121</v>
      </c>
      <c r="P323" s="1">
        <v>122.7</v>
      </c>
      <c r="Q323" s="22">
        <v>3</v>
      </c>
      <c r="R323" s="20">
        <v>14</v>
      </c>
      <c r="S323" s="1" t="s">
        <v>1363</v>
      </c>
      <c r="T323" s="1" t="s">
        <v>36</v>
      </c>
      <c r="U323" s="2" t="s">
        <v>676</v>
      </c>
      <c r="V323" s="9" t="s">
        <v>56</v>
      </c>
      <c r="W323" s="27"/>
      <c r="X323" s="7">
        <v>11</v>
      </c>
      <c r="Y323" s="27">
        <v>1.8</v>
      </c>
      <c r="Z323" s="5" t="s">
        <v>1364</v>
      </c>
      <c r="AA323" s="5" t="s">
        <v>1365</v>
      </c>
      <c r="AB323" s="5" t="s">
        <v>1355</v>
      </c>
      <c r="AC323" s="5" t="s">
        <v>1366</v>
      </c>
    </row>
    <row r="324" spans="1:29" x14ac:dyDescent="0.25">
      <c r="A324" s="24">
        <f t="shared" si="20"/>
        <v>20</v>
      </c>
      <c r="B324" s="4">
        <f t="shared" si="17"/>
        <v>42738</v>
      </c>
      <c r="C324" s="1" t="str">
        <f t="shared" si="21"/>
        <v>Vincennes</v>
      </c>
      <c r="D324" s="1" t="str">
        <f t="shared" si="21"/>
        <v>R1</v>
      </c>
      <c r="E324" s="1">
        <v>2</v>
      </c>
      <c r="F324" s="1">
        <v>5</v>
      </c>
      <c r="G324" s="1" t="s">
        <v>1367</v>
      </c>
      <c r="H324" s="1" t="s">
        <v>611</v>
      </c>
      <c r="I324" s="1">
        <v>2700</v>
      </c>
      <c r="K324" s="1" t="s">
        <v>352</v>
      </c>
      <c r="L324" s="1" t="s">
        <v>352</v>
      </c>
      <c r="M324" s="1" t="s">
        <v>1368</v>
      </c>
      <c r="N324" s="3">
        <v>3480</v>
      </c>
      <c r="O324" s="1">
        <v>141</v>
      </c>
      <c r="P324" s="1">
        <v>143.80000000000001</v>
      </c>
      <c r="Q324" s="22">
        <v>4</v>
      </c>
      <c r="R324" s="20">
        <v>5</v>
      </c>
      <c r="S324" s="1" t="s">
        <v>1367</v>
      </c>
      <c r="T324" s="1" t="s">
        <v>352</v>
      </c>
      <c r="U324" s="2" t="s">
        <v>1369</v>
      </c>
      <c r="V324" s="7">
        <v>11</v>
      </c>
      <c r="W324" s="26">
        <v>1.6</v>
      </c>
      <c r="X324" s="9" t="s">
        <v>56</v>
      </c>
      <c r="Y324" s="27"/>
      <c r="Z324" s="6">
        <v>13</v>
      </c>
      <c r="AA324" s="6">
        <v>14</v>
      </c>
      <c r="AB324" s="6">
        <v>1</v>
      </c>
    </row>
    <row r="325" spans="1:29" x14ac:dyDescent="0.25">
      <c r="A325" s="24">
        <f t="shared" si="20"/>
        <v>20</v>
      </c>
      <c r="B325" s="4">
        <f t="shared" si="17"/>
        <v>42738</v>
      </c>
      <c r="C325" s="1" t="str">
        <f t="shared" si="21"/>
        <v>Vincennes</v>
      </c>
      <c r="D325" s="1" t="str">
        <f t="shared" si="21"/>
        <v>R1</v>
      </c>
      <c r="E325" s="1">
        <v>2</v>
      </c>
      <c r="F325" s="1">
        <v>6</v>
      </c>
      <c r="G325" s="1" t="s">
        <v>1370</v>
      </c>
      <c r="H325" s="1" t="s">
        <v>611</v>
      </c>
      <c r="I325" s="1">
        <v>2700</v>
      </c>
      <c r="K325" s="1" t="s">
        <v>1371</v>
      </c>
      <c r="L325" s="1" t="s">
        <v>1048</v>
      </c>
      <c r="M325" s="1" t="s">
        <v>1372</v>
      </c>
      <c r="N325" s="3">
        <v>5540</v>
      </c>
      <c r="O325" s="1">
        <v>97</v>
      </c>
      <c r="P325" s="1">
        <v>108.2</v>
      </c>
      <c r="Q325" s="22">
        <v>5</v>
      </c>
      <c r="R325" s="20">
        <v>12</v>
      </c>
      <c r="S325" s="1" t="s">
        <v>1373</v>
      </c>
      <c r="T325" s="1" t="s">
        <v>557</v>
      </c>
      <c r="U325" s="2" t="s">
        <v>1369</v>
      </c>
      <c r="V325" s="9" t="s">
        <v>71</v>
      </c>
      <c r="W325" s="26"/>
      <c r="X325" s="7">
        <v>11</v>
      </c>
      <c r="Y325" s="26">
        <v>1.5</v>
      </c>
      <c r="Z325" s="5" t="s">
        <v>1374</v>
      </c>
      <c r="AA325" s="5" t="s">
        <v>1375</v>
      </c>
      <c r="AB325" s="5" t="s">
        <v>1376</v>
      </c>
    </row>
    <row r="326" spans="1:29" x14ac:dyDescent="0.25">
      <c r="A326" s="24">
        <f t="shared" si="20"/>
        <v>20</v>
      </c>
      <c r="B326" s="4">
        <f t="shared" si="17"/>
        <v>42738</v>
      </c>
      <c r="C326" s="1" t="str">
        <f t="shared" si="21"/>
        <v>Vincennes</v>
      </c>
      <c r="D326" s="1" t="str">
        <f t="shared" si="21"/>
        <v>R1</v>
      </c>
      <c r="E326" s="1">
        <v>2</v>
      </c>
      <c r="F326" s="1">
        <v>7</v>
      </c>
      <c r="G326" s="1" t="s">
        <v>1377</v>
      </c>
      <c r="H326" s="1" t="s">
        <v>611</v>
      </c>
      <c r="I326" s="1">
        <v>2700</v>
      </c>
      <c r="K326" s="1" t="s">
        <v>1378</v>
      </c>
      <c r="L326" s="1" t="s">
        <v>1378</v>
      </c>
      <c r="M326" s="1" t="s">
        <v>1379</v>
      </c>
      <c r="N326" s="3">
        <v>12900</v>
      </c>
      <c r="O326" s="1">
        <v>73</v>
      </c>
      <c r="P326" s="1">
        <v>67</v>
      </c>
      <c r="Q326" s="22">
        <v>6</v>
      </c>
      <c r="R326" s="20">
        <v>9</v>
      </c>
      <c r="S326" s="1" t="s">
        <v>1380</v>
      </c>
      <c r="T326" s="1" t="s">
        <v>591</v>
      </c>
      <c r="U326" s="1" t="s">
        <v>1381</v>
      </c>
      <c r="V326" s="7">
        <v>8</v>
      </c>
      <c r="W326" s="26">
        <v>3.5</v>
      </c>
      <c r="X326" s="9" t="s">
        <v>71</v>
      </c>
      <c r="Y326" s="26"/>
      <c r="AA326" s="6">
        <v>10</v>
      </c>
      <c r="AB326" s="6">
        <v>6</v>
      </c>
    </row>
    <row r="327" spans="1:29" x14ac:dyDescent="0.25">
      <c r="A327" s="24">
        <f t="shared" si="20"/>
        <v>20</v>
      </c>
      <c r="B327" s="4">
        <f t="shared" si="17"/>
        <v>42738</v>
      </c>
      <c r="C327" s="1" t="str">
        <f t="shared" si="21"/>
        <v>Vincennes</v>
      </c>
      <c r="D327" s="1" t="str">
        <f t="shared" si="21"/>
        <v>R1</v>
      </c>
      <c r="E327" s="1">
        <v>2</v>
      </c>
      <c r="F327" s="1">
        <v>8</v>
      </c>
      <c r="G327" s="1" t="s">
        <v>1360</v>
      </c>
      <c r="H327" s="1" t="s">
        <v>611</v>
      </c>
      <c r="I327" s="1">
        <v>2700</v>
      </c>
      <c r="K327" s="1" t="s">
        <v>735</v>
      </c>
      <c r="L327" s="1" t="s">
        <v>735</v>
      </c>
      <c r="M327" s="1" t="s">
        <v>1382</v>
      </c>
      <c r="N327" s="3">
        <v>14240</v>
      </c>
      <c r="O327" s="1">
        <v>30</v>
      </c>
      <c r="P327" s="1">
        <v>36.5</v>
      </c>
      <c r="Q327" s="22">
        <v>7</v>
      </c>
      <c r="R327" s="20">
        <v>1</v>
      </c>
      <c r="S327" s="1" t="s">
        <v>1383</v>
      </c>
      <c r="T327" s="1" t="s">
        <v>161</v>
      </c>
      <c r="U327" s="1" t="s">
        <v>1381</v>
      </c>
      <c r="V327" s="9" t="s">
        <v>71</v>
      </c>
      <c r="W327" s="26"/>
      <c r="X327" s="7">
        <v>8</v>
      </c>
      <c r="Y327" s="26">
        <v>3.5</v>
      </c>
      <c r="AA327" s="5" t="s">
        <v>1384</v>
      </c>
      <c r="AB327" s="5" t="s">
        <v>1385</v>
      </c>
    </row>
    <row r="328" spans="1:29" x14ac:dyDescent="0.25">
      <c r="A328" s="24">
        <f t="shared" si="20"/>
        <v>20</v>
      </c>
      <c r="B328" s="4">
        <f t="shared" si="17"/>
        <v>42738</v>
      </c>
      <c r="C328" s="1" t="str">
        <f t="shared" si="21"/>
        <v>Vincennes</v>
      </c>
      <c r="D328" s="1" t="str">
        <f t="shared" si="21"/>
        <v>R1</v>
      </c>
      <c r="E328" s="1">
        <v>2</v>
      </c>
      <c r="F328" s="1">
        <v>9</v>
      </c>
      <c r="G328" s="1" t="s">
        <v>1386</v>
      </c>
      <c r="H328" s="1" t="s">
        <v>611</v>
      </c>
      <c r="I328" s="1">
        <v>2700</v>
      </c>
      <c r="K328" s="1" t="s">
        <v>591</v>
      </c>
      <c r="L328" s="1" t="s">
        <v>161</v>
      </c>
      <c r="M328" s="1" t="s">
        <v>1387</v>
      </c>
      <c r="N328" s="3">
        <v>14700</v>
      </c>
      <c r="O328" s="1">
        <v>28</v>
      </c>
      <c r="P328" s="1">
        <v>16.3</v>
      </c>
      <c r="Q328" s="22">
        <v>8</v>
      </c>
      <c r="R328" s="20">
        <v>6</v>
      </c>
      <c r="S328" s="1" t="s">
        <v>1370</v>
      </c>
      <c r="T328" s="1" t="s">
        <v>1371</v>
      </c>
      <c r="U328" s="1" t="s">
        <v>1388</v>
      </c>
      <c r="V328" s="7">
        <v>14</v>
      </c>
      <c r="W328" s="26">
        <v>1.6</v>
      </c>
      <c r="X328" s="9" t="s">
        <v>71</v>
      </c>
      <c r="Y328" s="26"/>
      <c r="AA328" s="6">
        <v>12</v>
      </c>
      <c r="AB328" s="6">
        <v>7</v>
      </c>
    </row>
    <row r="329" spans="1:29" x14ac:dyDescent="0.25">
      <c r="A329" s="24">
        <f t="shared" si="20"/>
        <v>20</v>
      </c>
      <c r="B329" s="4">
        <f t="shared" si="17"/>
        <v>42738</v>
      </c>
      <c r="C329" s="1" t="str">
        <f t="shared" si="21"/>
        <v>Vincennes</v>
      </c>
      <c r="D329" s="1" t="str">
        <f t="shared" si="21"/>
        <v>R1</v>
      </c>
      <c r="E329" s="1">
        <v>2</v>
      </c>
      <c r="F329" s="1">
        <v>10</v>
      </c>
      <c r="G329" s="1" t="s">
        <v>1389</v>
      </c>
      <c r="H329" s="1" t="s">
        <v>611</v>
      </c>
      <c r="I329" s="1">
        <v>2700</v>
      </c>
      <c r="K329" s="1" t="s">
        <v>98</v>
      </c>
      <c r="L329" s="1" t="s">
        <v>1390</v>
      </c>
      <c r="M329" s="1" t="s">
        <v>1391</v>
      </c>
      <c r="N329" s="3">
        <v>15400</v>
      </c>
      <c r="O329" s="1">
        <v>12</v>
      </c>
      <c r="P329" s="1">
        <v>10.4</v>
      </c>
      <c r="Q329" s="22">
        <v>9</v>
      </c>
      <c r="R329" s="20">
        <v>10</v>
      </c>
      <c r="S329" s="1" t="s">
        <v>1389</v>
      </c>
      <c r="T329" s="1" t="s">
        <v>98</v>
      </c>
      <c r="U329" s="1" t="s">
        <v>1392</v>
      </c>
      <c r="V329" s="9" t="s">
        <v>71</v>
      </c>
      <c r="W329" s="26"/>
      <c r="X329" s="7">
        <v>14</v>
      </c>
      <c r="Y329" s="26">
        <v>1.5</v>
      </c>
      <c r="AA329" s="5" t="s">
        <v>1393</v>
      </c>
      <c r="AB329" s="5" t="s">
        <v>1394</v>
      </c>
    </row>
    <row r="330" spans="1:29" x14ac:dyDescent="0.25">
      <c r="A330" s="24">
        <f t="shared" si="20"/>
        <v>20</v>
      </c>
      <c r="B330" s="4">
        <f t="shared" si="17"/>
        <v>42738</v>
      </c>
      <c r="C330" s="1" t="str">
        <f t="shared" si="21"/>
        <v>Vincennes</v>
      </c>
      <c r="D330" s="1" t="str">
        <f t="shared" si="21"/>
        <v>R1</v>
      </c>
      <c r="E330" s="1">
        <v>2</v>
      </c>
      <c r="F330" s="1">
        <v>11</v>
      </c>
      <c r="G330" s="1" t="s">
        <v>1357</v>
      </c>
      <c r="H330" s="1" t="s">
        <v>611</v>
      </c>
      <c r="I330" s="1">
        <v>2700</v>
      </c>
      <c r="K330" s="1" t="s">
        <v>185</v>
      </c>
      <c r="L330" s="1" t="s">
        <v>898</v>
      </c>
      <c r="M330" s="1" t="s">
        <v>1395</v>
      </c>
      <c r="N330" s="3">
        <v>15750</v>
      </c>
      <c r="O330" s="1">
        <v>1.9</v>
      </c>
      <c r="P330" s="1">
        <v>2</v>
      </c>
      <c r="Q330" s="22" t="s">
        <v>110</v>
      </c>
      <c r="R330" s="20">
        <v>2</v>
      </c>
      <c r="S330" s="1" t="s">
        <v>1355</v>
      </c>
      <c r="T330" s="1" t="s">
        <v>164</v>
      </c>
      <c r="U330" s="1" t="s">
        <v>111</v>
      </c>
      <c r="V330" s="28"/>
      <c r="W330" s="28"/>
      <c r="X330" s="9" t="s">
        <v>71</v>
      </c>
      <c r="Y330" s="26"/>
      <c r="AA330" s="6">
        <v>8</v>
      </c>
      <c r="AB330" s="6">
        <v>4</v>
      </c>
    </row>
    <row r="331" spans="1:29" x14ac:dyDescent="0.25">
      <c r="A331" s="24">
        <f t="shared" si="20"/>
        <v>20</v>
      </c>
      <c r="B331" s="4">
        <f t="shared" si="17"/>
        <v>42738</v>
      </c>
      <c r="C331" s="1" t="str">
        <f t="shared" si="21"/>
        <v>Vincennes</v>
      </c>
      <c r="D331" s="1" t="str">
        <f t="shared" si="21"/>
        <v>R1</v>
      </c>
      <c r="E331" s="1">
        <v>2</v>
      </c>
      <c r="F331" s="1">
        <v>12</v>
      </c>
      <c r="G331" s="1" t="s">
        <v>1373</v>
      </c>
      <c r="H331" s="1" t="s">
        <v>611</v>
      </c>
      <c r="I331" s="1">
        <v>2700</v>
      </c>
      <c r="K331" s="1" t="s">
        <v>557</v>
      </c>
      <c r="L331" s="1" t="s">
        <v>1396</v>
      </c>
      <c r="M331" s="1" t="s">
        <v>1397</v>
      </c>
      <c r="N331" s="3">
        <v>16670</v>
      </c>
      <c r="O331" s="1">
        <v>9.3000000000000007</v>
      </c>
      <c r="P331" s="1">
        <v>10.5</v>
      </c>
      <c r="Q331" s="22" t="s">
        <v>110</v>
      </c>
      <c r="R331" s="20">
        <v>3</v>
      </c>
      <c r="S331" s="1" t="s">
        <v>1358</v>
      </c>
      <c r="T331" s="1" t="s">
        <v>302</v>
      </c>
      <c r="U331" s="1" t="s">
        <v>111</v>
      </c>
      <c r="AA331" s="5" t="s">
        <v>1398</v>
      </c>
      <c r="AB331" s="5" t="s">
        <v>1399</v>
      </c>
    </row>
    <row r="332" spans="1:29" x14ac:dyDescent="0.25">
      <c r="A332" s="24">
        <f t="shared" si="20"/>
        <v>20</v>
      </c>
      <c r="B332" s="4">
        <f t="shared" si="17"/>
        <v>42738</v>
      </c>
      <c r="C332" s="1" t="str">
        <f t="shared" si="21"/>
        <v>Vincennes</v>
      </c>
      <c r="D332" s="1" t="str">
        <f t="shared" si="21"/>
        <v>R1</v>
      </c>
      <c r="E332" s="1">
        <v>2</v>
      </c>
      <c r="F332" s="1">
        <v>13</v>
      </c>
      <c r="G332" s="1" t="s">
        <v>1374</v>
      </c>
      <c r="H332" s="1" t="s">
        <v>611</v>
      </c>
      <c r="I332" s="1">
        <v>2700</v>
      </c>
      <c r="K332" s="1" t="s">
        <v>154</v>
      </c>
      <c r="L332" s="1" t="s">
        <v>155</v>
      </c>
      <c r="M332" s="1" t="s">
        <v>1400</v>
      </c>
      <c r="N332" s="3">
        <v>17100</v>
      </c>
      <c r="O332" s="1">
        <v>5.3</v>
      </c>
      <c r="P332" s="1">
        <v>4.8</v>
      </c>
      <c r="Q332" s="22" t="s">
        <v>110</v>
      </c>
      <c r="R332" s="20">
        <v>4</v>
      </c>
      <c r="S332" s="1" t="s">
        <v>1361</v>
      </c>
      <c r="T332" s="1" t="s">
        <v>244</v>
      </c>
      <c r="U332" s="1" t="s">
        <v>111</v>
      </c>
      <c r="AB332" s="6">
        <v>3</v>
      </c>
    </row>
    <row r="333" spans="1:29" x14ac:dyDescent="0.25">
      <c r="A333" s="24">
        <f t="shared" si="20"/>
        <v>20</v>
      </c>
      <c r="B333" s="4">
        <f t="shared" si="17"/>
        <v>42738</v>
      </c>
      <c r="C333" s="1" t="str">
        <f t="shared" si="21"/>
        <v>Vincennes</v>
      </c>
      <c r="D333" s="1" t="str">
        <f t="shared" si="21"/>
        <v>R1</v>
      </c>
      <c r="E333" s="1">
        <v>2</v>
      </c>
      <c r="F333" s="1">
        <v>14</v>
      </c>
      <c r="G333" s="1" t="s">
        <v>1401</v>
      </c>
      <c r="H333" s="1" t="s">
        <v>611</v>
      </c>
      <c r="I333" s="1">
        <v>2700</v>
      </c>
      <c r="K333" s="1" t="s">
        <v>36</v>
      </c>
      <c r="L333" s="1" t="s">
        <v>161</v>
      </c>
      <c r="M333" s="1" t="s">
        <v>1402</v>
      </c>
      <c r="N333" s="3">
        <v>17900</v>
      </c>
      <c r="O333" s="1">
        <v>6.8</v>
      </c>
      <c r="P333" s="1">
        <v>8.4</v>
      </c>
      <c r="Q333" s="22" t="s">
        <v>110</v>
      </c>
      <c r="R333" s="20">
        <v>7</v>
      </c>
      <c r="S333" s="1" t="s">
        <v>1377</v>
      </c>
      <c r="T333" s="1" t="s">
        <v>1378</v>
      </c>
      <c r="U333" s="1" t="s">
        <v>111</v>
      </c>
      <c r="AB333" s="5" t="s">
        <v>1403</v>
      </c>
    </row>
    <row r="334" spans="1:29" x14ac:dyDescent="0.25">
      <c r="A334" s="24" t="str">
        <f t="shared" si="20"/>
        <v/>
      </c>
      <c r="B334" s="4" t="str">
        <f t="shared" si="17"/>
        <v/>
      </c>
      <c r="C334" s="1" t="str">
        <f t="shared" si="21"/>
        <v/>
      </c>
      <c r="D334" s="1" t="str">
        <f t="shared" si="21"/>
        <v/>
      </c>
      <c r="Q334" s="22" t="s">
        <v>110</v>
      </c>
      <c r="R334" s="20">
        <v>13</v>
      </c>
      <c r="S334" s="1" t="s">
        <v>1374</v>
      </c>
      <c r="T334" s="1" t="s">
        <v>154</v>
      </c>
      <c r="U334" s="1" t="s">
        <v>111</v>
      </c>
    </row>
    <row r="335" spans="1:29" x14ac:dyDescent="0.25">
      <c r="A335" s="24" t="str">
        <f t="shared" si="20"/>
        <v/>
      </c>
      <c r="B335" s="4" t="str">
        <f t="shared" si="17"/>
        <v/>
      </c>
      <c r="C335" s="1" t="str">
        <f t="shared" si="21"/>
        <v/>
      </c>
      <c r="D335" s="1" t="str">
        <f t="shared" si="21"/>
        <v/>
      </c>
      <c r="Q335" s="22"/>
      <c r="S335" s="12"/>
      <c r="T335" s="12"/>
    </row>
    <row r="336" spans="1:29" x14ac:dyDescent="0.25">
      <c r="A336" s="24">
        <f t="shared" si="20"/>
        <v>21</v>
      </c>
      <c r="B336" s="4">
        <f t="shared" si="17"/>
        <v>42738</v>
      </c>
      <c r="C336" s="1" t="str">
        <f t="shared" si="21"/>
        <v>Vincennes</v>
      </c>
      <c r="D336" s="1" t="str">
        <f t="shared" si="21"/>
        <v>R1</v>
      </c>
      <c r="E336" s="1">
        <v>3</v>
      </c>
      <c r="F336" s="1">
        <v>1</v>
      </c>
      <c r="G336" s="1" t="s">
        <v>1404</v>
      </c>
      <c r="H336" s="1" t="s">
        <v>564</v>
      </c>
      <c r="I336" s="1">
        <v>2175</v>
      </c>
      <c r="J336" s="1">
        <v>57</v>
      </c>
      <c r="K336" s="1" t="s">
        <v>670</v>
      </c>
      <c r="L336" s="1" t="s">
        <v>1405</v>
      </c>
      <c r="M336" s="1" t="s">
        <v>1406</v>
      </c>
      <c r="N336" s="3">
        <v>130</v>
      </c>
      <c r="O336" s="1">
        <v>28</v>
      </c>
      <c r="P336" s="1">
        <v>43.4</v>
      </c>
    </row>
    <row r="337" spans="1:29" x14ac:dyDescent="0.25">
      <c r="A337" s="24">
        <f t="shared" si="20"/>
        <v>21</v>
      </c>
      <c r="B337" s="4">
        <f t="shared" si="17"/>
        <v>42738</v>
      </c>
      <c r="C337" s="1" t="str">
        <f t="shared" si="21"/>
        <v>Vincennes</v>
      </c>
      <c r="D337" s="1" t="str">
        <f t="shared" si="21"/>
        <v>R1</v>
      </c>
      <c r="E337" s="1">
        <v>3</v>
      </c>
      <c r="F337" s="1">
        <v>2</v>
      </c>
      <c r="G337" s="1" t="s">
        <v>1407</v>
      </c>
      <c r="H337" s="1" t="s">
        <v>564</v>
      </c>
      <c r="I337" s="1">
        <v>2175</v>
      </c>
      <c r="J337" s="1">
        <v>61</v>
      </c>
      <c r="K337" s="1" t="s">
        <v>796</v>
      </c>
      <c r="L337" s="1" t="s">
        <v>161</v>
      </c>
      <c r="M337" s="1" t="s">
        <v>1408</v>
      </c>
      <c r="N337" s="3">
        <v>5400</v>
      </c>
      <c r="O337" s="1" t="s">
        <v>111</v>
      </c>
      <c r="P337" s="1" t="s">
        <v>111</v>
      </c>
      <c r="Q337" s="22">
        <v>1</v>
      </c>
      <c r="R337" s="20">
        <v>13</v>
      </c>
      <c r="S337" s="1" t="s">
        <v>1409</v>
      </c>
      <c r="T337" s="1" t="s">
        <v>780</v>
      </c>
      <c r="U337" s="2" t="s">
        <v>37</v>
      </c>
      <c r="V337" s="5"/>
      <c r="W337" s="5" t="s">
        <v>38</v>
      </c>
      <c r="X337" s="13" t="s">
        <v>39</v>
      </c>
      <c r="Y337" s="13"/>
    </row>
    <row r="338" spans="1:29" x14ac:dyDescent="0.25">
      <c r="A338" s="24">
        <f t="shared" si="20"/>
        <v>21</v>
      </c>
      <c r="B338" s="4">
        <f t="shared" si="17"/>
        <v>42738</v>
      </c>
      <c r="C338" s="1" t="str">
        <f t="shared" ref="C338:D353" si="22">IF(E338="","",IF(C337&lt;&gt;"",C337,IF(C336&lt;&gt;"",C336,IF(C335&lt;&gt;"",C335,IF(C334&lt;&gt;"",C334,IF(C333&lt;&gt;"",C333,IF(C332&lt;&gt;"",C332,0)))))))</f>
        <v>Vincennes</v>
      </c>
      <c r="D338" s="1" t="str">
        <f t="shared" si="22"/>
        <v>R1</v>
      </c>
      <c r="E338" s="1">
        <v>3</v>
      </c>
      <c r="F338" s="1">
        <v>3</v>
      </c>
      <c r="G338" s="1" t="s">
        <v>1410</v>
      </c>
      <c r="H338" s="1" t="s">
        <v>564</v>
      </c>
      <c r="I338" s="1">
        <v>2175</v>
      </c>
      <c r="J338" s="1">
        <v>61</v>
      </c>
      <c r="K338" s="1" t="s">
        <v>73</v>
      </c>
      <c r="L338" s="1" t="s">
        <v>101</v>
      </c>
      <c r="M338" s="1" t="s">
        <v>1411</v>
      </c>
      <c r="N338" s="3">
        <v>8520</v>
      </c>
      <c r="O338" s="1">
        <v>6.4</v>
      </c>
      <c r="P338" s="1">
        <v>6.4</v>
      </c>
      <c r="Q338" s="22">
        <v>2</v>
      </c>
      <c r="R338" s="20">
        <v>8</v>
      </c>
      <c r="S338" s="1" t="s">
        <v>1412</v>
      </c>
      <c r="T338" s="1" t="s">
        <v>659</v>
      </c>
      <c r="U338" s="2" t="s">
        <v>37</v>
      </c>
      <c r="V338" s="7">
        <v>13</v>
      </c>
      <c r="W338" s="27">
        <v>9</v>
      </c>
      <c r="X338" s="5"/>
      <c r="Y338" s="5" t="s">
        <v>38</v>
      </c>
      <c r="Z338" s="6">
        <v>4</v>
      </c>
      <c r="AA338" s="6">
        <v>16</v>
      </c>
      <c r="AB338" s="6">
        <v>9</v>
      </c>
      <c r="AC338" s="6">
        <v>1</v>
      </c>
    </row>
    <row r="339" spans="1:29" x14ac:dyDescent="0.25">
      <c r="A339" s="24">
        <f t="shared" si="20"/>
        <v>21</v>
      </c>
      <c r="B339" s="4">
        <f t="shared" si="17"/>
        <v>42738</v>
      </c>
      <c r="C339" s="1" t="str">
        <f t="shared" si="22"/>
        <v>Vincennes</v>
      </c>
      <c r="D339" s="1" t="str">
        <f t="shared" si="22"/>
        <v>R1</v>
      </c>
      <c r="E339" s="1">
        <v>3</v>
      </c>
      <c r="F339" s="1">
        <v>4</v>
      </c>
      <c r="G339" s="1" t="s">
        <v>1413</v>
      </c>
      <c r="H339" s="1" t="s">
        <v>564</v>
      </c>
      <c r="I339" s="1">
        <v>2175</v>
      </c>
      <c r="J339" s="1">
        <v>61</v>
      </c>
      <c r="K339" s="1" t="s">
        <v>256</v>
      </c>
      <c r="L339" s="1" t="s">
        <v>51</v>
      </c>
      <c r="M339" s="1" t="s">
        <v>1414</v>
      </c>
      <c r="N339" s="3">
        <v>10400</v>
      </c>
      <c r="O339" s="1">
        <v>3.4</v>
      </c>
      <c r="P339" s="1">
        <v>4</v>
      </c>
      <c r="Q339" s="22">
        <v>3</v>
      </c>
      <c r="R339" s="20">
        <v>3</v>
      </c>
      <c r="S339" s="1" t="s">
        <v>1415</v>
      </c>
      <c r="T339" s="1" t="s">
        <v>73</v>
      </c>
      <c r="U339" s="2" t="s">
        <v>37</v>
      </c>
      <c r="V339" s="9" t="s">
        <v>56</v>
      </c>
      <c r="W339" s="27"/>
      <c r="X339" s="7">
        <v>13</v>
      </c>
      <c r="Y339" s="27">
        <v>11.4</v>
      </c>
      <c r="Z339" s="5" t="s">
        <v>1416</v>
      </c>
      <c r="AA339" s="5" t="s">
        <v>1417</v>
      </c>
      <c r="AB339" s="5" t="s">
        <v>1418</v>
      </c>
      <c r="AC339" s="5" t="s">
        <v>1419</v>
      </c>
    </row>
    <row r="340" spans="1:29" x14ac:dyDescent="0.25">
      <c r="A340" s="24">
        <f t="shared" si="20"/>
        <v>21</v>
      </c>
      <c r="B340" s="4">
        <f t="shared" si="17"/>
        <v>42738</v>
      </c>
      <c r="C340" s="1" t="str">
        <f t="shared" si="22"/>
        <v>Vincennes</v>
      </c>
      <c r="D340" s="1" t="str">
        <f t="shared" si="22"/>
        <v>R1</v>
      </c>
      <c r="E340" s="1">
        <v>3</v>
      </c>
      <c r="F340" s="1">
        <v>5</v>
      </c>
      <c r="G340" s="1" t="s">
        <v>1420</v>
      </c>
      <c r="H340" s="1" t="s">
        <v>564</v>
      </c>
      <c r="I340" s="1">
        <v>2175</v>
      </c>
      <c r="J340" s="1">
        <v>61</v>
      </c>
      <c r="K340" s="1" t="s">
        <v>1421</v>
      </c>
      <c r="L340" s="1" t="s">
        <v>1396</v>
      </c>
      <c r="M340" s="1" t="s">
        <v>1422</v>
      </c>
      <c r="N340" s="3">
        <v>11280</v>
      </c>
      <c r="O340" s="1">
        <v>24</v>
      </c>
      <c r="P340" s="1">
        <v>33.6</v>
      </c>
      <c r="Q340" s="22">
        <v>4</v>
      </c>
      <c r="R340" s="20">
        <v>16</v>
      </c>
      <c r="S340" s="1" t="s">
        <v>1423</v>
      </c>
      <c r="T340" s="1" t="s">
        <v>154</v>
      </c>
      <c r="U340" s="2" t="s">
        <v>126</v>
      </c>
      <c r="V340" s="7">
        <v>13</v>
      </c>
      <c r="W340" s="26">
        <v>3.1</v>
      </c>
      <c r="X340" s="9" t="s">
        <v>56</v>
      </c>
      <c r="Y340" s="27"/>
      <c r="Z340" s="6">
        <v>2</v>
      </c>
      <c r="AA340" s="6">
        <v>3</v>
      </c>
      <c r="AB340" s="6">
        <v>6</v>
      </c>
    </row>
    <row r="341" spans="1:29" x14ac:dyDescent="0.25">
      <c r="A341" s="24">
        <f t="shared" si="20"/>
        <v>21</v>
      </c>
      <c r="B341" s="4">
        <f t="shared" si="17"/>
        <v>42738</v>
      </c>
      <c r="C341" s="1" t="str">
        <f t="shared" si="22"/>
        <v>Vincennes</v>
      </c>
      <c r="D341" s="1" t="str">
        <f t="shared" si="22"/>
        <v>R1</v>
      </c>
      <c r="E341" s="1">
        <v>3</v>
      </c>
      <c r="F341" s="1">
        <v>6</v>
      </c>
      <c r="G341" s="1" t="s">
        <v>1424</v>
      </c>
      <c r="H341" s="1" t="s">
        <v>564</v>
      </c>
      <c r="I341" s="1">
        <v>2175</v>
      </c>
      <c r="J341" s="1">
        <v>61</v>
      </c>
      <c r="K341" s="1" t="s">
        <v>1425</v>
      </c>
      <c r="L341" s="1" t="s">
        <v>1426</v>
      </c>
      <c r="M341" s="1" t="s">
        <v>1427</v>
      </c>
      <c r="N341" s="3">
        <v>12050</v>
      </c>
      <c r="O341" s="1">
        <v>47</v>
      </c>
      <c r="P341" s="1">
        <v>52</v>
      </c>
      <c r="Q341" s="22">
        <v>5</v>
      </c>
      <c r="R341" s="20">
        <v>4</v>
      </c>
      <c r="S341" s="1" t="s">
        <v>1428</v>
      </c>
      <c r="T341" s="1" t="s">
        <v>256</v>
      </c>
      <c r="U341" s="2" t="s">
        <v>55</v>
      </c>
      <c r="V341" s="9" t="s">
        <v>71</v>
      </c>
      <c r="W341" s="26"/>
      <c r="X341" s="7">
        <v>13</v>
      </c>
      <c r="Y341" s="26">
        <v>3.3</v>
      </c>
      <c r="Z341" s="5" t="s">
        <v>1429</v>
      </c>
      <c r="AA341" s="5" t="s">
        <v>1430</v>
      </c>
      <c r="AB341" s="5" t="s">
        <v>1424</v>
      </c>
    </row>
    <row r="342" spans="1:29" x14ac:dyDescent="0.25">
      <c r="A342" s="24">
        <f t="shared" si="20"/>
        <v>21</v>
      </c>
      <c r="B342" s="4">
        <f t="shared" si="17"/>
        <v>42738</v>
      </c>
      <c r="C342" s="1" t="str">
        <f t="shared" si="22"/>
        <v>Vincennes</v>
      </c>
      <c r="D342" s="1" t="str">
        <f t="shared" si="22"/>
        <v>R1</v>
      </c>
      <c r="E342" s="1">
        <v>3</v>
      </c>
      <c r="F342" s="1">
        <v>7</v>
      </c>
      <c r="G342" s="1" t="s">
        <v>1431</v>
      </c>
      <c r="H342" s="1" t="s">
        <v>564</v>
      </c>
      <c r="I342" s="1">
        <v>2175</v>
      </c>
      <c r="J342" s="1">
        <v>61</v>
      </c>
      <c r="K342" s="1" t="s">
        <v>714</v>
      </c>
      <c r="L342" s="1" t="s">
        <v>714</v>
      </c>
      <c r="M342" s="1" t="s">
        <v>1432</v>
      </c>
      <c r="N342" s="3">
        <v>12640</v>
      </c>
      <c r="O342" s="1">
        <v>19</v>
      </c>
      <c r="P342" s="1">
        <v>25.4</v>
      </c>
      <c r="Q342" s="22">
        <v>6</v>
      </c>
      <c r="R342" s="20">
        <v>7</v>
      </c>
      <c r="S342" s="1" t="s">
        <v>1431</v>
      </c>
      <c r="T342" s="1" t="s">
        <v>714</v>
      </c>
      <c r="U342" s="1" t="s">
        <v>105</v>
      </c>
      <c r="V342" s="7">
        <v>8</v>
      </c>
      <c r="W342" s="26">
        <v>3.9</v>
      </c>
      <c r="X342" s="9" t="s">
        <v>71</v>
      </c>
      <c r="Y342" s="26"/>
      <c r="AA342" s="6">
        <v>13</v>
      </c>
      <c r="AB342" s="6">
        <v>8</v>
      </c>
    </row>
    <row r="343" spans="1:29" x14ac:dyDescent="0.25">
      <c r="A343" s="24">
        <f>IF(E343="","",IF(A342&lt;&gt;"",A342,IF(ABS(E343-E337)&lt;2,A337+1,A337+1)))</f>
        <v>21</v>
      </c>
      <c r="B343" s="4">
        <f t="shared" si="17"/>
        <v>42738</v>
      </c>
      <c r="C343" s="1" t="str">
        <f t="shared" si="22"/>
        <v>Vincennes</v>
      </c>
      <c r="D343" s="1" t="str">
        <f t="shared" si="22"/>
        <v>R1</v>
      </c>
      <c r="E343" s="1">
        <v>3</v>
      </c>
      <c r="F343" s="1">
        <v>8</v>
      </c>
      <c r="G343" s="1" t="s">
        <v>1433</v>
      </c>
      <c r="H343" s="1" t="s">
        <v>564</v>
      </c>
      <c r="I343" s="1">
        <v>2175</v>
      </c>
      <c r="J343" s="1">
        <v>57</v>
      </c>
      <c r="K343" s="1" t="s">
        <v>659</v>
      </c>
      <c r="L343" s="1" t="s">
        <v>1118</v>
      </c>
      <c r="M343" s="1" t="s">
        <v>1434</v>
      </c>
      <c r="N343" s="3">
        <v>12930</v>
      </c>
      <c r="O343" s="1">
        <v>18</v>
      </c>
      <c r="P343" s="1">
        <v>11.5</v>
      </c>
      <c r="Q343" s="22">
        <v>7</v>
      </c>
      <c r="R343" s="20">
        <v>10</v>
      </c>
      <c r="S343" s="1" t="s">
        <v>1435</v>
      </c>
      <c r="T343" s="1" t="s">
        <v>274</v>
      </c>
      <c r="U343" s="1" t="s">
        <v>650</v>
      </c>
      <c r="V343" s="9" t="s">
        <v>71</v>
      </c>
      <c r="W343" s="26"/>
      <c r="X343" s="7">
        <v>8</v>
      </c>
      <c r="Y343" s="26">
        <v>5.7</v>
      </c>
      <c r="AA343" s="5" t="s">
        <v>1436</v>
      </c>
      <c r="AB343" s="5" t="s">
        <v>1437</v>
      </c>
    </row>
    <row r="344" spans="1:29" x14ac:dyDescent="0.25">
      <c r="A344" s="24">
        <f t="shared" ref="A344:A407" si="23">IF(E344="","",IF(A343&lt;&gt;"",A343,IF(ABS(E344-E338)&lt;2,A338+1,A338+1)))</f>
        <v>21</v>
      </c>
      <c r="B344" s="4">
        <f t="shared" si="17"/>
        <v>42738</v>
      </c>
      <c r="C344" s="1" t="str">
        <f t="shared" si="22"/>
        <v>Vincennes</v>
      </c>
      <c r="D344" s="1" t="str">
        <f t="shared" si="22"/>
        <v>R1</v>
      </c>
      <c r="E344" s="1">
        <v>3</v>
      </c>
      <c r="F344" s="1">
        <v>9</v>
      </c>
      <c r="G344" s="1" t="s">
        <v>1438</v>
      </c>
      <c r="H344" s="1" t="s">
        <v>564</v>
      </c>
      <c r="I344" s="1">
        <v>2175</v>
      </c>
      <c r="J344" s="1">
        <v>61</v>
      </c>
      <c r="K344" s="1" t="s">
        <v>264</v>
      </c>
      <c r="L344" s="1" t="s">
        <v>1439</v>
      </c>
      <c r="M344" s="1" t="s">
        <v>1440</v>
      </c>
      <c r="N344" s="3">
        <v>13040</v>
      </c>
      <c r="O344" s="1">
        <v>15</v>
      </c>
      <c r="P344" s="1">
        <v>15.6</v>
      </c>
      <c r="Q344" s="22">
        <v>8</v>
      </c>
      <c r="R344" s="20">
        <v>11</v>
      </c>
      <c r="S344" s="1" t="s">
        <v>1441</v>
      </c>
      <c r="T344" s="1" t="s">
        <v>1442</v>
      </c>
      <c r="U344" s="1" t="s">
        <v>631</v>
      </c>
      <c r="V344" s="7">
        <v>3</v>
      </c>
      <c r="W344" s="26">
        <v>2.4</v>
      </c>
      <c r="X344" s="9" t="s">
        <v>71</v>
      </c>
      <c r="Y344" s="26"/>
      <c r="AA344" s="6">
        <v>7</v>
      </c>
      <c r="AB344" s="6">
        <v>11</v>
      </c>
    </row>
    <row r="345" spans="1:29" x14ac:dyDescent="0.25">
      <c r="A345" s="24">
        <f t="shared" si="23"/>
        <v>21</v>
      </c>
      <c r="B345" s="4">
        <f t="shared" si="17"/>
        <v>42738</v>
      </c>
      <c r="C345" s="1" t="str">
        <f t="shared" si="22"/>
        <v>Vincennes</v>
      </c>
      <c r="D345" s="1" t="str">
        <f t="shared" si="22"/>
        <v>R1</v>
      </c>
      <c r="E345" s="1">
        <v>3</v>
      </c>
      <c r="F345" s="1">
        <v>10</v>
      </c>
      <c r="G345" s="1" t="s">
        <v>1435</v>
      </c>
      <c r="H345" s="1" t="s">
        <v>564</v>
      </c>
      <c r="I345" s="1">
        <v>2175</v>
      </c>
      <c r="J345" s="1">
        <v>61</v>
      </c>
      <c r="K345" s="1" t="s">
        <v>274</v>
      </c>
      <c r="L345" s="1" t="s">
        <v>1443</v>
      </c>
      <c r="M345" s="1" t="s">
        <v>1444</v>
      </c>
      <c r="N345" s="3">
        <v>13150</v>
      </c>
      <c r="O345" s="1">
        <v>51</v>
      </c>
      <c r="P345" s="1">
        <v>85.9</v>
      </c>
      <c r="Q345" s="22">
        <v>9</v>
      </c>
      <c r="R345" s="20">
        <v>6</v>
      </c>
      <c r="S345" s="1" t="s">
        <v>1424</v>
      </c>
      <c r="T345" s="1" t="s">
        <v>1425</v>
      </c>
      <c r="U345" s="1" t="s">
        <v>1388</v>
      </c>
      <c r="V345" s="9" t="s">
        <v>71</v>
      </c>
      <c r="W345" s="26"/>
      <c r="X345" s="7">
        <v>3</v>
      </c>
      <c r="Y345" s="26">
        <v>2.2000000000000002</v>
      </c>
      <c r="AA345" s="5" t="s">
        <v>1445</v>
      </c>
      <c r="AB345" s="5" t="s">
        <v>1441</v>
      </c>
    </row>
    <row r="346" spans="1:29" x14ac:dyDescent="0.25">
      <c r="A346" s="24">
        <f t="shared" si="23"/>
        <v>21</v>
      </c>
      <c r="B346" s="4">
        <f t="shared" si="17"/>
        <v>42738</v>
      </c>
      <c r="C346" s="1" t="str">
        <f t="shared" si="22"/>
        <v>Vincennes</v>
      </c>
      <c r="D346" s="1" t="str">
        <f t="shared" si="22"/>
        <v>R1</v>
      </c>
      <c r="E346" s="1">
        <v>3</v>
      </c>
      <c r="F346" s="1">
        <v>11</v>
      </c>
      <c r="G346" s="1" t="s">
        <v>1441</v>
      </c>
      <c r="H346" s="1" t="s">
        <v>564</v>
      </c>
      <c r="I346" s="1">
        <v>2175</v>
      </c>
      <c r="J346" s="1">
        <v>61</v>
      </c>
      <c r="K346" s="1" t="s">
        <v>1442</v>
      </c>
      <c r="L346" s="1" t="s">
        <v>1446</v>
      </c>
      <c r="M346" s="1" t="s">
        <v>1447</v>
      </c>
      <c r="N346" s="3">
        <v>13360</v>
      </c>
      <c r="O346" s="1">
        <v>73</v>
      </c>
      <c r="P346" s="1">
        <v>147.5</v>
      </c>
      <c r="Q346" s="22">
        <v>10</v>
      </c>
      <c r="R346" s="20">
        <v>9</v>
      </c>
      <c r="S346" s="1" t="s">
        <v>1438</v>
      </c>
      <c r="T346" s="1" t="s">
        <v>264</v>
      </c>
      <c r="U346" s="1" t="s">
        <v>173</v>
      </c>
      <c r="V346" s="28"/>
      <c r="W346" s="28"/>
      <c r="X346" s="9" t="s">
        <v>71</v>
      </c>
      <c r="Y346" s="26"/>
      <c r="AA346" s="6">
        <v>12</v>
      </c>
      <c r="AB346" s="6">
        <v>15</v>
      </c>
    </row>
    <row r="347" spans="1:29" x14ac:dyDescent="0.25">
      <c r="A347" s="24">
        <f t="shared" si="23"/>
        <v>21</v>
      </c>
      <c r="B347" s="4">
        <f t="shared" si="17"/>
        <v>42738</v>
      </c>
      <c r="C347" s="1" t="str">
        <f t="shared" si="22"/>
        <v>Vincennes</v>
      </c>
      <c r="D347" s="1" t="str">
        <f t="shared" si="22"/>
        <v>R1</v>
      </c>
      <c r="E347" s="1">
        <v>3</v>
      </c>
      <c r="F347" s="1">
        <v>12</v>
      </c>
      <c r="G347" s="1" t="s">
        <v>1448</v>
      </c>
      <c r="H347" s="1" t="s">
        <v>564</v>
      </c>
      <c r="I347" s="1">
        <v>2175</v>
      </c>
      <c r="J347" s="1">
        <v>57</v>
      </c>
      <c r="K347" s="1" t="s">
        <v>682</v>
      </c>
      <c r="L347" s="1" t="s">
        <v>98</v>
      </c>
      <c r="M347" s="1" t="s">
        <v>1449</v>
      </c>
      <c r="N347" s="3">
        <v>14820</v>
      </c>
      <c r="O347" s="1">
        <v>17</v>
      </c>
      <c r="P347" s="1">
        <v>16.100000000000001</v>
      </c>
      <c r="Q347" s="22" t="s">
        <v>110</v>
      </c>
      <c r="R347" s="20">
        <v>1</v>
      </c>
      <c r="S347" s="1" t="s">
        <v>1450</v>
      </c>
      <c r="T347" s="1" t="s">
        <v>670</v>
      </c>
      <c r="U347" s="1" t="s">
        <v>111</v>
      </c>
      <c r="AA347" s="5" t="s">
        <v>1451</v>
      </c>
      <c r="AB347" s="5" t="s">
        <v>1452</v>
      </c>
    </row>
    <row r="348" spans="1:29" x14ac:dyDescent="0.25">
      <c r="A348" s="24">
        <f t="shared" si="23"/>
        <v>21</v>
      </c>
      <c r="B348" s="4">
        <f t="shared" si="17"/>
        <v>42738</v>
      </c>
      <c r="C348" s="1" t="str">
        <f t="shared" si="22"/>
        <v>Vincennes</v>
      </c>
      <c r="D348" s="1" t="str">
        <f t="shared" si="22"/>
        <v>R1</v>
      </c>
      <c r="E348" s="1">
        <v>3</v>
      </c>
      <c r="F348" s="1">
        <v>13</v>
      </c>
      <c r="G348" s="1" t="s">
        <v>1453</v>
      </c>
      <c r="H348" s="1" t="s">
        <v>564</v>
      </c>
      <c r="I348" s="1">
        <v>2175</v>
      </c>
      <c r="J348" s="1">
        <v>61</v>
      </c>
      <c r="K348" s="1" t="s">
        <v>780</v>
      </c>
      <c r="L348" s="1" t="s">
        <v>249</v>
      </c>
      <c r="M348" s="1" t="s">
        <v>1454</v>
      </c>
      <c r="N348" s="3">
        <v>15440</v>
      </c>
      <c r="O348" s="1">
        <v>10</v>
      </c>
      <c r="P348" s="1">
        <v>10.5</v>
      </c>
      <c r="Q348" s="22" t="s">
        <v>110</v>
      </c>
      <c r="R348" s="20">
        <v>5</v>
      </c>
      <c r="S348" s="1" t="s">
        <v>1420</v>
      </c>
      <c r="T348" s="1" t="s">
        <v>1421</v>
      </c>
      <c r="U348" s="1" t="s">
        <v>111</v>
      </c>
      <c r="AB348" s="6">
        <v>14</v>
      </c>
    </row>
    <row r="349" spans="1:29" x14ac:dyDescent="0.25">
      <c r="A349" s="24">
        <f t="shared" si="23"/>
        <v>21</v>
      </c>
      <c r="B349" s="4">
        <f t="shared" si="17"/>
        <v>42738</v>
      </c>
      <c r="C349" s="1" t="str">
        <f t="shared" si="22"/>
        <v>Vincennes</v>
      </c>
      <c r="D349" s="1" t="str">
        <f t="shared" si="22"/>
        <v>R1</v>
      </c>
      <c r="E349" s="1">
        <v>3</v>
      </c>
      <c r="F349" s="1">
        <v>14</v>
      </c>
      <c r="G349" s="1" t="s">
        <v>1455</v>
      </c>
      <c r="H349" s="1" t="s">
        <v>564</v>
      </c>
      <c r="I349" s="1">
        <v>2175</v>
      </c>
      <c r="J349" s="1">
        <v>55</v>
      </c>
      <c r="K349" s="1" t="s">
        <v>796</v>
      </c>
      <c r="L349" s="1" t="s">
        <v>1227</v>
      </c>
      <c r="M349" s="1" t="s">
        <v>1456</v>
      </c>
      <c r="N349" s="3">
        <v>16080</v>
      </c>
      <c r="O349" s="1" t="s">
        <v>111</v>
      </c>
      <c r="P349" s="1" t="s">
        <v>111</v>
      </c>
      <c r="Q349" s="22" t="s">
        <v>110</v>
      </c>
      <c r="R349" s="20">
        <v>12</v>
      </c>
      <c r="S349" s="1" t="s">
        <v>1457</v>
      </c>
      <c r="T349" s="1" t="s">
        <v>682</v>
      </c>
      <c r="U349" s="1" t="s">
        <v>111</v>
      </c>
      <c r="AB349" s="5" t="s">
        <v>1458</v>
      </c>
    </row>
    <row r="350" spans="1:29" x14ac:dyDescent="0.25">
      <c r="A350" s="24">
        <f t="shared" si="23"/>
        <v>21</v>
      </c>
      <c r="B350" s="4">
        <f t="shared" si="17"/>
        <v>42738</v>
      </c>
      <c r="C350" s="1" t="str">
        <f t="shared" si="22"/>
        <v>Vincennes</v>
      </c>
      <c r="D350" s="1" t="str">
        <f t="shared" si="22"/>
        <v>R1</v>
      </c>
      <c r="E350" s="1">
        <v>3</v>
      </c>
      <c r="F350" s="1">
        <v>15</v>
      </c>
      <c r="G350" s="1" t="s">
        <v>1459</v>
      </c>
      <c r="H350" s="1" t="s">
        <v>564</v>
      </c>
      <c r="I350" s="1">
        <v>2175</v>
      </c>
      <c r="J350" s="1">
        <v>61</v>
      </c>
      <c r="K350" s="1" t="s">
        <v>50</v>
      </c>
      <c r="L350" s="1" t="s">
        <v>1460</v>
      </c>
      <c r="M350" s="1" t="s">
        <v>1461</v>
      </c>
      <c r="N350" s="3">
        <v>17130</v>
      </c>
      <c r="O350" s="1">
        <v>26</v>
      </c>
      <c r="P350" s="1">
        <v>21.3</v>
      </c>
      <c r="Q350" s="22" t="s">
        <v>110</v>
      </c>
      <c r="R350" s="20">
        <v>15</v>
      </c>
      <c r="S350" s="1" t="s">
        <v>1462</v>
      </c>
      <c r="T350" s="1" t="s">
        <v>50</v>
      </c>
      <c r="U350" s="1" t="s">
        <v>111</v>
      </c>
      <c r="AB350" s="6">
        <v>10</v>
      </c>
    </row>
    <row r="351" spans="1:29" x14ac:dyDescent="0.25">
      <c r="A351" s="24">
        <f t="shared" si="23"/>
        <v>21</v>
      </c>
      <c r="B351" s="4">
        <f t="shared" si="17"/>
        <v>42738</v>
      </c>
      <c r="C351" s="1" t="str">
        <f t="shared" si="22"/>
        <v>Vincennes</v>
      </c>
      <c r="D351" s="1" t="str">
        <f t="shared" si="22"/>
        <v>R1</v>
      </c>
      <c r="E351" s="1">
        <v>3</v>
      </c>
      <c r="F351" s="1">
        <v>16</v>
      </c>
      <c r="G351" s="1" t="s">
        <v>1423</v>
      </c>
      <c r="H351" s="1" t="s">
        <v>564</v>
      </c>
      <c r="I351" s="1">
        <v>2175</v>
      </c>
      <c r="J351" s="1">
        <v>61</v>
      </c>
      <c r="K351" s="1" t="s">
        <v>154</v>
      </c>
      <c r="L351" s="1" t="s">
        <v>95</v>
      </c>
      <c r="M351" s="1" t="s">
        <v>1463</v>
      </c>
      <c r="N351" s="3">
        <v>17410</v>
      </c>
      <c r="O351" s="1">
        <v>4.2</v>
      </c>
      <c r="P351" s="1">
        <v>3.3</v>
      </c>
      <c r="AB351" s="5" t="s">
        <v>1464</v>
      </c>
    </row>
    <row r="352" spans="1:29" x14ac:dyDescent="0.25">
      <c r="A352" s="24" t="str">
        <f t="shared" si="23"/>
        <v/>
      </c>
      <c r="B352" s="4" t="str">
        <f t="shared" si="17"/>
        <v/>
      </c>
      <c r="C352" s="1" t="str">
        <f t="shared" si="22"/>
        <v/>
      </c>
      <c r="D352" s="1" t="str">
        <f t="shared" si="22"/>
        <v/>
      </c>
      <c r="AB352" s="6">
        <v>5</v>
      </c>
    </row>
    <row r="353" spans="1:29" x14ac:dyDescent="0.25">
      <c r="A353" s="24" t="str">
        <f t="shared" si="23"/>
        <v/>
      </c>
      <c r="B353" s="4" t="str">
        <f t="shared" si="17"/>
        <v/>
      </c>
      <c r="C353" s="1" t="str">
        <f t="shared" si="22"/>
        <v/>
      </c>
      <c r="D353" s="1" t="str">
        <f t="shared" si="22"/>
        <v/>
      </c>
      <c r="AB353" s="5" t="s">
        <v>1465</v>
      </c>
    </row>
    <row r="354" spans="1:29" x14ac:dyDescent="0.25">
      <c r="A354" s="24">
        <f t="shared" si="23"/>
        <v>22</v>
      </c>
      <c r="B354" s="4">
        <f t="shared" si="17"/>
        <v>42738</v>
      </c>
      <c r="C354" s="1" t="str">
        <f t="shared" ref="C354:D369" si="24">IF(E354="","",IF(C353&lt;&gt;"",C353,IF(C352&lt;&gt;"",C352,IF(C351&lt;&gt;"",C351,IF(C350&lt;&gt;"",C350,IF(C349&lt;&gt;"",C349,IF(C348&lt;&gt;"",C348,0)))))))</f>
        <v>Vincennes</v>
      </c>
      <c r="D354" s="1" t="str">
        <f t="shared" si="24"/>
        <v>R1</v>
      </c>
      <c r="E354" s="1">
        <v>4</v>
      </c>
      <c r="F354" s="1">
        <v>1</v>
      </c>
      <c r="G354" s="1" t="s">
        <v>1466</v>
      </c>
      <c r="H354" s="1" t="s">
        <v>776</v>
      </c>
      <c r="I354" s="1">
        <v>2700</v>
      </c>
      <c r="K354" s="1" t="s">
        <v>54</v>
      </c>
      <c r="L354" s="1" t="s">
        <v>1467</v>
      </c>
      <c r="M354" s="1" t="s">
        <v>1468</v>
      </c>
      <c r="N354" s="3">
        <v>271560</v>
      </c>
      <c r="O354" s="1">
        <v>24</v>
      </c>
      <c r="P354" s="1">
        <v>25.9</v>
      </c>
      <c r="Q354" s="22">
        <v>1</v>
      </c>
      <c r="R354" s="20">
        <v>11</v>
      </c>
      <c r="S354" s="1" t="s">
        <v>1469</v>
      </c>
      <c r="T354" s="1" t="s">
        <v>98</v>
      </c>
      <c r="U354" s="2" t="s">
        <v>261</v>
      </c>
      <c r="V354" s="5"/>
      <c r="W354" s="5" t="s">
        <v>38</v>
      </c>
      <c r="X354" s="13" t="s">
        <v>39</v>
      </c>
      <c r="Y354" s="13"/>
      <c r="AB354" s="6"/>
    </row>
    <row r="355" spans="1:29" x14ac:dyDescent="0.25">
      <c r="A355" s="24">
        <f t="shared" si="23"/>
        <v>22</v>
      </c>
      <c r="B355" s="4">
        <f t="shared" si="17"/>
        <v>42738</v>
      </c>
      <c r="C355" s="1" t="str">
        <f t="shared" si="24"/>
        <v>Vincennes</v>
      </c>
      <c r="D355" s="1" t="str">
        <f t="shared" si="24"/>
        <v>R1</v>
      </c>
      <c r="E355" s="1">
        <v>4</v>
      </c>
      <c r="F355" s="1">
        <v>2</v>
      </c>
      <c r="G355" s="1" t="s">
        <v>1470</v>
      </c>
      <c r="H355" s="1" t="s">
        <v>466</v>
      </c>
      <c r="I355" s="1">
        <v>2700</v>
      </c>
      <c r="K355" s="1" t="s">
        <v>256</v>
      </c>
      <c r="L355" s="1" t="s">
        <v>1471</v>
      </c>
      <c r="M355" s="1" t="s">
        <v>1472</v>
      </c>
      <c r="N355" s="3">
        <v>277440</v>
      </c>
      <c r="O355" s="1">
        <v>94</v>
      </c>
      <c r="P355" s="1">
        <v>58.5</v>
      </c>
      <c r="Q355" s="22">
        <v>2</v>
      </c>
      <c r="R355" s="20">
        <v>12</v>
      </c>
      <c r="S355" s="1" t="s">
        <v>1473</v>
      </c>
      <c r="T355" s="1" t="s">
        <v>1036</v>
      </c>
      <c r="U355" s="2" t="s">
        <v>572</v>
      </c>
      <c r="V355" s="7">
        <v>11</v>
      </c>
      <c r="W355" s="27">
        <v>18</v>
      </c>
      <c r="X355" s="5"/>
      <c r="Y355" s="5" t="s">
        <v>38</v>
      </c>
      <c r="Z355" s="6">
        <v>18</v>
      </c>
      <c r="AA355" s="6">
        <v>16</v>
      </c>
      <c r="AB355" s="6">
        <v>1</v>
      </c>
      <c r="AC355" s="6">
        <v>7</v>
      </c>
    </row>
    <row r="356" spans="1:29" x14ac:dyDescent="0.25">
      <c r="A356" s="24">
        <f t="shared" si="23"/>
        <v>22</v>
      </c>
      <c r="B356" s="4">
        <f t="shared" si="17"/>
        <v>42738</v>
      </c>
      <c r="C356" s="1" t="str">
        <f t="shared" si="24"/>
        <v>Vincennes</v>
      </c>
      <c r="D356" s="1" t="str">
        <f t="shared" si="24"/>
        <v>R1</v>
      </c>
      <c r="E356" s="1">
        <v>4</v>
      </c>
      <c r="F356" s="1">
        <v>3</v>
      </c>
      <c r="G356" s="1" t="s">
        <v>1474</v>
      </c>
      <c r="H356" s="1" t="s">
        <v>466</v>
      </c>
      <c r="I356" s="1">
        <v>2700</v>
      </c>
      <c r="K356" s="1" t="s">
        <v>36</v>
      </c>
      <c r="L356" s="1" t="s">
        <v>830</v>
      </c>
      <c r="M356" s="1" t="s">
        <v>1475</v>
      </c>
      <c r="N356" s="3">
        <v>277790</v>
      </c>
      <c r="O356" s="1">
        <v>130</v>
      </c>
      <c r="P356" s="1">
        <v>166.8</v>
      </c>
      <c r="Q356" s="22">
        <v>3</v>
      </c>
      <c r="R356" s="20">
        <v>8</v>
      </c>
      <c r="S356" s="1" t="s">
        <v>1476</v>
      </c>
      <c r="T356" s="1" t="s">
        <v>125</v>
      </c>
      <c r="U356" s="2" t="s">
        <v>572</v>
      </c>
      <c r="V356" s="9" t="s">
        <v>56</v>
      </c>
      <c r="W356" s="27"/>
      <c r="X356" s="7">
        <v>11</v>
      </c>
      <c r="Y356" s="27">
        <v>13.3</v>
      </c>
      <c r="Z356" s="5" t="s">
        <v>1477</v>
      </c>
      <c r="AA356" s="5" t="s">
        <v>1478</v>
      </c>
      <c r="AB356" s="5" t="s">
        <v>1479</v>
      </c>
      <c r="AC356" s="5" t="s">
        <v>1480</v>
      </c>
    </row>
    <row r="357" spans="1:29" x14ac:dyDescent="0.25">
      <c r="A357" s="24">
        <f t="shared" si="23"/>
        <v>22</v>
      </c>
      <c r="B357" s="4">
        <f t="shared" si="17"/>
        <v>42738</v>
      </c>
      <c r="C357" s="1" t="str">
        <f t="shared" si="24"/>
        <v>Vincennes</v>
      </c>
      <c r="D357" s="1" t="str">
        <f t="shared" si="24"/>
        <v>R1</v>
      </c>
      <c r="E357" s="1">
        <v>4</v>
      </c>
      <c r="F357" s="1">
        <v>4</v>
      </c>
      <c r="G357" s="1" t="s">
        <v>1481</v>
      </c>
      <c r="H357" s="1" t="s">
        <v>815</v>
      </c>
      <c r="I357" s="1">
        <v>2700</v>
      </c>
      <c r="K357" s="1" t="s">
        <v>81</v>
      </c>
      <c r="L357" s="1" t="s">
        <v>1482</v>
      </c>
      <c r="M357" s="1" t="s">
        <v>1483</v>
      </c>
      <c r="N357" s="3">
        <v>288910</v>
      </c>
      <c r="O357" s="1">
        <v>35</v>
      </c>
      <c r="P357" s="1">
        <v>31.2</v>
      </c>
      <c r="Q357" s="22">
        <v>4</v>
      </c>
      <c r="R357" s="20">
        <v>1</v>
      </c>
      <c r="S357" s="1" t="s">
        <v>1484</v>
      </c>
      <c r="T357" s="1" t="s">
        <v>54</v>
      </c>
      <c r="U357" s="2" t="s">
        <v>572</v>
      </c>
      <c r="V357" s="7">
        <v>11</v>
      </c>
      <c r="W357" s="26">
        <v>4.0999999999999996</v>
      </c>
      <c r="X357" s="9" t="s">
        <v>56</v>
      </c>
      <c r="Y357" s="27"/>
      <c r="Z357" s="6">
        <v>13</v>
      </c>
      <c r="AA357" s="6">
        <v>14</v>
      </c>
      <c r="AB357" s="6">
        <v>6</v>
      </c>
      <c r="AC357" s="6">
        <v>3</v>
      </c>
    </row>
    <row r="358" spans="1:29" x14ac:dyDescent="0.25">
      <c r="A358" s="24">
        <f t="shared" si="23"/>
        <v>22</v>
      </c>
      <c r="B358" s="4">
        <f t="shared" si="17"/>
        <v>42738</v>
      </c>
      <c r="C358" s="1" t="str">
        <f t="shared" si="24"/>
        <v>Vincennes</v>
      </c>
      <c r="D358" s="1" t="str">
        <f t="shared" si="24"/>
        <v>R1</v>
      </c>
      <c r="E358" s="1">
        <v>4</v>
      </c>
      <c r="F358" s="1">
        <v>5</v>
      </c>
      <c r="G358" s="1" t="s">
        <v>1485</v>
      </c>
      <c r="H358" s="1" t="s">
        <v>776</v>
      </c>
      <c r="I358" s="1">
        <v>2700</v>
      </c>
      <c r="K358" s="1" t="s">
        <v>264</v>
      </c>
      <c r="L358" s="1" t="s">
        <v>1486</v>
      </c>
      <c r="M358" s="1" t="s">
        <v>1487</v>
      </c>
      <c r="N358" s="3">
        <v>300020</v>
      </c>
      <c r="O358" s="1">
        <v>16</v>
      </c>
      <c r="P358" s="1">
        <v>12.5</v>
      </c>
      <c r="Q358" s="22">
        <v>5</v>
      </c>
      <c r="R358" s="20">
        <v>5</v>
      </c>
      <c r="S358" s="1" t="s">
        <v>1488</v>
      </c>
      <c r="T358" s="1" t="s">
        <v>264</v>
      </c>
      <c r="U358" s="2" t="s">
        <v>293</v>
      </c>
      <c r="V358" s="9" t="s">
        <v>71</v>
      </c>
      <c r="W358" s="26"/>
      <c r="X358" s="7">
        <v>11</v>
      </c>
      <c r="Y358" s="26">
        <v>3.5</v>
      </c>
      <c r="Z358" s="5" t="s">
        <v>1489</v>
      </c>
      <c r="AA358" s="5" t="s">
        <v>1490</v>
      </c>
      <c r="AB358" s="5" t="s">
        <v>1491</v>
      </c>
      <c r="AC358" s="5" t="s">
        <v>1492</v>
      </c>
    </row>
    <row r="359" spans="1:29" x14ac:dyDescent="0.25">
      <c r="A359" s="24">
        <f t="shared" si="23"/>
        <v>22</v>
      </c>
      <c r="B359" s="4">
        <f t="shared" si="17"/>
        <v>42738</v>
      </c>
      <c r="C359" s="1" t="str">
        <f t="shared" si="24"/>
        <v>Vincennes</v>
      </c>
      <c r="D359" s="1" t="str">
        <f t="shared" si="24"/>
        <v>R1</v>
      </c>
      <c r="E359" s="1">
        <v>4</v>
      </c>
      <c r="F359" s="1">
        <v>6</v>
      </c>
      <c r="G359" s="1" t="s">
        <v>1493</v>
      </c>
      <c r="H359" s="1" t="s">
        <v>776</v>
      </c>
      <c r="I359" s="1">
        <v>2700</v>
      </c>
      <c r="K359" s="1" t="s">
        <v>1494</v>
      </c>
      <c r="L359" s="1" t="s">
        <v>1494</v>
      </c>
      <c r="M359" s="1" t="s">
        <v>1495</v>
      </c>
      <c r="N359" s="3">
        <v>305330</v>
      </c>
      <c r="O359" s="1">
        <v>34</v>
      </c>
      <c r="P359" s="1">
        <v>38.5</v>
      </c>
      <c r="Q359" s="22">
        <v>6</v>
      </c>
      <c r="R359" s="20">
        <v>13</v>
      </c>
      <c r="S359" s="1" t="s">
        <v>1496</v>
      </c>
      <c r="T359" s="1" t="s">
        <v>146</v>
      </c>
      <c r="U359" s="1" t="s">
        <v>293</v>
      </c>
      <c r="V359" s="7">
        <v>12</v>
      </c>
      <c r="W359" s="26">
        <v>2.7</v>
      </c>
      <c r="X359" s="9" t="s">
        <v>71</v>
      </c>
      <c r="Y359" s="26"/>
      <c r="AA359" s="6">
        <v>12</v>
      </c>
      <c r="AB359" s="6">
        <v>8</v>
      </c>
      <c r="AC359" s="6">
        <v>9</v>
      </c>
    </row>
    <row r="360" spans="1:29" x14ac:dyDescent="0.25">
      <c r="A360" s="24">
        <f t="shared" si="23"/>
        <v>22</v>
      </c>
      <c r="B360" s="4">
        <f t="shared" si="17"/>
        <v>42738</v>
      </c>
      <c r="C360" s="1" t="str">
        <f t="shared" si="24"/>
        <v>Vincennes</v>
      </c>
      <c r="D360" s="1" t="str">
        <f t="shared" si="24"/>
        <v>R1</v>
      </c>
      <c r="E360" s="1">
        <v>4</v>
      </c>
      <c r="F360" s="1">
        <v>7</v>
      </c>
      <c r="G360" s="1" t="s">
        <v>1497</v>
      </c>
      <c r="H360" s="1" t="s">
        <v>764</v>
      </c>
      <c r="I360" s="1">
        <v>2700</v>
      </c>
      <c r="K360" s="1" t="s">
        <v>1498</v>
      </c>
      <c r="L360" s="1" t="s">
        <v>1498</v>
      </c>
      <c r="M360" s="1" t="s">
        <v>1499</v>
      </c>
      <c r="N360" s="3">
        <v>315160</v>
      </c>
      <c r="O360" s="1">
        <v>157</v>
      </c>
      <c r="P360" s="1">
        <v>256.10000000000002</v>
      </c>
      <c r="Q360" s="22">
        <v>7</v>
      </c>
      <c r="R360" s="20">
        <v>10</v>
      </c>
      <c r="S360" s="1" t="s">
        <v>1500</v>
      </c>
      <c r="T360" s="1" t="s">
        <v>185</v>
      </c>
      <c r="U360" s="1" t="s">
        <v>583</v>
      </c>
      <c r="V360" s="9" t="s">
        <v>71</v>
      </c>
      <c r="W360" s="26"/>
      <c r="X360" s="7">
        <v>12</v>
      </c>
      <c r="Y360" s="26">
        <v>3.2</v>
      </c>
      <c r="AA360" s="5" t="s">
        <v>1501</v>
      </c>
      <c r="AB360" s="5" t="s">
        <v>1502</v>
      </c>
      <c r="AC360" s="5" t="s">
        <v>1503</v>
      </c>
    </row>
    <row r="361" spans="1:29" x14ac:dyDescent="0.25">
      <c r="A361" s="24">
        <f t="shared" si="23"/>
        <v>22</v>
      </c>
      <c r="B361" s="4">
        <f t="shared" si="17"/>
        <v>42738</v>
      </c>
      <c r="C361" s="1" t="str">
        <f t="shared" si="24"/>
        <v>Vincennes</v>
      </c>
      <c r="D361" s="1" t="str">
        <f t="shared" si="24"/>
        <v>R1</v>
      </c>
      <c r="E361" s="1">
        <v>4</v>
      </c>
      <c r="F361" s="1">
        <v>8</v>
      </c>
      <c r="G361" s="1" t="s">
        <v>1504</v>
      </c>
      <c r="H361" s="1" t="s">
        <v>273</v>
      </c>
      <c r="I361" s="1">
        <v>2700</v>
      </c>
      <c r="K361" s="1" t="s">
        <v>125</v>
      </c>
      <c r="L361" s="1" t="s">
        <v>378</v>
      </c>
      <c r="M361" s="1" t="s">
        <v>1505</v>
      </c>
      <c r="N361" s="3">
        <v>316950</v>
      </c>
      <c r="O361" s="1">
        <v>18</v>
      </c>
      <c r="P361" s="1">
        <v>18.399999999999999</v>
      </c>
      <c r="Q361" s="22">
        <v>8</v>
      </c>
      <c r="R361" s="20">
        <v>2</v>
      </c>
      <c r="S361" s="1" t="s">
        <v>1506</v>
      </c>
      <c r="T361" s="1" t="s">
        <v>256</v>
      </c>
      <c r="U361" s="1" t="s">
        <v>583</v>
      </c>
      <c r="V361" s="7">
        <v>8</v>
      </c>
      <c r="W361" s="26">
        <v>4.0999999999999996</v>
      </c>
      <c r="X361" s="9" t="s">
        <v>71</v>
      </c>
      <c r="Y361" s="26"/>
      <c r="AA361" s="6">
        <v>5</v>
      </c>
      <c r="AB361" s="6">
        <v>17</v>
      </c>
    </row>
    <row r="362" spans="1:29" x14ac:dyDescent="0.25">
      <c r="A362" s="24">
        <f t="shared" si="23"/>
        <v>22</v>
      </c>
      <c r="B362" s="4">
        <f t="shared" si="17"/>
        <v>42738</v>
      </c>
      <c r="C362" s="1" t="str">
        <f t="shared" si="24"/>
        <v>Vincennes</v>
      </c>
      <c r="D362" s="1" t="str">
        <f t="shared" si="24"/>
        <v>R1</v>
      </c>
      <c r="E362" s="1">
        <v>4</v>
      </c>
      <c r="F362" s="1">
        <v>9</v>
      </c>
      <c r="G362" s="1" t="s">
        <v>1507</v>
      </c>
      <c r="H362" s="1" t="s">
        <v>441</v>
      </c>
      <c r="I362" s="1">
        <v>2700</v>
      </c>
      <c r="K362" s="1" t="s">
        <v>1508</v>
      </c>
      <c r="L362" s="1" t="s">
        <v>1508</v>
      </c>
      <c r="M362" s="1" t="s">
        <v>1509</v>
      </c>
      <c r="N362" s="3">
        <v>319040</v>
      </c>
      <c r="O362" s="1">
        <v>130</v>
      </c>
      <c r="P362" s="1">
        <v>130.1</v>
      </c>
      <c r="Q362" s="22">
        <v>9</v>
      </c>
      <c r="R362" s="20">
        <v>14</v>
      </c>
      <c r="S362" s="1" t="s">
        <v>1510</v>
      </c>
      <c r="T362" s="1" t="s">
        <v>181</v>
      </c>
      <c r="U362" s="1" t="s">
        <v>583</v>
      </c>
      <c r="V362" s="9" t="s">
        <v>71</v>
      </c>
      <c r="W362" s="26"/>
      <c r="X362" s="7">
        <v>8</v>
      </c>
      <c r="Y362" s="26">
        <v>5.4</v>
      </c>
      <c r="AA362" s="5" t="s">
        <v>1511</v>
      </c>
      <c r="AB362" s="5" t="s">
        <v>1512</v>
      </c>
    </row>
    <row r="363" spans="1:29" x14ac:dyDescent="0.25">
      <c r="A363" s="24">
        <f t="shared" si="23"/>
        <v>22</v>
      </c>
      <c r="B363" s="4">
        <f t="shared" si="17"/>
        <v>42738</v>
      </c>
      <c r="C363" s="1" t="str">
        <f t="shared" si="24"/>
        <v>Vincennes</v>
      </c>
      <c r="D363" s="1" t="str">
        <f t="shared" si="24"/>
        <v>R1</v>
      </c>
      <c r="E363" s="1">
        <v>4</v>
      </c>
      <c r="F363" s="1">
        <v>10</v>
      </c>
      <c r="G363" s="1" t="s">
        <v>1513</v>
      </c>
      <c r="H363" s="1" t="s">
        <v>263</v>
      </c>
      <c r="I363" s="1">
        <v>2700</v>
      </c>
      <c r="K363" s="1" t="s">
        <v>185</v>
      </c>
      <c r="L363" s="1" t="s">
        <v>352</v>
      </c>
      <c r="M363" s="1" t="s">
        <v>1514</v>
      </c>
      <c r="N363" s="3">
        <v>324075</v>
      </c>
      <c r="O363" s="1">
        <v>18</v>
      </c>
      <c r="P363" s="1">
        <v>15.1</v>
      </c>
      <c r="Q363" s="22">
        <v>10</v>
      </c>
      <c r="R363" s="20">
        <v>17</v>
      </c>
      <c r="S363" s="1" t="s">
        <v>1515</v>
      </c>
      <c r="T363" s="1" t="s">
        <v>244</v>
      </c>
      <c r="U363" s="1" t="s">
        <v>44</v>
      </c>
      <c r="V363" s="28"/>
      <c r="W363" s="28"/>
      <c r="X363" s="9" t="s">
        <v>71</v>
      </c>
      <c r="Y363" s="26"/>
      <c r="AA363" s="6">
        <v>11</v>
      </c>
      <c r="AB363" s="6">
        <v>4</v>
      </c>
    </row>
    <row r="364" spans="1:29" x14ac:dyDescent="0.25">
      <c r="A364" s="24">
        <f t="shared" si="23"/>
        <v>22</v>
      </c>
      <c r="B364" s="4">
        <f t="shared" si="17"/>
        <v>42738</v>
      </c>
      <c r="C364" s="1" t="str">
        <f t="shared" si="24"/>
        <v>Vincennes</v>
      </c>
      <c r="D364" s="1" t="str">
        <f t="shared" si="24"/>
        <v>R1</v>
      </c>
      <c r="E364" s="1">
        <v>4</v>
      </c>
      <c r="F364" s="1">
        <v>11</v>
      </c>
      <c r="G364" s="1" t="s">
        <v>1516</v>
      </c>
      <c r="H364" s="1" t="s">
        <v>776</v>
      </c>
      <c r="I364" s="1">
        <v>2700</v>
      </c>
      <c r="K364" s="1" t="s">
        <v>98</v>
      </c>
      <c r="L364" s="1" t="s">
        <v>98</v>
      </c>
      <c r="M364" s="1" t="s">
        <v>1517</v>
      </c>
      <c r="N364" s="3">
        <v>326670</v>
      </c>
      <c r="O364" s="1">
        <v>16</v>
      </c>
      <c r="P364" s="1">
        <v>16.8</v>
      </c>
      <c r="Q364" s="21" t="s">
        <v>246</v>
      </c>
      <c r="R364" s="20">
        <v>3</v>
      </c>
      <c r="S364" s="1" t="s">
        <v>1474</v>
      </c>
      <c r="T364" s="1" t="s">
        <v>36</v>
      </c>
      <c r="U364" s="1" t="s">
        <v>111</v>
      </c>
      <c r="AA364" s="5" t="s">
        <v>1518</v>
      </c>
      <c r="AB364" s="5" t="s">
        <v>1519</v>
      </c>
    </row>
    <row r="365" spans="1:29" x14ac:dyDescent="0.25">
      <c r="A365" s="24">
        <f t="shared" si="23"/>
        <v>22</v>
      </c>
      <c r="B365" s="4">
        <f t="shared" si="17"/>
        <v>42738</v>
      </c>
      <c r="C365" s="1" t="str">
        <f t="shared" si="24"/>
        <v>Vincennes</v>
      </c>
      <c r="D365" s="1" t="str">
        <f t="shared" si="24"/>
        <v>R1</v>
      </c>
      <c r="E365" s="1">
        <v>4</v>
      </c>
      <c r="F365" s="1">
        <v>12</v>
      </c>
      <c r="G365" s="1" t="s">
        <v>1473</v>
      </c>
      <c r="H365" s="1" t="s">
        <v>263</v>
      </c>
      <c r="I365" s="1">
        <v>2700</v>
      </c>
      <c r="K365" s="1" t="s">
        <v>1036</v>
      </c>
      <c r="L365" s="1" t="s">
        <v>542</v>
      </c>
      <c r="M365" s="1" t="s">
        <v>1520</v>
      </c>
      <c r="N365" s="3">
        <v>331620</v>
      </c>
      <c r="O365" s="1">
        <v>5.9</v>
      </c>
      <c r="P365" s="1">
        <v>6.9</v>
      </c>
      <c r="Q365" s="21" t="s">
        <v>246</v>
      </c>
      <c r="R365" s="20">
        <v>4</v>
      </c>
      <c r="S365" s="1" t="s">
        <v>1521</v>
      </c>
      <c r="T365" s="1" t="s">
        <v>81</v>
      </c>
      <c r="U365" s="1" t="s">
        <v>111</v>
      </c>
      <c r="AA365" s="6">
        <v>10</v>
      </c>
      <c r="AB365" s="6">
        <v>15</v>
      </c>
    </row>
    <row r="366" spans="1:29" x14ac:dyDescent="0.25">
      <c r="A366" s="24">
        <f t="shared" si="23"/>
        <v>22</v>
      </c>
      <c r="B366" s="4">
        <f t="shared" si="17"/>
        <v>42738</v>
      </c>
      <c r="C366" s="1" t="str">
        <f t="shared" si="24"/>
        <v>Vincennes</v>
      </c>
      <c r="D366" s="1" t="str">
        <f t="shared" si="24"/>
        <v>R1</v>
      </c>
      <c r="E366" s="1">
        <v>4</v>
      </c>
      <c r="F366" s="1">
        <v>13</v>
      </c>
      <c r="G366" s="1" t="s">
        <v>1522</v>
      </c>
      <c r="H366" s="1" t="s">
        <v>776</v>
      </c>
      <c r="I366" s="1">
        <v>2700</v>
      </c>
      <c r="K366" s="1" t="s">
        <v>146</v>
      </c>
      <c r="L366" s="1" t="s">
        <v>146</v>
      </c>
      <c r="M366" s="1" t="s">
        <v>1523</v>
      </c>
      <c r="N366" s="3">
        <v>337810</v>
      </c>
      <c r="O366" s="1">
        <v>5.6</v>
      </c>
      <c r="P366" s="1">
        <v>4.9000000000000004</v>
      </c>
      <c r="Q366" s="21" t="s">
        <v>246</v>
      </c>
      <c r="R366" s="20">
        <v>6</v>
      </c>
      <c r="S366" s="1" t="s">
        <v>1524</v>
      </c>
      <c r="T366" s="1" t="s">
        <v>1494</v>
      </c>
      <c r="U366" s="1" t="s">
        <v>111</v>
      </c>
      <c r="AA366" s="5" t="s">
        <v>1525</v>
      </c>
      <c r="AB366" s="5" t="s">
        <v>1526</v>
      </c>
    </row>
    <row r="367" spans="1:29" x14ac:dyDescent="0.25">
      <c r="A367" s="24">
        <f t="shared" si="23"/>
        <v>22</v>
      </c>
      <c r="B367" s="4">
        <f t="shared" si="17"/>
        <v>42738</v>
      </c>
      <c r="C367" s="1" t="str">
        <f t="shared" si="24"/>
        <v>Vincennes</v>
      </c>
      <c r="D367" s="1" t="str">
        <f t="shared" si="24"/>
        <v>R1</v>
      </c>
      <c r="E367" s="1">
        <v>4</v>
      </c>
      <c r="F367" s="1">
        <v>14</v>
      </c>
      <c r="G367" s="1" t="s">
        <v>1527</v>
      </c>
      <c r="H367" s="1" t="s">
        <v>764</v>
      </c>
      <c r="I367" s="1">
        <v>2700</v>
      </c>
      <c r="K367" s="1" t="s">
        <v>181</v>
      </c>
      <c r="L367" s="1" t="s">
        <v>1528</v>
      </c>
      <c r="M367" s="1" t="s">
        <v>1529</v>
      </c>
      <c r="N367" s="3">
        <v>340090</v>
      </c>
      <c r="O367" s="1">
        <v>11</v>
      </c>
      <c r="P367" s="1">
        <v>10.8</v>
      </c>
      <c r="Q367" s="21" t="s">
        <v>246</v>
      </c>
      <c r="R367" s="20">
        <v>7</v>
      </c>
      <c r="S367" s="1" t="s">
        <v>1497</v>
      </c>
      <c r="T367" s="1" t="s">
        <v>1498</v>
      </c>
      <c r="U367" s="1" t="s">
        <v>111</v>
      </c>
      <c r="AB367" s="6">
        <v>2</v>
      </c>
    </row>
    <row r="368" spans="1:29" x14ac:dyDescent="0.25">
      <c r="A368" s="24">
        <f t="shared" si="23"/>
        <v>22</v>
      </c>
      <c r="B368" s="4">
        <f t="shared" si="17"/>
        <v>42738</v>
      </c>
      <c r="C368" s="1" t="str">
        <f t="shared" si="24"/>
        <v>Vincennes</v>
      </c>
      <c r="D368" s="1" t="str">
        <f t="shared" si="24"/>
        <v>R1</v>
      </c>
      <c r="E368" s="1">
        <v>4</v>
      </c>
      <c r="F368" s="1">
        <v>15</v>
      </c>
      <c r="G368" s="1" t="s">
        <v>1530</v>
      </c>
      <c r="H368" s="1" t="s">
        <v>764</v>
      </c>
      <c r="I368" s="1">
        <v>2700</v>
      </c>
      <c r="K368" s="1" t="s">
        <v>1531</v>
      </c>
      <c r="L368" s="1" t="s">
        <v>1531</v>
      </c>
      <c r="M368" s="1" t="s">
        <v>1532</v>
      </c>
      <c r="N368" s="3">
        <v>346868</v>
      </c>
      <c r="O368" s="1">
        <v>96</v>
      </c>
      <c r="P368" s="1">
        <v>117.6</v>
      </c>
      <c r="Q368" s="22" t="s">
        <v>110</v>
      </c>
      <c r="R368" s="20">
        <v>9</v>
      </c>
      <c r="S368" s="1" t="s">
        <v>1533</v>
      </c>
      <c r="T368" s="1" t="s">
        <v>1508</v>
      </c>
      <c r="U368" s="1" t="s">
        <v>111</v>
      </c>
      <c r="AB368" s="5" t="s">
        <v>1534</v>
      </c>
    </row>
    <row r="369" spans="1:29" x14ac:dyDescent="0.25">
      <c r="A369" s="24">
        <f t="shared" si="23"/>
        <v>22</v>
      </c>
      <c r="B369" s="4">
        <f t="shared" ref="B369:B373" si="25">IF(E369=0,"",IF(B368&lt;&gt;"",B368,IF(B367&lt;&gt;"",B367,IF(B366&lt;&gt;"",B366,IF(B365&lt;&gt;"",B365,IF(B364&lt;&gt;"",B364,IF(B363&lt;&gt;"",B363,0)))))))</f>
        <v>42738</v>
      </c>
      <c r="C369" s="1" t="str">
        <f t="shared" si="24"/>
        <v>Vincennes</v>
      </c>
      <c r="D369" s="1" t="str">
        <f t="shared" si="24"/>
        <v>R1</v>
      </c>
      <c r="E369" s="1">
        <v>4</v>
      </c>
      <c r="F369" s="1">
        <v>16</v>
      </c>
      <c r="G369" s="1" t="s">
        <v>1535</v>
      </c>
      <c r="H369" s="1" t="s">
        <v>764</v>
      </c>
      <c r="I369" s="1">
        <v>2700</v>
      </c>
      <c r="K369" s="1" t="s">
        <v>248</v>
      </c>
      <c r="L369" s="1" t="s">
        <v>1536</v>
      </c>
      <c r="M369" s="1" t="s">
        <v>1537</v>
      </c>
      <c r="N369" s="3">
        <v>349320</v>
      </c>
      <c r="O369" s="1" t="s">
        <v>111</v>
      </c>
      <c r="P369" s="1" t="s">
        <v>111</v>
      </c>
      <c r="Q369" s="22" t="s">
        <v>110</v>
      </c>
      <c r="R369" s="20">
        <v>15</v>
      </c>
      <c r="S369" s="1" t="s">
        <v>1530</v>
      </c>
      <c r="T369" s="1" t="s">
        <v>1531</v>
      </c>
      <c r="U369" s="1" t="s">
        <v>111</v>
      </c>
    </row>
    <row r="370" spans="1:29" x14ac:dyDescent="0.25">
      <c r="A370" s="24">
        <f t="shared" si="23"/>
        <v>22</v>
      </c>
      <c r="B370" s="4">
        <f t="shared" si="25"/>
        <v>42738</v>
      </c>
      <c r="C370" s="1" t="str">
        <f t="shared" ref="C370:D385" si="26">IF(E370="","",IF(C369&lt;&gt;"",C369,IF(C368&lt;&gt;"",C368,IF(C367&lt;&gt;"",C367,IF(C366&lt;&gt;"",C366,IF(C365&lt;&gt;"",C365,IF(C364&lt;&gt;"",C364,0)))))))</f>
        <v>Vincennes</v>
      </c>
      <c r="D370" s="1" t="str">
        <f t="shared" si="26"/>
        <v>R1</v>
      </c>
      <c r="E370" s="1">
        <v>4</v>
      </c>
      <c r="F370" s="1">
        <v>17</v>
      </c>
      <c r="G370" s="1" t="s">
        <v>1538</v>
      </c>
      <c r="H370" s="1" t="s">
        <v>273</v>
      </c>
      <c r="I370" s="1">
        <v>2700</v>
      </c>
      <c r="K370" s="1" t="s">
        <v>244</v>
      </c>
      <c r="L370" s="1" t="s">
        <v>1539</v>
      </c>
      <c r="M370" s="1" t="s">
        <v>1540</v>
      </c>
      <c r="N370" s="3">
        <v>354110</v>
      </c>
      <c r="O370" s="1">
        <v>39</v>
      </c>
      <c r="P370" s="1">
        <v>72.8</v>
      </c>
      <c r="Q370" s="22" t="s">
        <v>110</v>
      </c>
      <c r="R370" s="20">
        <v>18</v>
      </c>
      <c r="S370" s="1" t="s">
        <v>1541</v>
      </c>
      <c r="T370" s="1" t="s">
        <v>557</v>
      </c>
      <c r="U370" s="1" t="s">
        <v>111</v>
      </c>
    </row>
    <row r="371" spans="1:29" x14ac:dyDescent="0.25">
      <c r="A371" s="24">
        <f t="shared" si="23"/>
        <v>22</v>
      </c>
      <c r="B371" s="4">
        <f t="shared" si="25"/>
        <v>42738</v>
      </c>
      <c r="C371" s="1" t="str">
        <f t="shared" si="26"/>
        <v>Vincennes</v>
      </c>
      <c r="D371" s="1" t="str">
        <f t="shared" si="26"/>
        <v>R1</v>
      </c>
      <c r="E371" s="1">
        <v>4</v>
      </c>
      <c r="F371" s="1">
        <v>18</v>
      </c>
      <c r="G371" s="1" t="s">
        <v>1542</v>
      </c>
      <c r="H371" s="1" t="s">
        <v>263</v>
      </c>
      <c r="I371" s="1">
        <v>2700</v>
      </c>
      <c r="K371" s="1" t="s">
        <v>557</v>
      </c>
      <c r="L371" s="1" t="s">
        <v>1543</v>
      </c>
      <c r="M371" s="1" t="s">
        <v>1544</v>
      </c>
      <c r="N371" s="3">
        <v>356362</v>
      </c>
      <c r="O371" s="1">
        <v>2.8</v>
      </c>
      <c r="P371" s="1">
        <v>3</v>
      </c>
    </row>
    <row r="372" spans="1:29" x14ac:dyDescent="0.25">
      <c r="A372" s="24" t="str">
        <f t="shared" si="23"/>
        <v/>
      </c>
      <c r="B372" s="4" t="str">
        <f t="shared" si="25"/>
        <v/>
      </c>
      <c r="C372" s="1" t="str">
        <f t="shared" si="26"/>
        <v/>
      </c>
      <c r="D372" s="1" t="str">
        <f t="shared" si="26"/>
        <v/>
      </c>
    </row>
    <row r="373" spans="1:29" x14ac:dyDescent="0.25">
      <c r="A373" s="24" t="str">
        <f t="shared" si="23"/>
        <v/>
      </c>
      <c r="B373" s="4" t="str">
        <f t="shared" si="25"/>
        <v/>
      </c>
      <c r="C373" s="1" t="str">
        <f t="shared" si="26"/>
        <v/>
      </c>
      <c r="D373" s="1" t="str">
        <f t="shared" si="26"/>
        <v/>
      </c>
    </row>
    <row r="374" spans="1:29" x14ac:dyDescent="0.25">
      <c r="A374" s="24">
        <f t="shared" si="23"/>
        <v>23</v>
      </c>
      <c r="B374" s="4">
        <v>42738</v>
      </c>
      <c r="C374" s="1" t="str">
        <f t="shared" si="26"/>
        <v>Vincennes</v>
      </c>
      <c r="D374" s="1" t="str">
        <f t="shared" si="26"/>
        <v>R1</v>
      </c>
      <c r="E374" s="1">
        <v>5</v>
      </c>
      <c r="F374" s="1">
        <v>1</v>
      </c>
      <c r="G374" s="1" t="s">
        <v>1545</v>
      </c>
      <c r="H374" s="1" t="s">
        <v>357</v>
      </c>
      <c r="I374" s="1">
        <v>2175</v>
      </c>
      <c r="J374" s="1">
        <v>65</v>
      </c>
      <c r="K374" s="1" t="s">
        <v>54</v>
      </c>
      <c r="L374" s="1" t="s">
        <v>1546</v>
      </c>
      <c r="M374" s="1" t="s">
        <v>1547</v>
      </c>
      <c r="N374" s="3">
        <v>43160</v>
      </c>
      <c r="O374" s="1">
        <v>20</v>
      </c>
      <c r="P374" s="1">
        <v>17.600000000000001</v>
      </c>
      <c r="Q374" s="22">
        <v>1</v>
      </c>
      <c r="R374" s="20">
        <v>9</v>
      </c>
      <c r="S374" s="1" t="s">
        <v>1548</v>
      </c>
      <c r="T374" s="1" t="s">
        <v>154</v>
      </c>
      <c r="U374" s="2" t="s">
        <v>1549</v>
      </c>
      <c r="V374" s="5"/>
      <c r="W374" s="5" t="s">
        <v>38</v>
      </c>
      <c r="X374" s="13" t="s">
        <v>39</v>
      </c>
      <c r="Y374" s="13"/>
    </row>
    <row r="375" spans="1:29" x14ac:dyDescent="0.25">
      <c r="A375" s="24">
        <f t="shared" si="23"/>
        <v>23</v>
      </c>
      <c r="B375" s="4">
        <f>IF(E375=0,"",IF(B374&lt;&gt;"",B374,IF(#REF!&lt;&gt;"",#REF!,IF(#REF!&lt;&gt;"",#REF!,IF(B373&lt;&gt;"",B373,IF(B372&lt;&gt;"",B372,IF(B371&lt;&gt;"",B371,0)))))))</f>
        <v>42738</v>
      </c>
      <c r="C375" s="1" t="str">
        <f t="shared" si="26"/>
        <v>Vincennes</v>
      </c>
      <c r="D375" s="1" t="str">
        <f t="shared" si="26"/>
        <v>R1</v>
      </c>
      <c r="E375" s="1">
        <v>5</v>
      </c>
      <c r="F375" s="1">
        <v>2</v>
      </c>
      <c r="G375" s="1" t="s">
        <v>1550</v>
      </c>
      <c r="H375" s="1" t="s">
        <v>357</v>
      </c>
      <c r="I375" s="1">
        <v>2175</v>
      </c>
      <c r="J375" s="1">
        <v>65</v>
      </c>
      <c r="K375" s="1" t="s">
        <v>98</v>
      </c>
      <c r="L375" s="1" t="s">
        <v>898</v>
      </c>
      <c r="M375" s="1" t="s">
        <v>1551</v>
      </c>
      <c r="N375" s="3">
        <v>49620</v>
      </c>
      <c r="O375" s="1">
        <v>7.9</v>
      </c>
      <c r="P375" s="1">
        <v>7.3</v>
      </c>
      <c r="Q375" s="22">
        <v>2</v>
      </c>
      <c r="R375" s="20">
        <v>7</v>
      </c>
      <c r="S375" s="1" t="s">
        <v>1552</v>
      </c>
      <c r="T375" s="1" t="s">
        <v>58</v>
      </c>
      <c r="U375" s="2" t="s">
        <v>404</v>
      </c>
      <c r="V375" s="7">
        <v>9</v>
      </c>
      <c r="W375" s="27">
        <v>3.7</v>
      </c>
      <c r="X375" s="5"/>
      <c r="Y375" s="5" t="s">
        <v>38</v>
      </c>
      <c r="Z375" s="6">
        <v>9</v>
      </c>
      <c r="AA375" s="6">
        <v>7</v>
      </c>
      <c r="AB375" s="6">
        <v>10</v>
      </c>
      <c r="AC375" s="6">
        <v>5</v>
      </c>
    </row>
    <row r="376" spans="1:29" x14ac:dyDescent="0.25">
      <c r="A376" s="24">
        <f t="shared" si="23"/>
        <v>23</v>
      </c>
      <c r="B376" s="4">
        <f>IF(E376=0,"",IF(B375&lt;&gt;"",B375,IF(B374&lt;&gt;"",B374,IF(#REF!&lt;&gt;"",#REF!,IF(#REF!&lt;&gt;"",#REF!,IF(B373&lt;&gt;"",B373,IF(B372&lt;&gt;"",B372,0)))))))</f>
        <v>42738</v>
      </c>
      <c r="C376" s="1" t="str">
        <f t="shared" si="26"/>
        <v>Vincennes</v>
      </c>
      <c r="D376" s="1" t="str">
        <f t="shared" si="26"/>
        <v>R1</v>
      </c>
      <c r="E376" s="1">
        <v>5</v>
      </c>
      <c r="F376" s="1">
        <v>3</v>
      </c>
      <c r="G376" s="1" t="s">
        <v>1553</v>
      </c>
      <c r="H376" s="1" t="s">
        <v>357</v>
      </c>
      <c r="I376" s="1">
        <v>2175</v>
      </c>
      <c r="J376" s="1">
        <v>65</v>
      </c>
      <c r="K376" s="1" t="s">
        <v>383</v>
      </c>
      <c r="L376" s="1" t="s">
        <v>1554</v>
      </c>
      <c r="M376" s="1" t="s">
        <v>1555</v>
      </c>
      <c r="N376" s="3">
        <v>51430</v>
      </c>
      <c r="O376" s="1">
        <v>11</v>
      </c>
      <c r="P376" s="1">
        <v>13.1</v>
      </c>
      <c r="Q376" s="22">
        <v>3</v>
      </c>
      <c r="R376" s="20">
        <v>6</v>
      </c>
      <c r="S376" s="1" t="s">
        <v>1556</v>
      </c>
      <c r="T376" s="1" t="s">
        <v>780</v>
      </c>
      <c r="U376" s="2" t="s">
        <v>278</v>
      </c>
      <c r="V376" s="9" t="s">
        <v>56</v>
      </c>
      <c r="W376" s="27"/>
      <c r="X376" s="7">
        <v>9</v>
      </c>
      <c r="Y376" s="27">
        <v>3.4</v>
      </c>
      <c r="Z376" s="5" t="s">
        <v>1557</v>
      </c>
      <c r="AA376" s="5" t="s">
        <v>1558</v>
      </c>
      <c r="AB376" s="5" t="s">
        <v>1559</v>
      </c>
      <c r="AC376" s="5" t="s">
        <v>1560</v>
      </c>
    </row>
    <row r="377" spans="1:29" x14ac:dyDescent="0.25">
      <c r="A377" s="24">
        <f t="shared" si="23"/>
        <v>23</v>
      </c>
      <c r="B377" s="4">
        <f>IF(E377=0,"",IF(B376&lt;&gt;"",B376,IF(B375&lt;&gt;"",B375,IF(B374&lt;&gt;"",B374,IF(#REF!&lt;&gt;"",#REF!,IF(#REF!&lt;&gt;"",#REF!,IF(B373&lt;&gt;"",B373,0)))))))</f>
        <v>42738</v>
      </c>
      <c r="C377" s="1" t="str">
        <f t="shared" si="26"/>
        <v>Vincennes</v>
      </c>
      <c r="D377" s="1" t="str">
        <f t="shared" si="26"/>
        <v>R1</v>
      </c>
      <c r="E377" s="1">
        <v>5</v>
      </c>
      <c r="F377" s="1">
        <v>4</v>
      </c>
      <c r="G377" s="1" t="s">
        <v>1561</v>
      </c>
      <c r="H377" s="1" t="s">
        <v>357</v>
      </c>
      <c r="I377" s="1">
        <v>2175</v>
      </c>
      <c r="J377" s="1">
        <v>65</v>
      </c>
      <c r="K377" s="1" t="s">
        <v>50</v>
      </c>
      <c r="L377" s="1" t="s">
        <v>50</v>
      </c>
      <c r="M377" s="1" t="s">
        <v>1562</v>
      </c>
      <c r="N377" s="3">
        <v>52750</v>
      </c>
      <c r="O377" s="1">
        <v>4</v>
      </c>
      <c r="P377" s="1">
        <v>6.5</v>
      </c>
      <c r="Q377" s="22">
        <v>4</v>
      </c>
      <c r="R377" s="20">
        <v>10</v>
      </c>
      <c r="S377" s="1" t="s">
        <v>1563</v>
      </c>
      <c r="T377" s="1" t="s">
        <v>1564</v>
      </c>
      <c r="U377" s="2" t="s">
        <v>37</v>
      </c>
      <c r="V377" s="7">
        <v>9</v>
      </c>
      <c r="W377" s="26">
        <v>1.5</v>
      </c>
      <c r="X377" s="9" t="s">
        <v>56</v>
      </c>
      <c r="Y377" s="27"/>
      <c r="AA377" s="6">
        <v>6</v>
      </c>
      <c r="AB377" s="6">
        <v>3</v>
      </c>
    </row>
    <row r="378" spans="1:29" x14ac:dyDescent="0.25">
      <c r="A378" s="24">
        <f t="shared" si="23"/>
        <v>23</v>
      </c>
      <c r="B378" s="4">
        <f>IF(E378=0,"",IF(B377&lt;&gt;"",B377,IF(B376&lt;&gt;"",B376,IF(B375&lt;&gt;"",B375,IF(B374&lt;&gt;"",B374,IF(#REF!&lt;&gt;"",#REF!,IF(#REF!&lt;&gt;"",#REF!,0)))))))</f>
        <v>42738</v>
      </c>
      <c r="C378" s="1" t="str">
        <f t="shared" si="26"/>
        <v>Vincennes</v>
      </c>
      <c r="D378" s="1" t="str">
        <f t="shared" si="26"/>
        <v>R1</v>
      </c>
      <c r="E378" s="1">
        <v>5</v>
      </c>
      <c r="F378" s="1">
        <v>5</v>
      </c>
      <c r="G378" s="1" t="s">
        <v>1560</v>
      </c>
      <c r="H378" s="1" t="s">
        <v>357</v>
      </c>
      <c r="I378" s="1">
        <v>2175</v>
      </c>
      <c r="J378" s="1">
        <v>65</v>
      </c>
      <c r="K378" s="1" t="s">
        <v>1442</v>
      </c>
      <c r="L378" s="1" t="s">
        <v>1565</v>
      </c>
      <c r="M378" s="1" t="s">
        <v>1566</v>
      </c>
      <c r="N378" s="3">
        <v>53720</v>
      </c>
      <c r="O378" s="1">
        <v>30</v>
      </c>
      <c r="P378" s="1">
        <v>26.8</v>
      </c>
      <c r="Q378" s="22">
        <v>5</v>
      </c>
      <c r="R378" s="20">
        <v>8</v>
      </c>
      <c r="S378" s="1" t="s">
        <v>1567</v>
      </c>
      <c r="T378" s="1" t="s">
        <v>722</v>
      </c>
      <c r="U378" s="2" t="s">
        <v>809</v>
      </c>
      <c r="V378" s="9" t="s">
        <v>71</v>
      </c>
      <c r="W378" s="26"/>
      <c r="X378" s="7">
        <v>9</v>
      </c>
      <c r="Y378" s="26">
        <v>1.2</v>
      </c>
      <c r="AA378" s="5" t="s">
        <v>1568</v>
      </c>
      <c r="AB378" s="5" t="s">
        <v>1569</v>
      </c>
    </row>
    <row r="379" spans="1:29" x14ac:dyDescent="0.25">
      <c r="A379" s="24">
        <f t="shared" si="23"/>
        <v>23</v>
      </c>
      <c r="B379" s="4">
        <f>IF(E379=0,"",IF(B378&lt;&gt;"",B378,IF(B377&lt;&gt;"",B377,IF(B376&lt;&gt;"",B376,IF(B375&lt;&gt;"",B375,IF(B374&lt;&gt;"",B374,IF(#REF!&lt;&gt;"",#REF!,0)))))))</f>
        <v>42738</v>
      </c>
      <c r="C379" s="1" t="str">
        <f t="shared" si="26"/>
        <v>Vincennes</v>
      </c>
      <c r="D379" s="1" t="str">
        <f t="shared" si="26"/>
        <v>R1</v>
      </c>
      <c r="E379" s="1">
        <v>5</v>
      </c>
      <c r="F379" s="1">
        <v>6</v>
      </c>
      <c r="G379" s="1" t="s">
        <v>1570</v>
      </c>
      <c r="H379" s="1" t="s">
        <v>357</v>
      </c>
      <c r="I379" s="1">
        <v>2175</v>
      </c>
      <c r="J379" s="1">
        <v>65</v>
      </c>
      <c r="K379" s="1" t="s">
        <v>780</v>
      </c>
      <c r="L379" s="1" t="s">
        <v>249</v>
      </c>
      <c r="M379" s="1" t="s">
        <v>1571</v>
      </c>
      <c r="N379" s="3">
        <v>55200</v>
      </c>
      <c r="O379" s="1">
        <v>7.2</v>
      </c>
      <c r="P379" s="1">
        <v>5.2</v>
      </c>
      <c r="Q379" s="22">
        <v>6</v>
      </c>
      <c r="R379" s="20">
        <v>1</v>
      </c>
      <c r="S379" s="1" t="s">
        <v>1545</v>
      </c>
      <c r="T379" s="1" t="s">
        <v>54</v>
      </c>
      <c r="U379" s="1" t="s">
        <v>307</v>
      </c>
      <c r="V379" s="7">
        <v>7</v>
      </c>
      <c r="W379" s="26">
        <v>2.1</v>
      </c>
      <c r="X379" s="9" t="s">
        <v>71</v>
      </c>
      <c r="Y379" s="26"/>
      <c r="AA379" s="6">
        <v>2</v>
      </c>
      <c r="AB379" s="6">
        <v>4</v>
      </c>
    </row>
    <row r="380" spans="1:29" x14ac:dyDescent="0.25">
      <c r="A380" s="24">
        <f t="shared" si="23"/>
        <v>23</v>
      </c>
      <c r="B380" s="4">
        <f t="shared" ref="B380:B386" si="27">IF(E380=0,"",IF(B379&lt;&gt;"",B379,IF(B378&lt;&gt;"",B378,IF(B377&lt;&gt;"",B377,IF(B376&lt;&gt;"",B376,IF(B375&lt;&gt;"",B375,IF(B374&lt;&gt;"",B374,0)))))))</f>
        <v>42738</v>
      </c>
      <c r="C380" s="1" t="str">
        <f t="shared" si="26"/>
        <v>Vincennes</v>
      </c>
      <c r="D380" s="1" t="str">
        <f t="shared" si="26"/>
        <v>R1</v>
      </c>
      <c r="E380" s="1">
        <v>5</v>
      </c>
      <c r="F380" s="1">
        <v>7</v>
      </c>
      <c r="G380" s="1" t="s">
        <v>1572</v>
      </c>
      <c r="H380" s="1" t="s">
        <v>357</v>
      </c>
      <c r="I380" s="1">
        <v>2175</v>
      </c>
      <c r="J380" s="1">
        <v>65</v>
      </c>
      <c r="K380" s="1" t="s">
        <v>58</v>
      </c>
      <c r="L380" s="1" t="s">
        <v>1341</v>
      </c>
      <c r="M380" s="1" t="s">
        <v>1573</v>
      </c>
      <c r="N380" s="3">
        <v>56530</v>
      </c>
      <c r="O380" s="1">
        <v>9.8000000000000007</v>
      </c>
      <c r="P380" s="1">
        <v>8.9</v>
      </c>
      <c r="Q380" s="22">
        <v>7</v>
      </c>
      <c r="R380" s="20">
        <v>2</v>
      </c>
      <c r="S380" s="1" t="s">
        <v>1574</v>
      </c>
      <c r="T380" s="1" t="s">
        <v>98</v>
      </c>
      <c r="U380" s="1" t="s">
        <v>307</v>
      </c>
      <c r="V380" s="9" t="s">
        <v>71</v>
      </c>
      <c r="W380" s="26"/>
      <c r="X380" s="7">
        <v>7</v>
      </c>
      <c r="Y380" s="26">
        <v>1.9</v>
      </c>
      <c r="AA380" s="5" t="s">
        <v>1575</v>
      </c>
      <c r="AB380" s="5" t="s">
        <v>1576</v>
      </c>
    </row>
    <row r="381" spans="1:29" x14ac:dyDescent="0.25">
      <c r="A381" s="24">
        <f t="shared" si="23"/>
        <v>23</v>
      </c>
      <c r="B381" s="4">
        <f t="shared" si="27"/>
        <v>42738</v>
      </c>
      <c r="C381" s="1" t="str">
        <f t="shared" si="26"/>
        <v>Vincennes</v>
      </c>
      <c r="D381" s="1" t="str">
        <f t="shared" si="26"/>
        <v>R1</v>
      </c>
      <c r="E381" s="1">
        <v>5</v>
      </c>
      <c r="F381" s="1">
        <v>8</v>
      </c>
      <c r="G381" s="1" t="s">
        <v>1577</v>
      </c>
      <c r="H381" s="1" t="s">
        <v>357</v>
      </c>
      <c r="I381" s="1">
        <v>2175</v>
      </c>
      <c r="J381" s="1">
        <v>65</v>
      </c>
      <c r="K381" s="1" t="s">
        <v>722</v>
      </c>
      <c r="L381" s="1" t="s">
        <v>1578</v>
      </c>
      <c r="M381" s="1" t="s">
        <v>1579</v>
      </c>
      <c r="N381" s="3">
        <v>60100</v>
      </c>
      <c r="O381" s="1">
        <v>53</v>
      </c>
      <c r="P381" s="1">
        <v>50.5</v>
      </c>
      <c r="Q381" s="22">
        <v>8</v>
      </c>
      <c r="R381" s="20">
        <v>5</v>
      </c>
      <c r="S381" s="1" t="s">
        <v>1560</v>
      </c>
      <c r="T381" s="1" t="s">
        <v>1442</v>
      </c>
      <c r="U381" s="1" t="s">
        <v>105</v>
      </c>
      <c r="V381" s="7">
        <v>6</v>
      </c>
      <c r="W381" s="26">
        <v>2.1</v>
      </c>
      <c r="X381" s="9" t="s">
        <v>71</v>
      </c>
      <c r="Y381" s="26"/>
      <c r="AA381" s="6">
        <v>1</v>
      </c>
      <c r="AB381" s="6">
        <v>8</v>
      </c>
    </row>
    <row r="382" spans="1:29" x14ac:dyDescent="0.25">
      <c r="A382" s="24">
        <f t="shared" si="23"/>
        <v>23</v>
      </c>
      <c r="B382" s="4">
        <f t="shared" si="27"/>
        <v>42738</v>
      </c>
      <c r="C382" s="1" t="str">
        <f t="shared" si="26"/>
        <v>Vincennes</v>
      </c>
      <c r="D382" s="1" t="str">
        <f t="shared" si="26"/>
        <v>R1</v>
      </c>
      <c r="E382" s="1">
        <v>5</v>
      </c>
      <c r="F382" s="1">
        <v>9</v>
      </c>
      <c r="G382" s="1" t="s">
        <v>1580</v>
      </c>
      <c r="H382" s="1" t="s">
        <v>357</v>
      </c>
      <c r="I382" s="1">
        <v>2175</v>
      </c>
      <c r="J382" s="1">
        <v>65</v>
      </c>
      <c r="K382" s="1" t="s">
        <v>154</v>
      </c>
      <c r="L382" s="1" t="s">
        <v>1581</v>
      </c>
      <c r="M382" s="1" t="s">
        <v>1582</v>
      </c>
      <c r="N382" s="3">
        <v>61130</v>
      </c>
      <c r="O382" s="1">
        <v>3.7</v>
      </c>
      <c r="P382" s="1">
        <v>3.7</v>
      </c>
      <c r="Q382" s="22" t="s">
        <v>110</v>
      </c>
      <c r="R382" s="20">
        <v>3</v>
      </c>
      <c r="S382" s="1" t="s">
        <v>1583</v>
      </c>
      <c r="T382" s="1" t="s">
        <v>383</v>
      </c>
      <c r="U382" s="1" t="s">
        <v>111</v>
      </c>
      <c r="V382" s="9" t="s">
        <v>71</v>
      </c>
      <c r="W382" s="26"/>
      <c r="X382" s="7">
        <v>6</v>
      </c>
      <c r="Y382" s="26">
        <v>1.7</v>
      </c>
      <c r="AA382" s="5" t="s">
        <v>1584</v>
      </c>
      <c r="AB382" s="5" t="s">
        <v>1585</v>
      </c>
    </row>
    <row r="383" spans="1:29" x14ac:dyDescent="0.25">
      <c r="A383" s="24">
        <f t="shared" si="23"/>
        <v>23</v>
      </c>
      <c r="B383" s="4">
        <f t="shared" si="27"/>
        <v>42738</v>
      </c>
      <c r="C383" s="1" t="str">
        <f t="shared" si="26"/>
        <v>Vincennes</v>
      </c>
      <c r="D383" s="1" t="str">
        <f t="shared" si="26"/>
        <v>R1</v>
      </c>
      <c r="E383" s="1">
        <v>5</v>
      </c>
      <c r="F383" s="1">
        <v>10</v>
      </c>
      <c r="G383" s="1" t="s">
        <v>1586</v>
      </c>
      <c r="H383" s="1" t="s">
        <v>357</v>
      </c>
      <c r="I383" s="1">
        <v>2175</v>
      </c>
      <c r="J383" s="1">
        <v>65</v>
      </c>
      <c r="K383" s="1" t="s">
        <v>1564</v>
      </c>
      <c r="L383" s="1" t="s">
        <v>1587</v>
      </c>
      <c r="M383" s="1" t="s">
        <v>1588</v>
      </c>
      <c r="N383" s="3">
        <v>63090</v>
      </c>
      <c r="O383" s="1">
        <v>9.8000000000000007</v>
      </c>
      <c r="P383" s="1">
        <v>7.6</v>
      </c>
      <c r="Q383" s="22" t="s">
        <v>110</v>
      </c>
      <c r="R383" s="20">
        <v>4</v>
      </c>
      <c r="S383" s="1" t="s">
        <v>1589</v>
      </c>
      <c r="T383" s="1" t="s">
        <v>50</v>
      </c>
      <c r="U383" s="1" t="s">
        <v>111</v>
      </c>
      <c r="V383" s="28"/>
      <c r="W383" s="28"/>
      <c r="X383" s="9" t="s">
        <v>71</v>
      </c>
      <c r="Y383" s="26"/>
      <c r="AA383" s="6"/>
    </row>
    <row r="384" spans="1:29" x14ac:dyDescent="0.25">
      <c r="A384" s="24" t="str">
        <f t="shared" si="23"/>
        <v/>
      </c>
      <c r="B384" s="4" t="str">
        <f t="shared" si="27"/>
        <v/>
      </c>
      <c r="C384" s="1" t="str">
        <f t="shared" si="26"/>
        <v/>
      </c>
      <c r="D384" s="1" t="str">
        <f t="shared" si="26"/>
        <v/>
      </c>
    </row>
    <row r="385" spans="1:28" ht="12.95" customHeight="1" x14ac:dyDescent="0.25">
      <c r="A385" s="24" t="str">
        <f t="shared" si="23"/>
        <v/>
      </c>
      <c r="B385" s="4" t="str">
        <f t="shared" si="27"/>
        <v/>
      </c>
      <c r="C385" s="1" t="str">
        <f t="shared" si="26"/>
        <v/>
      </c>
      <c r="D385" s="1" t="str">
        <f t="shared" si="26"/>
        <v/>
      </c>
    </row>
    <row r="386" spans="1:28" x14ac:dyDescent="0.25">
      <c r="A386" s="24">
        <f t="shared" si="23"/>
        <v>24</v>
      </c>
      <c r="B386" s="4">
        <f t="shared" si="27"/>
        <v>42738</v>
      </c>
      <c r="C386" s="1" t="str">
        <f t="shared" ref="C386:D401" si="28">IF(E386="","",IF(C385&lt;&gt;"",C385,IF(C384&lt;&gt;"",C384,IF(C383&lt;&gt;"",C383,IF(C382&lt;&gt;"",C382,IF(C381&lt;&gt;"",C381,IF(C380&lt;&gt;"",C380,0)))))))</f>
        <v>Vincennes</v>
      </c>
      <c r="D386" s="1" t="str">
        <f t="shared" si="28"/>
        <v>R1</v>
      </c>
      <c r="E386" s="1">
        <v>6</v>
      </c>
      <c r="F386" s="1">
        <v>1</v>
      </c>
      <c r="G386" s="1" t="s">
        <v>1590</v>
      </c>
      <c r="H386" s="1" t="s">
        <v>200</v>
      </c>
      <c r="I386" s="1">
        <v>2850</v>
      </c>
      <c r="K386" s="1" t="s">
        <v>36</v>
      </c>
      <c r="L386" s="1" t="s">
        <v>161</v>
      </c>
      <c r="M386" s="1" t="s">
        <v>1591</v>
      </c>
      <c r="N386" s="3">
        <v>37850</v>
      </c>
      <c r="O386" s="1">
        <v>16</v>
      </c>
      <c r="P386" s="1">
        <v>9.3000000000000007</v>
      </c>
      <c r="Q386" s="22">
        <v>1</v>
      </c>
      <c r="R386" s="20">
        <v>4</v>
      </c>
      <c r="S386" s="1" t="s">
        <v>1592</v>
      </c>
      <c r="T386" s="1" t="s">
        <v>181</v>
      </c>
      <c r="U386" s="2" t="s">
        <v>293</v>
      </c>
      <c r="V386" s="5"/>
      <c r="W386" s="5" t="s">
        <v>38</v>
      </c>
      <c r="X386" s="13" t="s">
        <v>39</v>
      </c>
      <c r="Y386" s="13"/>
    </row>
    <row r="387" spans="1:28" x14ac:dyDescent="0.25">
      <c r="A387" s="24">
        <f t="shared" si="23"/>
        <v>24</v>
      </c>
      <c r="B387" s="4">
        <f>IF(E387=0,"",IF(B386&lt;&gt;"",B386,IF(#REF!&lt;&gt;"",#REF!,IF(#REF!&lt;&gt;"",#REF!,IF(B385&lt;&gt;"",B385,IF(B384&lt;&gt;"",B384,IF(B383&lt;&gt;"",B383,0)))))))</f>
        <v>42738</v>
      </c>
      <c r="C387" s="1" t="str">
        <f t="shared" si="28"/>
        <v>Vincennes</v>
      </c>
      <c r="D387" s="1" t="str">
        <f t="shared" si="28"/>
        <v>R1</v>
      </c>
      <c r="E387" s="1">
        <v>6</v>
      </c>
      <c r="F387" s="1">
        <v>2</v>
      </c>
      <c r="G387" s="1" t="s">
        <v>1593</v>
      </c>
      <c r="H387" s="1" t="s">
        <v>200</v>
      </c>
      <c r="I387" s="1">
        <v>2850</v>
      </c>
      <c r="K387" s="1" t="s">
        <v>191</v>
      </c>
      <c r="L387" s="1" t="s">
        <v>116</v>
      </c>
      <c r="M387" s="1" t="s">
        <v>1594</v>
      </c>
      <c r="N387" s="3">
        <v>59280</v>
      </c>
      <c r="O387" s="1">
        <v>15</v>
      </c>
      <c r="P387" s="1">
        <v>15.2</v>
      </c>
      <c r="Q387" s="22">
        <v>2</v>
      </c>
      <c r="R387" s="20">
        <v>15</v>
      </c>
      <c r="S387" s="1" t="s">
        <v>1595</v>
      </c>
      <c r="T387" s="1" t="s">
        <v>81</v>
      </c>
      <c r="U387" s="2" t="s">
        <v>293</v>
      </c>
      <c r="V387" s="7">
        <v>4</v>
      </c>
      <c r="W387" s="27">
        <v>24.8</v>
      </c>
      <c r="X387" s="5"/>
      <c r="Y387" s="5" t="s">
        <v>38</v>
      </c>
      <c r="Z387" s="6">
        <v>7</v>
      </c>
      <c r="AA387" s="6">
        <v>16</v>
      </c>
      <c r="AB387" s="6">
        <v>15</v>
      </c>
    </row>
    <row r="388" spans="1:28" x14ac:dyDescent="0.25">
      <c r="A388" s="24">
        <f t="shared" si="23"/>
        <v>24</v>
      </c>
      <c r="B388" s="4">
        <f>IF(E388=0,"",IF(B387&lt;&gt;"",B387,IF(B386&lt;&gt;"",B386,IF(#REF!&lt;&gt;"",#REF!,IF(#REF!&lt;&gt;"",#REF!,IF(B385&lt;&gt;"",B385,IF(B384&lt;&gt;"",B384,0)))))))</f>
        <v>42738</v>
      </c>
      <c r="C388" s="1" t="str">
        <f t="shared" si="28"/>
        <v>Vincennes</v>
      </c>
      <c r="D388" s="1" t="str">
        <f t="shared" si="28"/>
        <v>R1</v>
      </c>
      <c r="E388" s="1">
        <v>6</v>
      </c>
      <c r="F388" s="1">
        <v>3</v>
      </c>
      <c r="G388" s="1" t="s">
        <v>1596</v>
      </c>
      <c r="H388" s="1" t="s">
        <v>200</v>
      </c>
      <c r="I388" s="1">
        <v>2850</v>
      </c>
      <c r="K388" s="1" t="s">
        <v>244</v>
      </c>
      <c r="L388" s="1" t="s">
        <v>1597</v>
      </c>
      <c r="M388" s="1" t="s">
        <v>1598</v>
      </c>
      <c r="N388" s="3">
        <v>60016</v>
      </c>
      <c r="O388" s="1">
        <v>25</v>
      </c>
      <c r="P388" s="1">
        <v>32.700000000000003</v>
      </c>
      <c r="Q388" s="22">
        <v>3</v>
      </c>
      <c r="R388" s="20">
        <v>7</v>
      </c>
      <c r="S388" s="1" t="s">
        <v>1599</v>
      </c>
      <c r="T388" s="1" t="s">
        <v>264</v>
      </c>
      <c r="U388" s="2" t="s">
        <v>126</v>
      </c>
      <c r="V388" s="9" t="s">
        <v>56</v>
      </c>
      <c r="W388" s="27"/>
      <c r="X388" s="7">
        <v>4</v>
      </c>
      <c r="Y388" s="27">
        <v>31.2</v>
      </c>
      <c r="Z388" s="5" t="s">
        <v>1600</v>
      </c>
      <c r="AA388" s="5" t="s">
        <v>1601</v>
      </c>
      <c r="AB388" s="5" t="s">
        <v>1602</v>
      </c>
    </row>
    <row r="389" spans="1:28" x14ac:dyDescent="0.25">
      <c r="A389" s="24">
        <f t="shared" si="23"/>
        <v>24</v>
      </c>
      <c r="B389" s="4">
        <f>IF(E389=0,"",IF(B388&lt;&gt;"",B388,IF(B387&lt;&gt;"",B387,IF(B386&lt;&gt;"",B386,IF(#REF!&lt;&gt;"",#REF!,IF(#REF!&lt;&gt;"",#REF!,IF(B385&lt;&gt;"",B385,0)))))))</f>
        <v>42738</v>
      </c>
      <c r="C389" s="1" t="str">
        <f t="shared" si="28"/>
        <v>Vincennes</v>
      </c>
      <c r="D389" s="1" t="str">
        <f t="shared" si="28"/>
        <v>R1</v>
      </c>
      <c r="E389" s="1">
        <v>6</v>
      </c>
      <c r="F389" s="1">
        <v>4</v>
      </c>
      <c r="G389" s="1" t="s">
        <v>1603</v>
      </c>
      <c r="H389" s="1" t="s">
        <v>200</v>
      </c>
      <c r="I389" s="1">
        <v>2850</v>
      </c>
      <c r="K389" s="1" t="s">
        <v>181</v>
      </c>
      <c r="L389" s="1" t="s">
        <v>1062</v>
      </c>
      <c r="M389" s="1" t="s">
        <v>1604</v>
      </c>
      <c r="N389" s="3">
        <v>60270</v>
      </c>
      <c r="O389" s="1">
        <v>26</v>
      </c>
      <c r="P389" s="1">
        <v>25.7</v>
      </c>
      <c r="Q389" s="22">
        <v>4</v>
      </c>
      <c r="R389" s="20">
        <v>5</v>
      </c>
      <c r="S389" s="1" t="s">
        <v>1605</v>
      </c>
      <c r="T389" s="1" t="s">
        <v>256</v>
      </c>
      <c r="U389" s="2" t="s">
        <v>55</v>
      </c>
      <c r="V389" s="7">
        <v>4</v>
      </c>
      <c r="W389" s="26">
        <v>5.3</v>
      </c>
      <c r="X389" s="9" t="s">
        <v>56</v>
      </c>
      <c r="Y389" s="27"/>
      <c r="Z389" s="6">
        <v>8</v>
      </c>
      <c r="AA389" s="6">
        <v>6</v>
      </c>
      <c r="AB389" s="6">
        <v>3</v>
      </c>
    </row>
    <row r="390" spans="1:28" x14ac:dyDescent="0.25">
      <c r="A390" s="24">
        <f t="shared" si="23"/>
        <v>24</v>
      </c>
      <c r="B390" s="4">
        <f>IF(E390=0,"",IF(B389&lt;&gt;"",B389,IF(B388&lt;&gt;"",B388,IF(B387&lt;&gt;"",B387,IF(B386&lt;&gt;"",B386,IF(#REF!&lt;&gt;"",#REF!,IF(#REF!&lt;&gt;"",#REF!,0)))))))</f>
        <v>42738</v>
      </c>
      <c r="C390" s="1" t="str">
        <f t="shared" si="28"/>
        <v>Vincennes</v>
      </c>
      <c r="D390" s="1" t="str">
        <f t="shared" si="28"/>
        <v>R1</v>
      </c>
      <c r="E390" s="1">
        <v>6</v>
      </c>
      <c r="F390" s="1">
        <v>5</v>
      </c>
      <c r="G390" s="1" t="s">
        <v>1606</v>
      </c>
      <c r="H390" s="1" t="s">
        <v>200</v>
      </c>
      <c r="I390" s="1">
        <v>2850</v>
      </c>
      <c r="K390" s="1" t="s">
        <v>256</v>
      </c>
      <c r="L390" s="1" t="s">
        <v>1607</v>
      </c>
      <c r="M390" s="1" t="s">
        <v>1608</v>
      </c>
      <c r="N390" s="3">
        <v>61400</v>
      </c>
      <c r="O390" s="1">
        <v>102</v>
      </c>
      <c r="P390" s="1">
        <v>102.2</v>
      </c>
      <c r="Q390" s="22">
        <v>5</v>
      </c>
      <c r="R390" s="20">
        <v>12</v>
      </c>
      <c r="S390" s="1" t="s">
        <v>1609</v>
      </c>
      <c r="T390" s="1" t="s">
        <v>84</v>
      </c>
      <c r="U390" s="2" t="s">
        <v>70</v>
      </c>
      <c r="V390" s="9" t="s">
        <v>71</v>
      </c>
      <c r="W390" s="26"/>
      <c r="X390" s="7">
        <v>4</v>
      </c>
      <c r="Y390" s="26">
        <v>8.9</v>
      </c>
      <c r="Z390" s="5" t="s">
        <v>1610</v>
      </c>
      <c r="AA390" s="5" t="s">
        <v>1611</v>
      </c>
      <c r="AB390" s="5" t="s">
        <v>1612</v>
      </c>
    </row>
    <row r="391" spans="1:28" x14ac:dyDescent="0.25">
      <c r="A391" s="24">
        <f t="shared" si="23"/>
        <v>24</v>
      </c>
      <c r="B391" s="4">
        <f>IF(E391=0,"",IF(B390&lt;&gt;"",B390,IF(B389&lt;&gt;"",B389,IF(B388&lt;&gt;"",B388,IF(B387&lt;&gt;"",B387,IF(B386&lt;&gt;"",B386,IF(#REF!&lt;&gt;"",#REF!,0)))))))</f>
        <v>42738</v>
      </c>
      <c r="C391" s="1" t="str">
        <f t="shared" si="28"/>
        <v>Vincennes</v>
      </c>
      <c r="D391" s="1" t="str">
        <f t="shared" si="28"/>
        <v>R1</v>
      </c>
      <c r="E391" s="1">
        <v>6</v>
      </c>
      <c r="F391" s="1">
        <v>6</v>
      </c>
      <c r="G391" s="1" t="s">
        <v>1613</v>
      </c>
      <c r="H391" s="1" t="s">
        <v>200</v>
      </c>
      <c r="I391" s="1">
        <v>2850</v>
      </c>
      <c r="K391" s="1" t="s">
        <v>154</v>
      </c>
      <c r="L391" s="1" t="s">
        <v>1614</v>
      </c>
      <c r="M391" s="1" t="s">
        <v>1615</v>
      </c>
      <c r="N391" s="3">
        <v>61960</v>
      </c>
      <c r="O391" s="1">
        <v>10</v>
      </c>
      <c r="P391" s="1">
        <v>10.199999999999999</v>
      </c>
      <c r="Q391" s="22">
        <v>6</v>
      </c>
      <c r="R391" s="20">
        <v>16</v>
      </c>
      <c r="S391" s="1" t="s">
        <v>1616</v>
      </c>
      <c r="T391" s="1" t="s">
        <v>383</v>
      </c>
      <c r="U391" s="1" t="s">
        <v>1617</v>
      </c>
      <c r="V391" s="7">
        <v>15</v>
      </c>
      <c r="W391" s="26">
        <v>5.7</v>
      </c>
      <c r="X391" s="9" t="s">
        <v>71</v>
      </c>
      <c r="Y391" s="26"/>
      <c r="AA391" s="6">
        <v>9</v>
      </c>
      <c r="AB391" s="6">
        <v>11</v>
      </c>
    </row>
    <row r="392" spans="1:28" x14ac:dyDescent="0.25">
      <c r="A392" s="24">
        <f t="shared" si="23"/>
        <v>24</v>
      </c>
      <c r="B392" s="4">
        <f t="shared" ref="B392:B417" si="29">IF(E392=0,"",IF(B391&lt;&gt;"",B391,IF(B390&lt;&gt;"",B390,IF(B389&lt;&gt;"",B389,IF(B388&lt;&gt;"",B388,IF(B387&lt;&gt;"",B387,IF(B386&lt;&gt;"",B386,0)))))))</f>
        <v>42738</v>
      </c>
      <c r="C392" s="1" t="str">
        <f t="shared" si="28"/>
        <v>Vincennes</v>
      </c>
      <c r="D392" s="1" t="str">
        <f t="shared" si="28"/>
        <v>R1</v>
      </c>
      <c r="E392" s="1">
        <v>6</v>
      </c>
      <c r="F392" s="1">
        <v>7</v>
      </c>
      <c r="G392" s="1" t="s">
        <v>1599</v>
      </c>
      <c r="H392" s="1" t="s">
        <v>200</v>
      </c>
      <c r="I392" s="1">
        <v>2850</v>
      </c>
      <c r="K392" s="1" t="s">
        <v>264</v>
      </c>
      <c r="L392" s="1" t="s">
        <v>932</v>
      </c>
      <c r="M392" s="1" t="s">
        <v>1618</v>
      </c>
      <c r="N392" s="3">
        <v>62160</v>
      </c>
      <c r="O392" s="1">
        <v>7</v>
      </c>
      <c r="P392" s="1">
        <v>7</v>
      </c>
      <c r="Q392" s="22">
        <v>7</v>
      </c>
      <c r="R392" s="20">
        <v>13</v>
      </c>
      <c r="S392" s="1" t="s">
        <v>1619</v>
      </c>
      <c r="T392" s="1" t="s">
        <v>1620</v>
      </c>
      <c r="U392" s="1" t="s">
        <v>535</v>
      </c>
      <c r="V392" s="9" t="s">
        <v>71</v>
      </c>
      <c r="W392" s="26"/>
      <c r="X392" s="7">
        <v>15</v>
      </c>
      <c r="Y392" s="26">
        <v>5.2</v>
      </c>
      <c r="AA392" s="5" t="s">
        <v>1621</v>
      </c>
      <c r="AB392" s="5" t="s">
        <v>1622</v>
      </c>
    </row>
    <row r="393" spans="1:28" x14ac:dyDescent="0.25">
      <c r="A393" s="24">
        <f t="shared" si="23"/>
        <v>24</v>
      </c>
      <c r="B393" s="4">
        <f t="shared" si="29"/>
        <v>42738</v>
      </c>
      <c r="C393" s="1" t="str">
        <f t="shared" si="28"/>
        <v>Vincennes</v>
      </c>
      <c r="D393" s="1" t="str">
        <f t="shared" si="28"/>
        <v>R1</v>
      </c>
      <c r="E393" s="1">
        <v>6</v>
      </c>
      <c r="F393" s="1">
        <v>8</v>
      </c>
      <c r="G393" s="1" t="s">
        <v>1623</v>
      </c>
      <c r="H393" s="1" t="s">
        <v>200</v>
      </c>
      <c r="I393" s="1">
        <v>2850</v>
      </c>
      <c r="K393" s="1" t="s">
        <v>185</v>
      </c>
      <c r="L393" s="1" t="s">
        <v>66</v>
      </c>
      <c r="M393" s="1" t="s">
        <v>1624</v>
      </c>
      <c r="N393" s="3">
        <v>62950</v>
      </c>
      <c r="O393" s="1">
        <v>3.6</v>
      </c>
      <c r="P393" s="1">
        <v>3.8</v>
      </c>
      <c r="Q393" s="22">
        <v>8</v>
      </c>
      <c r="R393" s="20">
        <v>11</v>
      </c>
      <c r="S393" s="1" t="s">
        <v>1625</v>
      </c>
      <c r="T393" s="1" t="s">
        <v>41</v>
      </c>
      <c r="U393" s="1" t="s">
        <v>1063</v>
      </c>
      <c r="V393" s="7">
        <v>7</v>
      </c>
      <c r="W393" s="26">
        <v>2.5</v>
      </c>
      <c r="X393" s="9" t="s">
        <v>71</v>
      </c>
      <c r="Y393" s="26"/>
      <c r="AA393" s="6">
        <v>1</v>
      </c>
      <c r="AB393" s="6">
        <v>4</v>
      </c>
    </row>
    <row r="394" spans="1:28" x14ac:dyDescent="0.25">
      <c r="A394" s="24">
        <f t="shared" si="23"/>
        <v>24</v>
      </c>
      <c r="B394" s="4">
        <f t="shared" si="29"/>
        <v>42738</v>
      </c>
      <c r="C394" s="1" t="str">
        <f t="shared" si="28"/>
        <v>Vincennes</v>
      </c>
      <c r="D394" s="1" t="str">
        <f t="shared" si="28"/>
        <v>R1</v>
      </c>
      <c r="E394" s="1">
        <v>6</v>
      </c>
      <c r="F394" s="1">
        <v>9</v>
      </c>
      <c r="G394" s="1" t="s">
        <v>1626</v>
      </c>
      <c r="H394" s="1" t="s">
        <v>180</v>
      </c>
      <c r="I394" s="1">
        <v>2850</v>
      </c>
      <c r="K394" s="1" t="s">
        <v>98</v>
      </c>
      <c r="L394" s="1" t="s">
        <v>98</v>
      </c>
      <c r="M394" s="1" t="s">
        <v>1627</v>
      </c>
      <c r="N394" s="3">
        <v>62990</v>
      </c>
      <c r="O394" s="1">
        <v>7.8</v>
      </c>
      <c r="P394" s="1">
        <v>8.3000000000000007</v>
      </c>
      <c r="Q394" s="22">
        <v>9</v>
      </c>
      <c r="R394" s="20">
        <v>9</v>
      </c>
      <c r="S394" s="1" t="s">
        <v>1628</v>
      </c>
      <c r="T394" s="1" t="s">
        <v>98</v>
      </c>
      <c r="U394" s="1" t="s">
        <v>1629</v>
      </c>
      <c r="V394" s="9" t="s">
        <v>71</v>
      </c>
      <c r="W394" s="26"/>
      <c r="X394" s="7">
        <v>7</v>
      </c>
      <c r="Y394" s="26">
        <v>3.1</v>
      </c>
      <c r="AA394" s="5" t="s">
        <v>1630</v>
      </c>
      <c r="AB394" s="5" t="s">
        <v>1631</v>
      </c>
    </row>
    <row r="395" spans="1:28" x14ac:dyDescent="0.25">
      <c r="A395" s="24">
        <f t="shared" si="23"/>
        <v>24</v>
      </c>
      <c r="B395" s="4">
        <f t="shared" si="29"/>
        <v>42738</v>
      </c>
      <c r="C395" s="1" t="str">
        <f t="shared" si="28"/>
        <v>Vincennes</v>
      </c>
      <c r="D395" s="1" t="str">
        <f t="shared" si="28"/>
        <v>R1</v>
      </c>
      <c r="E395" s="1">
        <v>6</v>
      </c>
      <c r="F395" s="1">
        <v>10</v>
      </c>
      <c r="G395" s="1" t="s">
        <v>1632</v>
      </c>
      <c r="H395" s="1" t="s">
        <v>180</v>
      </c>
      <c r="I395" s="1">
        <v>2850</v>
      </c>
      <c r="K395" s="1" t="s">
        <v>125</v>
      </c>
      <c r="L395" s="1" t="s">
        <v>1633</v>
      </c>
      <c r="M395" s="1" t="s">
        <v>1634</v>
      </c>
      <c r="N395" s="3">
        <v>63610</v>
      </c>
      <c r="O395" s="1">
        <v>36</v>
      </c>
      <c r="P395" s="1">
        <v>47.6</v>
      </c>
      <c r="Q395" s="22" t="s">
        <v>110</v>
      </c>
      <c r="R395" s="20">
        <v>1</v>
      </c>
      <c r="S395" s="1" t="s">
        <v>1590</v>
      </c>
      <c r="T395" s="1" t="s">
        <v>36</v>
      </c>
      <c r="U395" s="1" t="s">
        <v>111</v>
      </c>
      <c r="V395" s="28"/>
      <c r="W395" s="28"/>
      <c r="X395" s="9" t="s">
        <v>71</v>
      </c>
      <c r="Y395" s="26"/>
      <c r="AA395" s="6">
        <v>2</v>
      </c>
      <c r="AB395" s="6">
        <v>10</v>
      </c>
    </row>
    <row r="396" spans="1:28" x14ac:dyDescent="0.25">
      <c r="A396" s="24">
        <f t="shared" si="23"/>
        <v>24</v>
      </c>
      <c r="B396" s="4">
        <f t="shared" si="29"/>
        <v>42738</v>
      </c>
      <c r="C396" s="1" t="str">
        <f t="shared" si="28"/>
        <v>Vincennes</v>
      </c>
      <c r="D396" s="1" t="str">
        <f t="shared" si="28"/>
        <v>R1</v>
      </c>
      <c r="E396" s="1">
        <v>6</v>
      </c>
      <c r="F396" s="1">
        <v>11</v>
      </c>
      <c r="G396" s="1" t="s">
        <v>1635</v>
      </c>
      <c r="H396" s="1" t="s">
        <v>200</v>
      </c>
      <c r="I396" s="1">
        <v>2850</v>
      </c>
      <c r="K396" s="1" t="s">
        <v>41</v>
      </c>
      <c r="L396" s="1" t="s">
        <v>41</v>
      </c>
      <c r="M396" s="1" t="s">
        <v>1636</v>
      </c>
      <c r="N396" s="3">
        <v>64190</v>
      </c>
      <c r="O396" s="1">
        <v>40</v>
      </c>
      <c r="P396" s="1">
        <v>46.1</v>
      </c>
      <c r="Q396" s="22" t="s">
        <v>110</v>
      </c>
      <c r="R396" s="20">
        <v>2</v>
      </c>
      <c r="S396" s="1" t="s">
        <v>1637</v>
      </c>
      <c r="T396" s="1" t="s">
        <v>191</v>
      </c>
      <c r="U396" s="1" t="s">
        <v>111</v>
      </c>
      <c r="AA396" s="5" t="s">
        <v>1638</v>
      </c>
      <c r="AB396" s="5" t="s">
        <v>1639</v>
      </c>
    </row>
    <row r="397" spans="1:28" x14ac:dyDescent="0.25">
      <c r="A397" s="24">
        <f t="shared" si="23"/>
        <v>24</v>
      </c>
      <c r="B397" s="4">
        <f t="shared" si="29"/>
        <v>42738</v>
      </c>
      <c r="C397" s="1" t="str">
        <f t="shared" si="28"/>
        <v>Vincennes</v>
      </c>
      <c r="D397" s="1" t="str">
        <f t="shared" si="28"/>
        <v>R1</v>
      </c>
      <c r="E397" s="1">
        <v>6</v>
      </c>
      <c r="F397" s="1">
        <v>12</v>
      </c>
      <c r="G397" s="1" t="s">
        <v>1640</v>
      </c>
      <c r="H397" s="1" t="s">
        <v>180</v>
      </c>
      <c r="I397" s="1">
        <v>2850</v>
      </c>
      <c r="K397" s="1" t="s">
        <v>84</v>
      </c>
      <c r="L397" s="1" t="s">
        <v>1641</v>
      </c>
      <c r="M397" s="1" t="s">
        <v>1642</v>
      </c>
      <c r="N397" s="3">
        <v>64550</v>
      </c>
      <c r="O397" s="1">
        <v>69</v>
      </c>
      <c r="P397" s="1">
        <v>55.5</v>
      </c>
      <c r="Q397" s="22" t="s">
        <v>110</v>
      </c>
      <c r="R397" s="20">
        <v>3</v>
      </c>
      <c r="S397" s="1" t="s">
        <v>1596</v>
      </c>
      <c r="T397" s="1" t="s">
        <v>244</v>
      </c>
      <c r="U397" s="1" t="s">
        <v>111</v>
      </c>
      <c r="AB397" s="6">
        <v>5</v>
      </c>
    </row>
    <row r="398" spans="1:28" x14ac:dyDescent="0.25">
      <c r="A398" s="24">
        <f t="shared" si="23"/>
        <v>24</v>
      </c>
      <c r="B398" s="4">
        <f t="shared" si="29"/>
        <v>42738</v>
      </c>
      <c r="C398" s="1" t="str">
        <f t="shared" si="28"/>
        <v>Vincennes</v>
      </c>
      <c r="D398" s="1" t="str">
        <f t="shared" si="28"/>
        <v>R1</v>
      </c>
      <c r="E398" s="1">
        <v>6</v>
      </c>
      <c r="F398" s="1">
        <v>13</v>
      </c>
      <c r="G398" s="1" t="s">
        <v>1619</v>
      </c>
      <c r="H398" s="1" t="s">
        <v>180</v>
      </c>
      <c r="I398" s="1">
        <v>2850</v>
      </c>
      <c r="K398" s="1" t="s">
        <v>1620</v>
      </c>
      <c r="L398" s="1" t="s">
        <v>1643</v>
      </c>
      <c r="M398" s="1" t="s">
        <v>1644</v>
      </c>
      <c r="N398" s="3">
        <v>64790</v>
      </c>
      <c r="O398" s="1">
        <v>195</v>
      </c>
      <c r="P398" s="1">
        <v>258.60000000000002</v>
      </c>
      <c r="Q398" s="22" t="s">
        <v>110</v>
      </c>
      <c r="R398" s="20">
        <v>6</v>
      </c>
      <c r="S398" s="1" t="s">
        <v>1645</v>
      </c>
      <c r="T398" s="1" t="s">
        <v>154</v>
      </c>
      <c r="U398" s="1" t="s">
        <v>111</v>
      </c>
      <c r="AB398" s="5" t="s">
        <v>1646</v>
      </c>
    </row>
    <row r="399" spans="1:28" x14ac:dyDescent="0.25">
      <c r="A399" s="24">
        <f t="shared" si="23"/>
        <v>24</v>
      </c>
      <c r="B399" s="4">
        <f t="shared" si="29"/>
        <v>42738</v>
      </c>
      <c r="C399" s="1" t="str">
        <f t="shared" si="28"/>
        <v>Vincennes</v>
      </c>
      <c r="D399" s="1" t="str">
        <f t="shared" si="28"/>
        <v>R1</v>
      </c>
      <c r="E399" s="1">
        <v>6</v>
      </c>
      <c r="F399" s="1">
        <v>14</v>
      </c>
      <c r="G399" s="1" t="s">
        <v>1647</v>
      </c>
      <c r="H399" s="1" t="s">
        <v>200</v>
      </c>
      <c r="I399" s="1">
        <v>2850</v>
      </c>
      <c r="K399" s="1" t="s">
        <v>54</v>
      </c>
      <c r="L399" s="1" t="s">
        <v>1275</v>
      </c>
      <c r="M399" s="1" t="s">
        <v>1648</v>
      </c>
      <c r="N399" s="3">
        <v>65360</v>
      </c>
      <c r="O399" s="1">
        <v>45</v>
      </c>
      <c r="P399" s="1">
        <v>55.6</v>
      </c>
      <c r="Q399" s="22" t="s">
        <v>110</v>
      </c>
      <c r="R399" s="20">
        <v>8</v>
      </c>
      <c r="S399" s="1" t="s">
        <v>1649</v>
      </c>
      <c r="T399" s="1" t="s">
        <v>185</v>
      </c>
      <c r="U399" s="1" t="s">
        <v>111</v>
      </c>
      <c r="AB399" s="6">
        <v>12</v>
      </c>
    </row>
    <row r="400" spans="1:28" x14ac:dyDescent="0.25">
      <c r="A400" s="24">
        <f t="shared" si="23"/>
        <v>24</v>
      </c>
      <c r="B400" s="4">
        <f t="shared" si="29"/>
        <v>42738</v>
      </c>
      <c r="C400" s="1" t="str">
        <f t="shared" si="28"/>
        <v>Vincennes</v>
      </c>
      <c r="D400" s="1" t="str">
        <f t="shared" si="28"/>
        <v>R1</v>
      </c>
      <c r="E400" s="1">
        <v>6</v>
      </c>
      <c r="F400" s="1">
        <v>15</v>
      </c>
      <c r="G400" s="1" t="s">
        <v>1650</v>
      </c>
      <c r="H400" s="1" t="s">
        <v>200</v>
      </c>
      <c r="I400" s="1">
        <v>2850</v>
      </c>
      <c r="K400" s="1" t="s">
        <v>81</v>
      </c>
      <c r="L400" s="1" t="s">
        <v>81</v>
      </c>
      <c r="M400" s="1" t="s">
        <v>1651</v>
      </c>
      <c r="N400" s="3">
        <v>65480</v>
      </c>
      <c r="O400" s="1">
        <v>32</v>
      </c>
      <c r="P400" s="1">
        <v>38</v>
      </c>
      <c r="Q400" s="22" t="s">
        <v>110</v>
      </c>
      <c r="R400" s="20">
        <v>10</v>
      </c>
      <c r="S400" s="1" t="s">
        <v>1652</v>
      </c>
      <c r="T400" s="1" t="s">
        <v>125</v>
      </c>
      <c r="U400" s="1" t="s">
        <v>111</v>
      </c>
      <c r="AB400" s="5" t="s">
        <v>1653</v>
      </c>
    </row>
    <row r="401" spans="1:29" x14ac:dyDescent="0.25">
      <c r="A401" s="24">
        <f t="shared" si="23"/>
        <v>24</v>
      </c>
      <c r="B401" s="4">
        <f t="shared" si="29"/>
        <v>42738</v>
      </c>
      <c r="C401" s="1" t="str">
        <f t="shared" si="28"/>
        <v>Vincennes</v>
      </c>
      <c r="D401" s="1" t="str">
        <f t="shared" si="28"/>
        <v>R1</v>
      </c>
      <c r="E401" s="1">
        <v>6</v>
      </c>
      <c r="F401" s="1">
        <v>16</v>
      </c>
      <c r="G401" s="1" t="s">
        <v>1654</v>
      </c>
      <c r="H401" s="1" t="s">
        <v>200</v>
      </c>
      <c r="I401" s="1">
        <v>2850</v>
      </c>
      <c r="K401" s="1" t="s">
        <v>383</v>
      </c>
      <c r="L401" s="1" t="s">
        <v>406</v>
      </c>
      <c r="M401" s="1" t="s">
        <v>1655</v>
      </c>
      <c r="N401" s="3">
        <v>65860</v>
      </c>
      <c r="O401" s="1">
        <v>5</v>
      </c>
      <c r="P401" s="1">
        <v>4.9000000000000004</v>
      </c>
      <c r="Q401" s="22" t="s">
        <v>110</v>
      </c>
      <c r="R401" s="20">
        <v>14</v>
      </c>
      <c r="S401" s="1" t="s">
        <v>1656</v>
      </c>
      <c r="T401" s="1" t="s">
        <v>54</v>
      </c>
      <c r="U401" s="1" t="s">
        <v>111</v>
      </c>
      <c r="AB401" s="6">
        <v>14</v>
      </c>
    </row>
    <row r="402" spans="1:29" x14ac:dyDescent="0.25">
      <c r="A402" s="24" t="str">
        <f t="shared" si="23"/>
        <v/>
      </c>
      <c r="B402" s="4" t="str">
        <f t="shared" si="29"/>
        <v/>
      </c>
      <c r="C402" s="1" t="str">
        <f t="shared" ref="C402:D417" si="30">IF(E402="","",IF(C401&lt;&gt;"",C401,IF(C400&lt;&gt;"",C400,IF(C399&lt;&gt;"",C399,IF(C398&lt;&gt;"",C398,IF(C397&lt;&gt;"",C397,IF(C396&lt;&gt;"",C396,0)))))))</f>
        <v/>
      </c>
      <c r="D402" s="1" t="str">
        <f t="shared" si="30"/>
        <v/>
      </c>
      <c r="AB402" s="5" t="s">
        <v>1657</v>
      </c>
    </row>
    <row r="403" spans="1:29" x14ac:dyDescent="0.25">
      <c r="A403" s="24" t="str">
        <f t="shared" si="23"/>
        <v/>
      </c>
      <c r="B403" s="4" t="str">
        <f t="shared" si="29"/>
        <v/>
      </c>
      <c r="C403" s="1" t="str">
        <f t="shared" si="30"/>
        <v/>
      </c>
      <c r="D403" s="1" t="str">
        <f t="shared" si="30"/>
        <v/>
      </c>
      <c r="AB403" s="6">
        <v>13</v>
      </c>
    </row>
    <row r="404" spans="1:29" x14ac:dyDescent="0.25">
      <c r="A404" s="24">
        <f t="shared" si="23"/>
        <v>25</v>
      </c>
      <c r="B404" s="4">
        <f t="shared" si="29"/>
        <v>42738</v>
      </c>
      <c r="C404" s="1" t="str">
        <f t="shared" si="30"/>
        <v>Vincennes</v>
      </c>
      <c r="D404" s="1" t="str">
        <f t="shared" si="30"/>
        <v>R1</v>
      </c>
      <c r="E404" s="1">
        <v>7</v>
      </c>
      <c r="F404" s="1">
        <v>1</v>
      </c>
      <c r="G404" s="1" t="s">
        <v>1658</v>
      </c>
      <c r="H404" s="1" t="s">
        <v>122</v>
      </c>
      <c r="I404" s="1">
        <v>2700</v>
      </c>
      <c r="K404" s="1" t="s">
        <v>98</v>
      </c>
      <c r="L404" s="1" t="s">
        <v>116</v>
      </c>
      <c r="M404" s="1" t="s">
        <v>1659</v>
      </c>
      <c r="N404" s="3">
        <v>9050</v>
      </c>
      <c r="O404" s="1">
        <v>4.5</v>
      </c>
      <c r="P404" s="1">
        <v>3.8</v>
      </c>
      <c r="Q404" s="22">
        <v>1</v>
      </c>
      <c r="R404" s="20">
        <v>6</v>
      </c>
      <c r="S404" s="1" t="s">
        <v>1660</v>
      </c>
      <c r="T404" s="1" t="s">
        <v>1036</v>
      </c>
      <c r="U404" s="2" t="s">
        <v>99</v>
      </c>
      <c r="V404" s="5"/>
      <c r="W404" s="5" t="s">
        <v>38</v>
      </c>
      <c r="X404" s="13" t="s">
        <v>39</v>
      </c>
      <c r="Y404" s="13"/>
      <c r="AB404" s="5" t="s">
        <v>1661</v>
      </c>
    </row>
    <row r="405" spans="1:29" x14ac:dyDescent="0.25">
      <c r="A405" s="24">
        <f t="shared" si="23"/>
        <v>25</v>
      </c>
      <c r="B405" s="4">
        <f t="shared" si="29"/>
        <v>42738</v>
      </c>
      <c r="C405" s="1" t="str">
        <f t="shared" si="30"/>
        <v>Vincennes</v>
      </c>
      <c r="D405" s="1" t="str">
        <f t="shared" si="30"/>
        <v>R1</v>
      </c>
      <c r="E405" s="1">
        <v>7</v>
      </c>
      <c r="F405" s="1">
        <v>2</v>
      </c>
      <c r="G405" s="1" t="s">
        <v>1662</v>
      </c>
      <c r="H405" s="1" t="s">
        <v>142</v>
      </c>
      <c r="I405" s="1">
        <v>2700</v>
      </c>
      <c r="K405" s="1" t="s">
        <v>1663</v>
      </c>
      <c r="L405" s="1" t="s">
        <v>1663</v>
      </c>
      <c r="M405" s="1" t="s">
        <v>1664</v>
      </c>
      <c r="N405" s="3">
        <v>10870</v>
      </c>
      <c r="O405" s="1">
        <v>92</v>
      </c>
      <c r="P405" s="1">
        <v>164.2</v>
      </c>
      <c r="Q405" s="22">
        <v>2</v>
      </c>
      <c r="R405" s="20">
        <v>1</v>
      </c>
      <c r="S405" s="1" t="s">
        <v>1665</v>
      </c>
      <c r="T405" s="1" t="s">
        <v>98</v>
      </c>
      <c r="U405" s="2" t="s">
        <v>535</v>
      </c>
      <c r="V405" s="7">
        <v>6</v>
      </c>
      <c r="W405" s="27">
        <v>2.6</v>
      </c>
      <c r="X405" s="5"/>
      <c r="Y405" s="5" t="s">
        <v>38</v>
      </c>
      <c r="Z405" s="6">
        <v>6</v>
      </c>
      <c r="AA405" s="6">
        <v>1</v>
      </c>
      <c r="AB405" s="6">
        <v>5</v>
      </c>
      <c r="AC405" s="6">
        <v>12</v>
      </c>
    </row>
    <row r="406" spans="1:29" x14ac:dyDescent="0.25">
      <c r="A406" s="24">
        <f t="shared" si="23"/>
        <v>25</v>
      </c>
      <c r="B406" s="4">
        <f t="shared" si="29"/>
        <v>42738</v>
      </c>
      <c r="C406" s="1" t="str">
        <f t="shared" si="30"/>
        <v>Vincennes</v>
      </c>
      <c r="D406" s="1" t="str">
        <f t="shared" si="30"/>
        <v>R1</v>
      </c>
      <c r="E406" s="1">
        <v>7</v>
      </c>
      <c r="F406" s="1">
        <v>3</v>
      </c>
      <c r="G406" s="1" t="s">
        <v>1666</v>
      </c>
      <c r="H406" s="1" t="s">
        <v>142</v>
      </c>
      <c r="I406" s="1">
        <v>2700</v>
      </c>
      <c r="K406" s="1" t="s">
        <v>383</v>
      </c>
      <c r="L406" s="1" t="s">
        <v>837</v>
      </c>
      <c r="M406" s="1" t="s">
        <v>1667</v>
      </c>
      <c r="N406" s="3">
        <v>11910</v>
      </c>
      <c r="O406" s="1">
        <v>11</v>
      </c>
      <c r="P406" s="1">
        <v>18.5</v>
      </c>
      <c r="Q406" s="22">
        <v>3</v>
      </c>
      <c r="R406" s="20">
        <v>8</v>
      </c>
      <c r="S406" s="1" t="s">
        <v>1668</v>
      </c>
      <c r="T406" s="1" t="s">
        <v>1620</v>
      </c>
      <c r="U406" s="2" t="s">
        <v>1076</v>
      </c>
      <c r="V406" s="9" t="s">
        <v>56</v>
      </c>
      <c r="W406" s="27"/>
      <c r="X406" s="7">
        <v>6</v>
      </c>
      <c r="Y406" s="27">
        <v>2.7</v>
      </c>
      <c r="Z406" s="5" t="s">
        <v>1669</v>
      </c>
      <c r="AA406" s="5" t="s">
        <v>1670</v>
      </c>
      <c r="AB406" s="5" t="s">
        <v>1671</v>
      </c>
      <c r="AC406" s="5" t="s">
        <v>1672</v>
      </c>
    </row>
    <row r="407" spans="1:29" x14ac:dyDescent="0.25">
      <c r="A407" s="24">
        <f t="shared" si="23"/>
        <v>25</v>
      </c>
      <c r="B407" s="4">
        <f t="shared" si="29"/>
        <v>42738</v>
      </c>
      <c r="C407" s="1" t="str">
        <f t="shared" si="30"/>
        <v>Vincennes</v>
      </c>
      <c r="D407" s="1" t="str">
        <f t="shared" si="30"/>
        <v>R1</v>
      </c>
      <c r="E407" s="1">
        <v>7</v>
      </c>
      <c r="F407" s="1">
        <v>4</v>
      </c>
      <c r="G407" s="1" t="s">
        <v>1673</v>
      </c>
      <c r="H407" s="1" t="s">
        <v>142</v>
      </c>
      <c r="I407" s="1">
        <v>2700</v>
      </c>
      <c r="K407" s="1" t="s">
        <v>870</v>
      </c>
      <c r="L407" s="1" t="s">
        <v>870</v>
      </c>
      <c r="M407" s="1" t="s">
        <v>1674</v>
      </c>
      <c r="N407" s="3">
        <v>12800</v>
      </c>
      <c r="O407" s="1">
        <v>62</v>
      </c>
      <c r="P407" s="1">
        <v>143.5</v>
      </c>
      <c r="Q407" s="22">
        <v>4</v>
      </c>
      <c r="R407" s="20">
        <v>12</v>
      </c>
      <c r="S407" s="1" t="s">
        <v>1675</v>
      </c>
      <c r="T407" s="1" t="s">
        <v>735</v>
      </c>
      <c r="U407" s="2" t="s">
        <v>603</v>
      </c>
      <c r="V407" s="7">
        <v>6</v>
      </c>
      <c r="W407" s="26">
        <v>1.6</v>
      </c>
      <c r="X407" s="9" t="s">
        <v>56</v>
      </c>
      <c r="Y407" s="27"/>
      <c r="Z407" s="6">
        <v>7</v>
      </c>
      <c r="AA407" s="6">
        <v>3</v>
      </c>
      <c r="AB407" s="6">
        <v>11</v>
      </c>
      <c r="AC407" s="6">
        <v>10</v>
      </c>
    </row>
    <row r="408" spans="1:29" x14ac:dyDescent="0.25">
      <c r="A408" s="24">
        <f t="shared" ref="A408:A419" si="31">IF(E408="","",IF(A407&lt;&gt;"",A407,IF(ABS(E408-E402)&lt;2,A402+1,A402+1)))</f>
        <v>25</v>
      </c>
      <c r="B408" s="4">
        <f t="shared" si="29"/>
        <v>42738</v>
      </c>
      <c r="C408" s="1" t="str">
        <f t="shared" si="30"/>
        <v>Vincennes</v>
      </c>
      <c r="D408" s="1" t="str">
        <f t="shared" si="30"/>
        <v>R1</v>
      </c>
      <c r="E408" s="1">
        <v>7</v>
      </c>
      <c r="F408" s="1">
        <v>5</v>
      </c>
      <c r="G408" s="1" t="s">
        <v>1676</v>
      </c>
      <c r="H408" s="1" t="s">
        <v>142</v>
      </c>
      <c r="I408" s="1">
        <v>2700</v>
      </c>
      <c r="K408" s="1" t="s">
        <v>248</v>
      </c>
      <c r="L408" s="1" t="s">
        <v>1062</v>
      </c>
      <c r="M408" s="1" t="s">
        <v>1677</v>
      </c>
      <c r="N408" s="3">
        <v>13600</v>
      </c>
      <c r="O408" s="1" t="s">
        <v>111</v>
      </c>
      <c r="P408" s="1" t="s">
        <v>111</v>
      </c>
      <c r="Q408" s="22">
        <v>5</v>
      </c>
      <c r="R408" s="20">
        <v>4</v>
      </c>
      <c r="S408" s="1" t="s">
        <v>1673</v>
      </c>
      <c r="T408" s="1" t="s">
        <v>870</v>
      </c>
      <c r="U408" s="2" t="s">
        <v>603</v>
      </c>
      <c r="V408" s="9" t="s">
        <v>71</v>
      </c>
      <c r="W408" s="26"/>
      <c r="X408" s="7">
        <v>6</v>
      </c>
      <c r="Y408" s="26">
        <v>1.4</v>
      </c>
      <c r="Z408" s="5" t="s">
        <v>1678</v>
      </c>
      <c r="AA408" s="5" t="s">
        <v>1679</v>
      </c>
      <c r="AB408" s="5" t="s">
        <v>1680</v>
      </c>
      <c r="AC408" s="5" t="s">
        <v>1681</v>
      </c>
    </row>
    <row r="409" spans="1:29" x14ac:dyDescent="0.25">
      <c r="A409" s="24">
        <f t="shared" si="31"/>
        <v>25</v>
      </c>
      <c r="B409" s="4">
        <f t="shared" si="29"/>
        <v>42738</v>
      </c>
      <c r="C409" s="1" t="str">
        <f t="shared" si="30"/>
        <v>Vincennes</v>
      </c>
      <c r="D409" s="1" t="str">
        <f t="shared" si="30"/>
        <v>R1</v>
      </c>
      <c r="E409" s="1">
        <v>7</v>
      </c>
      <c r="F409" s="1">
        <v>6</v>
      </c>
      <c r="G409" s="1" t="s">
        <v>1660</v>
      </c>
      <c r="H409" s="1" t="s">
        <v>122</v>
      </c>
      <c r="I409" s="1">
        <v>2700</v>
      </c>
      <c r="K409" s="1" t="s">
        <v>1036</v>
      </c>
      <c r="L409" s="1" t="s">
        <v>542</v>
      </c>
      <c r="M409" s="1" t="s">
        <v>1682</v>
      </c>
      <c r="N409" s="3">
        <v>13880</v>
      </c>
      <c r="O409" s="1">
        <v>2.4</v>
      </c>
      <c r="P409" s="1">
        <v>3.3</v>
      </c>
      <c r="Q409" s="22">
        <v>6</v>
      </c>
      <c r="R409" s="20">
        <v>9</v>
      </c>
      <c r="S409" s="1" t="s">
        <v>1683</v>
      </c>
      <c r="T409" s="1" t="s">
        <v>485</v>
      </c>
      <c r="U409" s="1" t="s">
        <v>603</v>
      </c>
      <c r="V409" s="7">
        <v>1</v>
      </c>
      <c r="W409" s="26">
        <v>1.8</v>
      </c>
      <c r="X409" s="9" t="s">
        <v>71</v>
      </c>
      <c r="Y409" s="26"/>
      <c r="AA409" s="6">
        <v>9</v>
      </c>
      <c r="AB409" s="6">
        <v>4</v>
      </c>
    </row>
    <row r="410" spans="1:29" x14ac:dyDescent="0.25">
      <c r="A410" s="24">
        <f t="shared" si="31"/>
        <v>25</v>
      </c>
      <c r="B410" s="4">
        <f t="shared" si="29"/>
        <v>42738</v>
      </c>
      <c r="C410" s="1" t="str">
        <f t="shared" si="30"/>
        <v>Vincennes</v>
      </c>
      <c r="D410" s="1" t="str">
        <f t="shared" si="30"/>
        <v>R1</v>
      </c>
      <c r="E410" s="1">
        <v>7</v>
      </c>
      <c r="F410" s="1">
        <v>7</v>
      </c>
      <c r="G410" s="1" t="s">
        <v>1684</v>
      </c>
      <c r="H410" s="1" t="s">
        <v>122</v>
      </c>
      <c r="I410" s="1">
        <v>2700</v>
      </c>
      <c r="K410" s="1" t="s">
        <v>292</v>
      </c>
      <c r="L410" s="1" t="s">
        <v>292</v>
      </c>
      <c r="M410" s="1" t="s">
        <v>1685</v>
      </c>
      <c r="N410" s="3">
        <v>17450</v>
      </c>
      <c r="O410" s="1">
        <v>6.2</v>
      </c>
      <c r="P410" s="1">
        <v>3.2</v>
      </c>
      <c r="Q410" s="22">
        <v>7</v>
      </c>
      <c r="R410" s="20">
        <v>2</v>
      </c>
      <c r="S410" s="1" t="s">
        <v>1662</v>
      </c>
      <c r="T410" s="1" t="s">
        <v>1663</v>
      </c>
      <c r="U410" s="1" t="s">
        <v>603</v>
      </c>
      <c r="V410" s="9" t="s">
        <v>71</v>
      </c>
      <c r="W410" s="26"/>
      <c r="X410" s="7">
        <v>1</v>
      </c>
      <c r="Y410" s="26">
        <v>1.5</v>
      </c>
      <c r="AA410" s="5" t="s">
        <v>1686</v>
      </c>
      <c r="AB410" s="5" t="s">
        <v>1687</v>
      </c>
    </row>
    <row r="411" spans="1:29" x14ac:dyDescent="0.25">
      <c r="A411" s="24">
        <f t="shared" si="31"/>
        <v>25</v>
      </c>
      <c r="B411" s="4">
        <f t="shared" si="29"/>
        <v>42738</v>
      </c>
      <c r="C411" s="1" t="str">
        <f t="shared" si="30"/>
        <v>Vincennes</v>
      </c>
      <c r="D411" s="1" t="str">
        <f t="shared" si="30"/>
        <v>R1</v>
      </c>
      <c r="E411" s="1">
        <v>7</v>
      </c>
      <c r="F411" s="1">
        <v>8</v>
      </c>
      <c r="G411" s="1" t="s">
        <v>1688</v>
      </c>
      <c r="H411" s="1" t="s">
        <v>142</v>
      </c>
      <c r="I411" s="1">
        <v>2700</v>
      </c>
      <c r="K411" s="1" t="s">
        <v>1620</v>
      </c>
      <c r="L411" s="1" t="s">
        <v>1689</v>
      </c>
      <c r="M411" s="1" t="s">
        <v>1690</v>
      </c>
      <c r="N411" s="3">
        <v>18520</v>
      </c>
      <c r="O411" s="1">
        <v>39</v>
      </c>
      <c r="P411" s="1">
        <v>40.299999999999997</v>
      </c>
      <c r="Q411" s="22">
        <v>8</v>
      </c>
      <c r="R411" s="20">
        <v>11</v>
      </c>
      <c r="S411" s="1" t="s">
        <v>1691</v>
      </c>
      <c r="T411" s="1" t="s">
        <v>1692</v>
      </c>
      <c r="U411" s="1" t="s">
        <v>864</v>
      </c>
      <c r="V411" s="7">
        <v>8</v>
      </c>
      <c r="W411" s="26">
        <v>3.7</v>
      </c>
      <c r="X411" s="9" t="s">
        <v>71</v>
      </c>
      <c r="Y411" s="26"/>
      <c r="AA411" s="6">
        <v>8</v>
      </c>
      <c r="AB411" s="6">
        <v>2</v>
      </c>
    </row>
    <row r="412" spans="1:29" x14ac:dyDescent="0.25">
      <c r="A412" s="24">
        <f t="shared" si="31"/>
        <v>25</v>
      </c>
      <c r="B412" s="4">
        <f t="shared" si="29"/>
        <v>42738</v>
      </c>
      <c r="C412" s="1" t="str">
        <f t="shared" si="30"/>
        <v>Vincennes</v>
      </c>
      <c r="D412" s="1" t="str">
        <f t="shared" si="30"/>
        <v>R1</v>
      </c>
      <c r="E412" s="1">
        <v>7</v>
      </c>
      <c r="F412" s="1">
        <v>9</v>
      </c>
      <c r="G412" s="1" t="s">
        <v>1683</v>
      </c>
      <c r="H412" s="1" t="s">
        <v>122</v>
      </c>
      <c r="I412" s="1">
        <v>2700</v>
      </c>
      <c r="K412" s="1" t="s">
        <v>485</v>
      </c>
      <c r="L412" s="1" t="s">
        <v>485</v>
      </c>
      <c r="M412" s="1" t="s">
        <v>1693</v>
      </c>
      <c r="N412" s="3">
        <v>18900</v>
      </c>
      <c r="O412" s="1">
        <v>6</v>
      </c>
      <c r="P412" s="1">
        <v>6.4</v>
      </c>
      <c r="Q412" s="22">
        <v>9</v>
      </c>
      <c r="R412" s="20">
        <v>10</v>
      </c>
      <c r="S412" s="1" t="s">
        <v>1694</v>
      </c>
      <c r="T412" s="1" t="s">
        <v>1695</v>
      </c>
      <c r="U412" s="1" t="s">
        <v>676</v>
      </c>
      <c r="V412" s="9" t="s">
        <v>71</v>
      </c>
      <c r="W412" s="26"/>
      <c r="X412" s="7">
        <v>8</v>
      </c>
      <c r="Y412" s="26">
        <v>4.0999999999999996</v>
      </c>
      <c r="AA412" s="5" t="s">
        <v>1696</v>
      </c>
      <c r="AB412" s="5" t="s">
        <v>1697</v>
      </c>
    </row>
    <row r="413" spans="1:29" x14ac:dyDescent="0.25">
      <c r="A413" s="24">
        <f t="shared" si="31"/>
        <v>25</v>
      </c>
      <c r="B413" s="4">
        <f t="shared" si="29"/>
        <v>42738</v>
      </c>
      <c r="C413" s="1" t="str">
        <f t="shared" si="30"/>
        <v>Vincennes</v>
      </c>
      <c r="D413" s="1" t="str">
        <f t="shared" si="30"/>
        <v>R1</v>
      </c>
      <c r="E413" s="1">
        <v>7</v>
      </c>
      <c r="F413" s="1">
        <v>10</v>
      </c>
      <c r="G413" s="1" t="s">
        <v>1694</v>
      </c>
      <c r="H413" s="1" t="s">
        <v>122</v>
      </c>
      <c r="I413" s="1">
        <v>2700</v>
      </c>
      <c r="K413" s="1" t="s">
        <v>1695</v>
      </c>
      <c r="L413" s="1" t="s">
        <v>1695</v>
      </c>
      <c r="M413" s="1" t="s">
        <v>1698</v>
      </c>
      <c r="N413" s="3">
        <v>19500</v>
      </c>
      <c r="O413" s="1">
        <v>130</v>
      </c>
      <c r="P413" s="1">
        <v>185.7</v>
      </c>
      <c r="Q413" s="22" t="s">
        <v>110</v>
      </c>
      <c r="R413" s="20">
        <v>3</v>
      </c>
      <c r="S413" s="1" t="s">
        <v>1699</v>
      </c>
      <c r="T413" s="1" t="s">
        <v>383</v>
      </c>
      <c r="U413" s="1" t="s">
        <v>111</v>
      </c>
      <c r="V413" s="28"/>
      <c r="W413" s="28"/>
      <c r="X413" s="9" t="s">
        <v>71</v>
      </c>
      <c r="Y413" s="26"/>
    </row>
    <row r="414" spans="1:29" x14ac:dyDescent="0.25">
      <c r="A414" s="24">
        <f t="shared" si="31"/>
        <v>25</v>
      </c>
      <c r="B414" s="4">
        <f t="shared" si="29"/>
        <v>42738</v>
      </c>
      <c r="C414" s="1" t="str">
        <f t="shared" si="30"/>
        <v>Vincennes</v>
      </c>
      <c r="D414" s="1" t="str">
        <f t="shared" si="30"/>
        <v>R1</v>
      </c>
      <c r="E414" s="1">
        <v>7</v>
      </c>
      <c r="F414" s="1">
        <v>11</v>
      </c>
      <c r="G414" s="1" t="s">
        <v>1691</v>
      </c>
      <c r="H414" s="1" t="s">
        <v>122</v>
      </c>
      <c r="I414" s="1">
        <v>2700</v>
      </c>
      <c r="K414" s="1" t="s">
        <v>1692</v>
      </c>
      <c r="L414" s="1" t="s">
        <v>1700</v>
      </c>
      <c r="M414" s="1" t="s">
        <v>1701</v>
      </c>
      <c r="N414" s="3">
        <v>19570</v>
      </c>
      <c r="O414" s="1">
        <v>30</v>
      </c>
      <c r="P414" s="1">
        <v>50</v>
      </c>
      <c r="Q414" s="22" t="s">
        <v>110</v>
      </c>
      <c r="R414" s="20">
        <v>7</v>
      </c>
      <c r="S414" s="1" t="s">
        <v>1684</v>
      </c>
      <c r="T414" s="1" t="s">
        <v>292</v>
      </c>
      <c r="U414" s="1" t="s">
        <v>111</v>
      </c>
    </row>
    <row r="415" spans="1:29" x14ac:dyDescent="0.25">
      <c r="A415" s="24">
        <f t="shared" si="31"/>
        <v>25</v>
      </c>
      <c r="B415" s="4">
        <f t="shared" si="29"/>
        <v>42738</v>
      </c>
      <c r="C415" s="1" t="str">
        <f t="shared" si="30"/>
        <v>Vincennes</v>
      </c>
      <c r="D415" s="1" t="str">
        <f t="shared" si="30"/>
        <v>R1</v>
      </c>
      <c r="E415" s="1">
        <v>7</v>
      </c>
      <c r="F415" s="1">
        <v>12</v>
      </c>
      <c r="G415" s="1" t="s">
        <v>1675</v>
      </c>
      <c r="H415" s="1" t="s">
        <v>142</v>
      </c>
      <c r="I415" s="1">
        <v>2700</v>
      </c>
      <c r="K415" s="1" t="s">
        <v>735</v>
      </c>
      <c r="L415" s="1" t="s">
        <v>735</v>
      </c>
      <c r="M415" s="1" t="s">
        <v>1702</v>
      </c>
      <c r="N415" s="3">
        <v>19650</v>
      </c>
      <c r="O415" s="1">
        <v>29</v>
      </c>
      <c r="P415" s="1">
        <v>57.2</v>
      </c>
    </row>
    <row r="416" spans="1:29" x14ac:dyDescent="0.25">
      <c r="A416" s="24" t="str">
        <f t="shared" si="31"/>
        <v/>
      </c>
      <c r="B416" s="4" t="str">
        <f t="shared" si="29"/>
        <v/>
      </c>
      <c r="C416" s="1" t="str">
        <f t="shared" si="30"/>
        <v/>
      </c>
      <c r="D416" s="1" t="str">
        <f t="shared" si="30"/>
        <v/>
      </c>
    </row>
    <row r="417" spans="1:29" x14ac:dyDescent="0.25">
      <c r="A417" s="24">
        <f t="shared" si="31"/>
        <v>26</v>
      </c>
      <c r="B417" s="4">
        <f t="shared" si="29"/>
        <v>42738</v>
      </c>
      <c r="C417" s="1" t="str">
        <f t="shared" si="30"/>
        <v>Vincennes</v>
      </c>
      <c r="D417" s="1" t="str">
        <f t="shared" si="30"/>
        <v>R1</v>
      </c>
      <c r="E417" s="1">
        <v>8</v>
      </c>
      <c r="F417" s="1">
        <v>1</v>
      </c>
      <c r="G417" s="1" t="s">
        <v>1703</v>
      </c>
      <c r="H417" s="1" t="s">
        <v>122</v>
      </c>
      <c r="I417" s="1">
        <v>2700</v>
      </c>
      <c r="K417" s="1" t="s">
        <v>154</v>
      </c>
      <c r="L417" s="1" t="s">
        <v>1704</v>
      </c>
      <c r="M417" s="1" t="s">
        <v>1705</v>
      </c>
      <c r="N417" s="3">
        <v>10230</v>
      </c>
      <c r="O417" s="1">
        <v>83</v>
      </c>
      <c r="P417" s="1">
        <v>105.4</v>
      </c>
      <c r="Q417" s="22">
        <v>1</v>
      </c>
      <c r="R417" s="20">
        <v>7</v>
      </c>
      <c r="S417" s="1" t="s">
        <v>1706</v>
      </c>
      <c r="T417" s="1" t="s">
        <v>51</v>
      </c>
      <c r="U417" s="2" t="s">
        <v>85</v>
      </c>
      <c r="V417" s="6"/>
      <c r="W417" s="6" t="s">
        <v>1707</v>
      </c>
      <c r="X417" s="6"/>
      <c r="Y417" s="6" t="s">
        <v>1707</v>
      </c>
      <c r="Z417" s="6">
        <v>5</v>
      </c>
      <c r="AA417" s="6">
        <v>4</v>
      </c>
      <c r="AB417" s="6">
        <v>8</v>
      </c>
      <c r="AC417" s="6">
        <v>10</v>
      </c>
    </row>
    <row r="418" spans="1:29" x14ac:dyDescent="0.25">
      <c r="A418" s="24">
        <f t="shared" si="31"/>
        <v>26</v>
      </c>
      <c r="B418" s="4">
        <f>IF(E418=0,"",IF(B417&lt;&gt;"",B417,IF(#REF!&lt;&gt;"",#REF!,IF(#REF!&lt;&gt;"",#REF!,IF(B416&lt;&gt;"",B416,IF(B415&lt;&gt;"",B415,IF(B414&lt;&gt;"",B414,0)))))))</f>
        <v>42738</v>
      </c>
      <c r="C418" s="1" t="str">
        <f t="shared" ref="C418:D433" si="32">IF(E418="","",IF(C417&lt;&gt;"",C417,IF(C416&lt;&gt;"",C416,IF(C415&lt;&gt;"",C415,IF(C414&lt;&gt;"",C414,IF(C413&lt;&gt;"",C413,IF(C412&lt;&gt;"",C412,0)))))))</f>
        <v>Vincennes</v>
      </c>
      <c r="D418" s="1" t="str">
        <f t="shared" si="32"/>
        <v>R1</v>
      </c>
      <c r="E418" s="1">
        <v>8</v>
      </c>
      <c r="F418" s="1">
        <v>2</v>
      </c>
      <c r="G418" s="1" t="s">
        <v>1708</v>
      </c>
      <c r="H418" s="1" t="s">
        <v>122</v>
      </c>
      <c r="I418" s="1">
        <v>2700</v>
      </c>
      <c r="K418" s="1" t="s">
        <v>557</v>
      </c>
      <c r="L418" s="1" t="s">
        <v>760</v>
      </c>
      <c r="M418" s="1" t="s">
        <v>1709</v>
      </c>
      <c r="N418" s="3">
        <v>11280</v>
      </c>
      <c r="O418" s="1">
        <v>13</v>
      </c>
      <c r="P418" s="1">
        <v>16.399999999999999</v>
      </c>
      <c r="Q418" s="22">
        <v>2</v>
      </c>
      <c r="R418" s="20">
        <v>9</v>
      </c>
      <c r="S418" s="1" t="s">
        <v>1710</v>
      </c>
      <c r="T418" s="1" t="s">
        <v>244</v>
      </c>
      <c r="U418" s="2" t="s">
        <v>158</v>
      </c>
      <c r="V418" s="7">
        <v>7</v>
      </c>
      <c r="W418" s="27">
        <v>6.8</v>
      </c>
      <c r="X418" s="7">
        <v>7</v>
      </c>
      <c r="Y418" s="27">
        <v>8.6</v>
      </c>
      <c r="Z418" s="5" t="s">
        <v>1711</v>
      </c>
      <c r="AA418" s="5" t="s">
        <v>1712</v>
      </c>
      <c r="AB418" s="5" t="s">
        <v>1713</v>
      </c>
      <c r="AC418" s="5" t="s">
        <v>1714</v>
      </c>
    </row>
    <row r="419" spans="1:29" x14ac:dyDescent="0.25">
      <c r="A419" s="24">
        <f t="shared" si="31"/>
        <v>26</v>
      </c>
      <c r="B419" s="4">
        <f>IF(E419=0,"",IF(B418&lt;&gt;"",B418,IF(B417&lt;&gt;"",B417,IF(#REF!&lt;&gt;"",#REF!,IF(#REF!&lt;&gt;"",#REF!,IF(B416&lt;&gt;"",B416,IF(B415&lt;&gt;"",B415,0)))))))</f>
        <v>42738</v>
      </c>
      <c r="C419" s="1" t="str">
        <f t="shared" si="32"/>
        <v>Vincennes</v>
      </c>
      <c r="D419" s="1" t="str">
        <f t="shared" si="32"/>
        <v>R1</v>
      </c>
      <c r="E419" s="1">
        <v>8</v>
      </c>
      <c r="F419" s="1">
        <v>3</v>
      </c>
      <c r="G419" s="1" t="s">
        <v>1715</v>
      </c>
      <c r="H419" s="1" t="s">
        <v>142</v>
      </c>
      <c r="I419" s="1">
        <v>2700</v>
      </c>
      <c r="K419" s="1" t="s">
        <v>281</v>
      </c>
      <c r="L419" s="1" t="s">
        <v>1716</v>
      </c>
      <c r="M419" s="1" t="s">
        <v>1717</v>
      </c>
      <c r="N419" s="3">
        <v>12000</v>
      </c>
      <c r="O419" s="1">
        <v>83</v>
      </c>
      <c r="P419" s="1">
        <v>90.1</v>
      </c>
      <c r="Q419" s="22">
        <v>3</v>
      </c>
      <c r="R419" s="20">
        <v>12</v>
      </c>
      <c r="S419" s="1" t="s">
        <v>1718</v>
      </c>
      <c r="T419" s="1" t="s">
        <v>81</v>
      </c>
      <c r="U419" s="2" t="s">
        <v>165</v>
      </c>
      <c r="V419" s="9" t="s">
        <v>56</v>
      </c>
      <c r="W419" s="27"/>
      <c r="X419" s="9" t="s">
        <v>56</v>
      </c>
      <c r="Y419" s="27"/>
      <c r="Z419" s="6">
        <v>7</v>
      </c>
      <c r="AA419" s="6">
        <v>9</v>
      </c>
      <c r="AB419" s="6">
        <v>2</v>
      </c>
      <c r="AC419" s="6">
        <v>11</v>
      </c>
    </row>
    <row r="420" spans="1:29" x14ac:dyDescent="0.25">
      <c r="A420" s="24">
        <f>IF(E420="","",IF(A419&lt;&gt;"",A419,IF(ABS(E420-E414)&lt;2,A414+1,A414+1)))</f>
        <v>26</v>
      </c>
      <c r="B420" s="4">
        <f>IF(E420=0,"",IF(B419&lt;&gt;"",B419,IF(B418&lt;&gt;"",B418,IF(B417&lt;&gt;"",B417,IF(#REF!&lt;&gt;"",#REF!,IF(#REF!&lt;&gt;"",#REF!,IF(B416&lt;&gt;"",B416,0)))))))</f>
        <v>42738</v>
      </c>
      <c r="C420" s="1" t="str">
        <f t="shared" si="32"/>
        <v>Vincennes</v>
      </c>
      <c r="D420" s="1" t="str">
        <f t="shared" si="32"/>
        <v>R1</v>
      </c>
      <c r="E420" s="1">
        <v>8</v>
      </c>
      <c r="F420" s="1">
        <v>4</v>
      </c>
      <c r="G420" s="1" t="s">
        <v>1719</v>
      </c>
      <c r="H420" s="1" t="s">
        <v>142</v>
      </c>
      <c r="I420" s="1">
        <v>2700</v>
      </c>
      <c r="K420" s="1" t="s">
        <v>383</v>
      </c>
      <c r="L420" s="1" t="s">
        <v>1118</v>
      </c>
      <c r="M420" s="1" t="s">
        <v>1720</v>
      </c>
      <c r="N420" s="3">
        <v>13240</v>
      </c>
      <c r="O420" s="1">
        <v>6.5</v>
      </c>
      <c r="P420" s="1">
        <v>7.6</v>
      </c>
      <c r="Q420" s="22">
        <v>4</v>
      </c>
      <c r="R420" s="20">
        <v>3</v>
      </c>
      <c r="S420" s="1" t="s">
        <v>1715</v>
      </c>
      <c r="T420" s="1" t="s">
        <v>281</v>
      </c>
      <c r="U420" s="2" t="s">
        <v>600</v>
      </c>
      <c r="V420" s="7">
        <v>7</v>
      </c>
      <c r="W420" s="26">
        <v>2.2999999999999998</v>
      </c>
      <c r="X420" s="7">
        <v>7</v>
      </c>
      <c r="Y420" s="26">
        <v>2.6</v>
      </c>
      <c r="Z420" s="5" t="s">
        <v>1721</v>
      </c>
      <c r="AA420" s="5" t="s">
        <v>1722</v>
      </c>
      <c r="AB420" s="5" t="s">
        <v>1723</v>
      </c>
      <c r="AC420" s="5" t="s">
        <v>1724</v>
      </c>
    </row>
    <row r="421" spans="1:29" x14ac:dyDescent="0.25">
      <c r="A421" s="24">
        <f t="shared" ref="A421:A472" si="33">IF(E421="","",IF(A420&lt;&gt;"",A420,IF(ABS(E421-E415)&lt;2,A415+1,A415+1)))</f>
        <v>26</v>
      </c>
      <c r="B421" s="4">
        <f>IF(E421=0,"",IF(B420&lt;&gt;"",B420,IF(B419&lt;&gt;"",B419,IF(B418&lt;&gt;"",B418,IF(B417&lt;&gt;"",B417,IF(#REF!&lt;&gt;"",#REF!,IF(#REF!&lt;&gt;"",#REF!,0)))))))</f>
        <v>42738</v>
      </c>
      <c r="C421" s="1" t="str">
        <f t="shared" si="32"/>
        <v>Vincennes</v>
      </c>
      <c r="D421" s="1" t="str">
        <f t="shared" si="32"/>
        <v>R1</v>
      </c>
      <c r="E421" s="1">
        <v>8</v>
      </c>
      <c r="F421" s="1">
        <v>5</v>
      </c>
      <c r="G421" s="1" t="s">
        <v>1725</v>
      </c>
      <c r="H421" s="1" t="s">
        <v>142</v>
      </c>
      <c r="I421" s="1">
        <v>2700</v>
      </c>
      <c r="K421" s="1" t="s">
        <v>146</v>
      </c>
      <c r="L421" s="1" t="s">
        <v>146</v>
      </c>
      <c r="M421" s="1" t="s">
        <v>1726</v>
      </c>
      <c r="N421" s="3">
        <v>13860</v>
      </c>
      <c r="O421" s="1">
        <v>2.4</v>
      </c>
      <c r="P421" s="1">
        <v>3</v>
      </c>
      <c r="Q421" s="22">
        <v>5</v>
      </c>
      <c r="R421" s="20">
        <v>4</v>
      </c>
      <c r="S421" s="1" t="s">
        <v>1719</v>
      </c>
      <c r="T421" s="1" t="s">
        <v>383</v>
      </c>
      <c r="U421" s="2" t="s">
        <v>600</v>
      </c>
      <c r="V421" s="9" t="s">
        <v>71</v>
      </c>
      <c r="W421" s="26"/>
      <c r="X421" s="9" t="s">
        <v>71</v>
      </c>
      <c r="Y421" s="26"/>
      <c r="AA421" s="6">
        <v>12</v>
      </c>
      <c r="AB421" s="6">
        <v>3</v>
      </c>
    </row>
    <row r="422" spans="1:29" x14ac:dyDescent="0.25">
      <c r="A422" s="24">
        <f t="shared" si="33"/>
        <v>26</v>
      </c>
      <c r="B422" s="4">
        <f>IF(E422=0,"",IF(B421&lt;&gt;"",B421,IF(B420&lt;&gt;"",B420,IF(B419&lt;&gt;"",B419,IF(B418&lt;&gt;"",B418,IF(B417&lt;&gt;"",B417,IF(#REF!&lt;&gt;"",#REF!,0)))))))</f>
        <v>42738</v>
      </c>
      <c r="C422" s="1" t="str">
        <f t="shared" si="32"/>
        <v>Vincennes</v>
      </c>
      <c r="D422" s="1" t="str">
        <f t="shared" si="32"/>
        <v>R1</v>
      </c>
      <c r="E422" s="1">
        <v>8</v>
      </c>
      <c r="F422" s="1">
        <v>6</v>
      </c>
      <c r="G422" s="1" t="s">
        <v>1727</v>
      </c>
      <c r="H422" s="1" t="s">
        <v>142</v>
      </c>
      <c r="I422" s="1">
        <v>2700</v>
      </c>
      <c r="K422" s="1" t="s">
        <v>1536</v>
      </c>
      <c r="L422" s="1" t="s">
        <v>1536</v>
      </c>
      <c r="M422" s="1" t="s">
        <v>1728</v>
      </c>
      <c r="N422" s="3">
        <v>14500</v>
      </c>
      <c r="O422" s="1">
        <v>24</v>
      </c>
      <c r="P422" s="1">
        <v>30.2</v>
      </c>
      <c r="Q422" s="22">
        <v>6</v>
      </c>
      <c r="R422" s="20">
        <v>2</v>
      </c>
      <c r="S422" s="1" t="s">
        <v>1729</v>
      </c>
      <c r="T422" s="1" t="s">
        <v>557</v>
      </c>
      <c r="U422" s="1" t="s">
        <v>1063</v>
      </c>
      <c r="V422" s="7">
        <v>9</v>
      </c>
      <c r="W422" s="26">
        <v>2</v>
      </c>
      <c r="X422" s="7">
        <v>9</v>
      </c>
      <c r="Y422" s="26">
        <v>2.4</v>
      </c>
      <c r="AA422" s="5" t="s">
        <v>1730</v>
      </c>
      <c r="AB422" s="5" t="s">
        <v>1731</v>
      </c>
    </row>
    <row r="423" spans="1:29" x14ac:dyDescent="0.25">
      <c r="A423" s="24">
        <f t="shared" si="33"/>
        <v>26</v>
      </c>
      <c r="B423" s="4">
        <f t="shared" ref="B423:B446" si="34">IF(E423=0,"",IF(B422&lt;&gt;"",B422,IF(B421&lt;&gt;"",B421,IF(B420&lt;&gt;"",B420,IF(B419&lt;&gt;"",B419,IF(B418&lt;&gt;"",B418,IF(B417&lt;&gt;"",B417,0)))))))</f>
        <v>42738</v>
      </c>
      <c r="C423" s="1" t="str">
        <f t="shared" si="32"/>
        <v>Vincennes</v>
      </c>
      <c r="D423" s="1" t="str">
        <f t="shared" si="32"/>
        <v>R1</v>
      </c>
      <c r="E423" s="1">
        <v>8</v>
      </c>
      <c r="F423" s="1">
        <v>7</v>
      </c>
      <c r="G423" s="1" t="s">
        <v>1732</v>
      </c>
      <c r="H423" s="1" t="s">
        <v>122</v>
      </c>
      <c r="I423" s="1">
        <v>2700</v>
      </c>
      <c r="K423" s="1" t="s">
        <v>51</v>
      </c>
      <c r="L423" s="1" t="s">
        <v>51</v>
      </c>
      <c r="M423" s="1" t="s">
        <v>1733</v>
      </c>
      <c r="N423" s="3">
        <v>18320</v>
      </c>
      <c r="O423" s="1">
        <v>6.5</v>
      </c>
      <c r="P423" s="1">
        <v>2.9</v>
      </c>
      <c r="Q423" s="22">
        <v>7</v>
      </c>
      <c r="R423" s="20">
        <v>8</v>
      </c>
      <c r="S423" s="1" t="s">
        <v>1734</v>
      </c>
      <c r="T423" s="1" t="s">
        <v>1250</v>
      </c>
      <c r="U423" s="1" t="s">
        <v>603</v>
      </c>
      <c r="V423" s="9" t="s">
        <v>71</v>
      </c>
      <c r="W423" s="26"/>
      <c r="X423" s="9" t="s">
        <v>71</v>
      </c>
      <c r="Y423" s="26"/>
      <c r="AA423" s="6">
        <v>6</v>
      </c>
      <c r="AB423" s="6">
        <v>1</v>
      </c>
    </row>
    <row r="424" spans="1:29" x14ac:dyDescent="0.25">
      <c r="A424" s="24">
        <f t="shared" si="33"/>
        <v>26</v>
      </c>
      <c r="B424" s="4">
        <f t="shared" si="34"/>
        <v>42738</v>
      </c>
      <c r="C424" s="1" t="str">
        <f t="shared" si="32"/>
        <v>Vincennes</v>
      </c>
      <c r="D424" s="1" t="str">
        <f t="shared" si="32"/>
        <v>R1</v>
      </c>
      <c r="E424" s="1">
        <v>8</v>
      </c>
      <c r="F424" s="1">
        <v>8</v>
      </c>
      <c r="G424" s="1" t="s">
        <v>1734</v>
      </c>
      <c r="H424" s="1" t="s">
        <v>142</v>
      </c>
      <c r="I424" s="1">
        <v>2700</v>
      </c>
      <c r="K424" s="1" t="s">
        <v>1250</v>
      </c>
      <c r="L424" s="1" t="s">
        <v>1349</v>
      </c>
      <c r="M424" s="1" t="s">
        <v>1735</v>
      </c>
      <c r="N424" s="3">
        <v>18660</v>
      </c>
      <c r="O424" s="1">
        <v>29</v>
      </c>
      <c r="P424" s="1">
        <v>48.5</v>
      </c>
      <c r="Q424" s="22">
        <v>8</v>
      </c>
      <c r="R424" s="20">
        <v>10</v>
      </c>
      <c r="S424" s="1" t="s">
        <v>1714</v>
      </c>
      <c r="T424" s="1" t="s">
        <v>181</v>
      </c>
      <c r="U424" s="1" t="s">
        <v>631</v>
      </c>
      <c r="V424" s="7">
        <v>12</v>
      </c>
      <c r="W424" s="26">
        <v>2.7</v>
      </c>
      <c r="X424" s="7">
        <v>12</v>
      </c>
      <c r="Y424" s="26">
        <v>3</v>
      </c>
      <c r="AA424" s="5" t="s">
        <v>1736</v>
      </c>
      <c r="AB424" s="5" t="s">
        <v>1703</v>
      </c>
    </row>
    <row r="425" spans="1:29" x14ac:dyDescent="0.25">
      <c r="A425" s="24">
        <f t="shared" si="33"/>
        <v>26</v>
      </c>
      <c r="B425" s="4">
        <f t="shared" si="34"/>
        <v>42738</v>
      </c>
      <c r="C425" s="1" t="str">
        <f t="shared" si="32"/>
        <v>Vincennes</v>
      </c>
      <c r="D425" s="1" t="str">
        <f t="shared" si="32"/>
        <v>R1</v>
      </c>
      <c r="E425" s="1">
        <v>8</v>
      </c>
      <c r="F425" s="1">
        <v>9</v>
      </c>
      <c r="G425" s="1" t="s">
        <v>1710</v>
      </c>
      <c r="H425" s="1" t="s">
        <v>122</v>
      </c>
      <c r="I425" s="1">
        <v>2700</v>
      </c>
      <c r="K425" s="1" t="s">
        <v>244</v>
      </c>
      <c r="L425" s="1" t="s">
        <v>244</v>
      </c>
      <c r="M425" s="1" t="s">
        <v>1737</v>
      </c>
      <c r="N425" s="3">
        <v>19450</v>
      </c>
      <c r="O425" s="1">
        <v>6.6</v>
      </c>
      <c r="P425" s="1">
        <v>7.6</v>
      </c>
      <c r="Q425" s="22" t="s">
        <v>110</v>
      </c>
      <c r="R425" s="20">
        <v>1</v>
      </c>
      <c r="S425" s="1" t="s">
        <v>1703</v>
      </c>
      <c r="T425" s="1" t="s">
        <v>154</v>
      </c>
      <c r="U425" s="1" t="s">
        <v>111</v>
      </c>
      <c r="V425" s="9" t="s">
        <v>71</v>
      </c>
      <c r="W425" s="26"/>
      <c r="X425" s="9" t="s">
        <v>71</v>
      </c>
      <c r="Y425" s="26"/>
      <c r="AA425" s="6"/>
      <c r="AB425" s="6"/>
    </row>
    <row r="426" spans="1:29" x14ac:dyDescent="0.25">
      <c r="A426" s="24">
        <f t="shared" si="33"/>
        <v>26</v>
      </c>
      <c r="B426" s="4">
        <f t="shared" si="34"/>
        <v>42738</v>
      </c>
      <c r="C426" s="1" t="str">
        <f t="shared" si="32"/>
        <v>Vincennes</v>
      </c>
      <c r="D426" s="1" t="str">
        <f t="shared" si="32"/>
        <v>R1</v>
      </c>
      <c r="E426" s="1">
        <v>8</v>
      </c>
      <c r="F426" s="1">
        <v>10</v>
      </c>
      <c r="G426" s="1" t="s">
        <v>1714</v>
      </c>
      <c r="H426" s="1" t="s">
        <v>122</v>
      </c>
      <c r="I426" s="1">
        <v>2700</v>
      </c>
      <c r="K426" s="1" t="s">
        <v>181</v>
      </c>
      <c r="L426" s="1" t="s">
        <v>1426</v>
      </c>
      <c r="M426" s="1" t="s">
        <v>1738</v>
      </c>
      <c r="N426" s="3">
        <v>19570</v>
      </c>
      <c r="O426" s="1">
        <v>70</v>
      </c>
      <c r="P426" s="1">
        <v>70.5</v>
      </c>
      <c r="Q426" s="22" t="s">
        <v>110</v>
      </c>
      <c r="R426" s="20">
        <v>5</v>
      </c>
      <c r="S426" s="1" t="s">
        <v>1725</v>
      </c>
      <c r="T426" s="1" t="s">
        <v>146</v>
      </c>
      <c r="U426" s="1" t="s">
        <v>111</v>
      </c>
    </row>
    <row r="427" spans="1:29" x14ac:dyDescent="0.25">
      <c r="A427" s="24">
        <f t="shared" si="33"/>
        <v>26</v>
      </c>
      <c r="B427" s="4">
        <f t="shared" si="34"/>
        <v>42738</v>
      </c>
      <c r="C427" s="1" t="str">
        <f t="shared" si="32"/>
        <v>Vincennes</v>
      </c>
      <c r="D427" s="1" t="str">
        <f t="shared" si="32"/>
        <v>R1</v>
      </c>
      <c r="E427" s="1">
        <v>8</v>
      </c>
      <c r="F427" s="1">
        <v>11</v>
      </c>
      <c r="G427" s="1" t="s">
        <v>1739</v>
      </c>
      <c r="H427" s="1" t="s">
        <v>122</v>
      </c>
      <c r="I427" s="1">
        <v>2700</v>
      </c>
      <c r="K427" s="1" t="s">
        <v>84</v>
      </c>
      <c r="L427" s="1" t="s">
        <v>1740</v>
      </c>
      <c r="M427" s="1" t="s">
        <v>1741</v>
      </c>
      <c r="N427" s="3">
        <v>19600</v>
      </c>
      <c r="O427" s="1">
        <v>44</v>
      </c>
      <c r="P427" s="1">
        <v>43.7</v>
      </c>
      <c r="Q427" s="22" t="s">
        <v>110</v>
      </c>
      <c r="R427" s="20">
        <v>6</v>
      </c>
      <c r="S427" s="1" t="s">
        <v>1727</v>
      </c>
      <c r="T427" s="1" t="s">
        <v>1536</v>
      </c>
      <c r="U427" s="1" t="s">
        <v>111</v>
      </c>
    </row>
    <row r="428" spans="1:29" x14ac:dyDescent="0.25">
      <c r="A428" s="24">
        <f t="shared" si="33"/>
        <v>26</v>
      </c>
      <c r="B428" s="4">
        <f t="shared" si="34"/>
        <v>42738</v>
      </c>
      <c r="C428" s="1" t="str">
        <f t="shared" si="32"/>
        <v>Vincennes</v>
      </c>
      <c r="D428" s="1" t="str">
        <f t="shared" si="32"/>
        <v>R1</v>
      </c>
      <c r="E428" s="1">
        <v>8</v>
      </c>
      <c r="F428" s="1">
        <v>12</v>
      </c>
      <c r="G428" s="1" t="s">
        <v>1718</v>
      </c>
      <c r="H428" s="1" t="s">
        <v>142</v>
      </c>
      <c r="I428" s="1">
        <v>2700</v>
      </c>
      <c r="K428" s="1" t="s">
        <v>81</v>
      </c>
      <c r="L428" s="1" t="s">
        <v>81</v>
      </c>
      <c r="M428" s="1" t="s">
        <v>1742</v>
      </c>
      <c r="N428" s="3">
        <v>19800</v>
      </c>
      <c r="O428" s="1">
        <v>9.6999999999999993</v>
      </c>
      <c r="P428" s="1">
        <v>16.8</v>
      </c>
      <c r="Q428" s="22" t="s">
        <v>110</v>
      </c>
      <c r="R428" s="20">
        <v>11</v>
      </c>
      <c r="S428" s="1" t="s">
        <v>1739</v>
      </c>
      <c r="T428" s="1" t="s">
        <v>84</v>
      </c>
      <c r="U428" s="1" t="s">
        <v>111</v>
      </c>
    </row>
    <row r="429" spans="1:29" x14ac:dyDescent="0.25">
      <c r="A429" s="24" t="str">
        <f t="shared" si="33"/>
        <v/>
      </c>
      <c r="B429" s="4" t="str">
        <f t="shared" si="34"/>
        <v/>
      </c>
      <c r="C429" s="1" t="str">
        <f t="shared" si="32"/>
        <v/>
      </c>
      <c r="D429" s="1" t="str">
        <f t="shared" si="32"/>
        <v/>
      </c>
    </row>
    <row r="430" spans="1:29" x14ac:dyDescent="0.25">
      <c r="A430" s="24" t="str">
        <f t="shared" si="33"/>
        <v/>
      </c>
      <c r="B430" s="4" t="str">
        <f t="shared" si="34"/>
        <v/>
      </c>
      <c r="C430" s="1" t="str">
        <f t="shared" si="32"/>
        <v/>
      </c>
      <c r="D430" s="1" t="str">
        <f t="shared" si="32"/>
        <v/>
      </c>
    </row>
    <row r="431" spans="1:29" x14ac:dyDescent="0.25">
      <c r="A431" s="24">
        <f t="shared" si="33"/>
        <v>27</v>
      </c>
      <c r="B431" s="4">
        <f t="shared" si="34"/>
        <v>42738</v>
      </c>
      <c r="C431" s="1" t="str">
        <f t="shared" si="32"/>
        <v>Vincennes</v>
      </c>
      <c r="D431" s="1" t="str">
        <f t="shared" si="32"/>
        <v>R1</v>
      </c>
      <c r="E431" s="1">
        <v>9</v>
      </c>
      <c r="F431" s="1">
        <v>1</v>
      </c>
      <c r="G431" s="1" t="s">
        <v>1743</v>
      </c>
      <c r="H431" s="1" t="s">
        <v>357</v>
      </c>
      <c r="I431" s="1">
        <v>2100</v>
      </c>
      <c r="K431" s="1" t="s">
        <v>181</v>
      </c>
      <c r="L431" s="1" t="s">
        <v>1062</v>
      </c>
      <c r="M431" s="1" t="s">
        <v>1744</v>
      </c>
      <c r="N431" s="3">
        <v>41080</v>
      </c>
      <c r="O431" s="1">
        <v>44</v>
      </c>
      <c r="P431" s="1">
        <v>40.4</v>
      </c>
      <c r="Q431" s="22">
        <v>1</v>
      </c>
      <c r="R431" s="20">
        <v>6</v>
      </c>
      <c r="S431" s="1" t="s">
        <v>1745</v>
      </c>
      <c r="T431" s="1" t="s">
        <v>54</v>
      </c>
      <c r="U431" s="2" t="s">
        <v>293</v>
      </c>
      <c r="V431" s="5"/>
      <c r="W431" s="5" t="s">
        <v>38</v>
      </c>
      <c r="X431" s="13" t="s">
        <v>39</v>
      </c>
      <c r="Y431" s="13"/>
    </row>
    <row r="432" spans="1:29" x14ac:dyDescent="0.25">
      <c r="A432" s="24">
        <f t="shared" si="33"/>
        <v>27</v>
      </c>
      <c r="B432" s="4">
        <f t="shared" si="34"/>
        <v>42738</v>
      </c>
      <c r="C432" s="1" t="str">
        <f t="shared" si="32"/>
        <v>Vincennes</v>
      </c>
      <c r="D432" s="1" t="str">
        <f t="shared" si="32"/>
        <v>R1</v>
      </c>
      <c r="E432" s="1">
        <v>9</v>
      </c>
      <c r="F432" s="1">
        <v>2</v>
      </c>
      <c r="G432" s="1" t="s">
        <v>1746</v>
      </c>
      <c r="H432" s="1" t="s">
        <v>357</v>
      </c>
      <c r="I432" s="1">
        <v>2100</v>
      </c>
      <c r="K432" s="1" t="s">
        <v>1747</v>
      </c>
      <c r="L432" s="1" t="s">
        <v>1747</v>
      </c>
      <c r="M432" s="1" t="s">
        <v>1748</v>
      </c>
      <c r="N432" s="3">
        <v>41410</v>
      </c>
      <c r="O432" s="1">
        <v>25</v>
      </c>
      <c r="P432" s="1">
        <v>17.2</v>
      </c>
      <c r="Q432" s="22">
        <v>2</v>
      </c>
      <c r="R432" s="20">
        <v>5</v>
      </c>
      <c r="S432" s="1" t="s">
        <v>1749</v>
      </c>
      <c r="T432" s="1" t="s">
        <v>98</v>
      </c>
      <c r="U432" s="2" t="s">
        <v>583</v>
      </c>
      <c r="V432" s="7">
        <v>6</v>
      </c>
      <c r="W432" s="27">
        <v>5.3</v>
      </c>
      <c r="X432" s="5"/>
      <c r="Y432" s="5" t="s">
        <v>38</v>
      </c>
      <c r="Z432" s="6">
        <v>5</v>
      </c>
      <c r="AA432" s="6">
        <v>8</v>
      </c>
      <c r="AB432" s="6">
        <v>7</v>
      </c>
      <c r="AC432" s="6">
        <v>9</v>
      </c>
    </row>
    <row r="433" spans="1:29" x14ac:dyDescent="0.25">
      <c r="A433" s="24">
        <f t="shared" si="33"/>
        <v>27</v>
      </c>
      <c r="B433" s="4">
        <f t="shared" si="34"/>
        <v>42738</v>
      </c>
      <c r="C433" s="1" t="str">
        <f t="shared" si="32"/>
        <v>Vincennes</v>
      </c>
      <c r="D433" s="1" t="str">
        <f t="shared" si="32"/>
        <v>R1</v>
      </c>
      <c r="E433" s="1">
        <v>9</v>
      </c>
      <c r="F433" s="1">
        <v>3</v>
      </c>
      <c r="G433" s="1" t="s">
        <v>1750</v>
      </c>
      <c r="H433" s="1" t="s">
        <v>357</v>
      </c>
      <c r="I433" s="1">
        <v>2100</v>
      </c>
      <c r="K433" s="1" t="s">
        <v>1751</v>
      </c>
      <c r="L433" s="1" t="s">
        <v>1751</v>
      </c>
      <c r="M433" s="1" t="s">
        <v>1752</v>
      </c>
      <c r="N433" s="3">
        <v>44500</v>
      </c>
      <c r="O433" s="1">
        <v>67</v>
      </c>
      <c r="P433" s="1">
        <v>46.5</v>
      </c>
      <c r="Q433" s="22">
        <v>3</v>
      </c>
      <c r="R433" s="20">
        <v>9</v>
      </c>
      <c r="S433" s="1" t="s">
        <v>1753</v>
      </c>
      <c r="T433" s="1" t="s">
        <v>125</v>
      </c>
      <c r="U433" s="2" t="s">
        <v>44</v>
      </c>
      <c r="V433" s="9" t="s">
        <v>56</v>
      </c>
      <c r="W433" s="27"/>
      <c r="X433" s="7">
        <v>6</v>
      </c>
      <c r="Y433" s="27">
        <v>6.1</v>
      </c>
      <c r="Z433" s="5" t="s">
        <v>1754</v>
      </c>
      <c r="AA433" s="5" t="s">
        <v>1755</v>
      </c>
      <c r="AB433" s="5" t="s">
        <v>1756</v>
      </c>
      <c r="AC433" s="5" t="s">
        <v>1753</v>
      </c>
    </row>
    <row r="434" spans="1:29" x14ac:dyDescent="0.25">
      <c r="A434" s="24">
        <f t="shared" si="33"/>
        <v>27</v>
      </c>
      <c r="B434" s="4">
        <f t="shared" si="34"/>
        <v>42738</v>
      </c>
      <c r="C434" s="1" t="str">
        <f t="shared" ref="C434:D446" si="35">IF(E434="","",IF(C433&lt;&gt;"",C433,IF(C432&lt;&gt;"",C432,IF(C431&lt;&gt;"",C431,IF(C430&lt;&gt;"",C430,IF(C429&lt;&gt;"",C429,IF(C428&lt;&gt;"",C428,0)))))))</f>
        <v>Vincennes</v>
      </c>
      <c r="D434" s="1" t="str">
        <f t="shared" si="35"/>
        <v>R1</v>
      </c>
      <c r="E434" s="1">
        <v>9</v>
      </c>
      <c r="F434" s="1">
        <v>4</v>
      </c>
      <c r="G434" s="1" t="s">
        <v>1757</v>
      </c>
      <c r="H434" s="1" t="s">
        <v>357</v>
      </c>
      <c r="I434" s="1">
        <v>2100</v>
      </c>
      <c r="K434" s="1" t="s">
        <v>146</v>
      </c>
      <c r="L434" s="1" t="s">
        <v>146</v>
      </c>
      <c r="M434" s="1" t="s">
        <v>1758</v>
      </c>
      <c r="N434" s="3">
        <v>43740</v>
      </c>
      <c r="O434" s="1">
        <v>9.6999999999999993</v>
      </c>
      <c r="P434" s="1">
        <v>14.9</v>
      </c>
      <c r="Q434" s="22">
        <v>4</v>
      </c>
      <c r="R434" s="20">
        <v>4</v>
      </c>
      <c r="S434" s="1" t="s">
        <v>1759</v>
      </c>
      <c r="T434" s="1" t="s">
        <v>146</v>
      </c>
      <c r="U434" s="2" t="s">
        <v>70</v>
      </c>
      <c r="V434" s="7">
        <v>6</v>
      </c>
      <c r="W434" s="26">
        <v>1.8</v>
      </c>
      <c r="X434" s="9" t="s">
        <v>56</v>
      </c>
      <c r="Y434" s="27"/>
      <c r="Z434" s="6">
        <v>6</v>
      </c>
      <c r="AA434" s="6">
        <v>2</v>
      </c>
      <c r="AB434" s="6">
        <v>10</v>
      </c>
      <c r="AC434" s="6">
        <v>12</v>
      </c>
    </row>
    <row r="435" spans="1:29" x14ac:dyDescent="0.25">
      <c r="A435" s="24">
        <f t="shared" si="33"/>
        <v>27</v>
      </c>
      <c r="B435" s="4">
        <f t="shared" si="34"/>
        <v>42738</v>
      </c>
      <c r="C435" s="1" t="str">
        <f t="shared" si="35"/>
        <v>Vincennes</v>
      </c>
      <c r="D435" s="1" t="str">
        <f t="shared" si="35"/>
        <v>R1</v>
      </c>
      <c r="E435" s="1">
        <v>9</v>
      </c>
      <c r="F435" s="1">
        <v>5</v>
      </c>
      <c r="G435" s="1" t="s">
        <v>1760</v>
      </c>
      <c r="H435" s="1" t="s">
        <v>357</v>
      </c>
      <c r="I435" s="1">
        <v>2100</v>
      </c>
      <c r="K435" s="1" t="s">
        <v>98</v>
      </c>
      <c r="L435" s="1" t="s">
        <v>1761</v>
      </c>
      <c r="M435" s="1" t="s">
        <v>1762</v>
      </c>
      <c r="N435" s="3">
        <v>43470</v>
      </c>
      <c r="O435" s="1">
        <v>2.4</v>
      </c>
      <c r="P435" s="1">
        <v>2.5</v>
      </c>
      <c r="Q435" s="22">
        <v>5</v>
      </c>
      <c r="R435" s="20">
        <v>15</v>
      </c>
      <c r="S435" s="1" t="s">
        <v>1763</v>
      </c>
      <c r="T435" s="1" t="s">
        <v>557</v>
      </c>
      <c r="U435" s="2" t="s">
        <v>85</v>
      </c>
      <c r="V435" s="9" t="s">
        <v>71</v>
      </c>
      <c r="W435" s="26"/>
      <c r="X435" s="7">
        <v>6</v>
      </c>
      <c r="Y435" s="26">
        <v>1.7</v>
      </c>
      <c r="Z435" s="5" t="s">
        <v>1764</v>
      </c>
      <c r="AA435" s="5" t="s">
        <v>1765</v>
      </c>
      <c r="AB435" s="5" t="s">
        <v>1766</v>
      </c>
      <c r="AC435" s="5" t="s">
        <v>1767</v>
      </c>
    </row>
    <row r="436" spans="1:29" x14ac:dyDescent="0.25">
      <c r="A436" s="24">
        <f t="shared" si="33"/>
        <v>27</v>
      </c>
      <c r="B436" s="4">
        <f t="shared" si="34"/>
        <v>42738</v>
      </c>
      <c r="C436" s="1" t="str">
        <f t="shared" si="35"/>
        <v>Vincennes</v>
      </c>
      <c r="D436" s="1" t="str">
        <f t="shared" si="35"/>
        <v>R1</v>
      </c>
      <c r="E436" s="1">
        <v>9</v>
      </c>
      <c r="F436" s="1">
        <v>6</v>
      </c>
      <c r="G436" s="1" t="s">
        <v>1768</v>
      </c>
      <c r="H436" s="1" t="s">
        <v>357</v>
      </c>
      <c r="I436" s="1">
        <v>2100</v>
      </c>
      <c r="K436" s="1" t="s">
        <v>54</v>
      </c>
      <c r="L436" s="1" t="s">
        <v>366</v>
      </c>
      <c r="M436" s="1" t="s">
        <v>1769</v>
      </c>
      <c r="N436" s="3">
        <v>44255</v>
      </c>
      <c r="O436" s="1">
        <v>5.8</v>
      </c>
      <c r="P436" s="1">
        <v>7</v>
      </c>
      <c r="Q436" s="22">
        <v>6</v>
      </c>
      <c r="R436" s="20">
        <v>12</v>
      </c>
      <c r="S436" s="1" t="s">
        <v>1770</v>
      </c>
      <c r="T436" s="1" t="s">
        <v>84</v>
      </c>
      <c r="U436" s="1" t="s">
        <v>85</v>
      </c>
      <c r="V436" s="7">
        <v>5</v>
      </c>
      <c r="W436" s="26">
        <v>1.5</v>
      </c>
      <c r="X436" s="9" t="s">
        <v>71</v>
      </c>
      <c r="Y436" s="26"/>
      <c r="AA436" s="6">
        <v>11</v>
      </c>
      <c r="AB436" s="6">
        <v>14</v>
      </c>
    </row>
    <row r="437" spans="1:29" x14ac:dyDescent="0.25">
      <c r="A437" s="24">
        <f t="shared" si="33"/>
        <v>27</v>
      </c>
      <c r="B437" s="4">
        <f t="shared" si="34"/>
        <v>42738</v>
      </c>
      <c r="C437" s="1" t="str">
        <f t="shared" si="35"/>
        <v>Vincennes</v>
      </c>
      <c r="D437" s="1" t="str">
        <f t="shared" si="35"/>
        <v>R1</v>
      </c>
      <c r="E437" s="1">
        <v>9</v>
      </c>
      <c r="F437" s="1">
        <v>7</v>
      </c>
      <c r="G437" s="1" t="s">
        <v>1771</v>
      </c>
      <c r="H437" s="1" t="s">
        <v>357</v>
      </c>
      <c r="I437" s="1">
        <v>2100</v>
      </c>
      <c r="K437" s="1" t="s">
        <v>244</v>
      </c>
      <c r="L437" s="1" t="s">
        <v>1772</v>
      </c>
      <c r="M437" s="1" t="s">
        <v>1773</v>
      </c>
      <c r="N437" s="3">
        <v>44245</v>
      </c>
      <c r="O437" s="1">
        <v>17</v>
      </c>
      <c r="P437" s="1">
        <v>16.7</v>
      </c>
      <c r="Q437" s="22">
        <v>7</v>
      </c>
      <c r="R437" s="20">
        <v>1</v>
      </c>
      <c r="S437" s="1" t="s">
        <v>1774</v>
      </c>
      <c r="T437" s="1" t="s">
        <v>181</v>
      </c>
      <c r="U437" s="1" t="s">
        <v>85</v>
      </c>
      <c r="V437" s="9" t="s">
        <v>71</v>
      </c>
      <c r="W437" s="26"/>
      <c r="X437" s="7">
        <v>5</v>
      </c>
      <c r="Y437" s="26">
        <v>1.5</v>
      </c>
      <c r="AA437" s="5" t="s">
        <v>1775</v>
      </c>
      <c r="AB437" s="5" t="s">
        <v>1776</v>
      </c>
    </row>
    <row r="438" spans="1:29" x14ac:dyDescent="0.25">
      <c r="A438" s="24">
        <f t="shared" si="33"/>
        <v>27</v>
      </c>
      <c r="B438" s="4">
        <f t="shared" si="34"/>
        <v>42738</v>
      </c>
      <c r="C438" s="1" t="str">
        <f t="shared" si="35"/>
        <v>Vincennes</v>
      </c>
      <c r="D438" s="1" t="str">
        <f t="shared" si="35"/>
        <v>R1</v>
      </c>
      <c r="E438" s="1">
        <v>9</v>
      </c>
      <c r="F438" s="1">
        <v>8</v>
      </c>
      <c r="G438" s="1" t="s">
        <v>1777</v>
      </c>
      <c r="H438" s="1" t="s">
        <v>357</v>
      </c>
      <c r="I438" s="1">
        <v>2100</v>
      </c>
      <c r="K438" s="1" t="s">
        <v>1036</v>
      </c>
      <c r="L438" s="1" t="s">
        <v>542</v>
      </c>
      <c r="M438" s="1" t="s">
        <v>1778</v>
      </c>
      <c r="N438" s="3">
        <v>41230</v>
      </c>
      <c r="O438" s="1">
        <v>5</v>
      </c>
      <c r="P438" s="1">
        <v>5.4</v>
      </c>
      <c r="Q438" s="22">
        <v>8</v>
      </c>
      <c r="R438" s="20">
        <v>8</v>
      </c>
      <c r="S438" s="1" t="s">
        <v>1779</v>
      </c>
      <c r="T438" s="1" t="s">
        <v>1036</v>
      </c>
      <c r="U438" s="1" t="s">
        <v>92</v>
      </c>
      <c r="V438" s="7">
        <v>9</v>
      </c>
      <c r="W438" s="26">
        <v>4.0999999999999996</v>
      </c>
      <c r="X438" s="9" t="s">
        <v>71</v>
      </c>
      <c r="Y438" s="26"/>
      <c r="AA438" s="6">
        <v>4</v>
      </c>
      <c r="AB438" s="6">
        <v>13</v>
      </c>
    </row>
    <row r="439" spans="1:29" x14ac:dyDescent="0.25">
      <c r="A439" s="24">
        <f t="shared" si="33"/>
        <v>27</v>
      </c>
      <c r="B439" s="4">
        <f t="shared" si="34"/>
        <v>42738</v>
      </c>
      <c r="C439" s="1" t="str">
        <f t="shared" si="35"/>
        <v>Vincennes</v>
      </c>
      <c r="D439" s="1" t="str">
        <f t="shared" si="35"/>
        <v>R1</v>
      </c>
      <c r="E439" s="1">
        <v>9</v>
      </c>
      <c r="F439" s="1">
        <v>9</v>
      </c>
      <c r="G439" s="1" t="s">
        <v>1753</v>
      </c>
      <c r="H439" s="1" t="s">
        <v>357</v>
      </c>
      <c r="I439" s="1">
        <v>2100</v>
      </c>
      <c r="K439" s="1" t="s">
        <v>125</v>
      </c>
      <c r="L439" s="1" t="s">
        <v>1780</v>
      </c>
      <c r="M439" s="1" t="s">
        <v>1781</v>
      </c>
      <c r="N439" s="3">
        <v>42330</v>
      </c>
      <c r="O439" s="1">
        <v>31</v>
      </c>
      <c r="P439" s="1">
        <v>17.600000000000001</v>
      </c>
      <c r="Q439" s="22">
        <v>9</v>
      </c>
      <c r="R439" s="20">
        <v>2</v>
      </c>
      <c r="S439" s="1" t="s">
        <v>1782</v>
      </c>
      <c r="T439" s="1" t="s">
        <v>1747</v>
      </c>
      <c r="U439" s="1" t="s">
        <v>92</v>
      </c>
      <c r="V439" s="9" t="s">
        <v>71</v>
      </c>
      <c r="W439" s="26"/>
      <c r="X439" s="7">
        <v>9</v>
      </c>
      <c r="Y439" s="26">
        <v>4.2</v>
      </c>
      <c r="AA439" s="5" t="s">
        <v>1783</v>
      </c>
      <c r="AB439" s="5" t="s">
        <v>1784</v>
      </c>
    </row>
    <row r="440" spans="1:29" x14ac:dyDescent="0.25">
      <c r="A440" s="24">
        <f t="shared" si="33"/>
        <v>27</v>
      </c>
      <c r="B440" s="4">
        <f t="shared" si="34"/>
        <v>42738</v>
      </c>
      <c r="C440" s="1" t="str">
        <f t="shared" si="35"/>
        <v>Vincennes</v>
      </c>
      <c r="D440" s="1" t="str">
        <f t="shared" si="35"/>
        <v>R1</v>
      </c>
      <c r="E440" s="1">
        <v>9</v>
      </c>
      <c r="F440" s="1">
        <v>10</v>
      </c>
      <c r="G440" s="1" t="s">
        <v>1785</v>
      </c>
      <c r="H440" s="1" t="s">
        <v>357</v>
      </c>
      <c r="I440" s="1">
        <v>2100</v>
      </c>
      <c r="K440" s="1" t="s">
        <v>653</v>
      </c>
      <c r="L440" s="1" t="s">
        <v>653</v>
      </c>
      <c r="M440" s="1" t="s">
        <v>1786</v>
      </c>
      <c r="N440" s="3">
        <v>40310</v>
      </c>
      <c r="O440" s="1">
        <v>37</v>
      </c>
      <c r="P440" s="1">
        <v>22</v>
      </c>
      <c r="Q440" s="22">
        <v>10</v>
      </c>
      <c r="R440" s="20">
        <v>10</v>
      </c>
      <c r="S440" s="1" t="s">
        <v>1787</v>
      </c>
      <c r="T440" s="1" t="s">
        <v>653</v>
      </c>
      <c r="U440" s="1" t="s">
        <v>1617</v>
      </c>
      <c r="V440" s="28"/>
      <c r="W440" s="28"/>
      <c r="X440" s="9" t="s">
        <v>71</v>
      </c>
      <c r="Y440" s="26"/>
      <c r="AB440" s="6">
        <v>15</v>
      </c>
    </row>
    <row r="441" spans="1:29" x14ac:dyDescent="0.25">
      <c r="A441" s="24">
        <f t="shared" si="33"/>
        <v>27</v>
      </c>
      <c r="B441" s="4">
        <f t="shared" si="34"/>
        <v>42738</v>
      </c>
      <c r="C441" s="1" t="str">
        <f t="shared" si="35"/>
        <v>Vincennes</v>
      </c>
      <c r="D441" s="1" t="str">
        <f t="shared" si="35"/>
        <v>R1</v>
      </c>
      <c r="E441" s="1">
        <v>9</v>
      </c>
      <c r="F441" s="1">
        <v>11</v>
      </c>
      <c r="G441" s="1" t="s">
        <v>1788</v>
      </c>
      <c r="H441" s="1" t="s">
        <v>357</v>
      </c>
      <c r="I441" s="1">
        <v>2100</v>
      </c>
      <c r="K441" s="1" t="s">
        <v>796</v>
      </c>
      <c r="L441" s="1" t="s">
        <v>150</v>
      </c>
      <c r="M441" s="1" t="s">
        <v>1789</v>
      </c>
      <c r="N441" s="3">
        <v>24650</v>
      </c>
      <c r="O441" s="1" t="s">
        <v>111</v>
      </c>
      <c r="P441" s="1" t="s">
        <v>111</v>
      </c>
      <c r="Q441" s="21" t="s">
        <v>246</v>
      </c>
      <c r="R441" s="20">
        <v>7</v>
      </c>
      <c r="S441" s="1" t="s">
        <v>1790</v>
      </c>
      <c r="T441" s="1" t="s">
        <v>244</v>
      </c>
      <c r="U441" s="1" t="s">
        <v>111</v>
      </c>
      <c r="AB441" s="5" t="s">
        <v>1791</v>
      </c>
    </row>
    <row r="442" spans="1:29" x14ac:dyDescent="0.25">
      <c r="A442" s="24">
        <f t="shared" si="33"/>
        <v>27</v>
      </c>
      <c r="B442" s="4">
        <f t="shared" si="34"/>
        <v>42738</v>
      </c>
      <c r="C442" s="1" t="str">
        <f t="shared" si="35"/>
        <v>Vincennes</v>
      </c>
      <c r="D442" s="1" t="str">
        <f t="shared" si="35"/>
        <v>R1</v>
      </c>
      <c r="E442" s="1">
        <v>9</v>
      </c>
      <c r="F442" s="1">
        <v>12</v>
      </c>
      <c r="G442" s="1" t="s">
        <v>1792</v>
      </c>
      <c r="H442" s="1" t="s">
        <v>357</v>
      </c>
      <c r="I442" s="1">
        <v>2100</v>
      </c>
      <c r="K442" s="1" t="s">
        <v>84</v>
      </c>
      <c r="L442" s="1" t="s">
        <v>1793</v>
      </c>
      <c r="M442" s="1" t="s">
        <v>1794</v>
      </c>
      <c r="N442" s="3">
        <v>35390</v>
      </c>
      <c r="O442" s="1">
        <v>51</v>
      </c>
      <c r="P442" s="1">
        <v>30.3</v>
      </c>
      <c r="Q442" s="21" t="s">
        <v>246</v>
      </c>
      <c r="R442" s="20">
        <v>13</v>
      </c>
      <c r="S442" s="1" t="s">
        <v>1795</v>
      </c>
      <c r="T442" s="1" t="s">
        <v>62</v>
      </c>
      <c r="U442" s="1" t="s">
        <v>111</v>
      </c>
      <c r="AB442" s="6">
        <v>1</v>
      </c>
    </row>
    <row r="443" spans="1:29" x14ac:dyDescent="0.25">
      <c r="A443" s="24">
        <f t="shared" si="33"/>
        <v>27</v>
      </c>
      <c r="B443" s="4">
        <f t="shared" si="34"/>
        <v>42738</v>
      </c>
      <c r="C443" s="1" t="str">
        <f t="shared" si="35"/>
        <v>Vincennes</v>
      </c>
      <c r="D443" s="1" t="str">
        <f t="shared" si="35"/>
        <v>R1</v>
      </c>
      <c r="E443" s="1">
        <v>9</v>
      </c>
      <c r="F443" s="1">
        <v>13</v>
      </c>
      <c r="G443" s="1" t="s">
        <v>1796</v>
      </c>
      <c r="H443" s="1" t="s">
        <v>357</v>
      </c>
      <c r="I443" s="1">
        <v>2100</v>
      </c>
      <c r="K443" s="1" t="s">
        <v>62</v>
      </c>
      <c r="L443" s="1" t="s">
        <v>116</v>
      </c>
      <c r="M443" s="1" t="s">
        <v>1797</v>
      </c>
      <c r="N443" s="3">
        <v>41000</v>
      </c>
      <c r="O443" s="1">
        <v>46</v>
      </c>
      <c r="P443" s="1">
        <v>44.9</v>
      </c>
      <c r="Q443" s="21" t="s">
        <v>246</v>
      </c>
      <c r="R443" s="20">
        <v>14</v>
      </c>
      <c r="S443" s="1" t="s">
        <v>1798</v>
      </c>
      <c r="T443" s="1" t="s">
        <v>281</v>
      </c>
      <c r="U443" s="1" t="s">
        <v>111</v>
      </c>
      <c r="AB443" s="5" t="s">
        <v>1799</v>
      </c>
    </row>
    <row r="444" spans="1:29" x14ac:dyDescent="0.25">
      <c r="A444" s="24">
        <f t="shared" si="33"/>
        <v>27</v>
      </c>
      <c r="B444" s="4">
        <f t="shared" si="34"/>
        <v>42738</v>
      </c>
      <c r="C444" s="1" t="str">
        <f t="shared" si="35"/>
        <v>Vincennes</v>
      </c>
      <c r="D444" s="1" t="str">
        <f t="shared" si="35"/>
        <v>R1</v>
      </c>
      <c r="E444" s="1">
        <v>9</v>
      </c>
      <c r="F444" s="1">
        <v>14</v>
      </c>
      <c r="G444" s="1" t="s">
        <v>1800</v>
      </c>
      <c r="H444" s="1" t="s">
        <v>357</v>
      </c>
      <c r="I444" s="1">
        <v>2100</v>
      </c>
      <c r="K444" s="1" t="s">
        <v>281</v>
      </c>
      <c r="L444" s="1" t="s">
        <v>1716</v>
      </c>
      <c r="M444" s="1" t="s">
        <v>1801</v>
      </c>
      <c r="N444" s="3">
        <v>39990</v>
      </c>
      <c r="O444" s="1">
        <v>46</v>
      </c>
      <c r="P444" s="1">
        <v>26.4</v>
      </c>
      <c r="Q444" s="22" t="s">
        <v>110</v>
      </c>
      <c r="R444" s="20">
        <v>3</v>
      </c>
      <c r="S444" s="1" t="s">
        <v>1750</v>
      </c>
      <c r="T444" s="1" t="s">
        <v>1751</v>
      </c>
      <c r="U444" s="1" t="s">
        <v>111</v>
      </c>
      <c r="AB444" s="6">
        <v>3</v>
      </c>
    </row>
    <row r="445" spans="1:29" x14ac:dyDescent="0.25">
      <c r="A445" s="24">
        <f t="shared" si="33"/>
        <v>27</v>
      </c>
      <c r="B445" s="4">
        <f t="shared" si="34"/>
        <v>42738</v>
      </c>
      <c r="C445" s="1" t="str">
        <f t="shared" si="35"/>
        <v>Vincennes</v>
      </c>
      <c r="D445" s="1" t="str">
        <f t="shared" si="35"/>
        <v>R1</v>
      </c>
      <c r="E445" s="1">
        <v>9</v>
      </c>
      <c r="F445" s="1">
        <v>15</v>
      </c>
      <c r="G445" s="1" t="s">
        <v>1802</v>
      </c>
      <c r="H445" s="1" t="s">
        <v>357</v>
      </c>
      <c r="I445" s="1">
        <v>2100</v>
      </c>
      <c r="K445" s="1" t="s">
        <v>557</v>
      </c>
      <c r="L445" s="1" t="s">
        <v>1704</v>
      </c>
      <c r="M445" s="1" t="s">
        <v>1803</v>
      </c>
      <c r="N445" s="3">
        <v>40200</v>
      </c>
      <c r="O445" s="1">
        <v>32</v>
      </c>
      <c r="P445" s="1">
        <v>35.799999999999997</v>
      </c>
      <c r="AB445" s="5" t="s">
        <v>1804</v>
      </c>
    </row>
    <row r="446" spans="1:29" x14ac:dyDescent="0.25">
      <c r="A446" s="24" t="str">
        <f t="shared" si="33"/>
        <v/>
      </c>
      <c r="B446" s="4" t="str">
        <f t="shared" si="34"/>
        <v/>
      </c>
      <c r="C446" s="1" t="str">
        <f t="shared" si="35"/>
        <v/>
      </c>
      <c r="D446" s="1" t="str">
        <f t="shared" si="35"/>
        <v/>
      </c>
    </row>
    <row r="447" spans="1:29" x14ac:dyDescent="0.25">
      <c r="A447" s="24" t="str">
        <f t="shared" si="33"/>
        <v/>
      </c>
    </row>
    <row r="448" spans="1:29" x14ac:dyDescent="0.25">
      <c r="A448" s="24" t="str">
        <f t="shared" si="33"/>
        <v/>
      </c>
      <c r="B448" s="4">
        <v>42739</v>
      </c>
      <c r="C448" s="4" t="s">
        <v>28</v>
      </c>
      <c r="D448" s="4" t="s">
        <v>1805</v>
      </c>
    </row>
    <row r="449" spans="1:28" x14ac:dyDescent="0.25">
      <c r="A449" s="24">
        <f t="shared" si="33"/>
        <v>28</v>
      </c>
      <c r="B449" s="4">
        <v>42739</v>
      </c>
      <c r="C449" s="4" t="s">
        <v>28</v>
      </c>
      <c r="D449" s="4" t="s">
        <v>1805</v>
      </c>
      <c r="E449" s="1">
        <v>1</v>
      </c>
      <c r="F449" s="1">
        <v>1</v>
      </c>
      <c r="G449" s="1" t="s">
        <v>1806</v>
      </c>
      <c r="H449" s="1" t="s">
        <v>31</v>
      </c>
      <c r="I449" s="1">
        <v>2850</v>
      </c>
      <c r="J449" s="1">
        <v>57</v>
      </c>
      <c r="K449" s="1" t="s">
        <v>1179</v>
      </c>
      <c r="L449" s="1" t="s">
        <v>1165</v>
      </c>
      <c r="M449" s="1" t="s">
        <v>1807</v>
      </c>
      <c r="N449" s="3">
        <v>32120</v>
      </c>
      <c r="O449" s="1">
        <v>35</v>
      </c>
      <c r="P449" s="1">
        <v>20.100000000000001</v>
      </c>
      <c r="Q449" s="22">
        <v>1</v>
      </c>
      <c r="R449" s="20">
        <v>10</v>
      </c>
      <c r="S449" s="1" t="s">
        <v>1808</v>
      </c>
      <c r="T449" s="1" t="s">
        <v>1809</v>
      </c>
      <c r="U449" s="2" t="s">
        <v>535</v>
      </c>
      <c r="V449" s="6"/>
      <c r="W449" s="6" t="s">
        <v>1707</v>
      </c>
      <c r="X449" s="6"/>
      <c r="Y449" s="6" t="s">
        <v>1707</v>
      </c>
      <c r="Z449" s="6">
        <v>5</v>
      </c>
      <c r="AA449" s="6">
        <v>12</v>
      </c>
      <c r="AB449" s="6">
        <v>17</v>
      </c>
    </row>
    <row r="450" spans="1:28" x14ac:dyDescent="0.25">
      <c r="A450" s="24">
        <f t="shared" si="33"/>
        <v>28</v>
      </c>
      <c r="B450" s="4">
        <f>IF(E450=0,"",IF(B449&lt;&gt;"",B449,IF(#REF!&lt;&gt;"",#REF!,IF(#REF!&lt;&gt;"",#REF!,IF(B448&lt;&gt;"",B448,IF(B447&lt;&gt;"",B447,IF(B446&lt;&gt;"",B446,0)))))))</f>
        <v>42739</v>
      </c>
      <c r="C450" s="4" t="s">
        <v>28</v>
      </c>
      <c r="D450" s="4" t="s">
        <v>1805</v>
      </c>
      <c r="E450" s="1">
        <v>1</v>
      </c>
      <c r="F450" s="1">
        <v>2</v>
      </c>
      <c r="G450" s="1" t="s">
        <v>1810</v>
      </c>
      <c r="H450" s="1" t="s">
        <v>31</v>
      </c>
      <c r="I450" s="1">
        <v>2850</v>
      </c>
      <c r="J450" s="1">
        <v>57</v>
      </c>
      <c r="K450" s="1" t="s">
        <v>659</v>
      </c>
      <c r="L450" s="1" t="s">
        <v>81</v>
      </c>
      <c r="M450" s="1" t="s">
        <v>1811</v>
      </c>
      <c r="N450" s="3">
        <v>32200</v>
      </c>
      <c r="O450" s="1">
        <v>9.6999999999999993</v>
      </c>
      <c r="P450" s="1">
        <v>11.4</v>
      </c>
      <c r="Q450" s="22">
        <v>2</v>
      </c>
      <c r="R450" s="20">
        <v>2</v>
      </c>
      <c r="S450" s="1" t="s">
        <v>1812</v>
      </c>
      <c r="T450" s="1" t="s">
        <v>659</v>
      </c>
      <c r="U450" s="2" t="s">
        <v>535</v>
      </c>
      <c r="V450" s="7">
        <v>10</v>
      </c>
      <c r="W450" s="27">
        <v>10.199999999999999</v>
      </c>
      <c r="X450" s="7">
        <v>10</v>
      </c>
      <c r="Y450" s="27">
        <v>8.6</v>
      </c>
      <c r="Z450" s="5" t="s">
        <v>1813</v>
      </c>
      <c r="AA450" s="5" t="s">
        <v>1814</v>
      </c>
      <c r="AB450" s="5" t="s">
        <v>1815</v>
      </c>
    </row>
    <row r="451" spans="1:28" x14ac:dyDescent="0.25">
      <c r="A451" s="24">
        <f t="shared" si="33"/>
        <v>28</v>
      </c>
      <c r="B451" s="4">
        <f>IF(E451=0,"",IF(B450&lt;&gt;"",B450,IF(B449&lt;&gt;"",B449,IF(#REF!&lt;&gt;"",#REF!,IF(#REF!&lt;&gt;"",#REF!,IF(B448&lt;&gt;"",B448,IF(B447&lt;&gt;"",B447,0)))))))</f>
        <v>42739</v>
      </c>
      <c r="C451" s="1" t="str">
        <f t="shared" ref="C451:D466" si="36">IF(E451="","",IF(C450&lt;&gt;"",C450,IF(C449&lt;&gt;"",C449,IF(C448&lt;&gt;"",C448,IF(C447&lt;&gt;"",C447,IF(C446&lt;&gt;"",C446,IF(C445&lt;&gt;"",C445,0)))))))</f>
        <v>Vincennes</v>
      </c>
      <c r="D451" s="1" t="str">
        <f t="shared" si="36"/>
        <v>R4</v>
      </c>
      <c r="E451" s="1">
        <v>1</v>
      </c>
      <c r="F451" s="1">
        <v>3</v>
      </c>
      <c r="G451" s="1" t="s">
        <v>1816</v>
      </c>
      <c r="H451" s="1" t="s">
        <v>31</v>
      </c>
      <c r="I451" s="1">
        <v>2850</v>
      </c>
      <c r="J451" s="1">
        <v>55</v>
      </c>
      <c r="K451" s="1" t="s">
        <v>248</v>
      </c>
      <c r="L451" s="1" t="s">
        <v>1110</v>
      </c>
      <c r="M451" s="1" t="s">
        <v>1817</v>
      </c>
      <c r="N451" s="3">
        <v>34730</v>
      </c>
      <c r="O451" s="1" t="s">
        <v>111</v>
      </c>
      <c r="P451" s="1" t="s">
        <v>111</v>
      </c>
      <c r="Q451" s="22">
        <v>3</v>
      </c>
      <c r="R451" s="20">
        <v>4</v>
      </c>
      <c r="S451" s="1" t="s">
        <v>1818</v>
      </c>
      <c r="T451" s="1" t="s">
        <v>670</v>
      </c>
      <c r="U451" s="2" t="s">
        <v>600</v>
      </c>
      <c r="V451" s="9" t="s">
        <v>56</v>
      </c>
      <c r="W451" s="27"/>
      <c r="X451" s="9" t="s">
        <v>56</v>
      </c>
      <c r="Y451" s="27"/>
      <c r="Z451" s="6">
        <v>16</v>
      </c>
      <c r="AA451" s="6">
        <v>4</v>
      </c>
      <c r="AB451" s="6">
        <v>14</v>
      </c>
    </row>
    <row r="452" spans="1:28" x14ac:dyDescent="0.25">
      <c r="A452" s="24">
        <f t="shared" si="33"/>
        <v>28</v>
      </c>
      <c r="B452" s="4">
        <f>IF(E452=0,"",IF(B451&lt;&gt;"",B451,IF(B450&lt;&gt;"",B450,IF(B449&lt;&gt;"",B449,IF(#REF!&lt;&gt;"",#REF!,IF(#REF!&lt;&gt;"",#REF!,IF(B448&lt;&gt;"",B448,0)))))))</f>
        <v>42739</v>
      </c>
      <c r="C452" s="1" t="str">
        <f t="shared" si="36"/>
        <v>Vincennes</v>
      </c>
      <c r="D452" s="1" t="str">
        <f t="shared" si="36"/>
        <v>R4</v>
      </c>
      <c r="E452" s="1">
        <v>1</v>
      </c>
      <c r="F452" s="1">
        <v>4</v>
      </c>
      <c r="G452" s="1" t="s">
        <v>1819</v>
      </c>
      <c r="H452" s="1" t="s">
        <v>31</v>
      </c>
      <c r="I452" s="1">
        <v>2850</v>
      </c>
      <c r="J452" s="1">
        <v>57</v>
      </c>
      <c r="K452" s="1" t="s">
        <v>670</v>
      </c>
      <c r="L452" s="1" t="s">
        <v>1820</v>
      </c>
      <c r="M452" s="1" t="s">
        <v>1821</v>
      </c>
      <c r="N452" s="3">
        <v>41700</v>
      </c>
      <c r="O452" s="1">
        <v>8.8000000000000007</v>
      </c>
      <c r="P452" s="1">
        <v>7.1</v>
      </c>
      <c r="Q452" s="22">
        <v>4</v>
      </c>
      <c r="R452" s="20">
        <v>12</v>
      </c>
      <c r="S452" s="1" t="s">
        <v>1822</v>
      </c>
      <c r="T452" s="1" t="s">
        <v>1823</v>
      </c>
      <c r="U452" s="2" t="s">
        <v>1076</v>
      </c>
      <c r="V452" s="7">
        <v>10</v>
      </c>
      <c r="W452" s="26">
        <v>3.2</v>
      </c>
      <c r="X452" s="7">
        <v>10</v>
      </c>
      <c r="Y452" s="26">
        <v>3</v>
      </c>
      <c r="Z452" s="5" t="s">
        <v>1824</v>
      </c>
      <c r="AA452" s="5" t="s">
        <v>1825</v>
      </c>
      <c r="AB452" s="5" t="s">
        <v>1826</v>
      </c>
    </row>
    <row r="453" spans="1:28" x14ac:dyDescent="0.25">
      <c r="A453" s="24">
        <f t="shared" si="33"/>
        <v>28</v>
      </c>
      <c r="B453" s="4">
        <f>IF(E453=0,"",IF(B452&lt;&gt;"",B452,IF(B451&lt;&gt;"",B451,IF(B450&lt;&gt;"",B450,IF(B449&lt;&gt;"",B449,IF(#REF!&lt;&gt;"",#REF!,IF(#REF!&lt;&gt;"",#REF!,0)))))))</f>
        <v>42739</v>
      </c>
      <c r="C453" s="1" t="str">
        <f t="shared" si="36"/>
        <v>Vincennes</v>
      </c>
      <c r="D453" s="1" t="str">
        <f t="shared" si="36"/>
        <v>R4</v>
      </c>
      <c r="E453" s="1">
        <v>1</v>
      </c>
      <c r="F453" s="1">
        <v>5</v>
      </c>
      <c r="G453" s="1" t="s">
        <v>1827</v>
      </c>
      <c r="H453" s="1" t="s">
        <v>31</v>
      </c>
      <c r="I453" s="1">
        <v>2850</v>
      </c>
      <c r="J453" s="1">
        <v>55</v>
      </c>
      <c r="K453" s="1" t="s">
        <v>1828</v>
      </c>
      <c r="L453" s="1" t="s">
        <v>1829</v>
      </c>
      <c r="M453" s="1" t="s">
        <v>1830</v>
      </c>
      <c r="N453" s="3">
        <v>42718</v>
      </c>
      <c r="O453" s="1">
        <v>5.7</v>
      </c>
      <c r="P453" s="1">
        <v>4.8</v>
      </c>
      <c r="Q453" s="22">
        <v>5</v>
      </c>
      <c r="R453" s="20">
        <v>14</v>
      </c>
      <c r="S453" s="1" t="s">
        <v>1831</v>
      </c>
      <c r="T453" s="1" t="s">
        <v>1832</v>
      </c>
      <c r="U453" s="2" t="s">
        <v>603</v>
      </c>
      <c r="V453" s="9" t="s">
        <v>71</v>
      </c>
      <c r="W453" s="26"/>
      <c r="X453" s="9" t="s">
        <v>71</v>
      </c>
      <c r="Y453" s="26"/>
      <c r="AA453" s="6">
        <v>10</v>
      </c>
      <c r="AB453" s="6">
        <v>2</v>
      </c>
    </row>
    <row r="454" spans="1:28" x14ac:dyDescent="0.25">
      <c r="A454" s="24">
        <f t="shared" si="33"/>
        <v>28</v>
      </c>
      <c r="B454" s="4">
        <f>IF(E454=0,"",IF(B453&lt;&gt;"",B453,IF(B452&lt;&gt;"",B452,IF(B451&lt;&gt;"",B451,IF(B450&lt;&gt;"",B450,IF(B449&lt;&gt;"",B449,IF(#REF!&lt;&gt;"",#REF!,0)))))))</f>
        <v>42739</v>
      </c>
      <c r="C454" s="1" t="str">
        <f t="shared" si="36"/>
        <v>Vincennes</v>
      </c>
      <c r="D454" s="1" t="str">
        <f t="shared" si="36"/>
        <v>R4</v>
      </c>
      <c r="E454" s="1">
        <v>1</v>
      </c>
      <c r="F454" s="1">
        <v>6</v>
      </c>
      <c r="G454" s="1" t="s">
        <v>1833</v>
      </c>
      <c r="H454" s="1" t="s">
        <v>31</v>
      </c>
      <c r="I454" s="1">
        <v>2850</v>
      </c>
      <c r="J454" s="1">
        <v>55</v>
      </c>
      <c r="K454" s="1" t="s">
        <v>649</v>
      </c>
      <c r="L454" s="1" t="s">
        <v>653</v>
      </c>
      <c r="M454" s="1" t="s">
        <v>1834</v>
      </c>
      <c r="N454" s="3">
        <v>43620</v>
      </c>
      <c r="O454" s="1">
        <v>100</v>
      </c>
      <c r="P454" s="1">
        <v>117.5</v>
      </c>
      <c r="Q454" s="22">
        <v>6</v>
      </c>
      <c r="R454" s="20">
        <v>6</v>
      </c>
      <c r="S454" s="1" t="s">
        <v>1833</v>
      </c>
      <c r="T454" s="1" t="s">
        <v>649</v>
      </c>
      <c r="U454" s="1" t="s">
        <v>873</v>
      </c>
      <c r="V454" s="7">
        <v>2</v>
      </c>
      <c r="W454" s="26">
        <v>3.3</v>
      </c>
      <c r="X454" s="7">
        <v>2</v>
      </c>
      <c r="Y454" s="26">
        <v>4.0999999999999996</v>
      </c>
      <c r="AA454" s="5" t="s">
        <v>1835</v>
      </c>
      <c r="AB454" s="5" t="s">
        <v>1836</v>
      </c>
    </row>
    <row r="455" spans="1:28" x14ac:dyDescent="0.25">
      <c r="A455" s="24">
        <f t="shared" si="33"/>
        <v>28</v>
      </c>
      <c r="B455" s="4">
        <f t="shared" ref="B455:B468" si="37">IF(E455=0,"",IF(B454&lt;&gt;"",B454,IF(B453&lt;&gt;"",B453,IF(B452&lt;&gt;"",B452,IF(B451&lt;&gt;"",B451,IF(B450&lt;&gt;"",B450,IF(B449&lt;&gt;"",B449,0)))))))</f>
        <v>42739</v>
      </c>
      <c r="C455" s="1" t="str">
        <f t="shared" si="36"/>
        <v>Vincennes</v>
      </c>
      <c r="D455" s="1" t="str">
        <f t="shared" si="36"/>
        <v>R4</v>
      </c>
      <c r="E455" s="1">
        <v>1</v>
      </c>
      <c r="F455" s="1">
        <v>7</v>
      </c>
      <c r="G455" s="1" t="s">
        <v>1837</v>
      </c>
      <c r="H455" s="1" t="s">
        <v>31</v>
      </c>
      <c r="I455" s="1">
        <v>2850</v>
      </c>
      <c r="J455" s="1">
        <v>55</v>
      </c>
      <c r="K455" s="1" t="s">
        <v>1838</v>
      </c>
      <c r="L455" s="1" t="s">
        <v>1839</v>
      </c>
      <c r="M455" s="1" t="s">
        <v>1840</v>
      </c>
      <c r="N455" s="3">
        <v>46480</v>
      </c>
      <c r="O455" s="1">
        <v>108</v>
      </c>
      <c r="P455" s="1">
        <v>92.7</v>
      </c>
      <c r="Q455" s="22">
        <v>7</v>
      </c>
      <c r="R455" s="20">
        <v>17</v>
      </c>
      <c r="S455" s="1" t="s">
        <v>1841</v>
      </c>
      <c r="T455" s="1" t="s">
        <v>1181</v>
      </c>
      <c r="U455" s="1" t="s">
        <v>621</v>
      </c>
      <c r="V455" s="9" t="s">
        <v>71</v>
      </c>
      <c r="W455" s="26"/>
      <c r="X455" s="9" t="s">
        <v>71</v>
      </c>
      <c r="Y455" s="26"/>
      <c r="AA455" s="6">
        <v>15</v>
      </c>
      <c r="AB455" s="6">
        <v>18</v>
      </c>
    </row>
    <row r="456" spans="1:28" x14ac:dyDescent="0.25">
      <c r="A456" s="24">
        <f t="shared" si="33"/>
        <v>28</v>
      </c>
      <c r="B456" s="4">
        <f t="shared" si="37"/>
        <v>42739</v>
      </c>
      <c r="C456" s="1" t="str">
        <f t="shared" si="36"/>
        <v>Vincennes</v>
      </c>
      <c r="D456" s="1" t="str">
        <f t="shared" si="36"/>
        <v>R4</v>
      </c>
      <c r="E456" s="1">
        <v>1</v>
      </c>
      <c r="F456" s="1">
        <v>8</v>
      </c>
      <c r="G456" s="1" t="s">
        <v>1842</v>
      </c>
      <c r="H456" s="1" t="s">
        <v>31</v>
      </c>
      <c r="I456" s="1">
        <v>2850</v>
      </c>
      <c r="J456" s="1">
        <v>57</v>
      </c>
      <c r="K456" s="1" t="s">
        <v>487</v>
      </c>
      <c r="L456" s="1" t="s">
        <v>1641</v>
      </c>
      <c r="M456" s="1" t="s">
        <v>1843</v>
      </c>
      <c r="N456" s="3">
        <v>48280</v>
      </c>
      <c r="O456" s="1">
        <v>29</v>
      </c>
      <c r="P456" s="1">
        <v>38.200000000000003</v>
      </c>
      <c r="Q456" s="22">
        <v>8</v>
      </c>
      <c r="R456" s="20">
        <v>13</v>
      </c>
      <c r="S456" s="1" t="s">
        <v>1844</v>
      </c>
      <c r="T456" s="1" t="s">
        <v>702</v>
      </c>
      <c r="U456" s="1" t="s">
        <v>1222</v>
      </c>
      <c r="V456" s="7">
        <v>4</v>
      </c>
      <c r="W456" s="26">
        <v>3.6</v>
      </c>
      <c r="X456" s="7">
        <v>4</v>
      </c>
      <c r="Y456" s="26">
        <v>2.9</v>
      </c>
      <c r="AA456" s="5" t="s">
        <v>1845</v>
      </c>
      <c r="AB456" s="5" t="s">
        <v>1846</v>
      </c>
    </row>
    <row r="457" spans="1:28" x14ac:dyDescent="0.25">
      <c r="A457" s="24">
        <f t="shared" si="33"/>
        <v>28</v>
      </c>
      <c r="B457" s="4">
        <f t="shared" si="37"/>
        <v>42739</v>
      </c>
      <c r="C457" s="1" t="str">
        <f t="shared" si="36"/>
        <v>Vincennes</v>
      </c>
      <c r="D457" s="1" t="str">
        <f t="shared" si="36"/>
        <v>R4</v>
      </c>
      <c r="E457" s="1">
        <v>1</v>
      </c>
      <c r="F457" s="1">
        <v>9</v>
      </c>
      <c r="G457" s="1" t="s">
        <v>1847</v>
      </c>
      <c r="H457" s="1" t="s">
        <v>391</v>
      </c>
      <c r="I457" s="1">
        <v>2850</v>
      </c>
      <c r="J457" s="1">
        <v>55</v>
      </c>
      <c r="K457" s="1" t="s">
        <v>1848</v>
      </c>
      <c r="L457" s="1" t="s">
        <v>735</v>
      </c>
      <c r="M457" s="1" t="s">
        <v>117</v>
      </c>
      <c r="N457" s="3">
        <v>49230</v>
      </c>
      <c r="O457" s="1">
        <v>101</v>
      </c>
      <c r="P457" s="1">
        <v>76.2</v>
      </c>
      <c r="Q457" s="22">
        <v>9</v>
      </c>
      <c r="R457" s="20">
        <v>11</v>
      </c>
      <c r="S457" s="1" t="s">
        <v>1849</v>
      </c>
      <c r="T457" s="1" t="s">
        <v>1850</v>
      </c>
      <c r="U457" s="1" t="s">
        <v>1222</v>
      </c>
      <c r="V457" s="9" t="s">
        <v>71</v>
      </c>
      <c r="W457" s="26"/>
      <c r="X457" s="9" t="s">
        <v>71</v>
      </c>
      <c r="Y457" s="26"/>
      <c r="AA457" s="6">
        <v>13</v>
      </c>
      <c r="AB457" s="6">
        <v>6</v>
      </c>
    </row>
    <row r="458" spans="1:28" x14ac:dyDescent="0.25">
      <c r="A458" s="24">
        <f t="shared" si="33"/>
        <v>28</v>
      </c>
      <c r="B458" s="4">
        <f t="shared" si="37"/>
        <v>42739</v>
      </c>
      <c r="C458" s="1" t="str">
        <f t="shared" si="36"/>
        <v>Vincennes</v>
      </c>
      <c r="D458" s="1" t="str">
        <f t="shared" si="36"/>
        <v>R4</v>
      </c>
      <c r="E458" s="1">
        <v>1</v>
      </c>
      <c r="F458" s="1">
        <v>10</v>
      </c>
      <c r="G458" s="1" t="s">
        <v>1851</v>
      </c>
      <c r="H458" s="1" t="s">
        <v>31</v>
      </c>
      <c r="I458" s="1">
        <v>2850</v>
      </c>
      <c r="J458" s="1">
        <v>57</v>
      </c>
      <c r="K458" s="1" t="s">
        <v>1809</v>
      </c>
      <c r="L458" s="1" t="s">
        <v>1852</v>
      </c>
      <c r="M458" s="1" t="s">
        <v>1853</v>
      </c>
      <c r="N458" s="3">
        <v>51740</v>
      </c>
      <c r="O458" s="1">
        <v>9.9</v>
      </c>
      <c r="P458" s="1">
        <v>11.1</v>
      </c>
      <c r="Q458" s="22">
        <v>10</v>
      </c>
      <c r="R458" s="20">
        <v>16</v>
      </c>
      <c r="S458" s="1" t="s">
        <v>1854</v>
      </c>
      <c r="T458" s="1" t="s">
        <v>652</v>
      </c>
      <c r="U458" s="1" t="s">
        <v>1329</v>
      </c>
      <c r="AA458" s="5" t="s">
        <v>1855</v>
      </c>
      <c r="AB458" s="5" t="s">
        <v>1833</v>
      </c>
    </row>
    <row r="459" spans="1:28" x14ac:dyDescent="0.25">
      <c r="A459" s="24">
        <f t="shared" si="33"/>
        <v>28</v>
      </c>
      <c r="B459" s="4">
        <f t="shared" si="37"/>
        <v>42739</v>
      </c>
      <c r="C459" s="1" t="str">
        <f t="shared" si="36"/>
        <v>Vincennes</v>
      </c>
      <c r="D459" s="1" t="str">
        <f t="shared" si="36"/>
        <v>R4</v>
      </c>
      <c r="E459" s="1">
        <v>1</v>
      </c>
      <c r="F459" s="1">
        <v>11</v>
      </c>
      <c r="G459" s="1" t="s">
        <v>1849</v>
      </c>
      <c r="H459" s="1" t="s">
        <v>31</v>
      </c>
      <c r="I459" s="1">
        <v>2850</v>
      </c>
      <c r="J459" s="1">
        <v>55</v>
      </c>
      <c r="K459" s="1" t="s">
        <v>1850</v>
      </c>
      <c r="L459" s="1" t="s">
        <v>138</v>
      </c>
      <c r="M459" s="1" t="s">
        <v>1856</v>
      </c>
      <c r="N459" s="3">
        <v>53480</v>
      </c>
      <c r="O459" s="1">
        <v>65</v>
      </c>
      <c r="P459" s="1">
        <v>69.3</v>
      </c>
      <c r="Q459" s="21" t="s">
        <v>246</v>
      </c>
      <c r="R459" s="20">
        <v>8</v>
      </c>
      <c r="S459" s="1" t="s">
        <v>1842</v>
      </c>
      <c r="T459" s="1" t="s">
        <v>487</v>
      </c>
      <c r="U459" s="1" t="s">
        <v>111</v>
      </c>
      <c r="AB459" s="6">
        <v>8</v>
      </c>
    </row>
    <row r="460" spans="1:28" x14ac:dyDescent="0.25">
      <c r="A460" s="24">
        <f t="shared" si="33"/>
        <v>28</v>
      </c>
      <c r="B460" s="4">
        <f t="shared" si="37"/>
        <v>42739</v>
      </c>
      <c r="C460" s="1" t="str">
        <f t="shared" si="36"/>
        <v>Vincennes</v>
      </c>
      <c r="D460" s="1" t="str">
        <f t="shared" si="36"/>
        <v>R4</v>
      </c>
      <c r="E460" s="1">
        <v>1</v>
      </c>
      <c r="F460" s="1">
        <v>12</v>
      </c>
      <c r="G460" s="1" t="s">
        <v>1857</v>
      </c>
      <c r="H460" s="1" t="s">
        <v>31</v>
      </c>
      <c r="I460" s="1">
        <v>2850</v>
      </c>
      <c r="J460" s="1">
        <v>57</v>
      </c>
      <c r="K460" s="1" t="s">
        <v>1823</v>
      </c>
      <c r="L460" s="1" t="s">
        <v>1820</v>
      </c>
      <c r="M460" s="1" t="s">
        <v>1858</v>
      </c>
      <c r="N460" s="3">
        <v>55240</v>
      </c>
      <c r="O460" s="1">
        <v>8.3000000000000007</v>
      </c>
      <c r="P460" s="1">
        <v>6.6</v>
      </c>
      <c r="Q460" s="21" t="s">
        <v>246</v>
      </c>
      <c r="R460" s="20">
        <v>9</v>
      </c>
      <c r="S460" s="1" t="s">
        <v>1847</v>
      </c>
      <c r="T460" s="1" t="s">
        <v>1848</v>
      </c>
      <c r="U460" s="1" t="s">
        <v>111</v>
      </c>
      <c r="AB460" s="5" t="s">
        <v>1842</v>
      </c>
    </row>
    <row r="461" spans="1:28" x14ac:dyDescent="0.25">
      <c r="A461" s="24">
        <f t="shared" si="33"/>
        <v>28</v>
      </c>
      <c r="B461" s="4">
        <f t="shared" si="37"/>
        <v>42739</v>
      </c>
      <c r="C461" s="1" t="str">
        <f t="shared" si="36"/>
        <v>Vincennes</v>
      </c>
      <c r="D461" s="1" t="str">
        <f t="shared" si="36"/>
        <v>R4</v>
      </c>
      <c r="E461" s="1">
        <v>1</v>
      </c>
      <c r="F461" s="1">
        <v>13</v>
      </c>
      <c r="G461" s="1" t="s">
        <v>1844</v>
      </c>
      <c r="H461" s="1" t="s">
        <v>31</v>
      </c>
      <c r="I461" s="1">
        <v>2850</v>
      </c>
      <c r="J461" s="1">
        <v>57</v>
      </c>
      <c r="K461" s="1" t="s">
        <v>702</v>
      </c>
      <c r="L461" s="1" t="s">
        <v>1859</v>
      </c>
      <c r="M461" s="1" t="s">
        <v>1860</v>
      </c>
      <c r="N461" s="3">
        <v>56890</v>
      </c>
      <c r="O461" s="1">
        <v>20</v>
      </c>
      <c r="P461" s="1">
        <v>15.4</v>
      </c>
      <c r="Q461" s="21" t="s">
        <v>246</v>
      </c>
      <c r="R461" s="20">
        <v>18</v>
      </c>
      <c r="S461" s="1" t="s">
        <v>1861</v>
      </c>
      <c r="T461" s="1" t="s">
        <v>1862</v>
      </c>
      <c r="U461" s="1" t="s">
        <v>111</v>
      </c>
      <c r="AB461" s="6">
        <v>3</v>
      </c>
    </row>
    <row r="462" spans="1:28" x14ac:dyDescent="0.25">
      <c r="A462" s="24">
        <f t="shared" si="33"/>
        <v>28</v>
      </c>
      <c r="B462" s="4">
        <f t="shared" si="37"/>
        <v>42739</v>
      </c>
      <c r="C462" s="1" t="str">
        <f t="shared" si="36"/>
        <v>Vincennes</v>
      </c>
      <c r="D462" s="1" t="str">
        <f t="shared" si="36"/>
        <v>R4</v>
      </c>
      <c r="E462" s="1">
        <v>1</v>
      </c>
      <c r="F462" s="1">
        <v>14</v>
      </c>
      <c r="G462" s="1" t="s">
        <v>1831</v>
      </c>
      <c r="H462" s="1" t="s">
        <v>31</v>
      </c>
      <c r="I462" s="1">
        <v>2850</v>
      </c>
      <c r="J462" s="1">
        <v>55</v>
      </c>
      <c r="K462" s="1" t="s">
        <v>1832</v>
      </c>
      <c r="L462" s="1" t="s">
        <v>131</v>
      </c>
      <c r="M462" s="1" t="s">
        <v>1863</v>
      </c>
      <c r="N462" s="3">
        <v>58860</v>
      </c>
      <c r="O462" s="1">
        <v>25</v>
      </c>
      <c r="P462" s="1">
        <v>24.1</v>
      </c>
      <c r="Q462" s="22" t="s">
        <v>110</v>
      </c>
      <c r="R462" s="20">
        <v>1</v>
      </c>
      <c r="S462" s="1" t="s">
        <v>1806</v>
      </c>
      <c r="T462" s="1" t="s">
        <v>1179</v>
      </c>
      <c r="U462" s="1" t="s">
        <v>111</v>
      </c>
      <c r="AB462" s="5" t="s">
        <v>1864</v>
      </c>
    </row>
    <row r="463" spans="1:28" x14ac:dyDescent="0.25">
      <c r="A463" s="24">
        <f t="shared" si="33"/>
        <v>28</v>
      </c>
      <c r="B463" s="4">
        <f t="shared" si="37"/>
        <v>42739</v>
      </c>
      <c r="C463" s="1" t="str">
        <f t="shared" si="36"/>
        <v>Vincennes</v>
      </c>
      <c r="D463" s="1" t="str">
        <f t="shared" si="36"/>
        <v>R4</v>
      </c>
      <c r="E463" s="1">
        <v>1</v>
      </c>
      <c r="F463" s="1">
        <v>15</v>
      </c>
      <c r="G463" s="1" t="s">
        <v>1865</v>
      </c>
      <c r="H463" s="1" t="s">
        <v>31</v>
      </c>
      <c r="I463" s="1">
        <v>2850</v>
      </c>
      <c r="J463" s="1">
        <v>57</v>
      </c>
      <c r="K463" s="1" t="s">
        <v>248</v>
      </c>
      <c r="L463" s="1" t="s">
        <v>1554</v>
      </c>
      <c r="M463" s="1" t="s">
        <v>1866</v>
      </c>
      <c r="N463" s="3">
        <v>59120</v>
      </c>
      <c r="O463" s="1" t="s">
        <v>111</v>
      </c>
      <c r="P463" s="1" t="s">
        <v>111</v>
      </c>
      <c r="Q463" s="22" t="s">
        <v>110</v>
      </c>
      <c r="R463" s="20">
        <v>5</v>
      </c>
      <c r="S463" s="1" t="s">
        <v>1827</v>
      </c>
      <c r="T463" s="1" t="s">
        <v>1828</v>
      </c>
      <c r="U463" s="1" t="s">
        <v>111</v>
      </c>
      <c r="AB463" s="6">
        <v>9</v>
      </c>
    </row>
    <row r="464" spans="1:28" x14ac:dyDescent="0.25">
      <c r="A464" s="24">
        <f t="shared" si="33"/>
        <v>28</v>
      </c>
      <c r="B464" s="4">
        <f t="shared" si="37"/>
        <v>42739</v>
      </c>
      <c r="C464" s="1" t="str">
        <f t="shared" si="36"/>
        <v>Vincennes</v>
      </c>
      <c r="D464" s="1" t="str">
        <f t="shared" si="36"/>
        <v>R4</v>
      </c>
      <c r="E464" s="1">
        <v>1</v>
      </c>
      <c r="F464" s="1">
        <v>16</v>
      </c>
      <c r="G464" s="1" t="s">
        <v>1867</v>
      </c>
      <c r="H464" s="1" t="s">
        <v>31</v>
      </c>
      <c r="I464" s="1">
        <v>2850</v>
      </c>
      <c r="J464" s="1">
        <v>55</v>
      </c>
      <c r="K464" s="1" t="s">
        <v>652</v>
      </c>
      <c r="L464" s="1" t="s">
        <v>653</v>
      </c>
      <c r="M464" s="1" t="s">
        <v>1868</v>
      </c>
      <c r="N464" s="3">
        <v>64050</v>
      </c>
      <c r="O464" s="1">
        <v>3.3</v>
      </c>
      <c r="P464" s="1">
        <v>4.4000000000000004</v>
      </c>
      <c r="Q464" s="22" t="s">
        <v>110</v>
      </c>
      <c r="R464" s="20">
        <v>7</v>
      </c>
      <c r="S464" s="1" t="s">
        <v>1869</v>
      </c>
      <c r="T464" s="1" t="s">
        <v>1838</v>
      </c>
      <c r="U464" s="1" t="s">
        <v>111</v>
      </c>
      <c r="AB464" s="5" t="s">
        <v>1870</v>
      </c>
    </row>
    <row r="465" spans="1:29" x14ac:dyDescent="0.25">
      <c r="A465" s="24">
        <f t="shared" si="33"/>
        <v>28</v>
      </c>
      <c r="B465" s="4">
        <f t="shared" si="37"/>
        <v>42739</v>
      </c>
      <c r="C465" s="1" t="str">
        <f t="shared" si="36"/>
        <v>Vincennes</v>
      </c>
      <c r="D465" s="1" t="str">
        <f t="shared" si="36"/>
        <v>R4</v>
      </c>
      <c r="E465" s="1">
        <v>1</v>
      </c>
      <c r="F465" s="1">
        <v>17</v>
      </c>
      <c r="G465" s="1" t="s">
        <v>1841</v>
      </c>
      <c r="H465" s="1" t="s">
        <v>391</v>
      </c>
      <c r="I465" s="1">
        <v>2850</v>
      </c>
      <c r="J465" s="1">
        <v>55</v>
      </c>
      <c r="K465" s="1" t="s">
        <v>1181</v>
      </c>
      <c r="L465" s="1" t="s">
        <v>808</v>
      </c>
      <c r="M465" s="1" t="s">
        <v>1204</v>
      </c>
      <c r="N465" s="3">
        <v>67430</v>
      </c>
      <c r="O465" s="1">
        <v>17</v>
      </c>
      <c r="P465" s="1">
        <v>19.7</v>
      </c>
      <c r="AB465" s="6">
        <v>7</v>
      </c>
    </row>
    <row r="466" spans="1:29" x14ac:dyDescent="0.25">
      <c r="A466" s="24">
        <f t="shared" si="33"/>
        <v>28</v>
      </c>
      <c r="B466" s="4">
        <f t="shared" si="37"/>
        <v>42739</v>
      </c>
      <c r="C466" s="1" t="str">
        <f t="shared" si="36"/>
        <v>Vincennes</v>
      </c>
      <c r="D466" s="1" t="str">
        <f t="shared" si="36"/>
        <v>R4</v>
      </c>
      <c r="E466" s="1">
        <v>1</v>
      </c>
      <c r="F466" s="1">
        <v>18</v>
      </c>
      <c r="G466" s="1" t="s">
        <v>1871</v>
      </c>
      <c r="H466" s="1" t="s">
        <v>31</v>
      </c>
      <c r="I466" s="1">
        <v>2850</v>
      </c>
      <c r="J466" s="1">
        <v>55</v>
      </c>
      <c r="K466" s="1" t="s">
        <v>1862</v>
      </c>
      <c r="L466" s="1" t="s">
        <v>1872</v>
      </c>
      <c r="M466" s="1" t="s">
        <v>1873</v>
      </c>
      <c r="N466" s="3">
        <v>71700</v>
      </c>
      <c r="O466" s="1">
        <v>101</v>
      </c>
      <c r="P466" s="1">
        <v>118.7</v>
      </c>
      <c r="AB466" s="5" t="s">
        <v>1874</v>
      </c>
    </row>
    <row r="467" spans="1:29" x14ac:dyDescent="0.25">
      <c r="A467" s="24" t="str">
        <f t="shared" si="33"/>
        <v/>
      </c>
      <c r="B467" s="4" t="str">
        <f t="shared" si="37"/>
        <v/>
      </c>
      <c r="C467" s="1" t="str">
        <f t="shared" ref="C467:D468" si="38">IF(E467="","",IF(C466&lt;&gt;"",C466,IF(C465&lt;&gt;"",C465,IF(C464&lt;&gt;"",C464,IF(C463&lt;&gt;"",C463,IF(C462&lt;&gt;"",C462,IF(C461&lt;&gt;"",C461,0)))))))</f>
        <v/>
      </c>
      <c r="D467" s="1" t="str">
        <f t="shared" si="38"/>
        <v/>
      </c>
      <c r="AB467" s="6">
        <v>11</v>
      </c>
    </row>
    <row r="468" spans="1:29" x14ac:dyDescent="0.25">
      <c r="A468" s="24" t="str">
        <f t="shared" si="33"/>
        <v/>
      </c>
      <c r="B468" s="4" t="str">
        <f t="shared" si="37"/>
        <v/>
      </c>
      <c r="C468" s="1" t="str">
        <f t="shared" si="38"/>
        <v/>
      </c>
      <c r="D468" s="1" t="str">
        <f t="shared" si="38"/>
        <v/>
      </c>
      <c r="AB468" s="5" t="s">
        <v>1875</v>
      </c>
    </row>
    <row r="469" spans="1:29" x14ac:dyDescent="0.25">
      <c r="A469" s="24" t="str">
        <f t="shared" si="33"/>
        <v/>
      </c>
      <c r="B469" s="4"/>
      <c r="J469" s="12"/>
      <c r="M469" s="2"/>
      <c r="O469" s="2"/>
      <c r="AB469" s="6">
        <v>1</v>
      </c>
    </row>
    <row r="470" spans="1:29" x14ac:dyDescent="0.25">
      <c r="A470" s="24" t="str">
        <f t="shared" si="33"/>
        <v/>
      </c>
      <c r="B470" s="4"/>
      <c r="AB470" s="5" t="s">
        <v>1806</v>
      </c>
    </row>
    <row r="471" spans="1:29" x14ac:dyDescent="0.25">
      <c r="A471" s="24" t="str">
        <f t="shared" si="33"/>
        <v/>
      </c>
      <c r="B471" s="4"/>
      <c r="AB471" s="5"/>
    </row>
    <row r="472" spans="1:29" x14ac:dyDescent="0.25">
      <c r="A472" s="24" t="str">
        <f t="shared" si="33"/>
        <v/>
      </c>
      <c r="B472" s="4"/>
      <c r="AB472" s="5"/>
    </row>
    <row r="473" spans="1:29" x14ac:dyDescent="0.25">
      <c r="A473" s="24">
        <f>IF(E473="","",IF(A472&lt;&gt;"",A472,IF(ABS(E473-E466)&lt;2,A466+1,A466+1)))</f>
        <v>29</v>
      </c>
      <c r="B473" s="4">
        <f>IF(E473=0,"",IF(B470&lt;&gt;"",B470,IF(B469&lt;&gt;"",B469,IF(B468&lt;&gt;"",B468,IF(B467&lt;&gt;"",B467,IF(B466&lt;&gt;"",B466,IF(B465&lt;&gt;"",B465,0)))))))</f>
        <v>42739</v>
      </c>
      <c r="C473" s="1" t="str">
        <f>IF(E473="","",IF(C470&lt;&gt;"",C470,IF(C469&lt;&gt;"",C469,IF(C468&lt;&gt;"",C468,IF(C467&lt;&gt;"",C467,IF(C466&lt;&gt;"",C466,IF(C465&lt;&gt;"",C465,0)))))))</f>
        <v>Vincennes</v>
      </c>
      <c r="D473" s="1" t="str">
        <f>IF(F473="","",IF(D470&lt;&gt;"",D470,IF(D469&lt;&gt;"",D469,IF(D468&lt;&gt;"",D468,IF(D467&lt;&gt;"",D467,IF(D466&lt;&gt;"",D466,IF(D465&lt;&gt;"",D465,0)))))))</f>
        <v>R4</v>
      </c>
      <c r="E473" s="1">
        <v>2</v>
      </c>
      <c r="F473" s="1">
        <v>1</v>
      </c>
      <c r="G473" s="1" t="s">
        <v>1876</v>
      </c>
      <c r="H473" s="1" t="s">
        <v>776</v>
      </c>
      <c r="I473" s="1">
        <v>2100</v>
      </c>
      <c r="K473" s="1" t="s">
        <v>1877</v>
      </c>
      <c r="L473" s="1" t="s">
        <v>1878</v>
      </c>
      <c r="M473" s="1" t="s">
        <v>1879</v>
      </c>
      <c r="N473" s="3">
        <v>110710</v>
      </c>
      <c r="O473" s="1">
        <v>51</v>
      </c>
      <c r="P473" s="1">
        <v>32.1</v>
      </c>
      <c r="Q473" s="22">
        <v>1</v>
      </c>
      <c r="R473" s="20">
        <v>14</v>
      </c>
      <c r="S473" s="1" t="s">
        <v>1880</v>
      </c>
      <c r="T473" s="1" t="s">
        <v>1881</v>
      </c>
      <c r="U473" s="2" t="s">
        <v>225</v>
      </c>
      <c r="V473" s="6"/>
      <c r="W473" s="6" t="s">
        <v>1707</v>
      </c>
      <c r="X473" s="6"/>
      <c r="Y473" s="6" t="s">
        <v>1707</v>
      </c>
      <c r="Z473" s="6">
        <v>14</v>
      </c>
      <c r="AA473" s="6">
        <v>3</v>
      </c>
      <c r="AB473" s="6">
        <v>7</v>
      </c>
      <c r="AC473" s="6">
        <v>11</v>
      </c>
    </row>
    <row r="474" spans="1:29" x14ac:dyDescent="0.25">
      <c r="A474" s="24">
        <f t="shared" ref="A474:A503" si="39">IF(E474="","",IF(A473&lt;&gt;"",A473,IF(ABS(E474-E467)&lt;2,A467+1,A467+1)))</f>
        <v>29</v>
      </c>
      <c r="B474" s="4">
        <f>IF(E474=0,"",IF(B473&lt;&gt;"",B473,IF(B470&lt;&gt;"",B470,IF(B469&lt;&gt;"",B469,IF(B468&lt;&gt;"",B468,IF(B467&lt;&gt;"",B467,IF(B466&lt;&gt;"",B466,0)))))))</f>
        <v>42739</v>
      </c>
      <c r="C474" s="1" t="str">
        <f>IF(E474="","",IF(C473&lt;&gt;"",C473,IF(C470&lt;&gt;"",C470,IF(C469&lt;&gt;"",C469,IF(C468&lt;&gt;"",C468,IF(C467&lt;&gt;"",C467,IF(C466&lt;&gt;"",C466,0)))))))</f>
        <v>Vincennes</v>
      </c>
      <c r="D474" s="1" t="str">
        <f>IF(F474="","",IF(D473&lt;&gt;"",D473,IF(D470&lt;&gt;"",D470,IF(D469&lt;&gt;"",D469,IF(D468&lt;&gt;"",D468,IF(D467&lt;&gt;"",D467,IF(D466&lt;&gt;"",D466,0)))))))</f>
        <v>R4</v>
      </c>
      <c r="E474" s="1">
        <v>2</v>
      </c>
      <c r="F474" s="1">
        <v>2</v>
      </c>
      <c r="G474" s="1" t="s">
        <v>1882</v>
      </c>
      <c r="H474" s="1" t="s">
        <v>273</v>
      </c>
      <c r="I474" s="1">
        <v>2100</v>
      </c>
      <c r="K474" s="1" t="s">
        <v>977</v>
      </c>
      <c r="L474" s="1" t="s">
        <v>1883</v>
      </c>
      <c r="M474" s="1" t="s">
        <v>1884</v>
      </c>
      <c r="N474" s="3">
        <v>105140</v>
      </c>
      <c r="O474" s="1">
        <v>27</v>
      </c>
      <c r="P474" s="1">
        <v>21.9</v>
      </c>
      <c r="Q474" s="22">
        <v>2</v>
      </c>
      <c r="R474" s="20">
        <v>7</v>
      </c>
      <c r="S474" s="1" t="s">
        <v>1885</v>
      </c>
      <c r="T474" s="1" t="s">
        <v>967</v>
      </c>
      <c r="U474" s="2" t="s">
        <v>278</v>
      </c>
      <c r="V474" s="7">
        <v>14</v>
      </c>
      <c r="W474" s="27">
        <v>2.9</v>
      </c>
      <c r="X474" s="7">
        <v>14</v>
      </c>
      <c r="Y474" s="27">
        <v>3.1</v>
      </c>
      <c r="Z474" s="5" t="s">
        <v>1886</v>
      </c>
      <c r="AA474" s="5" t="s">
        <v>1887</v>
      </c>
      <c r="AB474" s="5" t="s">
        <v>1888</v>
      </c>
      <c r="AC474" s="5" t="s">
        <v>1889</v>
      </c>
    </row>
    <row r="475" spans="1:29" x14ac:dyDescent="0.25">
      <c r="A475" s="24">
        <f t="shared" si="39"/>
        <v>29</v>
      </c>
      <c r="B475" s="4">
        <f>IF(E475=0,"",IF(B474&lt;&gt;"",B474,IF(B473&lt;&gt;"",B473,IF(B470&lt;&gt;"",B470,IF(B469&lt;&gt;"",B469,IF(B468&lt;&gt;"",B468,IF(B467&lt;&gt;"",B467,0)))))))</f>
        <v>42739</v>
      </c>
      <c r="C475" s="1" t="str">
        <f>IF(E475="","",IF(C474&lt;&gt;"",C474,IF(C473&lt;&gt;"",C473,IF(C470&lt;&gt;"",C470,IF(C469&lt;&gt;"",C469,IF(C468&lt;&gt;"",C468,IF(C467&lt;&gt;"",C467,0)))))))</f>
        <v>Vincennes</v>
      </c>
      <c r="D475" s="1" t="str">
        <f>IF(F475="","",IF(D474&lt;&gt;"",D474,IF(D473&lt;&gt;"",D473,IF(D470&lt;&gt;"",D470,IF(D469&lt;&gt;"",D469,IF(D468&lt;&gt;"",D468,IF(D467&lt;&gt;"",D467,0)))))))</f>
        <v>R4</v>
      </c>
      <c r="E475" s="1">
        <v>2</v>
      </c>
      <c r="F475" s="1">
        <v>3</v>
      </c>
      <c r="G475" s="1" t="s">
        <v>1890</v>
      </c>
      <c r="H475" s="1" t="s">
        <v>776</v>
      </c>
      <c r="I475" s="1">
        <v>2100</v>
      </c>
      <c r="K475" s="1" t="s">
        <v>1467</v>
      </c>
      <c r="L475" s="1" t="s">
        <v>1891</v>
      </c>
      <c r="M475" s="1" t="s">
        <v>1892</v>
      </c>
      <c r="N475" s="3">
        <v>109310</v>
      </c>
      <c r="O475" s="1">
        <v>8.6999999999999993</v>
      </c>
      <c r="P475" s="1">
        <v>8.8000000000000007</v>
      </c>
      <c r="Q475" s="22">
        <v>3</v>
      </c>
      <c r="R475" s="20">
        <v>11</v>
      </c>
      <c r="S475" s="1" t="s">
        <v>1893</v>
      </c>
      <c r="T475" s="1" t="s">
        <v>1894</v>
      </c>
      <c r="U475" s="2" t="s">
        <v>296</v>
      </c>
      <c r="V475" s="9" t="s">
        <v>56</v>
      </c>
      <c r="W475" s="27"/>
      <c r="X475" s="9" t="s">
        <v>56</v>
      </c>
      <c r="Y475" s="27"/>
      <c r="Z475" s="6">
        <v>4</v>
      </c>
      <c r="AA475" s="6">
        <v>5</v>
      </c>
      <c r="AB475" s="6">
        <v>8</v>
      </c>
    </row>
    <row r="476" spans="1:29" x14ac:dyDescent="0.25">
      <c r="A476" s="24">
        <f t="shared" si="39"/>
        <v>29</v>
      </c>
      <c r="B476" s="4">
        <f>IF(E476=0,"",IF(B475&lt;&gt;"",B475,IF(B474&lt;&gt;"",B474,IF(B473&lt;&gt;"",B473,IF(B470&lt;&gt;"",B470,IF(B469&lt;&gt;"",B469,IF(B468&lt;&gt;"",B468,0)))))))</f>
        <v>42739</v>
      </c>
      <c r="C476" s="1" t="str">
        <f>IF(E476="","",IF(C475&lt;&gt;"",C475,IF(C474&lt;&gt;"",C474,IF(C473&lt;&gt;"",C473,IF(C470&lt;&gt;"",C470,IF(C469&lt;&gt;"",C469,IF(C468&lt;&gt;"",C468,0)))))))</f>
        <v>Vincennes</v>
      </c>
      <c r="D476" s="1" t="str">
        <f>IF(F476="","",IF(D475&lt;&gt;"",D475,IF(D474&lt;&gt;"",D474,IF(D473&lt;&gt;"",D473,IF(D470&lt;&gt;"",D470,IF(D469&lt;&gt;"",D469,IF(D468&lt;&gt;"",D468,0)))))))</f>
        <v>R4</v>
      </c>
      <c r="E476" s="1">
        <v>2</v>
      </c>
      <c r="F476" s="1">
        <v>4</v>
      </c>
      <c r="G476" s="1" t="s">
        <v>1895</v>
      </c>
      <c r="H476" s="1" t="s">
        <v>255</v>
      </c>
      <c r="I476" s="1">
        <v>2100</v>
      </c>
      <c r="K476" s="1" t="s">
        <v>980</v>
      </c>
      <c r="L476" s="1" t="s">
        <v>185</v>
      </c>
      <c r="M476" s="1" t="s">
        <v>1896</v>
      </c>
      <c r="N476" s="3">
        <v>108930</v>
      </c>
      <c r="O476" s="1">
        <v>4.4000000000000004</v>
      </c>
      <c r="P476" s="1">
        <v>5.3</v>
      </c>
      <c r="Q476" s="22">
        <v>4</v>
      </c>
      <c r="R476" s="20">
        <v>5</v>
      </c>
      <c r="S476" s="1" t="s">
        <v>1897</v>
      </c>
      <c r="T476" s="1" t="s">
        <v>1898</v>
      </c>
      <c r="U476" s="2" t="s">
        <v>809</v>
      </c>
      <c r="V476" s="7">
        <v>14</v>
      </c>
      <c r="W476" s="26">
        <v>1.8</v>
      </c>
      <c r="X476" s="7">
        <v>14</v>
      </c>
      <c r="Y476" s="26">
        <v>1.7</v>
      </c>
      <c r="Z476" s="5" t="s">
        <v>1899</v>
      </c>
      <c r="AA476" s="5" t="s">
        <v>1900</v>
      </c>
      <c r="AB476" s="5" t="s">
        <v>1901</v>
      </c>
    </row>
    <row r="477" spans="1:29" x14ac:dyDescent="0.25">
      <c r="A477" s="24">
        <f t="shared" si="39"/>
        <v>29</v>
      </c>
      <c r="B477" s="4">
        <f>IF(E477=0,"",IF(B476&lt;&gt;"",B476,IF(B475&lt;&gt;"",B475,IF(B474&lt;&gt;"",B474,IF(B473&lt;&gt;"",B473,IF(B470&lt;&gt;"",B470,IF(B469&lt;&gt;"",B469,0)))))))</f>
        <v>42739</v>
      </c>
      <c r="C477" s="1" t="str">
        <f>IF(E477="","",IF(C476&lt;&gt;"",C476,IF(C475&lt;&gt;"",C475,IF(C474&lt;&gt;"",C474,IF(C473&lt;&gt;"",C473,IF(C470&lt;&gt;"",C470,IF(C469&lt;&gt;"",C469,0)))))))</f>
        <v>Vincennes</v>
      </c>
      <c r="D477" s="1" t="str">
        <f>IF(F477="","",IF(D476&lt;&gt;"",D476,IF(D475&lt;&gt;"",D475,IF(D474&lt;&gt;"",D474,IF(D473&lt;&gt;"",D473,IF(D470&lt;&gt;"",D470,IF(D469&lt;&gt;"",D469,0)))))))</f>
        <v>R4</v>
      </c>
      <c r="E477" s="1">
        <v>2</v>
      </c>
      <c r="F477" s="1">
        <v>5</v>
      </c>
      <c r="G477" s="1" t="s">
        <v>1897</v>
      </c>
      <c r="H477" s="1" t="s">
        <v>280</v>
      </c>
      <c r="I477" s="1">
        <v>2100</v>
      </c>
      <c r="K477" s="1" t="s">
        <v>1898</v>
      </c>
      <c r="L477" s="1" t="s">
        <v>1663</v>
      </c>
      <c r="M477" s="1" t="s">
        <v>1902</v>
      </c>
      <c r="N477" s="3">
        <v>109140</v>
      </c>
      <c r="O477" s="1">
        <v>9.4</v>
      </c>
      <c r="P477" s="1">
        <v>9.4</v>
      </c>
      <c r="Q477" s="22">
        <v>5</v>
      </c>
      <c r="R477" s="20">
        <v>2</v>
      </c>
      <c r="S477" s="1" t="s">
        <v>1882</v>
      </c>
      <c r="T477" s="1" t="s">
        <v>977</v>
      </c>
      <c r="U477" s="2" t="s">
        <v>809</v>
      </c>
      <c r="V477" s="9" t="s">
        <v>71</v>
      </c>
      <c r="W477" s="26"/>
      <c r="X477" s="9" t="s">
        <v>71</v>
      </c>
      <c r="Y477" s="26"/>
      <c r="AA477" s="6">
        <v>10</v>
      </c>
      <c r="AB477" s="6">
        <v>15</v>
      </c>
    </row>
    <row r="478" spans="1:29" x14ac:dyDescent="0.25">
      <c r="A478" s="24">
        <f t="shared" si="39"/>
        <v>29</v>
      </c>
      <c r="B478" s="4">
        <f>IF(E478=0,"",IF(B477&lt;&gt;"",B477,IF(B476&lt;&gt;"",B476,IF(B475&lt;&gt;"",B475,IF(B474&lt;&gt;"",B474,IF(B473&lt;&gt;"",B473,IF(B470&lt;&gt;"",B470,0)))))))</f>
        <v>42739</v>
      </c>
      <c r="C478" s="1" t="str">
        <f>IF(E478="","",IF(C477&lt;&gt;"",C477,IF(C476&lt;&gt;"",C476,IF(C475&lt;&gt;"",C475,IF(C474&lt;&gt;"",C474,IF(C473&lt;&gt;"",C473,IF(C470&lt;&gt;"",C470,0)))))))</f>
        <v>Vincennes</v>
      </c>
      <c r="D478" s="1" t="str">
        <f>IF(F478="","",IF(D477&lt;&gt;"",D477,IF(D476&lt;&gt;"",D476,IF(D475&lt;&gt;"",D475,IF(D474&lt;&gt;"",D474,IF(D473&lt;&gt;"",D473,IF(D470&lt;&gt;"",D470,0)))))))</f>
        <v>R4</v>
      </c>
      <c r="E478" s="1">
        <v>2</v>
      </c>
      <c r="F478" s="1">
        <v>6</v>
      </c>
      <c r="G478" s="1" t="s">
        <v>1903</v>
      </c>
      <c r="H478" s="1" t="s">
        <v>273</v>
      </c>
      <c r="I478" s="1">
        <v>2100</v>
      </c>
      <c r="K478" s="1" t="s">
        <v>1029</v>
      </c>
      <c r="L478" s="1" t="s">
        <v>1904</v>
      </c>
      <c r="M478" s="1" t="s">
        <v>1905</v>
      </c>
      <c r="N478" s="3">
        <v>110675</v>
      </c>
      <c r="O478" s="1">
        <v>22</v>
      </c>
      <c r="P478" s="1">
        <v>23.1</v>
      </c>
      <c r="Q478" s="22">
        <v>6</v>
      </c>
      <c r="R478" s="20">
        <v>6</v>
      </c>
      <c r="S478" s="1" t="s">
        <v>1903</v>
      </c>
      <c r="T478" s="1" t="s">
        <v>1029</v>
      </c>
      <c r="U478" s="1" t="s">
        <v>261</v>
      </c>
      <c r="V478" s="7">
        <v>7</v>
      </c>
      <c r="W478" s="26">
        <v>3.3</v>
      </c>
      <c r="X478" s="7">
        <v>7</v>
      </c>
      <c r="Y478" s="26">
        <v>3.3</v>
      </c>
      <c r="AA478" s="5" t="s">
        <v>1906</v>
      </c>
      <c r="AB478" s="5" t="s">
        <v>1907</v>
      </c>
    </row>
    <row r="479" spans="1:29" x14ac:dyDescent="0.25">
      <c r="A479" s="24">
        <f t="shared" si="39"/>
        <v>29</v>
      </c>
      <c r="B479" s="4">
        <f t="shared" ref="B479:B489" si="40">IF(E479=0,"",IF(B478&lt;&gt;"",B478,IF(B477&lt;&gt;"",B477,IF(B476&lt;&gt;"",B476,IF(B475&lt;&gt;"",B475,IF(B474&lt;&gt;"",B474,IF(B473&lt;&gt;"",B473,0)))))))</f>
        <v>42739</v>
      </c>
      <c r="C479" s="1" t="str">
        <f t="shared" ref="C479:D494" si="41">IF(E479="","",IF(C478&lt;&gt;"",C478,IF(C477&lt;&gt;"",C477,IF(C476&lt;&gt;"",C476,IF(C475&lt;&gt;"",C475,IF(C474&lt;&gt;"",C474,IF(C473&lt;&gt;"",C473,0)))))))</f>
        <v>Vincennes</v>
      </c>
      <c r="D479" s="1" t="str">
        <f t="shared" si="41"/>
        <v>R4</v>
      </c>
      <c r="E479" s="1">
        <v>2</v>
      </c>
      <c r="F479" s="1">
        <v>7</v>
      </c>
      <c r="G479" s="1" t="s">
        <v>1908</v>
      </c>
      <c r="H479" s="1" t="s">
        <v>255</v>
      </c>
      <c r="I479" s="1">
        <v>2100</v>
      </c>
      <c r="K479" s="1" t="s">
        <v>967</v>
      </c>
      <c r="L479" s="1" t="s">
        <v>230</v>
      </c>
      <c r="M479" s="1" t="s">
        <v>1909</v>
      </c>
      <c r="N479" s="3">
        <v>110460</v>
      </c>
      <c r="O479" s="1">
        <v>13</v>
      </c>
      <c r="P479" s="1">
        <v>12.6</v>
      </c>
      <c r="Q479" s="22">
        <v>7</v>
      </c>
      <c r="R479" s="20">
        <v>10</v>
      </c>
      <c r="S479" s="1" t="s">
        <v>1910</v>
      </c>
      <c r="T479" s="1" t="s">
        <v>1911</v>
      </c>
      <c r="U479" s="1" t="s">
        <v>261</v>
      </c>
      <c r="V479" s="9" t="s">
        <v>71</v>
      </c>
      <c r="W479" s="26"/>
      <c r="X479" s="9" t="s">
        <v>71</v>
      </c>
      <c r="Y479" s="26"/>
      <c r="AA479" s="6">
        <v>16</v>
      </c>
      <c r="AB479" s="6">
        <v>2</v>
      </c>
    </row>
    <row r="480" spans="1:29" x14ac:dyDescent="0.25">
      <c r="A480" s="24">
        <f t="shared" si="39"/>
        <v>29</v>
      </c>
      <c r="B480" s="4">
        <f t="shared" si="40"/>
        <v>42739</v>
      </c>
      <c r="C480" s="1" t="str">
        <f t="shared" si="41"/>
        <v>Vincennes</v>
      </c>
      <c r="D480" s="1" t="str">
        <f t="shared" si="41"/>
        <v>R4</v>
      </c>
      <c r="E480" s="1">
        <v>2</v>
      </c>
      <c r="F480" s="1">
        <v>8</v>
      </c>
      <c r="G480" s="1" t="s">
        <v>1912</v>
      </c>
      <c r="H480" s="1" t="s">
        <v>776</v>
      </c>
      <c r="I480" s="1">
        <v>2100</v>
      </c>
      <c r="K480" s="1" t="s">
        <v>1913</v>
      </c>
      <c r="L480" s="1" t="s">
        <v>1914</v>
      </c>
      <c r="M480" s="1" t="s">
        <v>1915</v>
      </c>
      <c r="N480" s="3">
        <v>110505</v>
      </c>
      <c r="O480" s="1">
        <v>22</v>
      </c>
      <c r="P480" s="1">
        <v>20.7</v>
      </c>
      <c r="Q480" s="22">
        <v>8</v>
      </c>
      <c r="R480" s="20">
        <v>13</v>
      </c>
      <c r="S480" s="1" t="s">
        <v>1916</v>
      </c>
      <c r="T480" s="1" t="s">
        <v>1917</v>
      </c>
      <c r="U480" s="1" t="s">
        <v>572</v>
      </c>
      <c r="V480" s="7">
        <v>11</v>
      </c>
      <c r="W480" s="26">
        <v>14.3</v>
      </c>
      <c r="X480" s="7">
        <v>11</v>
      </c>
      <c r="Y480" s="26">
        <v>18.7</v>
      </c>
      <c r="AA480" s="5" t="s">
        <v>1918</v>
      </c>
      <c r="AB480" s="5" t="s">
        <v>1882</v>
      </c>
    </row>
    <row r="481" spans="1:29" x14ac:dyDescent="0.25">
      <c r="A481" s="24">
        <f t="shared" si="39"/>
        <v>29</v>
      </c>
      <c r="B481" s="4">
        <f t="shared" si="40"/>
        <v>42739</v>
      </c>
      <c r="C481" s="1" t="str">
        <f t="shared" si="41"/>
        <v>Vincennes</v>
      </c>
      <c r="D481" s="1" t="str">
        <f t="shared" si="41"/>
        <v>R4</v>
      </c>
      <c r="E481" s="1">
        <v>2</v>
      </c>
      <c r="F481" s="1">
        <v>9</v>
      </c>
      <c r="G481" s="1" t="s">
        <v>1919</v>
      </c>
      <c r="H481" s="1" t="s">
        <v>502</v>
      </c>
      <c r="I481" s="1">
        <v>2100</v>
      </c>
      <c r="K481" s="1" t="s">
        <v>956</v>
      </c>
      <c r="L481" s="1" t="s">
        <v>808</v>
      </c>
      <c r="M481" s="1" t="s">
        <v>1920</v>
      </c>
      <c r="N481" s="3">
        <v>108760</v>
      </c>
      <c r="O481" s="1">
        <v>38</v>
      </c>
      <c r="P481" s="1">
        <v>28.9</v>
      </c>
      <c r="Q481" s="22">
        <v>9</v>
      </c>
      <c r="R481" s="20">
        <v>12</v>
      </c>
      <c r="S481" s="1" t="s">
        <v>1921</v>
      </c>
      <c r="T481" s="1" t="s">
        <v>1922</v>
      </c>
      <c r="U481" s="1" t="s">
        <v>307</v>
      </c>
      <c r="V481" s="9" t="s">
        <v>71</v>
      </c>
      <c r="W481" s="26"/>
      <c r="X481" s="9" t="s">
        <v>71</v>
      </c>
      <c r="Y481" s="26"/>
      <c r="AA481" s="6">
        <v>6</v>
      </c>
      <c r="AB481" s="6">
        <v>9</v>
      </c>
    </row>
    <row r="482" spans="1:29" x14ac:dyDescent="0.25">
      <c r="A482" s="24">
        <f t="shared" si="39"/>
        <v>29</v>
      </c>
      <c r="B482" s="4">
        <f t="shared" si="40"/>
        <v>42739</v>
      </c>
      <c r="C482" s="1" t="str">
        <f t="shared" si="41"/>
        <v>Vincennes</v>
      </c>
      <c r="D482" s="1" t="str">
        <f t="shared" si="41"/>
        <v>R4</v>
      </c>
      <c r="E482" s="1">
        <v>2</v>
      </c>
      <c r="F482" s="1">
        <v>10</v>
      </c>
      <c r="G482" s="1" t="s">
        <v>1923</v>
      </c>
      <c r="H482" s="1" t="s">
        <v>502</v>
      </c>
      <c r="I482" s="1">
        <v>2100</v>
      </c>
      <c r="K482" s="1" t="s">
        <v>1911</v>
      </c>
      <c r="L482" s="1" t="s">
        <v>1924</v>
      </c>
      <c r="M482" s="1" t="s">
        <v>1925</v>
      </c>
      <c r="N482" s="3">
        <v>104920</v>
      </c>
      <c r="O482" s="1">
        <v>15</v>
      </c>
      <c r="P482" s="1">
        <v>12.4</v>
      </c>
      <c r="Q482" s="22">
        <v>10</v>
      </c>
      <c r="R482" s="20">
        <v>3</v>
      </c>
      <c r="S482" s="1" t="s">
        <v>1926</v>
      </c>
      <c r="T482" s="1" t="s">
        <v>1467</v>
      </c>
      <c r="U482" s="1" t="s">
        <v>126</v>
      </c>
      <c r="AA482" s="5" t="s">
        <v>1927</v>
      </c>
      <c r="AB482" s="5" t="s">
        <v>1919</v>
      </c>
    </row>
    <row r="483" spans="1:29" x14ac:dyDescent="0.25">
      <c r="A483" s="24">
        <f t="shared" si="39"/>
        <v>29</v>
      </c>
      <c r="B483" s="4">
        <f t="shared" si="40"/>
        <v>42739</v>
      </c>
      <c r="C483" s="1" t="str">
        <f t="shared" si="41"/>
        <v>Vincennes</v>
      </c>
      <c r="D483" s="1" t="str">
        <f t="shared" si="41"/>
        <v>R4</v>
      </c>
      <c r="E483" s="1">
        <v>2</v>
      </c>
      <c r="F483" s="1">
        <v>11</v>
      </c>
      <c r="G483" s="1" t="s">
        <v>1928</v>
      </c>
      <c r="H483" s="1" t="s">
        <v>273</v>
      </c>
      <c r="I483" s="1">
        <v>2100</v>
      </c>
      <c r="K483" s="1" t="s">
        <v>1894</v>
      </c>
      <c r="L483" s="1" t="s">
        <v>1894</v>
      </c>
      <c r="M483" s="1" t="s">
        <v>1929</v>
      </c>
      <c r="N483" s="3">
        <v>103260</v>
      </c>
      <c r="O483" s="1">
        <v>79</v>
      </c>
      <c r="P483" s="1">
        <v>377</v>
      </c>
      <c r="Q483" s="21" t="s">
        <v>246</v>
      </c>
      <c r="R483" s="20">
        <v>1</v>
      </c>
      <c r="S483" s="1" t="s">
        <v>1930</v>
      </c>
      <c r="T483" s="1" t="s">
        <v>1877</v>
      </c>
      <c r="U483" s="1" t="s">
        <v>111</v>
      </c>
      <c r="AB483" s="6">
        <v>13</v>
      </c>
    </row>
    <row r="484" spans="1:29" x14ac:dyDescent="0.25">
      <c r="A484" s="24">
        <f t="shared" si="39"/>
        <v>29</v>
      </c>
      <c r="B484" s="4">
        <f t="shared" si="40"/>
        <v>42739</v>
      </c>
      <c r="C484" s="1" t="str">
        <f t="shared" si="41"/>
        <v>Vincennes</v>
      </c>
      <c r="D484" s="1" t="str">
        <f t="shared" si="41"/>
        <v>R4</v>
      </c>
      <c r="E484" s="1">
        <v>2</v>
      </c>
      <c r="F484" s="1">
        <v>12</v>
      </c>
      <c r="G484" s="1" t="s">
        <v>1931</v>
      </c>
      <c r="H484" s="1" t="s">
        <v>263</v>
      </c>
      <c r="I484" s="1">
        <v>2100</v>
      </c>
      <c r="K484" s="1" t="s">
        <v>1922</v>
      </c>
      <c r="L484" s="1" t="s">
        <v>1839</v>
      </c>
      <c r="M484" s="1" t="s">
        <v>1932</v>
      </c>
      <c r="N484" s="3">
        <v>103820</v>
      </c>
      <c r="O484" s="1">
        <v>117</v>
      </c>
      <c r="P484" s="1">
        <v>196.5</v>
      </c>
      <c r="Q484" s="21" t="s">
        <v>246</v>
      </c>
      <c r="R484" s="20">
        <v>9</v>
      </c>
      <c r="S484" s="1" t="s">
        <v>1919</v>
      </c>
      <c r="T484" s="1" t="s">
        <v>956</v>
      </c>
      <c r="U484" s="1" t="s">
        <v>111</v>
      </c>
      <c r="AB484" s="5" t="s">
        <v>1933</v>
      </c>
    </row>
    <row r="485" spans="1:29" x14ac:dyDescent="0.25">
      <c r="A485" s="24">
        <f t="shared" si="39"/>
        <v>29</v>
      </c>
      <c r="B485" s="4">
        <f t="shared" si="40"/>
        <v>42739</v>
      </c>
      <c r="C485" s="1" t="str">
        <f t="shared" si="41"/>
        <v>Vincennes</v>
      </c>
      <c r="D485" s="1" t="str">
        <f t="shared" si="41"/>
        <v>R4</v>
      </c>
      <c r="E485" s="1">
        <v>2</v>
      </c>
      <c r="F485" s="1">
        <v>13</v>
      </c>
      <c r="G485" s="1" t="s">
        <v>1934</v>
      </c>
      <c r="H485" s="1" t="s">
        <v>280</v>
      </c>
      <c r="I485" s="1">
        <v>2100</v>
      </c>
      <c r="K485" s="1" t="s">
        <v>1917</v>
      </c>
      <c r="L485" s="1" t="s">
        <v>1460</v>
      </c>
      <c r="M485" s="1" t="s">
        <v>1935</v>
      </c>
      <c r="N485" s="3">
        <v>101170</v>
      </c>
      <c r="O485" s="1">
        <v>54</v>
      </c>
      <c r="P485" s="1">
        <v>88.3</v>
      </c>
      <c r="Q485" s="21" t="s">
        <v>246</v>
      </c>
      <c r="R485" s="20">
        <v>15</v>
      </c>
      <c r="S485" s="1" t="s">
        <v>1936</v>
      </c>
      <c r="T485" s="1" t="s">
        <v>1937</v>
      </c>
      <c r="U485" s="1" t="s">
        <v>111</v>
      </c>
      <c r="AB485" s="6">
        <v>12</v>
      </c>
    </row>
    <row r="486" spans="1:29" x14ac:dyDescent="0.25">
      <c r="A486" s="24">
        <f t="shared" si="39"/>
        <v>29</v>
      </c>
      <c r="B486" s="4">
        <f t="shared" si="40"/>
        <v>42739</v>
      </c>
      <c r="C486" s="1" t="str">
        <f t="shared" si="41"/>
        <v>Vincennes</v>
      </c>
      <c r="D486" s="1" t="str">
        <f t="shared" si="41"/>
        <v>R4</v>
      </c>
      <c r="E486" s="1">
        <v>2</v>
      </c>
      <c r="F486" s="1">
        <v>14</v>
      </c>
      <c r="G486" s="1" t="s">
        <v>1938</v>
      </c>
      <c r="H486" s="1" t="s">
        <v>280</v>
      </c>
      <c r="I486" s="1">
        <v>2100</v>
      </c>
      <c r="K486" s="1" t="s">
        <v>1881</v>
      </c>
      <c r="L486" s="1" t="s">
        <v>1939</v>
      </c>
      <c r="M486" s="1" t="s">
        <v>1940</v>
      </c>
      <c r="N486" s="3">
        <v>103020</v>
      </c>
      <c r="O486" s="1">
        <v>3</v>
      </c>
      <c r="P486" s="1">
        <v>2.9</v>
      </c>
      <c r="Q486" s="21" t="s">
        <v>246</v>
      </c>
      <c r="R486" s="20">
        <v>16</v>
      </c>
      <c r="S486" s="1" t="s">
        <v>1941</v>
      </c>
      <c r="T486" s="1" t="s">
        <v>1942</v>
      </c>
      <c r="U486" s="1" t="s">
        <v>111</v>
      </c>
      <c r="AB486" s="5" t="s">
        <v>1943</v>
      </c>
    </row>
    <row r="487" spans="1:29" x14ac:dyDescent="0.25">
      <c r="A487" s="24">
        <f t="shared" si="39"/>
        <v>29</v>
      </c>
      <c r="B487" s="4">
        <f t="shared" si="40"/>
        <v>42739</v>
      </c>
      <c r="C487" s="1" t="str">
        <f t="shared" si="41"/>
        <v>Vincennes</v>
      </c>
      <c r="D487" s="1" t="str">
        <f t="shared" si="41"/>
        <v>R4</v>
      </c>
      <c r="E487" s="1">
        <v>2</v>
      </c>
      <c r="F487" s="1">
        <v>15</v>
      </c>
      <c r="G487" s="1" t="s">
        <v>1944</v>
      </c>
      <c r="H487" s="1" t="s">
        <v>502</v>
      </c>
      <c r="I487" s="1">
        <v>2100</v>
      </c>
      <c r="K487" s="1" t="s">
        <v>1937</v>
      </c>
      <c r="L487" s="1" t="s">
        <v>1945</v>
      </c>
      <c r="M487" s="1" t="s">
        <v>1946</v>
      </c>
      <c r="N487" s="3">
        <v>101100</v>
      </c>
      <c r="O487" s="1">
        <v>57</v>
      </c>
      <c r="P487" s="1">
        <v>61.8</v>
      </c>
      <c r="Q487" s="22" t="s">
        <v>110</v>
      </c>
      <c r="R487" s="20">
        <v>4</v>
      </c>
      <c r="S487" s="1" t="s">
        <v>1947</v>
      </c>
      <c r="T487" s="1" t="s">
        <v>980</v>
      </c>
      <c r="U487" s="1" t="s">
        <v>111</v>
      </c>
      <c r="AB487" s="6">
        <v>1</v>
      </c>
    </row>
    <row r="488" spans="1:29" x14ac:dyDescent="0.25">
      <c r="A488" s="24">
        <f t="shared" si="39"/>
        <v>29</v>
      </c>
      <c r="B488" s="4">
        <f t="shared" si="40"/>
        <v>42739</v>
      </c>
      <c r="C488" s="1" t="str">
        <f t="shared" si="41"/>
        <v>Vincennes</v>
      </c>
      <c r="D488" s="1" t="str">
        <f t="shared" si="41"/>
        <v>R4</v>
      </c>
      <c r="E488" s="1">
        <v>2</v>
      </c>
      <c r="F488" s="1">
        <v>16</v>
      </c>
      <c r="G488" s="1" t="s">
        <v>1941</v>
      </c>
      <c r="H488" s="1" t="s">
        <v>273</v>
      </c>
      <c r="I488" s="1">
        <v>2100</v>
      </c>
      <c r="K488" s="1" t="s">
        <v>1942</v>
      </c>
      <c r="L488" s="1" t="s">
        <v>1948</v>
      </c>
      <c r="M488" s="1" t="s">
        <v>1949</v>
      </c>
      <c r="N488" s="3">
        <v>101160</v>
      </c>
      <c r="O488" s="1">
        <v>29</v>
      </c>
      <c r="P488" s="1">
        <v>27.8</v>
      </c>
      <c r="Q488" s="22" t="s">
        <v>430</v>
      </c>
      <c r="R488" s="20">
        <v>8</v>
      </c>
      <c r="S488" s="1" t="s">
        <v>1950</v>
      </c>
      <c r="T488" s="1" t="s">
        <v>1913</v>
      </c>
      <c r="U488" s="1" t="s">
        <v>111</v>
      </c>
      <c r="AB488" s="5" t="s">
        <v>1951</v>
      </c>
    </row>
    <row r="489" spans="1:29" x14ac:dyDescent="0.25">
      <c r="A489" s="24" t="str">
        <f t="shared" si="39"/>
        <v/>
      </c>
      <c r="B489" s="4" t="str">
        <f t="shared" si="40"/>
        <v/>
      </c>
      <c r="C489" s="1" t="str">
        <f t="shared" si="41"/>
        <v/>
      </c>
      <c r="D489" s="1" t="str">
        <f t="shared" si="41"/>
        <v/>
      </c>
    </row>
    <row r="490" spans="1:29" x14ac:dyDescent="0.25">
      <c r="A490" s="24">
        <f t="shared" si="39"/>
        <v>30</v>
      </c>
      <c r="B490" s="4">
        <v>42739</v>
      </c>
      <c r="C490" s="1" t="str">
        <f t="shared" si="41"/>
        <v>Vincennes</v>
      </c>
      <c r="D490" s="1" t="str">
        <f t="shared" si="41"/>
        <v>R4</v>
      </c>
      <c r="E490" s="15">
        <v>3</v>
      </c>
      <c r="F490" s="1">
        <v>1</v>
      </c>
      <c r="G490" s="1" t="s">
        <v>1952</v>
      </c>
      <c r="H490" s="1" t="s">
        <v>142</v>
      </c>
      <c r="I490" s="1">
        <v>2175</v>
      </c>
      <c r="J490" s="1">
        <v>55</v>
      </c>
      <c r="K490" s="1" t="s">
        <v>1850</v>
      </c>
      <c r="L490" s="1" t="s">
        <v>138</v>
      </c>
      <c r="M490" s="1" t="s">
        <v>1953</v>
      </c>
      <c r="O490" s="1">
        <v>79</v>
      </c>
      <c r="P490" s="1">
        <v>96.6</v>
      </c>
      <c r="Q490" s="22">
        <v>1</v>
      </c>
      <c r="R490" s="20">
        <v>12</v>
      </c>
      <c r="S490" s="1" t="s">
        <v>1954</v>
      </c>
      <c r="T490" s="1" t="s">
        <v>36</v>
      </c>
      <c r="U490" s="2" t="s">
        <v>572</v>
      </c>
      <c r="V490" s="6"/>
      <c r="W490" s="6" t="s">
        <v>1707</v>
      </c>
      <c r="X490" s="6"/>
      <c r="Y490" s="6" t="s">
        <v>1707</v>
      </c>
      <c r="Z490" s="6">
        <v>4</v>
      </c>
      <c r="AA490" s="6">
        <v>14</v>
      </c>
      <c r="AB490" s="6">
        <v>5</v>
      </c>
      <c r="AC490" s="6">
        <v>3</v>
      </c>
    </row>
    <row r="491" spans="1:29" x14ac:dyDescent="0.25">
      <c r="A491" s="24">
        <f t="shared" si="39"/>
        <v>30</v>
      </c>
      <c r="B491" s="4">
        <v>42739</v>
      </c>
      <c r="C491" s="1" t="str">
        <f t="shared" si="41"/>
        <v>Vincennes</v>
      </c>
      <c r="D491" s="1" t="str">
        <f t="shared" si="41"/>
        <v>R4</v>
      </c>
      <c r="E491" s="15">
        <v>3</v>
      </c>
      <c r="F491" s="1">
        <v>2</v>
      </c>
      <c r="G491" s="1" t="s">
        <v>1955</v>
      </c>
      <c r="H491" s="1" t="s">
        <v>122</v>
      </c>
      <c r="I491" s="1">
        <v>2175</v>
      </c>
      <c r="J491" s="1">
        <v>63</v>
      </c>
      <c r="K491" s="1" t="s">
        <v>62</v>
      </c>
      <c r="L491" s="1" t="s">
        <v>116</v>
      </c>
      <c r="M491" s="1" t="s">
        <v>117</v>
      </c>
      <c r="N491" s="3">
        <v>740</v>
      </c>
      <c r="O491" s="1">
        <v>10</v>
      </c>
      <c r="P491" s="1">
        <v>19.2</v>
      </c>
      <c r="Q491" s="22">
        <v>2</v>
      </c>
      <c r="R491" s="20">
        <v>11</v>
      </c>
      <c r="S491" s="1" t="s">
        <v>1956</v>
      </c>
      <c r="T491" s="1" t="s">
        <v>1957</v>
      </c>
      <c r="U491" s="2" t="s">
        <v>650</v>
      </c>
      <c r="V491" s="7">
        <v>12</v>
      </c>
      <c r="W491" s="27">
        <v>5.2</v>
      </c>
      <c r="X491" s="7">
        <v>12</v>
      </c>
      <c r="Y491" s="27">
        <v>4.5</v>
      </c>
      <c r="Z491" s="5" t="s">
        <v>1958</v>
      </c>
      <c r="AA491" s="5" t="s">
        <v>1959</v>
      </c>
      <c r="AB491" s="5" t="s">
        <v>1960</v>
      </c>
      <c r="AC491" s="5" t="s">
        <v>1961</v>
      </c>
    </row>
    <row r="492" spans="1:29" x14ac:dyDescent="0.25">
      <c r="A492" s="24">
        <f t="shared" si="39"/>
        <v>30</v>
      </c>
      <c r="B492" s="4">
        <v>42739</v>
      </c>
      <c r="C492" s="1" t="str">
        <f t="shared" si="41"/>
        <v>Vincennes</v>
      </c>
      <c r="D492" s="1" t="str">
        <f t="shared" si="41"/>
        <v>R4</v>
      </c>
      <c r="E492" s="15">
        <v>3</v>
      </c>
      <c r="F492" s="1">
        <v>3</v>
      </c>
      <c r="G492" s="1" t="s">
        <v>1962</v>
      </c>
      <c r="H492" s="1" t="s">
        <v>142</v>
      </c>
      <c r="I492" s="1">
        <v>2175</v>
      </c>
      <c r="J492" s="1">
        <v>63</v>
      </c>
      <c r="K492" s="1" t="s">
        <v>58</v>
      </c>
      <c r="L492" s="1" t="s">
        <v>59</v>
      </c>
      <c r="M492" s="1" t="s">
        <v>1963</v>
      </c>
      <c r="N492" s="3">
        <v>2850</v>
      </c>
      <c r="O492" s="1">
        <v>52</v>
      </c>
      <c r="P492" s="1">
        <v>54.9</v>
      </c>
      <c r="Q492" s="22" t="s">
        <v>1964</v>
      </c>
      <c r="R492" s="20">
        <v>1</v>
      </c>
      <c r="S492" s="1" t="s">
        <v>1952</v>
      </c>
      <c r="T492" s="1" t="s">
        <v>1850</v>
      </c>
      <c r="U492" s="1" t="s">
        <v>111</v>
      </c>
      <c r="V492" s="9" t="s">
        <v>56</v>
      </c>
      <c r="W492" s="27"/>
      <c r="X492" s="9" t="s">
        <v>56</v>
      </c>
      <c r="Y492" s="27"/>
      <c r="AA492" s="6">
        <v>12</v>
      </c>
      <c r="AB492" s="6">
        <v>10</v>
      </c>
      <c r="AC492" s="6">
        <v>11</v>
      </c>
    </row>
    <row r="493" spans="1:29" x14ac:dyDescent="0.25">
      <c r="A493" s="24">
        <f t="shared" si="39"/>
        <v>30</v>
      </c>
      <c r="B493" s="4">
        <v>42739</v>
      </c>
      <c r="C493" s="1" t="str">
        <f t="shared" si="41"/>
        <v>Vincennes</v>
      </c>
      <c r="D493" s="1" t="str">
        <f t="shared" si="41"/>
        <v>R4</v>
      </c>
      <c r="E493" s="15">
        <v>3</v>
      </c>
      <c r="F493" s="1">
        <v>4</v>
      </c>
      <c r="G493" s="1" t="s">
        <v>1965</v>
      </c>
      <c r="H493" s="1" t="s">
        <v>142</v>
      </c>
      <c r="I493" s="1">
        <v>2175</v>
      </c>
      <c r="J493" s="1">
        <v>63</v>
      </c>
      <c r="K493" s="1" t="s">
        <v>73</v>
      </c>
      <c r="L493" s="1" t="s">
        <v>101</v>
      </c>
      <c r="M493" s="1" t="s">
        <v>1966</v>
      </c>
      <c r="N493" s="3">
        <v>9100</v>
      </c>
      <c r="O493" s="1">
        <v>4.7</v>
      </c>
      <c r="P493" s="1">
        <v>4.0999999999999996</v>
      </c>
      <c r="Q493" s="22" t="s">
        <v>110</v>
      </c>
      <c r="R493" s="20">
        <v>2</v>
      </c>
      <c r="S493" s="1" t="s">
        <v>1967</v>
      </c>
      <c r="T493" s="1" t="s">
        <v>62</v>
      </c>
      <c r="U493" s="1" t="s">
        <v>111</v>
      </c>
      <c r="V493" s="7">
        <v>12</v>
      </c>
      <c r="W493" s="26">
        <v>3</v>
      </c>
      <c r="X493" s="7">
        <v>12</v>
      </c>
      <c r="Y493" s="26">
        <v>2.8</v>
      </c>
      <c r="AA493" s="5" t="s">
        <v>1968</v>
      </c>
      <c r="AB493" s="5" t="s">
        <v>1969</v>
      </c>
      <c r="AC493" s="5" t="s">
        <v>1970</v>
      </c>
    </row>
    <row r="494" spans="1:29" x14ac:dyDescent="0.25">
      <c r="A494" s="24">
        <f t="shared" si="39"/>
        <v>30</v>
      </c>
      <c r="B494" s="4">
        <v>42739</v>
      </c>
      <c r="C494" s="1" t="str">
        <f t="shared" si="41"/>
        <v>Vincennes</v>
      </c>
      <c r="D494" s="1" t="str">
        <f t="shared" si="41"/>
        <v>R4</v>
      </c>
      <c r="E494" s="15">
        <v>3</v>
      </c>
      <c r="F494" s="1">
        <v>5</v>
      </c>
      <c r="G494" s="1" t="s">
        <v>1971</v>
      </c>
      <c r="H494" s="1" t="s">
        <v>142</v>
      </c>
      <c r="I494" s="1">
        <v>2175</v>
      </c>
      <c r="J494" s="1">
        <v>55</v>
      </c>
      <c r="K494" s="1" t="s">
        <v>1972</v>
      </c>
      <c r="L494" s="1" t="s">
        <v>378</v>
      </c>
      <c r="M494" s="1" t="s">
        <v>1973</v>
      </c>
      <c r="N494" s="3">
        <v>10540</v>
      </c>
      <c r="O494" s="1">
        <v>27</v>
      </c>
      <c r="P494" s="1">
        <v>36.700000000000003</v>
      </c>
      <c r="Q494" s="22" t="s">
        <v>110</v>
      </c>
      <c r="R494" s="20">
        <v>3</v>
      </c>
      <c r="S494" s="1" t="s">
        <v>1962</v>
      </c>
      <c r="T494" s="1" t="s">
        <v>58</v>
      </c>
      <c r="U494" s="1" t="s">
        <v>111</v>
      </c>
      <c r="V494" s="9" t="s">
        <v>71</v>
      </c>
      <c r="W494" s="26"/>
      <c r="X494" s="9" t="s">
        <v>71</v>
      </c>
      <c r="Y494" s="26"/>
      <c r="AA494" s="6">
        <v>13</v>
      </c>
      <c r="AB494" s="6">
        <v>7</v>
      </c>
    </row>
    <row r="495" spans="1:29" x14ac:dyDescent="0.25">
      <c r="A495" s="24">
        <f t="shared" si="39"/>
        <v>30</v>
      </c>
      <c r="B495" s="4">
        <v>42739</v>
      </c>
      <c r="C495" s="1" t="str">
        <f t="shared" ref="C495:D503" si="42">IF(E495="","",IF(C494&lt;&gt;"",C494,IF(C493&lt;&gt;"",C493,IF(C492&lt;&gt;"",C492,IF(C491&lt;&gt;"",C491,IF(C490&lt;&gt;"",C490,IF(C489&lt;&gt;"",C489,0)))))))</f>
        <v>Vincennes</v>
      </c>
      <c r="D495" s="1" t="str">
        <f t="shared" si="42"/>
        <v>R4</v>
      </c>
      <c r="E495" s="15">
        <v>3</v>
      </c>
      <c r="F495" s="1">
        <v>6</v>
      </c>
      <c r="G495" s="1" t="s">
        <v>1974</v>
      </c>
      <c r="H495" s="1" t="s">
        <v>122</v>
      </c>
      <c r="I495" s="1">
        <v>2175</v>
      </c>
      <c r="J495" s="1">
        <v>57</v>
      </c>
      <c r="K495" s="1" t="s">
        <v>670</v>
      </c>
      <c r="L495" s="1" t="s">
        <v>1975</v>
      </c>
      <c r="M495" s="1" t="s">
        <v>1976</v>
      </c>
      <c r="N495" s="3">
        <v>11170</v>
      </c>
      <c r="O495" s="1">
        <v>38</v>
      </c>
      <c r="P495" s="1">
        <v>36.700000000000003</v>
      </c>
      <c r="Q495" s="22" t="s">
        <v>110</v>
      </c>
      <c r="R495" s="20">
        <v>4</v>
      </c>
      <c r="S495" s="1" t="s">
        <v>1965</v>
      </c>
      <c r="T495" s="1" t="s">
        <v>73</v>
      </c>
      <c r="U495" s="1" t="s">
        <v>111</v>
      </c>
      <c r="V495" s="7">
        <v>11</v>
      </c>
      <c r="W495" s="26">
        <v>18.899999999999999</v>
      </c>
      <c r="X495" s="7">
        <v>11</v>
      </c>
      <c r="Y495" s="26">
        <v>14.7</v>
      </c>
      <c r="AA495" s="5" t="s">
        <v>1977</v>
      </c>
      <c r="AB495" s="5" t="s">
        <v>1978</v>
      </c>
    </row>
    <row r="496" spans="1:29" x14ac:dyDescent="0.25">
      <c r="A496" s="24">
        <f t="shared" si="39"/>
        <v>30</v>
      </c>
      <c r="B496" s="4">
        <v>42739</v>
      </c>
      <c r="C496" s="1" t="str">
        <f t="shared" si="42"/>
        <v>Vincennes</v>
      </c>
      <c r="D496" s="1" t="str">
        <f t="shared" si="42"/>
        <v>R4</v>
      </c>
      <c r="E496" s="15">
        <v>3</v>
      </c>
      <c r="F496" s="1">
        <v>7</v>
      </c>
      <c r="G496" s="1" t="s">
        <v>1979</v>
      </c>
      <c r="H496" s="1" t="s">
        <v>142</v>
      </c>
      <c r="I496" s="1">
        <v>2175</v>
      </c>
      <c r="J496" s="1">
        <v>63</v>
      </c>
      <c r="K496" s="1" t="s">
        <v>383</v>
      </c>
      <c r="L496" s="1" t="s">
        <v>1554</v>
      </c>
      <c r="M496" s="1" t="s">
        <v>1980</v>
      </c>
      <c r="N496" s="3">
        <v>13000</v>
      </c>
      <c r="O496" s="1">
        <v>21</v>
      </c>
      <c r="P496" s="1">
        <v>25.3</v>
      </c>
      <c r="Q496" s="22" t="s">
        <v>110</v>
      </c>
      <c r="R496" s="20">
        <v>5</v>
      </c>
      <c r="S496" s="1" t="s">
        <v>1981</v>
      </c>
      <c r="T496" s="1" t="s">
        <v>1972</v>
      </c>
      <c r="U496" s="1" t="s">
        <v>111</v>
      </c>
      <c r="V496" s="9" t="s">
        <v>71</v>
      </c>
      <c r="W496" s="26"/>
      <c r="X496" s="9" t="s">
        <v>71</v>
      </c>
      <c r="Y496" s="26"/>
      <c r="AA496" s="6">
        <v>9</v>
      </c>
      <c r="AB496" s="6">
        <v>6</v>
      </c>
    </row>
    <row r="497" spans="1:28" x14ac:dyDescent="0.25">
      <c r="A497" s="24">
        <f t="shared" si="39"/>
        <v>30</v>
      </c>
      <c r="B497" s="4">
        <v>42739</v>
      </c>
      <c r="C497" s="1" t="str">
        <f t="shared" si="42"/>
        <v>Vincennes</v>
      </c>
      <c r="D497" s="1" t="str">
        <f t="shared" si="42"/>
        <v>R4</v>
      </c>
      <c r="E497" s="15">
        <v>3</v>
      </c>
      <c r="F497" s="1">
        <v>8</v>
      </c>
      <c r="G497" s="1" t="s">
        <v>1982</v>
      </c>
      <c r="H497" s="1" t="s">
        <v>122</v>
      </c>
      <c r="I497" s="1">
        <v>2175</v>
      </c>
      <c r="J497" s="1">
        <v>63</v>
      </c>
      <c r="K497" s="1" t="s">
        <v>154</v>
      </c>
      <c r="L497" s="1" t="s">
        <v>695</v>
      </c>
      <c r="M497" s="1" t="s">
        <v>1983</v>
      </c>
      <c r="N497" s="3">
        <v>13040</v>
      </c>
      <c r="O497" s="1">
        <v>15</v>
      </c>
      <c r="P497" s="1">
        <v>14.2</v>
      </c>
      <c r="Q497" s="22" t="s">
        <v>110</v>
      </c>
      <c r="R497" s="20">
        <v>6</v>
      </c>
      <c r="S497" s="1" t="s">
        <v>1974</v>
      </c>
      <c r="T497" s="1" t="s">
        <v>670</v>
      </c>
      <c r="U497" s="1" t="s">
        <v>111</v>
      </c>
      <c r="AA497" s="5" t="s">
        <v>1984</v>
      </c>
      <c r="AB497" s="5" t="s">
        <v>1985</v>
      </c>
    </row>
    <row r="498" spans="1:28" x14ac:dyDescent="0.25">
      <c r="A498" s="24">
        <f t="shared" si="39"/>
        <v>30</v>
      </c>
      <c r="B498" s="4">
        <v>42739</v>
      </c>
      <c r="C498" s="1" t="str">
        <f t="shared" si="42"/>
        <v>Vincennes</v>
      </c>
      <c r="D498" s="1" t="str">
        <f t="shared" si="42"/>
        <v>R4</v>
      </c>
      <c r="E498" s="15">
        <v>3</v>
      </c>
      <c r="F498" s="1">
        <v>9</v>
      </c>
      <c r="G498" s="1" t="s">
        <v>1986</v>
      </c>
      <c r="H498" s="1" t="s">
        <v>122</v>
      </c>
      <c r="I498" s="1">
        <v>2175</v>
      </c>
      <c r="J498" s="1">
        <v>63</v>
      </c>
      <c r="K498" s="1" t="s">
        <v>98</v>
      </c>
      <c r="L498" s="1" t="s">
        <v>116</v>
      </c>
      <c r="M498" s="1" t="s">
        <v>1987</v>
      </c>
      <c r="N498" s="3">
        <v>13630</v>
      </c>
      <c r="O498" s="1">
        <v>6.8</v>
      </c>
      <c r="P498" s="1">
        <v>8</v>
      </c>
      <c r="Q498" s="22" t="s">
        <v>110</v>
      </c>
      <c r="R498" s="20">
        <v>7</v>
      </c>
      <c r="S498" s="1" t="s">
        <v>1979</v>
      </c>
      <c r="T498" s="1" t="s">
        <v>383</v>
      </c>
      <c r="U498" s="1" t="s">
        <v>111</v>
      </c>
      <c r="AA498" s="6">
        <v>2</v>
      </c>
      <c r="AB498" s="6">
        <v>1</v>
      </c>
    </row>
    <row r="499" spans="1:28" x14ac:dyDescent="0.25">
      <c r="A499" s="24">
        <f t="shared" si="39"/>
        <v>30</v>
      </c>
      <c r="B499" s="4">
        <v>42739</v>
      </c>
      <c r="C499" s="1" t="str">
        <f t="shared" si="42"/>
        <v>Vincennes</v>
      </c>
      <c r="D499" s="1" t="str">
        <f t="shared" si="42"/>
        <v>R4</v>
      </c>
      <c r="E499" s="15">
        <v>3</v>
      </c>
      <c r="F499" s="1">
        <v>10</v>
      </c>
      <c r="G499" s="1" t="s">
        <v>1988</v>
      </c>
      <c r="H499" s="1" t="s">
        <v>142</v>
      </c>
      <c r="I499" s="1">
        <v>2175</v>
      </c>
      <c r="J499" s="1">
        <v>63</v>
      </c>
      <c r="K499" s="1" t="s">
        <v>264</v>
      </c>
      <c r="L499" s="1" t="s">
        <v>1989</v>
      </c>
      <c r="M499" s="1" t="s">
        <v>1990</v>
      </c>
      <c r="N499" s="3">
        <v>14210</v>
      </c>
      <c r="O499" s="1">
        <v>11</v>
      </c>
      <c r="P499" s="1">
        <v>12.7</v>
      </c>
      <c r="Q499" s="22" t="s">
        <v>110</v>
      </c>
      <c r="R499" s="20">
        <v>8</v>
      </c>
      <c r="S499" s="1" t="s">
        <v>1991</v>
      </c>
      <c r="T499" s="1" t="s">
        <v>154</v>
      </c>
      <c r="U499" s="1" t="s">
        <v>111</v>
      </c>
      <c r="AA499" s="5" t="s">
        <v>1992</v>
      </c>
      <c r="AB499" s="5" t="s">
        <v>1993</v>
      </c>
    </row>
    <row r="500" spans="1:28" x14ac:dyDescent="0.25">
      <c r="A500" s="24">
        <f t="shared" si="39"/>
        <v>30</v>
      </c>
      <c r="B500" s="4">
        <v>42739</v>
      </c>
      <c r="C500" s="1" t="str">
        <f t="shared" si="42"/>
        <v>Vincennes</v>
      </c>
      <c r="D500" s="1" t="str">
        <f t="shared" si="42"/>
        <v>R4</v>
      </c>
      <c r="E500" s="1">
        <v>3</v>
      </c>
      <c r="F500" s="1">
        <v>11</v>
      </c>
      <c r="G500" s="1" t="s">
        <v>1956</v>
      </c>
      <c r="H500" s="1" t="s">
        <v>122</v>
      </c>
      <c r="I500" s="1">
        <v>2175</v>
      </c>
      <c r="J500" s="1">
        <v>63</v>
      </c>
      <c r="K500" s="1" t="s">
        <v>1957</v>
      </c>
      <c r="L500" s="1" t="s">
        <v>1957</v>
      </c>
      <c r="M500" s="1" t="s">
        <v>1994</v>
      </c>
      <c r="N500" s="3">
        <v>15190</v>
      </c>
      <c r="O500" s="1">
        <v>69</v>
      </c>
      <c r="P500" s="1">
        <v>72.8</v>
      </c>
      <c r="Q500" s="22" t="s">
        <v>110</v>
      </c>
      <c r="R500" s="20">
        <v>9</v>
      </c>
      <c r="S500" s="1" t="s">
        <v>1995</v>
      </c>
      <c r="T500" s="1" t="s">
        <v>98</v>
      </c>
      <c r="U500" s="1" t="s">
        <v>111</v>
      </c>
      <c r="AA500" s="6">
        <v>8</v>
      </c>
    </row>
    <row r="501" spans="1:28" x14ac:dyDescent="0.25">
      <c r="A501" s="24">
        <f t="shared" si="39"/>
        <v>30</v>
      </c>
      <c r="B501" s="4">
        <v>42739</v>
      </c>
      <c r="C501" s="1" t="str">
        <f t="shared" si="42"/>
        <v>Vincennes</v>
      </c>
      <c r="D501" s="1" t="str">
        <f t="shared" si="42"/>
        <v>R4</v>
      </c>
      <c r="E501" s="1">
        <f>IF(G501="","",IF(E500&lt;&gt;"",E500,IF(E499&lt;&gt;"",E499,IF(E498&lt;&gt;"",E498,IF(E497&lt;&gt;"",E497,IF(E496&lt;&gt;"",E496,IF(E495&lt;&gt;"",E495,0)))))))</f>
        <v>3</v>
      </c>
      <c r="F501" s="1">
        <v>12</v>
      </c>
      <c r="G501" s="1" t="s">
        <v>1996</v>
      </c>
      <c r="H501" s="1" t="s">
        <v>142</v>
      </c>
      <c r="I501" s="1">
        <v>2175</v>
      </c>
      <c r="J501" s="1">
        <v>63</v>
      </c>
      <c r="K501" s="1" t="s">
        <v>36</v>
      </c>
      <c r="L501" s="1" t="s">
        <v>161</v>
      </c>
      <c r="M501" s="1" t="s">
        <v>1997</v>
      </c>
      <c r="N501" s="3">
        <v>15500</v>
      </c>
      <c r="O501" s="1">
        <v>4.9000000000000004</v>
      </c>
      <c r="P501" s="1">
        <v>4.9000000000000004</v>
      </c>
      <c r="Q501" s="22" t="s">
        <v>110</v>
      </c>
      <c r="R501" s="20">
        <v>10</v>
      </c>
      <c r="S501" s="1" t="s">
        <v>1998</v>
      </c>
      <c r="T501" s="1" t="s">
        <v>264</v>
      </c>
      <c r="U501" s="1" t="s">
        <v>111</v>
      </c>
      <c r="AA501" s="5" t="s">
        <v>1999</v>
      </c>
    </row>
    <row r="502" spans="1:28" x14ac:dyDescent="0.25">
      <c r="A502" s="24">
        <f t="shared" si="39"/>
        <v>30</v>
      </c>
      <c r="B502" s="4">
        <v>42739</v>
      </c>
      <c r="C502" s="1" t="str">
        <f t="shared" si="42"/>
        <v>Vincennes</v>
      </c>
      <c r="D502" s="1" t="str">
        <f t="shared" si="42"/>
        <v>R4</v>
      </c>
      <c r="E502" s="1">
        <v>3</v>
      </c>
      <c r="F502" s="1">
        <v>13</v>
      </c>
      <c r="G502" s="1" t="s">
        <v>2000</v>
      </c>
      <c r="H502" s="1" t="s">
        <v>142</v>
      </c>
      <c r="I502" s="1">
        <v>2175</v>
      </c>
      <c r="J502" s="1">
        <v>63</v>
      </c>
      <c r="K502" s="1" t="s">
        <v>256</v>
      </c>
      <c r="L502" s="1" t="s">
        <v>116</v>
      </c>
      <c r="M502" s="1" t="s">
        <v>860</v>
      </c>
      <c r="N502" s="3">
        <v>15620</v>
      </c>
      <c r="O502" s="1">
        <v>8.6999999999999993</v>
      </c>
      <c r="P502" s="1">
        <v>5.9</v>
      </c>
      <c r="Q502" s="22" t="s">
        <v>110</v>
      </c>
      <c r="R502" s="20">
        <v>13</v>
      </c>
      <c r="S502" s="1" t="s">
        <v>2001</v>
      </c>
      <c r="T502" s="1" t="s">
        <v>256</v>
      </c>
      <c r="U502" s="1" t="s">
        <v>111</v>
      </c>
      <c r="AA502" s="6"/>
    </row>
    <row r="503" spans="1:28" x14ac:dyDescent="0.25">
      <c r="A503" s="24">
        <f t="shared" si="39"/>
        <v>30</v>
      </c>
      <c r="B503" s="4">
        <v>42739</v>
      </c>
      <c r="C503" s="1" t="str">
        <f t="shared" si="42"/>
        <v>Vincennes</v>
      </c>
      <c r="D503" s="1" t="str">
        <f t="shared" si="42"/>
        <v>R4</v>
      </c>
      <c r="E503" s="1">
        <v>3</v>
      </c>
      <c r="F503" s="1">
        <v>14</v>
      </c>
      <c r="G503" s="1" t="s">
        <v>2002</v>
      </c>
      <c r="H503" s="1" t="s">
        <v>142</v>
      </c>
      <c r="I503" s="1">
        <v>2175</v>
      </c>
      <c r="J503" s="1">
        <v>63</v>
      </c>
      <c r="K503" s="1" t="s">
        <v>54</v>
      </c>
      <c r="L503" s="1" t="s">
        <v>2003</v>
      </c>
      <c r="M503" s="1" t="s">
        <v>2004</v>
      </c>
      <c r="N503" s="3">
        <v>18400</v>
      </c>
      <c r="O503" s="1">
        <v>10</v>
      </c>
      <c r="P503" s="1">
        <v>9.1</v>
      </c>
      <c r="Q503" s="22" t="s">
        <v>110</v>
      </c>
      <c r="R503" s="20">
        <v>14</v>
      </c>
      <c r="S503" s="1" t="s">
        <v>2005</v>
      </c>
      <c r="T503" s="1" t="s">
        <v>54</v>
      </c>
      <c r="U503" s="1" t="s">
        <v>111</v>
      </c>
    </row>
  </sheetData>
  <autoFilter ref="B1:P503"/>
  <mergeCells count="272">
    <mergeCell ref="X3:Y3"/>
    <mergeCell ref="X18:Y18"/>
    <mergeCell ref="W19:W20"/>
    <mergeCell ref="Y20:Y21"/>
    <mergeCell ref="W21:W22"/>
    <mergeCell ref="Y22:Y23"/>
    <mergeCell ref="W23:W24"/>
    <mergeCell ref="Y24:Y25"/>
    <mergeCell ref="W25:W26"/>
    <mergeCell ref="Y26:Y27"/>
    <mergeCell ref="V27:W27"/>
    <mergeCell ref="X31:Y31"/>
    <mergeCell ref="W32:W33"/>
    <mergeCell ref="Y33:Y34"/>
    <mergeCell ref="W34:W35"/>
    <mergeCell ref="Y35:Y36"/>
    <mergeCell ref="W36:W37"/>
    <mergeCell ref="Y37:Y38"/>
    <mergeCell ref="W38:W39"/>
    <mergeCell ref="Y39:Y40"/>
    <mergeCell ref="V40:W40"/>
    <mergeCell ref="W47:W48"/>
    <mergeCell ref="Y48:Y49"/>
    <mergeCell ref="W49:W50"/>
    <mergeCell ref="Y50:Y51"/>
    <mergeCell ref="W51:W52"/>
    <mergeCell ref="Y52:Y53"/>
    <mergeCell ref="W53:W54"/>
    <mergeCell ref="Y54:Y55"/>
    <mergeCell ref="V55:W55"/>
    <mergeCell ref="W69:W70"/>
    <mergeCell ref="Y70:Y71"/>
    <mergeCell ref="W71:W72"/>
    <mergeCell ref="Y72:Y73"/>
    <mergeCell ref="W73:W74"/>
    <mergeCell ref="Y74:Y75"/>
    <mergeCell ref="W75:W76"/>
    <mergeCell ref="Y76:Y77"/>
    <mergeCell ref="V77:W77"/>
    <mergeCell ref="V78:W78"/>
    <mergeCell ref="Y78:Y79"/>
    <mergeCell ref="V79:W79"/>
    <mergeCell ref="W88:W89"/>
    <mergeCell ref="Y89:Y90"/>
    <mergeCell ref="W90:W91"/>
    <mergeCell ref="Y91:Y92"/>
    <mergeCell ref="W92:W93"/>
    <mergeCell ref="Y93:Y94"/>
    <mergeCell ref="W94:W95"/>
    <mergeCell ref="Y95:Y96"/>
    <mergeCell ref="V96:W96"/>
    <mergeCell ref="W103:W104"/>
    <mergeCell ref="Y104:Y105"/>
    <mergeCell ref="W105:W106"/>
    <mergeCell ref="Y106:Y107"/>
    <mergeCell ref="W107:W108"/>
    <mergeCell ref="Y108:Y109"/>
    <mergeCell ref="W109:W110"/>
    <mergeCell ref="Y110:Y111"/>
    <mergeCell ref="V111:W111"/>
    <mergeCell ref="W119:W120"/>
    <mergeCell ref="Y120:Y121"/>
    <mergeCell ref="W121:W122"/>
    <mergeCell ref="Y122:Y123"/>
    <mergeCell ref="W123:W124"/>
    <mergeCell ref="Y124:Y125"/>
    <mergeCell ref="W125:W126"/>
    <mergeCell ref="Y126:Y127"/>
    <mergeCell ref="V127:W127"/>
    <mergeCell ref="W132:W133"/>
    <mergeCell ref="Y133:Y134"/>
    <mergeCell ref="W134:W135"/>
    <mergeCell ref="Y135:Y136"/>
    <mergeCell ref="W136:W137"/>
    <mergeCell ref="Y137:Y138"/>
    <mergeCell ref="W138:W139"/>
    <mergeCell ref="Y139:Y140"/>
    <mergeCell ref="V140:W140"/>
    <mergeCell ref="W143:W144"/>
    <mergeCell ref="Y144:Y145"/>
    <mergeCell ref="W145:W146"/>
    <mergeCell ref="Y146:Y147"/>
    <mergeCell ref="W147:W148"/>
    <mergeCell ref="Y148:Y149"/>
    <mergeCell ref="W149:W150"/>
    <mergeCell ref="Y150:Y151"/>
    <mergeCell ref="V151:W151"/>
    <mergeCell ref="V152:W152"/>
    <mergeCell ref="Y152:Y153"/>
    <mergeCell ref="W156:W157"/>
    <mergeCell ref="Y157:Y158"/>
    <mergeCell ref="W158:W159"/>
    <mergeCell ref="Y159:Y160"/>
    <mergeCell ref="W160:W161"/>
    <mergeCell ref="Y161:Y162"/>
    <mergeCell ref="W162:W163"/>
    <mergeCell ref="Y163:Y164"/>
    <mergeCell ref="V164:W164"/>
    <mergeCell ref="W170:W171"/>
    <mergeCell ref="Y171:Y172"/>
    <mergeCell ref="W172:W173"/>
    <mergeCell ref="Y173:Y174"/>
    <mergeCell ref="W174:W175"/>
    <mergeCell ref="Y175:Y176"/>
    <mergeCell ref="W176:W177"/>
    <mergeCell ref="Y177:Y178"/>
    <mergeCell ref="V178:W178"/>
    <mergeCell ref="W189:W190"/>
    <mergeCell ref="Y190:Y191"/>
    <mergeCell ref="W191:W192"/>
    <mergeCell ref="Y192:Y193"/>
    <mergeCell ref="W193:W194"/>
    <mergeCell ref="Y194:Y195"/>
    <mergeCell ref="W195:W196"/>
    <mergeCell ref="Y196:Y197"/>
    <mergeCell ref="V197:W197"/>
    <mergeCell ref="W202:W203"/>
    <mergeCell ref="Y203:Y204"/>
    <mergeCell ref="W204:W205"/>
    <mergeCell ref="Y205:Y206"/>
    <mergeCell ref="W206:W207"/>
    <mergeCell ref="Y207:Y208"/>
    <mergeCell ref="W208:W209"/>
    <mergeCell ref="Y209:Y210"/>
    <mergeCell ref="V210:W210"/>
    <mergeCell ref="W217:W218"/>
    <mergeCell ref="Y218:Y219"/>
    <mergeCell ref="W219:W220"/>
    <mergeCell ref="Y220:Y221"/>
    <mergeCell ref="W221:W222"/>
    <mergeCell ref="Y222:Y223"/>
    <mergeCell ref="W223:W224"/>
    <mergeCell ref="Y224:Y225"/>
    <mergeCell ref="V225:W225"/>
    <mergeCell ref="W234:W235"/>
    <mergeCell ref="Y235:Y236"/>
    <mergeCell ref="W236:W237"/>
    <mergeCell ref="Y237:Y238"/>
    <mergeCell ref="W238:W239"/>
    <mergeCell ref="Y239:Y240"/>
    <mergeCell ref="W240:W241"/>
    <mergeCell ref="Y241:Y242"/>
    <mergeCell ref="V242:W242"/>
    <mergeCell ref="W254:W255"/>
    <mergeCell ref="Y255:Y256"/>
    <mergeCell ref="W256:W257"/>
    <mergeCell ref="Y257:Y258"/>
    <mergeCell ref="W258:W259"/>
    <mergeCell ref="Y259:Y260"/>
    <mergeCell ref="W260:W261"/>
    <mergeCell ref="Y261:Y262"/>
    <mergeCell ref="V262:W262"/>
    <mergeCell ref="W272:W273"/>
    <mergeCell ref="Y273:Y274"/>
    <mergeCell ref="W274:W275"/>
    <mergeCell ref="Y275:Y276"/>
    <mergeCell ref="W276:W277"/>
    <mergeCell ref="Y277:Y278"/>
    <mergeCell ref="W278:W279"/>
    <mergeCell ref="Y279:Y280"/>
    <mergeCell ref="V280:W280"/>
    <mergeCell ref="W288:W289"/>
    <mergeCell ref="Y289:Y290"/>
    <mergeCell ref="W290:W291"/>
    <mergeCell ref="Y291:Y292"/>
    <mergeCell ref="W292:W293"/>
    <mergeCell ref="Y293:Y294"/>
    <mergeCell ref="W294:W295"/>
    <mergeCell ref="Y295:Y296"/>
    <mergeCell ref="V296:W296"/>
    <mergeCell ref="W305:W306"/>
    <mergeCell ref="Y306:Y307"/>
    <mergeCell ref="W307:W308"/>
    <mergeCell ref="Y308:Y309"/>
    <mergeCell ref="W309:W310"/>
    <mergeCell ref="Y310:Y311"/>
    <mergeCell ref="W311:W312"/>
    <mergeCell ref="Y312:Y313"/>
    <mergeCell ref="V313:W313"/>
    <mergeCell ref="W322:W323"/>
    <mergeCell ref="Y323:Y324"/>
    <mergeCell ref="W324:W325"/>
    <mergeCell ref="Y325:Y326"/>
    <mergeCell ref="W326:W327"/>
    <mergeCell ref="Y327:Y328"/>
    <mergeCell ref="W328:W329"/>
    <mergeCell ref="Y329:Y330"/>
    <mergeCell ref="V330:W330"/>
    <mergeCell ref="W338:W339"/>
    <mergeCell ref="Y339:Y340"/>
    <mergeCell ref="W340:W341"/>
    <mergeCell ref="Y341:Y342"/>
    <mergeCell ref="W342:W343"/>
    <mergeCell ref="Y343:Y344"/>
    <mergeCell ref="W344:W345"/>
    <mergeCell ref="Y345:Y346"/>
    <mergeCell ref="V346:W346"/>
    <mergeCell ref="W355:W356"/>
    <mergeCell ref="Y356:Y357"/>
    <mergeCell ref="W357:W358"/>
    <mergeCell ref="Y358:Y359"/>
    <mergeCell ref="W359:W360"/>
    <mergeCell ref="Y360:Y361"/>
    <mergeCell ref="W361:W362"/>
    <mergeCell ref="Y362:Y363"/>
    <mergeCell ref="V363:W363"/>
    <mergeCell ref="W375:W376"/>
    <mergeCell ref="Y376:Y377"/>
    <mergeCell ref="W377:W378"/>
    <mergeCell ref="Y378:Y379"/>
    <mergeCell ref="W379:W380"/>
    <mergeCell ref="Y380:Y381"/>
    <mergeCell ref="W381:W382"/>
    <mergeCell ref="Y382:Y383"/>
    <mergeCell ref="V383:W383"/>
    <mergeCell ref="W387:W388"/>
    <mergeCell ref="Y388:Y389"/>
    <mergeCell ref="W389:W390"/>
    <mergeCell ref="Y390:Y391"/>
    <mergeCell ref="W391:W392"/>
    <mergeCell ref="Y392:Y393"/>
    <mergeCell ref="W393:W394"/>
    <mergeCell ref="Y394:Y395"/>
    <mergeCell ref="V395:W395"/>
    <mergeCell ref="W418:W419"/>
    <mergeCell ref="Y418:Y419"/>
    <mergeCell ref="W420:W421"/>
    <mergeCell ref="Y420:Y421"/>
    <mergeCell ref="W422:W423"/>
    <mergeCell ref="Y422:Y423"/>
    <mergeCell ref="W405:W406"/>
    <mergeCell ref="Y406:Y407"/>
    <mergeCell ref="W407:W408"/>
    <mergeCell ref="Y408:Y409"/>
    <mergeCell ref="W409:W410"/>
    <mergeCell ref="Y410:Y411"/>
    <mergeCell ref="W411:W412"/>
    <mergeCell ref="Y412:Y413"/>
    <mergeCell ref="V413:W413"/>
    <mergeCell ref="W424:W425"/>
    <mergeCell ref="Y424:Y425"/>
    <mergeCell ref="W432:W433"/>
    <mergeCell ref="Y433:Y434"/>
    <mergeCell ref="W434:W435"/>
    <mergeCell ref="Y435:Y436"/>
    <mergeCell ref="W436:W437"/>
    <mergeCell ref="Y437:Y438"/>
    <mergeCell ref="W438:W439"/>
    <mergeCell ref="Y439:Y440"/>
    <mergeCell ref="W456:W457"/>
    <mergeCell ref="Y456:Y457"/>
    <mergeCell ref="W474:W475"/>
    <mergeCell ref="Y474:Y475"/>
    <mergeCell ref="W476:W477"/>
    <mergeCell ref="Y476:Y477"/>
    <mergeCell ref="V440:W440"/>
    <mergeCell ref="W450:W451"/>
    <mergeCell ref="Y450:Y451"/>
    <mergeCell ref="W452:W453"/>
    <mergeCell ref="Y452:Y453"/>
    <mergeCell ref="W454:W455"/>
    <mergeCell ref="Y454:Y455"/>
    <mergeCell ref="W493:W494"/>
    <mergeCell ref="Y493:Y494"/>
    <mergeCell ref="W495:W496"/>
    <mergeCell ref="Y495:Y496"/>
    <mergeCell ref="W478:W479"/>
    <mergeCell ref="Y478:Y479"/>
    <mergeCell ref="W480:W481"/>
    <mergeCell ref="Y480:Y481"/>
    <mergeCell ref="W491:W492"/>
    <mergeCell ref="Y491:Y492"/>
  </mergeCell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33"/>
  <sheetViews>
    <sheetView tabSelected="1" workbookViewId="0">
      <selection activeCell="K5" sqref="K5"/>
    </sheetView>
  </sheetViews>
  <sheetFormatPr baseColWidth="10" defaultRowHeight="15.75" x14ac:dyDescent="0.25"/>
  <cols>
    <col min="2" max="2" width="10.875" style="25"/>
    <col min="4" max="4" width="17.75" bestFit="1" customWidth="1"/>
    <col min="5" max="5" width="10.875" style="18"/>
    <col min="6" max="6" width="10.875" style="19"/>
    <col min="7" max="7" width="21.625" customWidth="1"/>
  </cols>
  <sheetData>
    <row r="3" spans="1:8" x14ac:dyDescent="0.25">
      <c r="A3" t="s">
        <v>1</v>
      </c>
      <c r="B3" s="25" t="s">
        <v>2006</v>
      </c>
      <c r="C3" t="s">
        <v>2007</v>
      </c>
      <c r="D3" t="s">
        <v>2008</v>
      </c>
      <c r="E3" s="18" t="s">
        <v>2009</v>
      </c>
      <c r="F3" s="19" t="s">
        <v>2010</v>
      </c>
      <c r="G3" t="s">
        <v>2011</v>
      </c>
      <c r="H3" t="s">
        <v>2012</v>
      </c>
    </row>
    <row r="4" spans="1:8" x14ac:dyDescent="0.25">
      <c r="A4" s="17">
        <f>VLOOKUP(B4,'JAN 2017'!A:B,2,0)</f>
        <v>42736</v>
      </c>
      <c r="B4" s="25">
        <v>1</v>
      </c>
      <c r="C4">
        <f>COUNTIF('JAN 2017'!A:A,B4)</f>
        <v>14</v>
      </c>
      <c r="D4">
        <f ca="1">IFERROR(INDEX('JAN 2017'!F$1:F$10000,$E4),"")</f>
        <v>5</v>
      </c>
      <c r="E4" s="18">
        <f ca="1">IFERROR(MATCH(B4,'JAN 2017'!$A$2:$A$10000,0)+MATCH(MIN(OFFSET('JAN 2017'!$A$1,MATCH(B4,'JAN 2017'!$A$2:$A$10000,0),15,COUNTIF('JAN 2017'!$A$2:$A$10000,B4))),OFFSET('JAN 2017'!$A$1,MATCH(B4,'JAN 2017'!$A$2:$A$10000,0),15,COUNTIF('JAN 2017'!$A$2:$A$10000,B4)),0),"")</f>
        <v>7</v>
      </c>
      <c r="F4" s="19">
        <f ca="1">IFERROR(INDEX('JAN 2017'!F$1:F$10000,$E4),"")</f>
        <v>5</v>
      </c>
      <c r="G4" t="str">
        <f ca="1">IFERROR(INDEX('JAN 2017'!G$1:G$10000,$E4),"")</f>
        <v>Bazaki Seven  D4</v>
      </c>
      <c r="H4" s="16">
        <f ca="1">IFERROR(INDEX(OFFSET('JAN 2017'!$Q$1,MATCH($B4,'JAN 2017'!$A$2:$A$10000,0),,COUNTIF('JAN 2017'!$A$2:$A$10000,$B4)),MATCH($F4,OFFSET('JAN 2017'!$R$1,MATCH(B4,'JAN 2017'!$A$2:$A$10000,0),,COUNTIF('JAN 2017'!$A$2:$A$10000,$B4)),0)),"")</f>
        <v>3</v>
      </c>
    </row>
    <row r="5" spans="1:8" x14ac:dyDescent="0.25">
      <c r="A5" s="17">
        <f>VLOOKUP(B5,'JAN 2017'!A:B,2,0)</f>
        <v>42736</v>
      </c>
      <c r="B5" s="25">
        <v>2</v>
      </c>
      <c r="C5">
        <f>COUNTIF('JAN 2017'!A:A,B5)</f>
        <v>11</v>
      </c>
      <c r="D5">
        <f ca="1">IFERROR(INDEX('JAN 2017'!F$1:F$10000,$E5),"")</f>
        <v>9</v>
      </c>
      <c r="E5" s="18">
        <f ca="1">IFERROR(MATCH(B5,'JAN 2017'!$A$2:$A$10000,0)+MATCH(MIN(OFFSET('JAN 2017'!$A$1,MATCH(B5,'JAN 2017'!$A$2:$A$10000,0),15,COUNTIF('JAN 2017'!$A$2:$A$10000,B5))),OFFSET('JAN 2017'!$A$1,MATCH(B5,'JAN 2017'!$A$2:$A$10000,0),15,COUNTIF('JAN 2017'!$A$2:$A$10000,B5)),0),"")</f>
        <v>26</v>
      </c>
      <c r="F5" s="19">
        <f ca="1">IFERROR(INDEX('JAN 2017'!F$1:F$10000,$E5),"")</f>
        <v>9</v>
      </c>
      <c r="G5" t="str">
        <f ca="1">IFERROR(INDEX('JAN 2017'!G$1:G$10000,$E5),"")</f>
        <v>Dexter Chatho</v>
      </c>
      <c r="H5" s="16">
        <f ca="1">IFERROR(INDEX(OFFSET('JAN 2017'!$Q$1,MATCH($B5,'JAN 2017'!$A$2:$A$10000,0),,COUNTIF('JAN 2017'!$A$2:$A$10000,$B5)),MATCH($F5,OFFSET('JAN 2017'!$R$1,MATCH(B5,'JAN 2017'!$A$2:$A$10000,0),,COUNTIF('JAN 2017'!$A$2:$A$10000,$B5)),0)),"")</f>
        <v>2</v>
      </c>
    </row>
    <row r="6" spans="1:8" x14ac:dyDescent="0.25">
      <c r="A6" s="17">
        <f>VLOOKUP(B6,'JAN 2017'!A:B,2,0)</f>
        <v>42736</v>
      </c>
      <c r="B6" s="25">
        <v>3</v>
      </c>
      <c r="C6">
        <f>COUNTIF('JAN 2017'!A:A,B6)</f>
        <v>13</v>
      </c>
      <c r="D6">
        <f ca="1">IFERROR(INDEX('JAN 2017'!F$1:F$10000,$E6),"")</f>
        <v>8</v>
      </c>
      <c r="E6" s="18">
        <f ca="1">IFERROR(MATCH(B6,'JAN 2017'!$A$2:$A$10000,0)+MATCH(MIN(OFFSET('JAN 2017'!$A$1,MATCH(B6,'JAN 2017'!$A$2:$A$10000,0),15,COUNTIF('JAN 2017'!$A$2:$A$10000,B6))),OFFSET('JAN 2017'!$A$1,MATCH(B6,'JAN 2017'!$A$2:$A$10000,0),15,COUNTIF('JAN 2017'!$A$2:$A$10000,B6)),0),"")</f>
        <v>38</v>
      </c>
      <c r="F6" s="19">
        <f ca="1">IFERROR(INDEX('JAN 2017'!F$1:F$10000,$E6),"")</f>
        <v>8</v>
      </c>
      <c r="G6" t="str">
        <f ca="1">IFERROR(INDEX('JAN 2017'!G$1:G$10000,$E6),"")</f>
        <v>Cirrus Atout  D4</v>
      </c>
      <c r="H6" s="16">
        <f ca="1">IFERROR(INDEX(OFFSET('JAN 2017'!$Q$1,MATCH($B6,'JAN 2017'!$A$2:$A$10000,0),,COUNTIF('JAN 2017'!$A$2:$A$10000,$B6)),MATCH($F6,OFFSET('JAN 2017'!$R$1,MATCH(B6,'JAN 2017'!$A$2:$A$10000,0),,COUNTIF('JAN 2017'!$A$2:$A$10000,$B6)),0)),"")</f>
        <v>4</v>
      </c>
    </row>
    <row r="7" spans="1:8" x14ac:dyDescent="0.25">
      <c r="A7" s="17">
        <f>VLOOKUP(B7,'JAN 2017'!A:B,2,0)</f>
        <v>42736</v>
      </c>
      <c r="B7" s="25">
        <v>4</v>
      </c>
      <c r="C7">
        <f>COUNTIF('JAN 2017'!A:A,B7)</f>
        <v>18</v>
      </c>
      <c r="D7">
        <f ca="1">IFERROR(INDEX('JAN 2017'!F$1:F$10000,$E7),"")</f>
        <v>12</v>
      </c>
      <c r="E7" s="18">
        <f ca="1">IFERROR(MATCH(B7,'JAN 2017'!$A$2:$A$10000,0)+MATCH(MIN(OFFSET('JAN 2017'!$A$1,MATCH(B7,'JAN 2017'!$A$2:$A$10000,0),15,COUNTIF('JAN 2017'!$A$2:$A$10000,B7))),OFFSET('JAN 2017'!$A$1,MATCH(B7,'JAN 2017'!$A$2:$A$10000,0),15,COUNTIF('JAN 2017'!$A$2:$A$10000,B7)),0),"")</f>
        <v>57</v>
      </c>
      <c r="F7" s="19">
        <f ca="1">IFERROR(INDEX('JAN 2017'!F$1:F$10000,$E7),"")</f>
        <v>12</v>
      </c>
      <c r="G7" t="str">
        <f ca="1">IFERROR(INDEX('JAN 2017'!G$1:G$10000,$E7),"")</f>
        <v>Au Clair de Lune  D4</v>
      </c>
      <c r="H7" s="16" t="str">
        <f ca="1">IFERROR(INDEX(OFFSET('JAN 2017'!$Q$1,MATCH($B7,'JAN 2017'!$A$2:$A$10000,0),,COUNTIF('JAN 2017'!$A$2:$A$10000,$B7)),MATCH($F7,OFFSET('JAN 2017'!$R$1,MATCH(B7,'JAN 2017'!$A$2:$A$10000,0),,COUNTIF('JAN 2017'!$A$2:$A$10000,$B7)),0)),"")</f>
        <v>Dai</v>
      </c>
    </row>
    <row r="8" spans="1:8" x14ac:dyDescent="0.25">
      <c r="A8" s="17">
        <f>VLOOKUP(B8,'JAN 2017'!A:B,2,0)</f>
        <v>42736</v>
      </c>
      <c r="B8" s="25">
        <f>B7+1</f>
        <v>5</v>
      </c>
      <c r="C8">
        <f>COUNTIF('JAN 2017'!A:A,B8)</f>
        <v>18</v>
      </c>
      <c r="D8">
        <f ca="1">IFERROR(INDEX('JAN 2017'!F$1:F$10000,$E8),"")</f>
        <v>12</v>
      </c>
      <c r="E8" s="18">
        <f ca="1">IFERROR(MATCH(B8,'JAN 2017'!$A$2:$A$10000,0)+MATCH(MIN(OFFSET('JAN 2017'!$A$1,MATCH(B8,'JAN 2017'!$A$2:$A$10000,0),15,COUNTIF('JAN 2017'!$A$2:$A$10000,B8))),OFFSET('JAN 2017'!$A$1,MATCH(B8,'JAN 2017'!$A$2:$A$10000,0),15,COUNTIF('JAN 2017'!$A$2:$A$10000,B8)),0),"")</f>
        <v>79</v>
      </c>
      <c r="F8" s="19">
        <f ca="1">IFERROR(INDEX('JAN 2017'!F$1:F$10000,$E8),"")</f>
        <v>12</v>
      </c>
      <c r="G8" t="str">
        <f ca="1">IFERROR(INDEX('JAN 2017'!G$1:G$10000,$E8),"")</f>
        <v>Trinity Zet  D4</v>
      </c>
      <c r="H8" s="16">
        <f ca="1">IFERROR(INDEX(OFFSET('JAN 2017'!$Q$1,MATCH($B8,'JAN 2017'!$A$2:$A$10000,0),,COUNTIF('JAN 2017'!$A$2:$A$10000,$B8)),MATCH($F8,OFFSET('JAN 2017'!$R$1,MATCH(B8,'JAN 2017'!$A$2:$A$10000,0),,COUNTIF('JAN 2017'!$A$2:$A$10000,$B8)),0)),"")</f>
        <v>3</v>
      </c>
    </row>
    <row r="9" spans="1:8" x14ac:dyDescent="0.25">
      <c r="A9" s="17">
        <f>VLOOKUP(B9,'JAN 2017'!A:B,2,0)</f>
        <v>42736</v>
      </c>
      <c r="B9" s="25">
        <f t="shared" ref="B9:B33" si="0">B8+1</f>
        <v>6</v>
      </c>
      <c r="C9">
        <f>COUNTIF('JAN 2017'!A:A,B9)</f>
        <v>14</v>
      </c>
      <c r="D9">
        <f ca="1">IFERROR(INDEX('JAN 2017'!F$1:F$10000,$E9),"")</f>
        <v>3</v>
      </c>
      <c r="E9" s="18">
        <f ca="1">IFERROR(MATCH(B9,'JAN 2017'!$A$2:$A$10000,0)+MATCH(MIN(OFFSET('JAN 2017'!$A$1,MATCH(B9,'JAN 2017'!$A$2:$A$10000,0),15,COUNTIF('JAN 2017'!$A$2:$A$10000,B9))),OFFSET('JAN 2017'!$A$1,MATCH(B9,'JAN 2017'!$A$2:$A$10000,0),15,COUNTIF('JAN 2017'!$A$2:$A$10000,B9)),0),"")</f>
        <v>89</v>
      </c>
      <c r="F9" s="19">
        <f ca="1">IFERROR(INDEX('JAN 2017'!F$1:F$10000,$E9),"")</f>
        <v>3</v>
      </c>
      <c r="G9" t="str">
        <f ca="1">IFERROR(INDEX('JAN 2017'!G$1:G$10000,$E9),"")</f>
        <v>Bold Eagle  DP</v>
      </c>
      <c r="H9" s="16">
        <f ca="1">IFERROR(INDEX(OFFSET('JAN 2017'!$Q$1,MATCH($B9,'JAN 2017'!$A$2:$A$10000,0),,COUNTIF('JAN 2017'!$A$2:$A$10000,$B9)),MATCH($F9,OFFSET('JAN 2017'!$R$1,MATCH(B9,'JAN 2017'!$A$2:$A$10000,0),,COUNTIF('JAN 2017'!$A$2:$A$10000,$B9)),0)),"")</f>
        <v>1</v>
      </c>
    </row>
    <row r="10" spans="1:8" x14ac:dyDescent="0.25">
      <c r="A10" s="17">
        <f>VLOOKUP(B10,'JAN 2017'!A:B,2,0)</f>
        <v>42736</v>
      </c>
      <c r="B10" s="25">
        <f t="shared" si="0"/>
        <v>7</v>
      </c>
      <c r="C10">
        <f>COUNTIF('JAN 2017'!A:A,B10)</f>
        <v>14</v>
      </c>
      <c r="D10">
        <f ca="1">IFERROR(INDEX('JAN 2017'!F$1:F$10000,$E10),"")</f>
        <v>2</v>
      </c>
      <c r="E10" s="18">
        <f ca="1">IFERROR(MATCH(B10,'JAN 2017'!$A$2:$A$10000,0)+MATCH(MIN(OFFSET('JAN 2017'!$A$1,MATCH(B10,'JAN 2017'!$A$2:$A$10000,0),15,COUNTIF('JAN 2017'!$A$2:$A$10000,B10))),OFFSET('JAN 2017'!$A$1,MATCH(B10,'JAN 2017'!$A$2:$A$10000,0),15,COUNTIF('JAN 2017'!$A$2:$A$10000,B10)),0),"")</f>
        <v>103</v>
      </c>
      <c r="F10" s="19">
        <f ca="1">IFERROR(INDEX('JAN 2017'!F$1:F$10000,$E10),"")</f>
        <v>2</v>
      </c>
      <c r="G10" t="str">
        <f ca="1">IFERROR(INDEX('JAN 2017'!G$1:G$10000,$E10),"")</f>
        <v>Chamara de Guez  D4</v>
      </c>
      <c r="H10" s="16" t="str">
        <f ca="1">IFERROR(INDEX(OFFSET('JAN 2017'!$Q$1,MATCH($B10,'JAN 2017'!$A$2:$A$10000,0),,COUNTIF('JAN 2017'!$A$2:$A$10000,$B10)),MATCH($F10,OFFSET('JAN 2017'!$R$1,MATCH(B10,'JAN 2017'!$A$2:$A$10000,0),,COUNTIF('JAN 2017'!$A$2:$A$10000,$B10)),0)),"")</f>
        <v>Dai</v>
      </c>
    </row>
    <row r="11" spans="1:8" x14ac:dyDescent="0.25">
      <c r="A11" s="17">
        <f>VLOOKUP(B11,'JAN 2017'!A:B,2,0)</f>
        <v>42736</v>
      </c>
      <c r="B11" s="25">
        <f t="shared" si="0"/>
        <v>8</v>
      </c>
      <c r="C11">
        <f>COUNTIF('JAN 2017'!A:A,B11)</f>
        <v>11</v>
      </c>
      <c r="D11">
        <f ca="1">IFERROR(INDEX('JAN 2017'!F$1:F$10000,$E11),"")</f>
        <v>11</v>
      </c>
      <c r="E11" s="18">
        <f ca="1">IFERROR(MATCH(B11,'JAN 2017'!$A$2:$A$10000,0)+MATCH(MIN(OFFSET('JAN 2017'!$A$1,MATCH(B11,'JAN 2017'!$A$2:$A$10000,0),15,COUNTIF('JAN 2017'!$A$2:$A$10000,B11))),OFFSET('JAN 2017'!$A$1,MATCH(B11,'JAN 2017'!$A$2:$A$10000,0),15,COUNTIF('JAN 2017'!$A$2:$A$10000,B11)),0),"")</f>
        <v>128</v>
      </c>
      <c r="F11" s="19">
        <f ca="1">IFERROR(INDEX('JAN 2017'!F$1:F$10000,$E11),"")</f>
        <v>11</v>
      </c>
      <c r="G11" t="str">
        <f ca="1">IFERROR(INDEX('JAN 2017'!G$1:G$10000,$E11),"")</f>
        <v>Dalixoria  D4</v>
      </c>
      <c r="H11" s="16">
        <f ca="1">IFERROR(INDEX(OFFSET('JAN 2017'!$Q$1,MATCH($B11,'JAN 2017'!$A$2:$A$10000,0),,COUNTIF('JAN 2017'!$A$2:$A$10000,$B11)),MATCH($F11,OFFSET('JAN 2017'!$R$1,MATCH(B11,'JAN 2017'!$A$2:$A$10000,0),,COUNTIF('JAN 2017'!$A$2:$A$10000,$B11)),0)),"")</f>
        <v>2</v>
      </c>
    </row>
    <row r="12" spans="1:8" x14ac:dyDescent="0.25">
      <c r="A12" s="17">
        <f>VLOOKUP(B12,'JAN 2017'!A:B,2,0)</f>
        <v>42736</v>
      </c>
      <c r="B12" s="25">
        <f t="shared" si="0"/>
        <v>9</v>
      </c>
      <c r="C12">
        <f>COUNTIF('JAN 2017'!A:A,B12)</f>
        <v>9</v>
      </c>
      <c r="D12">
        <f ca="1">IFERROR(INDEX('JAN 2017'!F$1:F$10000,$E12),"")</f>
        <v>2</v>
      </c>
      <c r="E12" s="18">
        <f ca="1">IFERROR(MATCH(B12,'JAN 2017'!$A$2:$A$10000,0)+MATCH(MIN(OFFSET('JAN 2017'!$A$1,MATCH(B12,'JAN 2017'!$A$2:$A$10000,0),15,COUNTIF('JAN 2017'!$A$2:$A$10000,B12))),OFFSET('JAN 2017'!$A$1,MATCH(B12,'JAN 2017'!$A$2:$A$10000,0),15,COUNTIF('JAN 2017'!$A$2:$A$10000,B12)),0),"")</f>
        <v>132</v>
      </c>
      <c r="F12" s="19">
        <f ca="1">IFERROR(INDEX('JAN 2017'!F$1:F$10000,$E12),"")</f>
        <v>2</v>
      </c>
      <c r="G12" t="str">
        <f ca="1">IFERROR(INDEX('JAN 2017'!G$1:G$10000,$E12),"")</f>
        <v>Elena Princesse(E1)</v>
      </c>
      <c r="H12" s="16">
        <f ca="1">IFERROR(INDEX(OFFSET('JAN 2017'!$Q$1,MATCH($B12,'JAN 2017'!$A$2:$A$10000,0),,COUNTIF('JAN 2017'!$A$2:$A$10000,$B12)),MATCH($F12,OFFSET('JAN 2017'!$R$1,MATCH(B12,'JAN 2017'!$A$2:$A$10000,0),,COUNTIF('JAN 2017'!$A$2:$A$10000,$B12)),0)),"")</f>
        <v>2</v>
      </c>
    </row>
    <row r="13" spans="1:8" x14ac:dyDescent="0.25">
      <c r="A13" s="17">
        <f>VLOOKUP(B13,'JAN 2017'!A:B,2,0)</f>
        <v>42736</v>
      </c>
      <c r="B13" s="25">
        <f t="shared" si="0"/>
        <v>10</v>
      </c>
      <c r="C13">
        <f>COUNTIF('JAN 2017'!A:A,B13)</f>
        <v>13</v>
      </c>
      <c r="D13">
        <f ca="1">IFERROR(INDEX('JAN 2017'!F$1:F$10000,$E13),"")</f>
        <v>12</v>
      </c>
      <c r="E13" s="18">
        <f ca="1">IFERROR(MATCH(B13,'JAN 2017'!$A$2:$A$10000,0)+MATCH(MIN(OFFSET('JAN 2017'!$A$1,MATCH(B13,'JAN 2017'!$A$2:$A$10000,0),15,COUNTIF('JAN 2017'!$A$2:$A$10000,B13))),OFFSET('JAN 2017'!$A$1,MATCH(B13,'JAN 2017'!$A$2:$A$10000,0),15,COUNTIF('JAN 2017'!$A$2:$A$10000,B13)),0),"")</f>
        <v>153</v>
      </c>
      <c r="F13" s="19">
        <f ca="1">IFERROR(INDEX('JAN 2017'!F$1:F$10000,$E13),"")</f>
        <v>12</v>
      </c>
      <c r="G13" t="str">
        <f ca="1">IFERROR(INDEX('JAN 2017'!G$1:G$10000,$E13),"")</f>
        <v>Cilady Pierji  D4</v>
      </c>
      <c r="H13" s="16" t="str">
        <f ca="1">IFERROR(INDEX(OFFSET('JAN 2017'!$Q$1,MATCH($B13,'JAN 2017'!$A$2:$A$10000,0),,COUNTIF('JAN 2017'!$A$2:$A$10000,$B13)),MATCH($F13,OFFSET('JAN 2017'!$R$1,MATCH(B13,'JAN 2017'!$A$2:$A$10000,0),,COUNTIF('JAN 2017'!$A$2:$A$10000,$B13)),0)),"")</f>
        <v>Dai</v>
      </c>
    </row>
    <row r="14" spans="1:8" x14ac:dyDescent="0.25">
      <c r="A14" s="17">
        <f>VLOOKUP(B14,'JAN 2017'!A:B,2,0)</f>
        <v>42737</v>
      </c>
      <c r="B14" s="25">
        <f t="shared" si="0"/>
        <v>11</v>
      </c>
      <c r="C14">
        <f>COUNTIF('JAN 2017'!A:A,B14)</f>
        <v>11</v>
      </c>
      <c r="D14">
        <f ca="1">IFERROR(INDEX('JAN 2017'!F$1:F$10000,$E14),"")</f>
        <v>7</v>
      </c>
      <c r="E14" s="18">
        <f ca="1">IFERROR(MATCH(B14,'JAN 2017'!$A$2:$A$10000,0)+MATCH(MIN(OFFSET('JAN 2017'!$A$1,MATCH(B14,'JAN 2017'!$A$2:$A$10000,0),15,COUNTIF('JAN 2017'!$A$2:$A$10000,B14))),OFFSET('JAN 2017'!$A$1,MATCH(B14,'JAN 2017'!$A$2:$A$10000,0),15,COUNTIF('JAN 2017'!$A$2:$A$10000,B14)),0),"")</f>
        <v>162</v>
      </c>
      <c r="F14" s="19">
        <f ca="1">IFERROR(INDEX('JAN 2017'!F$1:F$10000,$E14),"")</f>
        <v>7</v>
      </c>
      <c r="G14" t="str">
        <f ca="1">IFERROR(INDEX('JAN 2017'!G$1:G$10000,$E14),"")</f>
        <v>Diego de la Crière  D4</v>
      </c>
      <c r="H14" s="16" t="str">
        <f ca="1">IFERROR(INDEX(OFFSET('JAN 2017'!$Q$1,MATCH($B14,'JAN 2017'!$A$2:$A$10000,0),,COUNTIF('JAN 2017'!$A$2:$A$10000,$B14)),MATCH($F14,OFFSET('JAN 2017'!$R$1,MATCH(B14,'JAN 2017'!$A$2:$A$10000,0),,COUNTIF('JAN 2017'!$A$2:$A$10000,$B14)),0)),"")</f>
        <v/>
      </c>
    </row>
    <row r="15" spans="1:8" x14ac:dyDescent="0.25">
      <c r="A15" s="17">
        <f>VLOOKUP(B15,'JAN 2017'!A:B,2,0)</f>
        <v>42737</v>
      </c>
      <c r="B15" s="25">
        <f t="shared" si="0"/>
        <v>12</v>
      </c>
      <c r="C15">
        <f>COUNTIF('JAN 2017'!A:A,B15)</f>
        <v>18</v>
      </c>
      <c r="D15">
        <f ca="1">IFERROR(INDEX('JAN 2017'!F$1:F$10000,$E15),"")</f>
        <v>18</v>
      </c>
      <c r="E15" s="18">
        <f ca="1">IFERROR(MATCH(B15,'JAN 2017'!$A$2:$A$10000,0)+MATCH(MIN(OFFSET('JAN 2017'!$A$1,MATCH(B15,'JAN 2017'!$A$2:$A$10000,0),15,COUNTIF('JAN 2017'!$A$2:$A$10000,B15))),OFFSET('JAN 2017'!$A$1,MATCH(B15,'JAN 2017'!$A$2:$A$10000,0),15,COUNTIF('JAN 2017'!$A$2:$A$10000,B15)),0),"")</f>
        <v>186</v>
      </c>
      <c r="F15" s="19">
        <f ca="1">IFERROR(INDEX('JAN 2017'!F$1:F$10000,$E15),"")</f>
        <v>18</v>
      </c>
      <c r="G15" t="str">
        <f ca="1">IFERROR(INDEX('JAN 2017'!G$1:G$10000,$E15),"")</f>
        <v>Un Cher Ami  D4</v>
      </c>
      <c r="H15" s="16">
        <f ca="1">IFERROR(INDEX(OFFSET('JAN 2017'!$Q$1,MATCH($B15,'JAN 2017'!$A$2:$A$10000,0),,COUNTIF('JAN 2017'!$A$2:$A$10000,$B15)),MATCH($F15,OFFSET('JAN 2017'!$R$1,MATCH(B15,'JAN 2017'!$A$2:$A$10000,0),,COUNTIF('JAN 2017'!$A$2:$A$10000,$B15)),0)),"")</f>
        <v>5</v>
      </c>
    </row>
    <row r="16" spans="1:8" x14ac:dyDescent="0.25">
      <c r="A16" s="17">
        <f>VLOOKUP(B16,'JAN 2017'!A:B,2,0)</f>
        <v>42737</v>
      </c>
      <c r="B16" s="25">
        <f t="shared" si="0"/>
        <v>13</v>
      </c>
      <c r="C16">
        <f>COUNTIF('JAN 2017'!A:A,B16)</f>
        <v>11</v>
      </c>
      <c r="D16">
        <f ca="1">IFERROR(INDEX('JAN 2017'!F$1:F$10000,$E16),"")</f>
        <v>10</v>
      </c>
      <c r="E16" s="18">
        <f ca="1">IFERROR(MATCH(B16,'JAN 2017'!$A$2:$A$10000,0)+MATCH(MIN(OFFSET('JAN 2017'!$A$1,MATCH(B16,'JAN 2017'!$A$2:$A$10000,0),15,COUNTIF('JAN 2017'!$A$2:$A$10000,B16))),OFFSET('JAN 2017'!$A$1,MATCH(B16,'JAN 2017'!$A$2:$A$10000,0),15,COUNTIF('JAN 2017'!$A$2:$A$10000,B16)),0),"")</f>
        <v>197</v>
      </c>
      <c r="F16" s="19">
        <f ca="1">IFERROR(INDEX('JAN 2017'!F$1:F$10000,$E16),"")</f>
        <v>10</v>
      </c>
      <c r="G16" t="str">
        <f ca="1">IFERROR(INDEX('JAN 2017'!G$1:G$10000,$E16),"")</f>
        <v>Bourbon Somolli  D4</v>
      </c>
      <c r="H16" s="16" t="str">
        <f ca="1">IFERROR(INDEX(OFFSET('JAN 2017'!$Q$1,MATCH($B16,'JAN 2017'!$A$2:$A$10000,0),,COUNTIF('JAN 2017'!$A$2:$A$10000,$B16)),MATCH($F16,OFFSET('JAN 2017'!$R$1,MATCH(B16,'JAN 2017'!$A$2:$A$10000,0),,COUNTIF('JAN 2017'!$A$2:$A$10000,$B16)),0)),"")</f>
        <v>Dai</v>
      </c>
    </row>
    <row r="17" spans="1:8" x14ac:dyDescent="0.25">
      <c r="A17" s="17">
        <f>VLOOKUP(B17,'JAN 2017'!A:B,2,0)</f>
        <v>42737</v>
      </c>
      <c r="B17" s="25">
        <f t="shared" si="0"/>
        <v>14</v>
      </c>
      <c r="C17">
        <f>COUNTIF('JAN 2017'!A:A,B17)</f>
        <v>30</v>
      </c>
      <c r="D17">
        <f ca="1">IFERROR(INDEX('JAN 2017'!F$1:F$10000,$E17),"")</f>
        <v>6</v>
      </c>
      <c r="E17" s="18">
        <f ca="1">IFERROR(MATCH(B17,'JAN 2017'!$A$2:$A$10000,0)+MATCH(MIN(OFFSET('JAN 2017'!$A$1,MATCH(B17,'JAN 2017'!$A$2:$A$10000,0),15,COUNTIF('JAN 2017'!$A$2:$A$10000,B17))),OFFSET('JAN 2017'!$A$1,MATCH(B17,'JAN 2017'!$A$2:$A$10000,0),15,COUNTIF('JAN 2017'!$A$2:$A$10000,B17)),0),"")</f>
        <v>206</v>
      </c>
      <c r="F17" s="19">
        <f ca="1">IFERROR(INDEX('JAN 2017'!F$1:F$10000,$E17),"")</f>
        <v>6</v>
      </c>
      <c r="G17" t="str">
        <f ca="1">IFERROR(INDEX('JAN 2017'!G$1:G$10000,$E17),"")</f>
        <v>Amazone du Mont  D4</v>
      </c>
      <c r="H17" s="16">
        <f ca="1">IFERROR(INDEX(OFFSET('JAN 2017'!$Q$1,MATCH($B17,'JAN 2017'!$A$2:$A$10000,0),,COUNTIF('JAN 2017'!$A$2:$A$10000,$B17)),MATCH($F17,OFFSET('JAN 2017'!$R$1,MATCH(B17,'JAN 2017'!$A$2:$A$10000,0),,COUNTIF('JAN 2017'!$A$2:$A$10000,$B17)),0)),"")</f>
        <v>6</v>
      </c>
    </row>
    <row r="18" spans="1:8" x14ac:dyDescent="0.25">
      <c r="A18" s="17">
        <f>VLOOKUP(B18,'JAN 2017'!A:B,2,0)</f>
        <v>42737</v>
      </c>
      <c r="B18" s="25">
        <f t="shared" si="0"/>
        <v>15</v>
      </c>
      <c r="C18">
        <f>COUNTIF('JAN 2017'!A:A,B18)</f>
        <v>18</v>
      </c>
      <c r="D18">
        <f ca="1">IFERROR(INDEX('JAN 2017'!F$1:F$10000,$E18),"")</f>
        <v>16</v>
      </c>
      <c r="E18" s="18">
        <f ca="1">IFERROR(MATCH(B18,'JAN 2017'!$A$2:$A$10000,0)+MATCH(MIN(OFFSET('JAN 2017'!$A$1,MATCH(B18,'JAN 2017'!$A$2:$A$10000,0),15,COUNTIF('JAN 2017'!$A$2:$A$10000,B18))),OFFSET('JAN 2017'!$A$1,MATCH(B18,'JAN 2017'!$A$2:$A$10000,0),15,COUNTIF('JAN 2017'!$A$2:$A$10000,B18)),0),"")</f>
        <v>248</v>
      </c>
      <c r="F18" s="19">
        <f ca="1">IFERROR(INDEX('JAN 2017'!F$1:F$10000,$E18),"")</f>
        <v>16</v>
      </c>
      <c r="G18" t="str">
        <f ca="1">IFERROR(INDEX('JAN 2017'!G$1:G$10000,$E18),"")</f>
        <v>Bingo de Cossé  DP</v>
      </c>
      <c r="H18" s="16">
        <f ca="1">IFERROR(INDEX(OFFSET('JAN 2017'!$Q$1,MATCH($B18,'JAN 2017'!$A$2:$A$10000,0),,COUNTIF('JAN 2017'!$A$2:$A$10000,$B18)),MATCH($F18,OFFSET('JAN 2017'!$R$1,MATCH(B18,'JAN 2017'!$A$2:$A$10000,0),,COUNTIF('JAN 2017'!$A$2:$A$10000,$B18)),0)),"")</f>
        <v>5</v>
      </c>
    </row>
    <row r="19" spans="1:8" x14ac:dyDescent="0.25">
      <c r="A19" s="17">
        <f>VLOOKUP(B19,'JAN 2017'!A:B,2,0)</f>
        <v>42737</v>
      </c>
      <c r="B19" s="25">
        <f t="shared" si="0"/>
        <v>16</v>
      </c>
      <c r="C19">
        <f>COUNTIF('JAN 2017'!A:A,B19)</f>
        <v>18</v>
      </c>
      <c r="D19">
        <f ca="1">IFERROR(INDEX('JAN 2017'!F$1:F$10000,$E19),"")</f>
        <v>17</v>
      </c>
      <c r="E19" s="18">
        <f ca="1">IFERROR(MATCH(B19,'JAN 2017'!$A$2:$A$10000,0)+MATCH(MIN(OFFSET('JAN 2017'!$A$1,MATCH(B19,'JAN 2017'!$A$2:$A$10000,0),15,COUNTIF('JAN 2017'!$A$2:$A$10000,B19))),OFFSET('JAN 2017'!$A$1,MATCH(B19,'JAN 2017'!$A$2:$A$10000,0),15,COUNTIF('JAN 2017'!$A$2:$A$10000,B19)),0),"")</f>
        <v>269</v>
      </c>
      <c r="F19" s="19">
        <f ca="1">IFERROR(INDEX('JAN 2017'!F$1:F$10000,$E19),"")</f>
        <v>17</v>
      </c>
      <c r="G19" t="str">
        <f ca="1">IFERROR(INDEX('JAN 2017'!G$1:G$10000,$E19),"")</f>
        <v>Bacchus d'ela  D4</v>
      </c>
      <c r="H19" s="16">
        <f ca="1">IFERROR(INDEX(OFFSET('JAN 2017'!$Q$1,MATCH($B19,'JAN 2017'!$A$2:$A$10000,0),,COUNTIF('JAN 2017'!$A$2:$A$10000,$B19)),MATCH($F19,OFFSET('JAN 2017'!$R$1,MATCH(B19,'JAN 2017'!$A$2:$A$10000,0),,COUNTIF('JAN 2017'!$A$2:$A$10000,$B19)),0)),"")</f>
        <v>1</v>
      </c>
    </row>
    <row r="20" spans="1:8" x14ac:dyDescent="0.25">
      <c r="A20" s="17">
        <f>VLOOKUP(B20,'JAN 2017'!A:B,2,0)</f>
        <v>42737</v>
      </c>
      <c r="B20" s="25">
        <f t="shared" si="0"/>
        <v>17</v>
      </c>
      <c r="C20">
        <f>COUNTIF('JAN 2017'!A:A,B20)</f>
        <v>14</v>
      </c>
      <c r="D20">
        <f ca="1">IFERROR(INDEX('JAN 2017'!F$1:F$10000,$E20),"")</f>
        <v>8</v>
      </c>
      <c r="E20" s="18">
        <f ca="1">IFERROR(MATCH(B20,'JAN 2017'!$A$2:$A$10000,0)+MATCH(MIN(OFFSET('JAN 2017'!$A$1,MATCH(B20,'JAN 2017'!$A$2:$A$10000,0),15,COUNTIF('JAN 2017'!$A$2:$A$10000,B20))),OFFSET('JAN 2017'!$A$1,MATCH(B20,'JAN 2017'!$A$2:$A$10000,0),15,COUNTIF('JAN 2017'!$A$2:$A$10000,B20)),0),"")</f>
        <v>279</v>
      </c>
      <c r="F20" s="19">
        <f ca="1">IFERROR(INDEX('JAN 2017'!F$1:F$10000,$E20),"")</f>
        <v>8</v>
      </c>
      <c r="G20" t="str">
        <f ca="1">IFERROR(INDEX('JAN 2017'!G$1:G$10000,$E20),"")</f>
        <v>Call Me Sly</v>
      </c>
      <c r="H20" s="16">
        <f ca="1">IFERROR(INDEX(OFFSET('JAN 2017'!$Q$1,MATCH($B20,'JAN 2017'!$A$2:$A$10000,0),,COUNTIF('JAN 2017'!$A$2:$A$10000,$B20)),MATCH($F20,OFFSET('JAN 2017'!$R$1,MATCH(B20,'JAN 2017'!$A$2:$A$10000,0),,COUNTIF('JAN 2017'!$A$2:$A$10000,$B20)),0)),"")</f>
        <v>2</v>
      </c>
    </row>
    <row r="21" spans="1:8" x14ac:dyDescent="0.25">
      <c r="A21" s="17">
        <f>VLOOKUP(B21,'JAN 2017'!A:B,2,0)</f>
        <v>42737</v>
      </c>
      <c r="B21" s="25">
        <f t="shared" si="0"/>
        <v>18</v>
      </c>
      <c r="C21">
        <f>COUNTIF('JAN 2017'!A:A,B21)</f>
        <v>15</v>
      </c>
      <c r="D21">
        <f ca="1">IFERROR(INDEX('JAN 2017'!F$1:F$10000,$E21),"")</f>
        <v>6</v>
      </c>
      <c r="E21" s="18">
        <f ca="1">IFERROR(MATCH(B21,'JAN 2017'!$A$2:$A$10000,0)+MATCH(MIN(OFFSET('JAN 2017'!$A$1,MATCH(B21,'JAN 2017'!$A$2:$A$10000,0),15,COUNTIF('JAN 2017'!$A$2:$A$10000,B21))),OFFSET('JAN 2017'!$A$1,MATCH(B21,'JAN 2017'!$A$2:$A$10000,0),15,COUNTIF('JAN 2017'!$A$2:$A$10000,B21)),0),"")</f>
        <v>292</v>
      </c>
      <c r="F21" s="19">
        <f ca="1">IFERROR(INDEX('JAN 2017'!F$1:F$10000,$E21),"")</f>
        <v>6</v>
      </c>
      <c r="G21" t="str">
        <f ca="1">IFERROR(INDEX('JAN 2017'!G$1:G$10000,$E21),"")</f>
        <v>Davina du Pont</v>
      </c>
      <c r="H21" s="16" t="str">
        <f ca="1">IFERROR(INDEX(OFFSET('JAN 2017'!$Q$1,MATCH($B21,'JAN 2017'!$A$2:$A$10000,0),,COUNTIF('JAN 2017'!$A$2:$A$10000,$B21)),MATCH($F21,OFFSET('JAN 2017'!$R$1,MATCH(B21,'JAN 2017'!$A$2:$A$10000,0),,COUNTIF('JAN 2017'!$A$2:$A$10000,$B21)),0)),"")</f>
        <v>Dai</v>
      </c>
    </row>
    <row r="22" spans="1:8" x14ac:dyDescent="0.25">
      <c r="A22" s="17">
        <f>VLOOKUP(B22,'JAN 2017'!A:B,2,0)</f>
        <v>42738</v>
      </c>
      <c r="B22" s="25">
        <f t="shared" si="0"/>
        <v>19</v>
      </c>
      <c r="C22">
        <f>COUNTIF('JAN 2017'!A:A,B22)</f>
        <v>13</v>
      </c>
      <c r="D22">
        <f ca="1">IFERROR(INDEX('JAN 2017'!F$1:F$10000,$E22),"")</f>
        <v>7</v>
      </c>
      <c r="E22" s="18">
        <f ca="1">IFERROR(MATCH(B22,'JAN 2017'!$A$2:$A$10000,0)+MATCH(MIN(OFFSET('JAN 2017'!$A$1,MATCH(B22,'JAN 2017'!$A$2:$A$10000,0),15,COUNTIF('JAN 2017'!$A$2:$A$10000,B22))),OFFSET('JAN 2017'!$A$1,MATCH(B22,'JAN 2017'!$A$2:$A$10000,0),15,COUNTIF('JAN 2017'!$A$2:$A$10000,B22)),0),"")</f>
        <v>310</v>
      </c>
      <c r="F22" s="19">
        <f ca="1">IFERROR(INDEX('JAN 2017'!F$1:F$10000,$E22),"")</f>
        <v>7</v>
      </c>
      <c r="G22" t="str">
        <f ca="1">IFERROR(INDEX('JAN 2017'!G$1:G$10000,$E22),"")</f>
        <v>Bakota d'Occagnes  D4</v>
      </c>
      <c r="H22" s="16">
        <f ca="1">IFERROR(INDEX(OFFSET('JAN 2017'!$Q$1,MATCH($B22,'JAN 2017'!$A$2:$A$10000,0),,COUNTIF('JAN 2017'!$A$2:$A$10000,$B22)),MATCH($F22,OFFSET('JAN 2017'!$R$1,MATCH(B22,'JAN 2017'!$A$2:$A$10000,0),,COUNTIF('JAN 2017'!$A$2:$A$10000,$B22)),0)),"")</f>
        <v>2</v>
      </c>
    </row>
    <row r="23" spans="1:8" x14ac:dyDescent="0.25">
      <c r="A23" s="17">
        <f>VLOOKUP(B23,'JAN 2017'!A:B,2,0)</f>
        <v>42738</v>
      </c>
      <c r="B23" s="25">
        <f t="shared" si="0"/>
        <v>20</v>
      </c>
      <c r="C23">
        <f>COUNTIF('JAN 2017'!A:A,B23)</f>
        <v>14</v>
      </c>
      <c r="D23">
        <f ca="1">IFERROR(INDEX('JAN 2017'!F$1:F$10000,$E23),"")</f>
        <v>11</v>
      </c>
      <c r="E23" s="18">
        <f ca="1">IFERROR(MATCH(B23,'JAN 2017'!$A$2:$A$10000,0)+MATCH(MIN(OFFSET('JAN 2017'!$A$1,MATCH(B23,'JAN 2017'!$A$2:$A$10000,0),15,COUNTIF('JAN 2017'!$A$2:$A$10000,B23))),OFFSET('JAN 2017'!$A$1,MATCH(B23,'JAN 2017'!$A$2:$A$10000,0),15,COUNTIF('JAN 2017'!$A$2:$A$10000,B23)),0),"")</f>
        <v>330</v>
      </c>
      <c r="F23" s="19">
        <f ca="1">IFERROR(INDEX('JAN 2017'!F$1:F$10000,$E23),"")</f>
        <v>11</v>
      </c>
      <c r="H23" s="16">
        <f ca="1">IFERROR(INDEX(OFFSET('JAN 2017'!$Q$1,MATCH($B23,'JAN 2017'!$A$2:$A$10000,0),,COUNTIF('JAN 2017'!$A$2:$A$10000,$B23)),MATCH($F23,OFFSET('JAN 2017'!$R$1,MATCH(B23,'JAN 2017'!$A$2:$A$10000,0),,COUNTIF('JAN 2017'!$A$2:$A$10000,$B23)),0)),"")</f>
        <v>1</v>
      </c>
    </row>
    <row r="24" spans="1:8" x14ac:dyDescent="0.25">
      <c r="A24" s="17">
        <f>VLOOKUP(B24,'JAN 2017'!A:B,2,0)</f>
        <v>42738</v>
      </c>
      <c r="B24" s="25">
        <f t="shared" si="0"/>
        <v>21</v>
      </c>
      <c r="C24">
        <f>COUNTIF('JAN 2017'!A:A,B24)</f>
        <v>16</v>
      </c>
      <c r="D24">
        <f ca="1">IFERROR(INDEX('JAN 2017'!F$1:F$10000,$E24),"")</f>
        <v>16</v>
      </c>
      <c r="E24" s="18">
        <f ca="1">IFERROR(MATCH(B24,'JAN 2017'!$A$2:$A$10000,0)+MATCH(MIN(OFFSET('JAN 2017'!$A$1,MATCH(B24,'JAN 2017'!$A$2:$A$10000,0),15,COUNTIF('JAN 2017'!$A$2:$A$10000,B24))),OFFSET('JAN 2017'!$A$1,MATCH(B24,'JAN 2017'!$A$2:$A$10000,0),15,COUNTIF('JAN 2017'!$A$2:$A$10000,B24)),0),"")</f>
        <v>351</v>
      </c>
      <c r="F24" s="19">
        <f ca="1">IFERROR(INDEX('JAN 2017'!F$1:F$10000,$E24),"")</f>
        <v>16</v>
      </c>
      <c r="H24" s="16">
        <f ca="1">IFERROR(INDEX(OFFSET('JAN 2017'!$Q$1,MATCH($B24,'JAN 2017'!$A$2:$A$10000,0),,COUNTIF('JAN 2017'!$A$2:$A$10000,$B24)),MATCH($F24,OFFSET('JAN 2017'!$R$1,MATCH(B24,'JAN 2017'!$A$2:$A$10000,0),,COUNTIF('JAN 2017'!$A$2:$A$10000,$B24)),0)),"")</f>
        <v>4</v>
      </c>
    </row>
    <row r="25" spans="1:8" x14ac:dyDescent="0.25">
      <c r="A25" s="17">
        <f>VLOOKUP(B25,'JAN 2017'!A:B,2,0)</f>
        <v>42738</v>
      </c>
      <c r="B25" s="25">
        <f t="shared" si="0"/>
        <v>22</v>
      </c>
      <c r="C25">
        <f>COUNTIF('JAN 2017'!A:A,B25)</f>
        <v>18</v>
      </c>
      <c r="D25">
        <f ca="1">IFERROR(INDEX('JAN 2017'!F$1:F$10000,$E25),"")</f>
        <v>18</v>
      </c>
      <c r="E25" s="18">
        <f ca="1">IFERROR(MATCH(B25,'JAN 2017'!$A$2:$A$10000,0)+MATCH(MIN(OFFSET('JAN 2017'!$A$1,MATCH(B25,'JAN 2017'!$A$2:$A$10000,0),15,COUNTIF('JAN 2017'!$A$2:$A$10000,B25))),OFFSET('JAN 2017'!$A$1,MATCH(B25,'JAN 2017'!$A$2:$A$10000,0),15,COUNTIF('JAN 2017'!$A$2:$A$10000,B25)),0),"")</f>
        <v>371</v>
      </c>
      <c r="F25" s="19" t="str">
        <f ca="1">IFERROR(INDEX(#REF!,$E25),"")</f>
        <v/>
      </c>
      <c r="H25" s="16" t="str">
        <f ca="1">IFERROR(INDEX(OFFSET('JAN 2017'!$Q$1,MATCH($B25,'JAN 2017'!$A$2:$A$10000,0),,COUNTIF('JAN 2017'!$A$2:$A$10000,$B25)),MATCH($F25,OFFSET('JAN 2017'!$R$1,MATCH(B25,'JAN 2017'!$A$2:$A$10000,0),,COUNTIF('JAN 2017'!$A$2:$A$10000,$B25)),0)),"")</f>
        <v/>
      </c>
    </row>
    <row r="26" spans="1:8" x14ac:dyDescent="0.25">
      <c r="A26" s="17">
        <f>VLOOKUP(B26,'JAN 2017'!A:B,2,0)</f>
        <v>42738</v>
      </c>
      <c r="B26" s="25">
        <f t="shared" si="0"/>
        <v>23</v>
      </c>
      <c r="C26">
        <f>COUNTIF('JAN 2017'!A:A,B26)</f>
        <v>10</v>
      </c>
      <c r="E26" s="18">
        <f ca="1">IFERROR(MATCH(B26,'JAN 2017'!$A$2:$A$10000,0)+MATCH(MIN(OFFSET('JAN 2017'!$A$1,MATCH(B26,'JAN 2017'!$A$2:$A$10000,0),15,COUNTIF('JAN 2017'!$A$2:$A$10000,B26))),OFFSET('JAN 2017'!$A$1,MATCH(B26,'JAN 2017'!$A$2:$A$10000,0),15,COUNTIF('JAN 2017'!$A$2:$A$10000,B26)),0),"")</f>
        <v>382</v>
      </c>
      <c r="F26" s="19" t="str">
        <f ca="1">IFERROR(INDEX(#REF!,$E26),"")</f>
        <v/>
      </c>
      <c r="H26" s="16" t="str">
        <f ca="1">IFERROR(INDEX(OFFSET('JAN 2017'!$Q$1,MATCH($B26,'JAN 2017'!$A$2:$A$10000,0),,COUNTIF('JAN 2017'!$A$2:$A$10000,$B26)),MATCH($F26,OFFSET('JAN 2017'!$R$1,MATCH(B26,'JAN 2017'!$A$2:$A$10000,0),,COUNTIF('JAN 2017'!$A$2:$A$10000,$B26)),0)),"")</f>
        <v/>
      </c>
    </row>
    <row r="27" spans="1:8" x14ac:dyDescent="0.25">
      <c r="A27" s="17">
        <f>VLOOKUP(B27,'JAN 2017'!A:B,2,0)</f>
        <v>42738</v>
      </c>
      <c r="B27" s="25">
        <f t="shared" si="0"/>
        <v>24</v>
      </c>
      <c r="C27">
        <f>COUNTIF('JAN 2017'!A:A,B27)</f>
        <v>16</v>
      </c>
      <c r="E27" s="18" t="str">
        <f ca="1">IFERROR(MATCH(B27,#REF!,0)+MATCH(MIN(OFFSET(#REF!,MATCH(B27,#REF!,0),15,COUNTIF(#REF!,B27))),OFFSET(#REF!,MATCH(B27,#REF!,0),15,COUNTIF(#REF!,B27)),0),"")</f>
        <v/>
      </c>
      <c r="F27" s="19" t="str">
        <f ca="1">IFERROR(INDEX(#REF!,$E27),"")</f>
        <v/>
      </c>
      <c r="H27" s="16" t="str">
        <f ca="1">IFERROR(INDEX(OFFSET('JAN 2017'!$Q$1,MATCH($B27,'JAN 2017'!$A$2:$A$10000,0),,COUNTIF('JAN 2017'!$A$2:$A$10000,$B27)),MATCH($F27,OFFSET('JAN 2017'!$R$1,MATCH(B27,'JAN 2017'!$A$2:$A$10000,0),,COUNTIF('JAN 2017'!$A$2:$A$10000,$B27)),0)),"")</f>
        <v/>
      </c>
    </row>
    <row r="28" spans="1:8" x14ac:dyDescent="0.25">
      <c r="A28" s="17">
        <f>VLOOKUP(B28,'JAN 2017'!A:B,2,0)</f>
        <v>42738</v>
      </c>
      <c r="B28" s="25">
        <f t="shared" si="0"/>
        <v>25</v>
      </c>
      <c r="C28">
        <f>COUNTIF('JAN 2017'!A:A,B28)</f>
        <v>12</v>
      </c>
      <c r="E28" s="18" t="str">
        <f ca="1">IFERROR(MATCH(B28,#REF!,0)+MATCH(MIN(OFFSET(#REF!,MATCH(B28,#REF!,0),15,COUNTIF(#REF!,B28))),OFFSET(#REF!,MATCH(B28,#REF!,0),15,COUNTIF(#REF!,B28)),0),"")</f>
        <v/>
      </c>
      <c r="F28" s="19" t="str">
        <f ca="1">IFERROR(INDEX(#REF!,$E28),"")</f>
        <v/>
      </c>
      <c r="H28" s="16" t="str">
        <f ca="1">IFERROR(INDEX(OFFSET('JAN 2017'!$Q$1,MATCH($B28,'JAN 2017'!$A$2:$A$10000,0),,COUNTIF('JAN 2017'!$A$2:$A$10000,$B28)),MATCH($F28,OFFSET('JAN 2017'!$R$1,MATCH(B28,'JAN 2017'!$A$2:$A$10000,0),,COUNTIF('JAN 2017'!$A$2:$A$10000,$B28)),0)),"")</f>
        <v/>
      </c>
    </row>
    <row r="29" spans="1:8" x14ac:dyDescent="0.25">
      <c r="A29" s="17">
        <f>VLOOKUP(B29,'JAN 2017'!A:B,2,0)</f>
        <v>42738</v>
      </c>
      <c r="B29" s="25">
        <f t="shared" si="0"/>
        <v>26</v>
      </c>
      <c r="C29">
        <f>COUNTIF('JAN 2017'!A:A,B29)</f>
        <v>12</v>
      </c>
      <c r="E29" s="18" t="str">
        <f ca="1">IFERROR(MATCH(B29,#REF!,0)+MATCH(MIN(OFFSET(#REF!,MATCH(B29,#REF!,0),15,COUNTIF(#REF!,B29))),OFFSET(#REF!,MATCH(B29,#REF!,0),15,COUNTIF(#REF!,B29)),0),"")</f>
        <v/>
      </c>
      <c r="F29" s="19" t="str">
        <f ca="1">IFERROR(INDEX(#REF!,$E29),"")</f>
        <v/>
      </c>
      <c r="H29" s="16" t="str">
        <f ca="1">IFERROR(INDEX(OFFSET('JAN 2017'!$Q$1,MATCH($B29,'JAN 2017'!$A$2:$A$10000,0),,COUNTIF('JAN 2017'!$A$2:$A$10000,$B29)),MATCH($F29,OFFSET('JAN 2017'!$R$1,MATCH(B29,'JAN 2017'!$A$2:$A$10000,0),,COUNTIF('JAN 2017'!$A$2:$A$10000,$B29)),0)),"")</f>
        <v/>
      </c>
    </row>
    <row r="30" spans="1:8" x14ac:dyDescent="0.25">
      <c r="A30" s="17">
        <f>VLOOKUP(B30,'JAN 2017'!A:B,2,0)</f>
        <v>42738</v>
      </c>
      <c r="B30" s="25">
        <f t="shared" si="0"/>
        <v>27</v>
      </c>
      <c r="C30">
        <f>COUNTIF('JAN 2017'!A:A,B30)</f>
        <v>15</v>
      </c>
      <c r="E30" s="18" t="str">
        <f ca="1">IFERROR(MATCH(B30,#REF!,0)+MATCH(MIN(OFFSET(#REF!,MATCH(B30,#REF!,0),15,COUNTIF(#REF!,B30))),OFFSET(#REF!,MATCH(B30,#REF!,0),15,COUNTIF(#REF!,B30)),0),"")</f>
        <v/>
      </c>
      <c r="F30" s="19" t="str">
        <f ca="1">IFERROR(INDEX(#REF!,$E30),"")</f>
        <v/>
      </c>
      <c r="H30" s="16" t="str">
        <f ca="1">IFERROR(INDEX(OFFSET('JAN 2017'!$Q$1,MATCH($B30,'JAN 2017'!$A$2:$A$10000,0),,COUNTIF('JAN 2017'!$A$2:$A$10000,$B30)),MATCH($F30,OFFSET('JAN 2017'!$R$1,MATCH(B30,'JAN 2017'!$A$2:$A$10000,0),,COUNTIF('JAN 2017'!$A$2:$A$10000,$B30)),0)),"")</f>
        <v/>
      </c>
    </row>
    <row r="31" spans="1:8" x14ac:dyDescent="0.25">
      <c r="A31" s="17">
        <f>VLOOKUP(B31,'JAN 2017'!A:B,2,0)</f>
        <v>42739</v>
      </c>
      <c r="B31" s="25">
        <f t="shared" si="0"/>
        <v>28</v>
      </c>
      <c r="C31">
        <f>COUNTIF('JAN 2017'!A:A,B31)</f>
        <v>18</v>
      </c>
      <c r="E31" s="18" t="str">
        <f ca="1">IFERROR(MATCH(B31,#REF!,0)+MATCH(MIN(OFFSET(#REF!,MATCH(B31,#REF!,0),15,COUNTIF(#REF!,B31))),OFFSET(#REF!,MATCH(B31,#REF!,0),15,COUNTIF(#REF!,B31)),0),"")</f>
        <v/>
      </c>
      <c r="F31" s="19" t="str">
        <f ca="1">IFERROR(INDEX(#REF!,$E31),"")</f>
        <v/>
      </c>
      <c r="H31" s="16" t="str">
        <f ca="1">IFERROR(INDEX(OFFSET('JAN 2017'!$Q$1,MATCH($B31,'JAN 2017'!$A$2:$A$10000,0),,COUNTIF('JAN 2017'!$A$2:$A$10000,$B31)),MATCH($F31,OFFSET('JAN 2017'!$R$1,MATCH(B31,'JAN 2017'!$A$2:$A$10000,0),,COUNTIF('JAN 2017'!$A$2:$A$10000,$B31)),0)),"")</f>
        <v/>
      </c>
    </row>
    <row r="32" spans="1:8" x14ac:dyDescent="0.25">
      <c r="A32" s="17">
        <f>VLOOKUP(B32,'JAN 2017'!A:B,2,0)</f>
        <v>42739</v>
      </c>
      <c r="B32" s="25">
        <f t="shared" si="0"/>
        <v>29</v>
      </c>
      <c r="C32">
        <f>COUNTIF('JAN 2017'!A:A,B32)</f>
        <v>16</v>
      </c>
      <c r="E32" s="18" t="str">
        <f ca="1">IFERROR(MATCH(B32,#REF!,0)+MATCH(MIN(OFFSET(#REF!,MATCH(B32,#REF!,0),15,COUNTIF(#REF!,B32))),OFFSET(#REF!,MATCH(B32,#REF!,0),15,COUNTIF(#REF!,B32)),0),"")</f>
        <v/>
      </c>
      <c r="F32" s="19" t="str">
        <f ca="1">IFERROR(INDEX(#REF!,$E32),"")</f>
        <v/>
      </c>
      <c r="H32" s="16" t="str">
        <f ca="1">IFERROR(INDEX(OFFSET('JAN 2017'!$Q$1,MATCH($B32,'JAN 2017'!$A$2:$A$10000,0),,COUNTIF('JAN 2017'!$A$2:$A$10000,$B32)),MATCH($F32,OFFSET('JAN 2017'!$R$1,MATCH(B32,'JAN 2017'!$A$2:$A$10000,0),,COUNTIF('JAN 2017'!$A$2:$A$10000,$B32)),0)),"")</f>
        <v/>
      </c>
    </row>
    <row r="33" spans="1:8" x14ac:dyDescent="0.25">
      <c r="A33" s="17">
        <f>VLOOKUP(B33,'JAN 2017'!A:B,2,0)</f>
        <v>42739</v>
      </c>
      <c r="B33" s="25">
        <f t="shared" si="0"/>
        <v>30</v>
      </c>
      <c r="C33">
        <f>COUNTIF('JAN 2017'!A:A,B33)</f>
        <v>14</v>
      </c>
      <c r="E33" s="18" t="str">
        <f ca="1">IFERROR(MATCH(B33,#REF!,0)+MATCH(MIN(OFFSET(#REF!,MATCH(B33,#REF!,0),15,COUNTIF(#REF!,B33))),OFFSET(#REF!,MATCH(B33,#REF!,0),15,COUNTIF(#REF!,B33)),0),"")</f>
        <v/>
      </c>
      <c r="F33" s="19" t="str">
        <f ca="1">IFERROR(INDEX(#REF!,$E33),"")</f>
        <v/>
      </c>
      <c r="H33" s="16" t="str">
        <f ca="1">IFERROR(INDEX(OFFSET('JAN 2017'!$Q$1,MATCH($B33,'JAN 2017'!$A$2:$A$10000,0),,COUNTIF('JAN 2017'!$A$2:$A$10000,$B33)),MATCH($F33,OFFSET('JAN 2017'!$R$1,MATCH(B33,'JAN 2017'!$A$2:$A$10000,0),,COUNTIF('JAN 2017'!$A$2:$A$10000,$B33)),0)),"")</f>
        <v/>
      </c>
    </row>
  </sheetData>
  <pageMargins left="0.75" right="0.75" top="1" bottom="1" header="0.5" footer="0.5"/>
  <pageSetup paperSize="9" orientation="portrait" horizontalDpi="4294967292" verticalDpi="4294967292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JAN 2017</vt:lpstr>
      <vt:lpstr>STAT</vt:lpstr>
    </vt:vector>
  </TitlesOfParts>
  <Company>Délos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Ver Hulst</dc:creator>
  <cp:lastModifiedBy>CCO_01</cp:lastModifiedBy>
  <dcterms:created xsi:type="dcterms:W3CDTF">2017-06-27T09:31:32Z</dcterms:created>
  <dcterms:modified xsi:type="dcterms:W3CDTF">2017-06-27T17:37:59Z</dcterms:modified>
</cp:coreProperties>
</file>