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640"/>
  </bookViews>
  <sheets>
    <sheet name="Charge " sheetId="1" r:id="rId1"/>
    <sheet name="Planning graphique" sheetId="3" r:id="rId2"/>
    <sheet name="Jour fériés" sheetId="2" r:id="rId3"/>
  </sheets>
  <definedNames>
    <definedName name="Fériés">'Jour fériés'!$A$4:$A$15</definedName>
    <definedName name="H_E">"07:30:00"*1</definedName>
    <definedName name="H_S">"17:30:00"*1</definedName>
    <definedName name="Test">"08:00:00"*1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5" i="1"/>
  <c r="M6" i="1"/>
  <c r="O6" i="1"/>
  <c r="M7" i="1"/>
  <c r="O7" i="1"/>
  <c r="M8" i="1"/>
  <c r="O8" i="1"/>
  <c r="M9" i="1"/>
  <c r="O9" i="1"/>
  <c r="M10" i="1"/>
  <c r="O10" i="1"/>
  <c r="M11" i="1"/>
  <c r="O11" i="1"/>
  <c r="M12" i="1"/>
  <c r="O12" i="1"/>
  <c r="M13" i="1"/>
  <c r="O13" i="1"/>
  <c r="M14" i="1"/>
  <c r="O14" i="1"/>
  <c r="M15" i="1"/>
  <c r="O15" i="1"/>
  <c r="M16" i="1"/>
  <c r="O16" i="1"/>
  <c r="M17" i="1"/>
  <c r="O17" i="1"/>
  <c r="M18" i="1"/>
  <c r="O18" i="1"/>
  <c r="M19" i="1"/>
  <c r="O19" i="1"/>
  <c r="M20" i="1"/>
  <c r="O20" i="1"/>
  <c r="M21" i="1"/>
  <c r="O21" i="1"/>
  <c r="M22" i="1"/>
  <c r="O22" i="1"/>
  <c r="M23" i="1"/>
  <c r="O23" i="1"/>
  <c r="M24" i="1"/>
  <c r="O24" i="1"/>
  <c r="M25" i="1"/>
  <c r="O25" i="1"/>
  <c r="M26" i="1"/>
  <c r="O26" i="1"/>
  <c r="M27" i="1"/>
  <c r="O27" i="1"/>
  <c r="M28" i="1"/>
  <c r="O28" i="1"/>
  <c r="M29" i="1"/>
  <c r="O29" i="1"/>
  <c r="M30" i="1"/>
  <c r="O30" i="1"/>
  <c r="M5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5" i="1" l="1"/>
  <c r="K6" i="1"/>
  <c r="K7" i="1"/>
  <c r="K8" i="1"/>
  <c r="K9" i="1"/>
  <c r="O5" i="1" l="1"/>
  <c r="F5" i="1"/>
  <c r="J5" i="1" s="1"/>
  <c r="I5" i="1" l="1"/>
  <c r="H5" i="1"/>
  <c r="G5" i="1"/>
</calcChain>
</file>

<file path=xl/sharedStrings.xml><?xml version="1.0" encoding="utf-8"?>
<sst xmlns="http://schemas.openxmlformats.org/spreadsheetml/2006/main" count="23" uniqueCount="23">
  <si>
    <t xml:space="preserve">Machines </t>
  </si>
  <si>
    <t>Début test</t>
  </si>
  <si>
    <t>Fin test</t>
  </si>
  <si>
    <t>Nombres cycles</t>
  </si>
  <si>
    <t>Hz</t>
  </si>
  <si>
    <t>en heure décimale</t>
  </si>
  <si>
    <t>en hh:mm:ss</t>
  </si>
  <si>
    <t>AaaaaaaaaaAaAa</t>
  </si>
  <si>
    <t>Jours</t>
  </si>
  <si>
    <t>Heures</t>
  </si>
  <si>
    <t>Minutes</t>
  </si>
  <si>
    <t>Durée total du test, soit en</t>
  </si>
  <si>
    <t>temps ouvrés</t>
  </si>
  <si>
    <t>Lundi</t>
  </si>
  <si>
    <t xml:space="preserve">Mardi </t>
  </si>
  <si>
    <t xml:space="preserve">Mercredi </t>
  </si>
  <si>
    <t xml:space="preserve">Jeudi </t>
  </si>
  <si>
    <t>Vendredi</t>
  </si>
  <si>
    <t>jour début</t>
  </si>
  <si>
    <t>heure début</t>
  </si>
  <si>
    <t>H_E</t>
  </si>
  <si>
    <t>Test</t>
  </si>
  <si>
    <t>H_S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</si>
</sst>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F400]h:mm:ss\ AM/PM"/>
    <numFmt numFmtId="165" formatCode="[$-F800]dddd\,\ mmmm\ dd\,\ yyyy"/>
    <numFmt numFmtId="166" formatCode="0.0"/>
    <numFmt numFmtId="167" formatCode="d/m/yy\ h:mm;@"/>
    <numFmt numFmtId="168" formatCode="dd\ hh:mm"/>
    <numFmt numFmtId="169" formatCode="dddd\ dd\ mmmm\ yyyy\ hh:mm:ss"/>
    <numFmt numFmtId="171" formatCode="[$-40C]d\ mmmm\ yyyy;@"/>
  </numFmts>
  <fonts count="7" x14ac:knownFonts="1">
    <font>
      <sz val="18"/>
      <color theme="1"/>
      <name val="Times New Roman"/>
      <family val="2"/>
    </font>
    <font>
      <b/>
      <i/>
      <sz val="18"/>
      <color theme="1"/>
      <name val="Times New Roman"/>
      <family val="1"/>
    </font>
    <font>
      <b/>
      <i/>
      <u/>
      <sz val="18"/>
      <color theme="1"/>
      <name val="Times New Roman"/>
      <family val="1"/>
    </font>
    <font>
      <i/>
      <sz val="18"/>
      <color theme="1"/>
      <name val="Times New Roman"/>
      <family val="1"/>
    </font>
    <font>
      <i/>
      <sz val="11"/>
      <color theme="1"/>
      <name val="Times New Roman"/>
      <family val="1"/>
    </font>
    <font>
      <sz val="18"/>
      <color theme="1"/>
      <name val="Times New Roman"/>
      <family val="1"/>
    </font>
    <font>
      <b/>
      <i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 applyAlignment="1">
      <alignment horizontal="center"/>
    </xf>
    <xf numFmtId="165" fontId="0" fillId="0" borderId="0" xfId="0" applyNumberFormat="1"/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165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 vertical="top" wrapText="1"/>
    </xf>
    <xf numFmtId="2" fontId="0" fillId="6" borderId="1" xfId="0" applyNumberFormat="1" applyFill="1" applyBorder="1" applyAlignment="1">
      <alignment horizontal="center"/>
    </xf>
    <xf numFmtId="164" fontId="0" fillId="0" borderId="0" xfId="0" applyNumberFormat="1"/>
    <xf numFmtId="21" fontId="0" fillId="0" borderId="0" xfId="0" applyNumberFormat="1"/>
    <xf numFmtId="167" fontId="0" fillId="0" borderId="0" xfId="0" applyNumberFormat="1"/>
    <xf numFmtId="46" fontId="0" fillId="0" borderId="0" xfId="0" applyNumberFormat="1"/>
    <xf numFmtId="168" fontId="0" fillId="0" borderId="0" xfId="0" applyNumberFormat="1"/>
    <xf numFmtId="169" fontId="0" fillId="6" borderId="1" xfId="0" applyNumberFormat="1" applyFill="1" applyBorder="1"/>
    <xf numFmtId="14" fontId="0" fillId="6" borderId="0" xfId="0" applyNumberFormat="1" applyFill="1"/>
    <xf numFmtId="0" fontId="0" fillId="6" borderId="0" xfId="0" applyFill="1"/>
    <xf numFmtId="169" fontId="0" fillId="0" borderId="0" xfId="0" applyNumberFormat="1"/>
    <xf numFmtId="0" fontId="2" fillId="4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3" borderId="0" xfId="0" applyFont="1" applyFill="1" applyAlignment="1"/>
    <xf numFmtId="46" fontId="0" fillId="0" borderId="0" xfId="0" applyNumberFormat="1" applyFill="1"/>
    <xf numFmtId="171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21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4"/>
  <sheetViews>
    <sheetView tabSelected="1" topLeftCell="C1" zoomScale="85" zoomScaleNormal="85" workbookViewId="0">
      <selection activeCell="F12" sqref="F12"/>
    </sheetView>
  </sheetViews>
  <sheetFormatPr baseColWidth="10" defaultRowHeight="23.25" x14ac:dyDescent="0.35"/>
  <cols>
    <col min="1" max="1" width="18.08203125" customWidth="1"/>
    <col min="2" max="2" width="34.6640625" customWidth="1"/>
    <col min="3" max="3" width="7.75" bestFit="1" customWidth="1"/>
    <col min="4" max="4" width="17.5" bestFit="1" customWidth="1"/>
    <col min="5" max="5" width="11" bestFit="1" customWidth="1"/>
    <col min="6" max="6" width="18.25" bestFit="1" customWidth="1"/>
    <col min="7" max="7" width="12.4140625" customWidth="1"/>
    <col min="8" max="8" width="3.83203125" bestFit="1" customWidth="1"/>
    <col min="9" max="9" width="4.6640625" bestFit="1" customWidth="1"/>
    <col min="10" max="10" width="5.08203125" bestFit="1" customWidth="1"/>
    <col min="11" max="11" width="27.08203125" bestFit="1" customWidth="1"/>
    <col min="13" max="13" width="26.25" customWidth="1"/>
    <col min="14" max="14" width="16.33203125" customWidth="1"/>
    <col min="15" max="15" width="13.58203125" customWidth="1"/>
  </cols>
  <sheetData>
    <row r="3" spans="1:15" x14ac:dyDescent="0.35">
      <c r="A3" s="1" t="s">
        <v>0</v>
      </c>
      <c r="B3" s="25" t="s">
        <v>1</v>
      </c>
      <c r="C3" s="25"/>
      <c r="D3" s="1" t="s">
        <v>3</v>
      </c>
      <c r="E3" s="1" t="s">
        <v>4</v>
      </c>
      <c r="F3" s="24" t="s">
        <v>11</v>
      </c>
      <c r="G3" s="24"/>
      <c r="H3" s="27" t="s">
        <v>12</v>
      </c>
      <c r="I3" s="27"/>
      <c r="J3" s="27"/>
      <c r="K3" s="26" t="s">
        <v>2</v>
      </c>
      <c r="L3" s="26"/>
      <c r="M3" s="23"/>
    </row>
    <row r="4" spans="1:15" ht="24" thickBot="1" x14ac:dyDescent="0.4">
      <c r="B4" s="3" t="s">
        <v>18</v>
      </c>
      <c r="C4" s="3" t="s">
        <v>19</v>
      </c>
      <c r="F4" s="3" t="s">
        <v>5</v>
      </c>
      <c r="G4" s="3" t="s">
        <v>6</v>
      </c>
      <c r="H4" s="12" t="s">
        <v>8</v>
      </c>
      <c r="I4" s="12" t="s">
        <v>9</v>
      </c>
      <c r="J4" s="12" t="s">
        <v>10</v>
      </c>
    </row>
    <row r="5" spans="1:15" s="4" customFormat="1" ht="24" thickBot="1" x14ac:dyDescent="0.4">
      <c r="A5" s="4" t="s">
        <v>7</v>
      </c>
      <c r="B5" s="5">
        <v>42853</v>
      </c>
      <c r="C5" s="6">
        <v>0.3972222222222222</v>
      </c>
      <c r="D5" s="7">
        <v>200000</v>
      </c>
      <c r="E5" s="4">
        <v>2</v>
      </c>
      <c r="F5" s="8">
        <f>((D5/E5)/60/60)</f>
        <v>27.777777777777779</v>
      </c>
      <c r="G5" s="9">
        <f>F5/24</f>
        <v>1.1574074074074074</v>
      </c>
      <c r="H5" s="11">
        <f>INT(F5/10)</f>
        <v>2</v>
      </c>
      <c r="I5" s="11">
        <f>INT(HOUR(MOD(F5,10)/24))</f>
        <v>7</v>
      </c>
      <c r="J5" s="11">
        <f>INT(MINUTE(MOD(F5,10)/24))</f>
        <v>46</v>
      </c>
      <c r="K5" s="19">
        <f>(WORKDAY(B5+C5,IF(C5+Test&gt;H_S,C5+Test-H_S+H_E+"24:00:00"*1,C5+Test),Fériés))+IF(C5&gt;"09:30:00"*1,IF(C5+Test&gt;H_S*1,C5+Test-H_S+H_E+"24:00:00"*1,C5+Test)-"24:00:00"*1,C5+Test)</f>
        <v>42857.313888888886</v>
      </c>
      <c r="L5" s="13"/>
      <c r="M5" s="22">
        <f>(WORKDAY(B5+C5,IF(C5+"08:00:00"&gt;"17:30:00"*1,C5+"08:00:00"-"17:30:00"+"07:30:00"+"24:00:00",C5+"08:00:00"),'Jour fériés'!A4:'Jour fériés'!A8))*1+IF(C5&gt;"09:30:00"*1,IF(C5+"08:00:00"&gt;"17:30:00"*1,C5+"08:00:00"-"17:30:00"+"07:30:00"+"24:00:00",C5+"08:00:00")-"24:00:00",C5+"08:00:00")</f>
        <v>42857.313888888886</v>
      </c>
      <c r="N5" s="29">
        <f>(WORKDAY(B5+C5,IF(C5+"08:00:00"&gt;"17:30:00"*1,C5+"08:00:00"-"17:30:00"+"07:30:00"+"24:00:00",C5+"08:00:00"),'Jour fériés'!A4:'Jour fériés'!A8))*1+IF(C5&gt;"09:30:00"*1,IF(C5+"08:00:00"&gt;"17:30:00"*1,C5+"08:00:00"-"17:30:00"+"07:30:00"+"24:00:00",C5+"08:00:00")-"24:00:00",C5+"08:00:00")</f>
        <v>42857.313888888886</v>
      </c>
      <c r="O5" s="6">
        <f>K5</f>
        <v>42857.313888888886</v>
      </c>
    </row>
    <row r="6" spans="1:15" ht="24" thickBot="1" x14ac:dyDescent="0.4">
      <c r="B6" s="5">
        <v>42854</v>
      </c>
      <c r="C6" s="6">
        <v>0.43888888888888899</v>
      </c>
      <c r="K6" s="19">
        <f>(WORKDAY(B6+C6,IF(C6+Test&gt;H_S,C6+Test-H_S+H_E+"24:00:00",C6+Test),Fériés))+IF(C6&gt;"09:30:00"*1,IF(C6+Test&gt;H_S*1,C6+Test-H_S+H_E+"24:00:00",C6+Test)-"24:00:00",C6+Test)</f>
        <v>42857.355555555558</v>
      </c>
      <c r="M6" s="22">
        <f>(WORKDAY(B6+C6,IF(C6+"08:00:00"&gt;"17:30:00"*1,C6+"08:00:00"-"17:30:00"+"07:30:00"+"24:00:00",C6+"08:00:00"),'Jour fériés'!A5:'Jour fériés'!A9))*1+IF(C6&gt;"09:30:00"*1,IF(C6+"08:00:00"&gt;"17:30:00"*1,C6+"08:00:00"-"17:30:00"+"07:30:00"+"24:00:00",C6+"08:00:00")-"24:00:00",C6+"08:00:00")</f>
        <v>42856.355555555558</v>
      </c>
      <c r="N6" s="29">
        <f>(WORKDAY(B6+C6,IF(C6+"08:00:00"&gt;"17:30:00"*1,C6+"08:00:00"-"17:30:00"+"07:30:00"+"24:00:00",C6+"08:00:00"),'Jour fériés'!A5:'Jour fériés'!A9))*1+IF(C6&gt;"09:30:00"*1,IF(C6+"08:00:00"&gt;"17:30:00"*1,C6+"08:00:00"-"17:30:00"+"07:30:00"+"24:00:00",C6+"08:00:00")-"24:00:00",C6+"08:00:00")</f>
        <v>42856.355555555558</v>
      </c>
      <c r="O6" s="6">
        <f t="shared" ref="O6:O30" si="0">K6</f>
        <v>42857.355555555558</v>
      </c>
    </row>
    <row r="7" spans="1:15" ht="24" thickBot="1" x14ac:dyDescent="0.4">
      <c r="B7" s="5">
        <v>42855</v>
      </c>
      <c r="C7" s="6">
        <v>0.48055555555555601</v>
      </c>
      <c r="H7" s="2"/>
      <c r="K7" s="19">
        <f>(WORKDAY(B7+C7,IF(C7+Test&gt;H_S,C7+Test-H_S+H_E+"24:00:00",C7+Test),Fériés))+IF(C7&gt;"09:30:00"*1,IF(C7+Test&gt;H_S*1,C7+Test-H_S+H_E+"24:00:00",C7+Test)-"24:00:00",C7+Test)</f>
        <v>42857.397222222222</v>
      </c>
      <c r="M7" s="22">
        <f>(WORKDAY(B7+C7,IF(C7+"08:00:00"&gt;"17:30:00"*1,C7+"08:00:00"-"17:30:00"+"07:30:00"+"24:00:00",C7+"08:00:00"),'Jour fériés'!A6:'Jour fériés'!A10))*1+IF(C7&gt;"09:30:00"*1,IF(C7+"08:00:00"&gt;"17:30:00"*1,C7+"08:00:00"-"17:30:00"+"07:30:00"+"24:00:00",C7+"08:00:00")-"24:00:00",C7+"08:00:00")</f>
        <v>42856.397222222222</v>
      </c>
      <c r="N7" s="29">
        <f>(WORKDAY(B7+C7,IF(C7+"08:00:00"&gt;"17:30:00"*1,C7+"08:00:00"-"17:30:00"+"07:30:00"+"24:00:00",C7+"08:00:00"),'Jour fériés'!A6:'Jour fériés'!A10))*1+IF(C7&gt;"09:30:00"*1,IF(C7+"08:00:00"&gt;"17:30:00"*1,C7+"08:00:00"-"17:30:00"+"07:30:00"+"24:00:00",C7+"08:00:00")-"24:00:00",C7+"08:00:00")</f>
        <v>42856.397222222222</v>
      </c>
      <c r="O7" s="6">
        <f t="shared" si="0"/>
        <v>42857.397222222222</v>
      </c>
    </row>
    <row r="8" spans="1:15" ht="23.25" customHeight="1" thickBot="1" x14ac:dyDescent="0.4">
      <c r="B8" s="5">
        <v>42856</v>
      </c>
      <c r="C8" s="6">
        <v>0.52222222222222203</v>
      </c>
      <c r="E8" s="14"/>
      <c r="K8" s="19">
        <f>(WORKDAY(B8+C8,IF(C8+Test&gt;H_S,C8+Test-H_S+H_E+"24:00:00",C8+Test),Fériés))+IF(C8&gt;"09:30:00"*1,IF(C8+Test&gt;H_S*1,C8+Test-H_S+H_E+"24:00:00",C8+Test)-"24:00:00",C8+Test)</f>
        <v>42857.438888888886</v>
      </c>
      <c r="M8" s="22">
        <f>(WORKDAY(B8+C8,IF(C8+"08:00:00"&gt;"17:30:00"*1,C8+"08:00:00"-"17:30:00"+"07:30:00"+"24:00:00",C8+"08:00:00"),'Jour fériés'!A7:'Jour fériés'!A11))*1+IF(C8&gt;"09:30:00"*1,IF(C8+"08:00:00"&gt;"17:30:00"*1,C8+"08:00:00"-"17:30:00"+"07:30:00"+"24:00:00",C8+"08:00:00")-"24:00:00",C8+"08:00:00")</f>
        <v>42857.438888888886</v>
      </c>
      <c r="N8" s="29">
        <f>(WORKDAY(B8+C8,IF(C8+"08:00:00"&gt;"17:30:00"*1,C8+"08:00:00"-"17:30:00"+"07:30:00"+"24:00:00",C8+"08:00:00"),'Jour fériés'!A7:'Jour fériés'!A11))*1+IF(C8&gt;"09:30:00"*1,IF(C8+"08:00:00"&gt;"17:30:00"*1,C8+"08:00:00"-"17:30:00"+"07:30:00"+"24:00:00",C8+"08:00:00")-"24:00:00",C8+"08:00:00")</f>
        <v>42857.438888888886</v>
      </c>
      <c r="O8" s="6">
        <f t="shared" si="0"/>
        <v>42857.438888888886</v>
      </c>
    </row>
    <row r="9" spans="1:15" ht="24" thickBot="1" x14ac:dyDescent="0.4">
      <c r="B9" s="5">
        <v>42857</v>
      </c>
      <c r="C9" s="6">
        <v>0.56388888888888899</v>
      </c>
      <c r="D9" s="28"/>
      <c r="K9" s="19">
        <f>(WORKDAY(B9+C9,IF(C9+Test&gt;H_S,C9+Test-H_S+H_E+"24:00:00",C9+Test),Fériés))+IF(C9&gt;"09:30:00"*1,IF(C9+Test&gt;H_S*1,C9+Test-H_S+H_E+"24:00:00",C9+Test)-"24:00:00",C9+Test)</f>
        <v>42858.480555555558</v>
      </c>
      <c r="M9" s="22">
        <f>(WORKDAY(B9+C9,IF(C9+"08:00:00"&gt;"17:30:00"*1,C9+"08:00:00"-"17:30:00"+"07:30:00"+"24:00:00",C9+"08:00:00"),'Jour fériés'!A8:'Jour fériés'!A12))*1+IF(C9&gt;"09:30:00"*1,IF(C9+"08:00:00"&gt;"17:30:00"*1,C9+"08:00:00"-"17:30:00"+"07:30:00"+"24:00:00",C9+"08:00:00")-"24:00:00",C9+"08:00:00")</f>
        <v>42858.480555555558</v>
      </c>
      <c r="N9" s="29">
        <f>(WORKDAY(B9+C9,IF(C9+"08:00:00"&gt;"17:30:00"*1,C9+"08:00:00"-"17:30:00"+"07:30:00"+"24:00:00",C9+"08:00:00"),'Jour fériés'!A8:'Jour fériés'!A12))*1+IF(C9&gt;"09:30:00"*1,IF(C9+"08:00:00"&gt;"17:30:00"*1,C9+"08:00:00"-"17:30:00"+"07:30:00"+"24:00:00",C9+"08:00:00")-"24:00:00",C9+"08:00:00")</f>
        <v>42858.480555555558</v>
      </c>
      <c r="O9" s="6">
        <f t="shared" si="0"/>
        <v>42858.480555555558</v>
      </c>
    </row>
    <row r="10" spans="1:15" ht="24" thickBot="1" x14ac:dyDescent="0.4">
      <c r="B10" s="5">
        <v>42858</v>
      </c>
      <c r="C10" s="6">
        <v>0.60555555555555596</v>
      </c>
      <c r="H10" s="10"/>
      <c r="I10" s="10"/>
      <c r="J10" s="10"/>
      <c r="K10" s="19">
        <f>(WORKDAY(B10+C10,IF(C10+Test&gt;H_S,C10+Test-H_S+H_E+"24:00:00",C10+Test),Fériés))+IF(C10&gt;"09:30:00"*1,IF(C10+Test&gt;H_S*1,C10+Test-H_S+H_E+"24:00:00",C10+Test)-"24:00:00",C10+Test)</f>
        <v>42859.522222222222</v>
      </c>
      <c r="M10" s="22">
        <f>(WORKDAY(B10+C10,IF(C10+"08:00:00"&gt;"17:30:00"*1,C10+"08:00:00"-"17:30:00"+"07:30:00"+"24:00:00",C10+"08:00:00"),'Jour fériés'!A9:'Jour fériés'!A13))*1+IF(C10&gt;"09:30:00"*1,IF(C10+"08:00:00"&gt;"17:30:00"*1,C10+"08:00:00"-"17:30:00"+"07:30:00"+"24:00:00",C10+"08:00:00")-"24:00:00",C10+"08:00:00")</f>
        <v>42859.522222222222</v>
      </c>
      <c r="N10" s="29">
        <f>(WORKDAY(B10+C10,IF(C10+"08:00:00"&gt;"17:30:00"*1,C10+"08:00:00"-"17:30:00"+"07:30:00"+"24:00:00",C10+"08:00:00"),'Jour fériés'!A9:'Jour fériés'!A13))*1+IF(C10&gt;"09:30:00"*1,IF(C10+"08:00:00"&gt;"17:30:00"*1,C10+"08:00:00"-"17:30:00"+"07:30:00"+"24:00:00",C10+"08:00:00")-"24:00:00",C10+"08:00:00")</f>
        <v>42859.522222222222</v>
      </c>
      <c r="O10" s="6">
        <f t="shared" si="0"/>
        <v>42859.522222222222</v>
      </c>
    </row>
    <row r="11" spans="1:15" ht="24" thickBot="1" x14ac:dyDescent="0.4">
      <c r="B11" s="5">
        <v>42859</v>
      </c>
      <c r="C11" s="6">
        <v>0.64722222222222203</v>
      </c>
      <c r="K11" s="19">
        <f>(WORKDAY(B11+C11,IF(C11+Test&gt;H_S,C11+Test-H_S+H_E+"24:00:00",C11+Test),Fériés))+IF(C11&gt;"09:30:00"*1,IF(C11+Test&gt;H_S*1,C11+Test-H_S+H_E+"24:00:00",C11+Test)-"24:00:00",C11+Test)</f>
        <v>42860.563888888886</v>
      </c>
      <c r="M11" s="22">
        <f>(WORKDAY(B11+C11,IF(C11+"08:00:00"&gt;"17:30:00"*1,C11+"08:00:00"-"17:30:00"+"07:30:00"+"24:00:00",C11+"08:00:00"),'Jour fériés'!A10:'Jour fériés'!A14))*1+IF(C11&gt;"09:30:00"*1,IF(C11+"08:00:00"&gt;"17:30:00"*1,C11+"08:00:00"-"17:30:00"+"07:30:00"+"24:00:00",C11+"08:00:00")-"24:00:00",C11+"08:00:00")</f>
        <v>42860.563888888886</v>
      </c>
      <c r="N11" s="29">
        <f>(WORKDAY(B11+C11,IF(C11+"08:00:00"&gt;"17:30:00"*1,C11+"08:00:00"-"17:30:00"+"07:30:00"+"24:00:00",C11+"08:00:00"),'Jour fériés'!A10:'Jour fériés'!A14))*1+IF(C11&gt;"09:30:00"*1,IF(C11+"08:00:00"&gt;"17:30:00"*1,C11+"08:00:00"-"17:30:00"+"07:30:00"+"24:00:00",C11+"08:00:00")-"24:00:00",C11+"08:00:00")</f>
        <v>42860.563888888886</v>
      </c>
      <c r="O11" s="6">
        <f t="shared" si="0"/>
        <v>42860.563888888886</v>
      </c>
    </row>
    <row r="12" spans="1:15" ht="24" thickBot="1" x14ac:dyDescent="0.4">
      <c r="B12" s="5">
        <v>42860</v>
      </c>
      <c r="C12" s="6">
        <v>0.68888888888888899</v>
      </c>
      <c r="D12" s="16"/>
      <c r="K12" s="19">
        <f>(WORKDAY(B12+C12,IF(C12+Test&gt;H_S,C12+Test-H_S+H_E+"24:00:00",C12+Test),Fériés))+IF(C12&gt;"09:30:00"*1,IF(C12+Test&gt;H_S*1,C12+Test-H_S+H_E+"24:00:00",C12+Test)-"24:00:00",C12+Test)</f>
        <v>42864.605555555558</v>
      </c>
      <c r="M12" s="22">
        <f>(WORKDAY(B12+C12,IF(C12+"08:00:00"&gt;"17:30:00"*1,C12+"08:00:00"-"17:30:00"+"07:30:00"+"24:00:00",C12+"08:00:00"),'Jour fériés'!A11:'Jour fériés'!A15))*1+IF(C12&gt;"09:30:00"*1,IF(C12+"08:00:00"&gt;"17:30:00"*1,C12+"08:00:00"-"17:30:00"+"07:30:00"+"24:00:00",C12+"08:00:00")-"24:00:00",C12+"08:00:00")</f>
        <v>42863.605555555558</v>
      </c>
      <c r="N12" s="29">
        <f>(WORKDAY(B12+C12,IF(C12+"08:00:00"&gt;"17:30:00"*1,C12+"08:00:00"-"17:30:00"+"07:30:00"+"24:00:00",C12+"08:00:00"),'Jour fériés'!A11:'Jour fériés'!A15))*1+IF(C12&gt;"09:30:00"*1,IF(C12+"08:00:00"&gt;"17:30:00"*1,C12+"08:00:00"-"17:30:00"+"07:30:00"+"24:00:00",C12+"08:00:00")-"24:00:00",C12+"08:00:00")</f>
        <v>42863.605555555558</v>
      </c>
      <c r="O12" s="6">
        <f t="shared" si="0"/>
        <v>42864.605555555558</v>
      </c>
    </row>
    <row r="13" spans="1:15" ht="24" thickBot="1" x14ac:dyDescent="0.4">
      <c r="B13" s="5">
        <v>42861</v>
      </c>
      <c r="C13" s="6">
        <v>0.73055555555555596</v>
      </c>
      <c r="K13" s="19">
        <f>(WORKDAY(B13+C13,IF(C13+Test&gt;H_S,C13+Test-H_S+H_E+"24:00:00",C13+Test),Fériés))+IF(C13&gt;"09:30:00"*1,IF(C13+Test&gt;H_S*1,C13+Test-H_S+H_E+"24:00:00",C13+Test)-"24:00:00",C13+Test)</f>
        <v>42864.647222222222</v>
      </c>
      <c r="M13" s="22">
        <f>(WORKDAY(B13+C13,IF(C13+"08:00:00"&gt;"17:30:00"*1,C13+"08:00:00"-"17:30:00"+"07:30:00"+"24:00:00",C13+"08:00:00"),'Jour fériés'!A12:'Jour fériés'!A16))*1+IF(C13&gt;"09:30:00"*1,IF(C13+"08:00:00"&gt;"17:30:00"*1,C13+"08:00:00"-"17:30:00"+"07:30:00"+"24:00:00",C13+"08:00:00")-"24:00:00",C13+"08:00:00")</f>
        <v>42863.647222222222</v>
      </c>
      <c r="N13" s="29">
        <f>(WORKDAY(B13+C13,IF(C13+"08:00:00"&gt;"17:30:00"*1,C13+"08:00:00"-"17:30:00"+"07:30:00"+"24:00:00",C13+"08:00:00"),'Jour fériés'!A12:'Jour fériés'!A16))*1+IF(C13&gt;"09:30:00"*1,IF(C13+"08:00:00"&gt;"17:30:00"*1,C13+"08:00:00"-"17:30:00"+"07:30:00"+"24:00:00",C13+"08:00:00")-"24:00:00",C13+"08:00:00")</f>
        <v>42863.647222222222</v>
      </c>
      <c r="O13" s="6">
        <f t="shared" si="0"/>
        <v>42864.647222222222</v>
      </c>
    </row>
    <row r="14" spans="1:15" ht="24" thickBot="1" x14ac:dyDescent="0.4">
      <c r="B14" s="5">
        <v>42862</v>
      </c>
      <c r="C14" s="6">
        <v>0.77222222222222203</v>
      </c>
      <c r="D14" s="17"/>
      <c r="K14" s="19">
        <f>(WORKDAY(B14+C14,IF(C14+Test&gt;H_S,C14+Test-H_S+H_E+"24:00:00",C14+Test),Fériés))+IF(C14&gt;"09:30:00"*1,IF(C14+Test&gt;H_S*1,C14+Test-H_S+H_E+"24:00:00",C14+Test)-"24:00:00",C14+Test)</f>
        <v>42864.688888888886</v>
      </c>
      <c r="M14" s="22">
        <f>(WORKDAY(B14+C14,IF(C14+"08:00:00"&gt;"17:30:00"*1,C14+"08:00:00"-"17:30:00"+"07:30:00"+"24:00:00",C14+"08:00:00"),'Jour fériés'!A13:'Jour fériés'!A17))*1+IF(C14&gt;"09:30:00"*1,IF(C14+"08:00:00"&gt;"17:30:00"*1,C14+"08:00:00"-"17:30:00"+"07:30:00"+"24:00:00",C14+"08:00:00")-"24:00:00",C14+"08:00:00")</f>
        <v>42863.688888888886</v>
      </c>
      <c r="N14" s="29">
        <f>(WORKDAY(B14+C14,IF(C14+"08:00:00"&gt;"17:30:00"*1,C14+"08:00:00"-"17:30:00"+"07:30:00"+"24:00:00",C14+"08:00:00"),'Jour fériés'!A13:'Jour fériés'!A17))*1+IF(C14&gt;"09:30:00"*1,IF(C14+"08:00:00"&gt;"17:30:00"*1,C14+"08:00:00"-"17:30:00"+"07:30:00"+"24:00:00",C14+"08:00:00")-"24:00:00",C14+"08:00:00")</f>
        <v>42863.688888888886</v>
      </c>
      <c r="O14" s="6">
        <f t="shared" si="0"/>
        <v>42864.688888888886</v>
      </c>
    </row>
    <row r="15" spans="1:15" ht="24" thickBot="1" x14ac:dyDescent="0.4">
      <c r="B15" s="5">
        <v>42863</v>
      </c>
      <c r="C15" s="6">
        <v>0.81388888888888899</v>
      </c>
      <c r="E15" s="15"/>
      <c r="F15" s="17"/>
      <c r="K15" s="19">
        <f>(WORKDAY(B15+C15,IF(C15+Test&gt;H_S,C15+Test-H_S+H_E+"24:00:00",C15+Test),Fériés))+IF(C15&gt;"09:30:00"*1,IF(C15+Test&gt;H_S*1,C15+Test-H_S+H_E+"24:00:00",C15+Test)-"24:00:00",C15+Test)</f>
        <v>42864.730555555558</v>
      </c>
      <c r="M15" s="22">
        <f>(WORKDAY(B15+C15,IF(C15+"08:00:00"&gt;"17:30:00"*1,C15+"08:00:00"-"17:30:00"+"07:30:00"+"24:00:00",C15+"08:00:00"),'Jour fériés'!A14:'Jour fériés'!A18))*1+IF(C15&gt;"09:30:00"*1,IF(C15+"08:00:00"&gt;"17:30:00"*1,C15+"08:00:00"-"17:30:00"+"07:30:00"+"24:00:00",C15+"08:00:00")-"24:00:00",C15+"08:00:00")</f>
        <v>42864.730555555558</v>
      </c>
      <c r="N15" s="29">
        <f>(WORKDAY(B15+C15,IF(C15+"08:00:00"&gt;"17:30:00"*1,C15+"08:00:00"-"17:30:00"+"07:30:00"+"24:00:00",C15+"08:00:00"),'Jour fériés'!A14:'Jour fériés'!A18))*1+IF(C15&gt;"09:30:00"*1,IF(C15+"08:00:00"&gt;"17:30:00"*1,C15+"08:00:00"-"17:30:00"+"07:30:00"+"24:00:00",C15+"08:00:00")-"24:00:00",C15+"08:00:00")</f>
        <v>42864.730555555558</v>
      </c>
      <c r="O15" s="6">
        <f t="shared" si="0"/>
        <v>42864.730555555558</v>
      </c>
    </row>
    <row r="16" spans="1:15" ht="24" thickBot="1" x14ac:dyDescent="0.4">
      <c r="B16" s="5">
        <v>42864</v>
      </c>
      <c r="C16" s="6">
        <v>0.85555555555555596</v>
      </c>
      <c r="F16" s="17"/>
      <c r="K16" s="19">
        <f>(WORKDAY(B16+C16,IF(C16+Test&gt;H_S,C16+Test-H_S+H_E+"24:00:00",C16+Test),Fériés))+IF(C16&gt;"09:30:00"*1,IF(C16+Test&gt;H_S*1,C16+Test-H_S+H_E+"24:00:00",C16+Test)-"24:00:00",C16+Test)</f>
        <v>42865.772222222222</v>
      </c>
      <c r="M16" s="22">
        <f>(WORKDAY(B16+C16,IF(C16+"08:00:00"&gt;"17:30:00"*1,C16+"08:00:00"-"17:30:00"+"07:30:00"+"24:00:00",C16+"08:00:00"),'Jour fériés'!A15:'Jour fériés'!A19))*1+IF(C16&gt;"09:30:00"*1,IF(C16+"08:00:00"&gt;"17:30:00"*1,C16+"08:00:00"-"17:30:00"+"07:30:00"+"24:00:00",C16+"08:00:00")-"24:00:00",C16+"08:00:00")</f>
        <v>42865.772222222222</v>
      </c>
      <c r="N16" s="29">
        <f>(WORKDAY(B16+C16,IF(C16+"08:00:00"&gt;"17:30:00"*1,C16+"08:00:00"-"17:30:00"+"07:30:00"+"24:00:00",C16+"08:00:00"),'Jour fériés'!A15:'Jour fériés'!A19))*1+IF(C16&gt;"09:30:00"*1,IF(C16+"08:00:00"&gt;"17:30:00"*1,C16+"08:00:00"-"17:30:00"+"07:30:00"+"24:00:00",C16+"08:00:00")-"24:00:00",C16+"08:00:00")</f>
        <v>42865.772222222222</v>
      </c>
      <c r="O16" s="6">
        <f t="shared" si="0"/>
        <v>42865.772222222222</v>
      </c>
    </row>
    <row r="17" spans="2:15" ht="24" thickBot="1" x14ac:dyDescent="0.4">
      <c r="B17" s="5">
        <v>42865</v>
      </c>
      <c r="C17" s="6">
        <v>0.89722222222222203</v>
      </c>
      <c r="E17" s="4" t="s">
        <v>20</v>
      </c>
      <c r="F17" s="30">
        <v>0.3125</v>
      </c>
      <c r="K17" s="19">
        <f>(WORKDAY(B17+C17,IF(C17+Test&gt;H_S,C17+Test-H_S+H_E+"24:00:00",C17+Test),Fériés))+IF(C17&gt;"09:30:00"*1,IF(C17+Test&gt;H_S*1,C17+Test-H_S+H_E+"24:00:00",C17+Test)-"24:00:00",C17+Test)</f>
        <v>42866.813888888886</v>
      </c>
      <c r="M17" s="22">
        <f>(WORKDAY(B17+C17,IF(C17+"08:00:00"&gt;"17:30:00"*1,C17+"08:00:00"-"17:30:00"+"07:30:00"+"24:00:00",C17+"08:00:00"),'Jour fériés'!A16:'Jour fériés'!A20))*1+IF(C17&gt;"09:30:00"*1,IF(C17+"08:00:00"&gt;"17:30:00"*1,C17+"08:00:00"-"17:30:00"+"07:30:00"+"24:00:00",C17+"08:00:00")-"24:00:00",C17+"08:00:00")</f>
        <v>42866.813888888886</v>
      </c>
      <c r="N17" s="29">
        <f>(WORKDAY(B17+C17,IF(C17+"08:00:00"&gt;"17:30:00"*1,C17+"08:00:00"-"17:30:00"+"07:30:00"+"24:00:00",C17+"08:00:00"),'Jour fériés'!A16:'Jour fériés'!A20))*1+IF(C17&gt;"09:30:00"*1,IF(C17+"08:00:00"&gt;"17:30:00"*1,C17+"08:00:00"-"17:30:00"+"07:30:00"+"24:00:00",C17+"08:00:00")-"24:00:00",C17+"08:00:00")</f>
        <v>42866.813888888886</v>
      </c>
      <c r="O17" s="6">
        <f t="shared" si="0"/>
        <v>42866.813888888886</v>
      </c>
    </row>
    <row r="18" spans="2:15" ht="24" thickBot="1" x14ac:dyDescent="0.4">
      <c r="B18" s="5">
        <v>42866</v>
      </c>
      <c r="C18" s="6">
        <v>0.93888888888888899</v>
      </c>
      <c r="E18" s="4" t="s">
        <v>22</v>
      </c>
      <c r="F18" s="31">
        <v>0.72916666666666663</v>
      </c>
      <c r="K18" s="19">
        <f>(WORKDAY(B18+C18,IF(C18+Test&gt;H_S,C18+Test-H_S+H_E+"24:00:00",C18+Test),Fériés))+IF(C18&gt;"09:30:00"*1,IF(C18+Test&gt;H_S*1,C18+Test-H_S+H_E+"24:00:00",C18+Test)-"24:00:00",C18+Test)</f>
        <v>42867.855555555558</v>
      </c>
      <c r="M18" s="22">
        <f>(WORKDAY(B18+C18,IF(C18+"08:00:00"&gt;"17:30:00"*1,C18+"08:00:00"-"17:30:00"+"07:30:00"+"24:00:00",C18+"08:00:00"),'Jour fériés'!A17:'Jour fériés'!A21))*1+IF(C18&gt;"09:30:00"*1,IF(C18+"08:00:00"&gt;"17:30:00"*1,C18+"08:00:00"-"17:30:00"+"07:30:00"+"24:00:00",C18+"08:00:00")-"24:00:00",C18+"08:00:00")</f>
        <v>42867.855555555558</v>
      </c>
      <c r="N18" s="29">
        <f>(WORKDAY(B18+C18,IF(C18+"08:00:00"&gt;"17:30:00"*1,C18+"08:00:00"-"17:30:00"+"07:30:00"+"24:00:00",C18+"08:00:00"),'Jour fériés'!A17:'Jour fériés'!A21))*1+IF(C18&gt;"09:30:00"*1,IF(C18+"08:00:00"&gt;"17:30:00"*1,C18+"08:00:00"-"17:30:00"+"07:30:00"+"24:00:00",C18+"08:00:00")-"24:00:00",C18+"08:00:00")</f>
        <v>42867.855555555558</v>
      </c>
      <c r="O18" s="6">
        <f t="shared" si="0"/>
        <v>42867.855555555558</v>
      </c>
    </row>
    <row r="19" spans="2:15" ht="24" thickBot="1" x14ac:dyDescent="0.4">
      <c r="B19" s="5">
        <v>42867</v>
      </c>
      <c r="C19" s="6">
        <v>0.98055555555555596</v>
      </c>
      <c r="E19" s="4" t="s">
        <v>21</v>
      </c>
      <c r="F19" s="31">
        <v>0.33333333333333331</v>
      </c>
      <c r="K19" s="19">
        <f>(WORKDAY(B19+C19,IF(C19+Test&gt;H_S,C19+Test-H_S+H_E+"24:00:00",C19+Test),Fériés))+IF(C19&gt;"09:30:00"*1,IF(C19+Test&gt;H_S*1,C19+Test-H_S+H_E+"24:00:00",C19+Test)-"24:00:00",C19+Test)</f>
        <v>42870.897222222222</v>
      </c>
      <c r="M19" s="22">
        <f>(WORKDAY(B19+C19,IF(C19+"08:00:00"&gt;"17:30:00"*1,C19+"08:00:00"-"17:30:00"+"07:30:00"+"24:00:00",C19+"08:00:00"),'Jour fériés'!A18:'Jour fériés'!A22))*1+IF(C19&gt;"09:30:00"*1,IF(C19+"08:00:00"&gt;"17:30:00"*1,C19+"08:00:00"-"17:30:00"+"07:30:00"+"24:00:00",C19+"08:00:00")-"24:00:00",C19+"08:00:00")</f>
        <v>42870.897222222222</v>
      </c>
      <c r="N19" s="29">
        <f>(WORKDAY(B19+C19,IF(C19+"08:00:00"&gt;"17:30:00"*1,C19+"08:00:00"-"17:30:00"+"07:30:00"+"24:00:00",C19+"08:00:00"),'Jour fériés'!A18:'Jour fériés'!A22))*1+IF(C19&gt;"09:30:00"*1,IF(C19+"08:00:00"&gt;"17:30:00"*1,C19+"08:00:00"-"17:30:00"+"07:30:00"+"24:00:00",C19+"08:00:00")-"24:00:00",C19+"08:00:00")</f>
        <v>42870.897222222222</v>
      </c>
      <c r="O19" s="6">
        <f t="shared" si="0"/>
        <v>42870.897222222222</v>
      </c>
    </row>
    <row r="20" spans="2:15" ht="24" thickBot="1" x14ac:dyDescent="0.4">
      <c r="B20" s="5">
        <v>42868</v>
      </c>
      <c r="C20" s="6">
        <v>1.0222222222222199</v>
      </c>
      <c r="F20" s="16"/>
      <c r="K20" s="19">
        <f>(WORKDAY(B20+C20,IF(C20+Test&gt;H_S,C20+Test-H_S+H_E+"24:00:00",C20+Test),Fériés))+IF(C20&gt;"09:30:00"*1,IF(C20+Test&gt;H_S*1,C20+Test-H_S+H_E+"24:00:00",C20+Test)-"24:00:00",C20+Test)</f>
        <v>42870.938888888886</v>
      </c>
      <c r="M20" s="22">
        <f>(WORKDAY(B20+C20,IF(C20+"08:00:00"&gt;"17:30:00"*1,C20+"08:00:00"-"17:30:00"+"07:30:00"+"24:00:00",C20+"08:00:00"),'Jour fériés'!A19:'Jour fériés'!A23))*1+IF(C20&gt;"09:30:00"*1,IF(C20+"08:00:00"&gt;"17:30:00"*1,C20+"08:00:00"-"17:30:00"+"07:30:00"+"24:00:00",C20+"08:00:00")-"24:00:00",C20+"08:00:00")</f>
        <v>42870.938888888886</v>
      </c>
      <c r="N20" s="29">
        <f>(WORKDAY(B20+C20,IF(C20+"08:00:00"&gt;"17:30:00"*1,C20+"08:00:00"-"17:30:00"+"07:30:00"+"24:00:00",C20+"08:00:00"),'Jour fériés'!A19:'Jour fériés'!A23))*1+IF(C20&gt;"09:30:00"*1,IF(C20+"08:00:00"&gt;"17:30:00"*1,C20+"08:00:00"-"17:30:00"+"07:30:00"+"24:00:00",C20+"08:00:00")-"24:00:00",C20+"08:00:00")</f>
        <v>42870.938888888886</v>
      </c>
      <c r="O20" s="6">
        <f t="shared" si="0"/>
        <v>42870.938888888886</v>
      </c>
    </row>
    <row r="21" spans="2:15" ht="24" thickBot="1" x14ac:dyDescent="0.4">
      <c r="B21" s="5">
        <v>42869</v>
      </c>
      <c r="C21" s="6">
        <v>1.06388888888889</v>
      </c>
      <c r="E21" s="18"/>
      <c r="K21" s="19">
        <f>(WORKDAY(B21+C21,IF(C21+Test&gt;H_S,C21+Test-H_S+H_E+"24:00:00",C21+Test),Fériés))+IF(C21&gt;"09:30:00"*1,IF(C21+Test&gt;H_S*1,C21+Test-H_S+H_E+"24:00:00",C21+Test)-"24:00:00",C21+Test)</f>
        <v>42871.980555555558</v>
      </c>
      <c r="M21" s="22">
        <f>(WORKDAY(B21+C21,IF(C21+"08:00:00"&gt;"17:30:00"*1,C21+"08:00:00"-"17:30:00"+"07:30:00"+"24:00:00",C21+"08:00:00"),'Jour fériés'!A20:'Jour fériés'!A24))*1+IF(C21&gt;"09:30:00"*1,IF(C21+"08:00:00"&gt;"17:30:00"*1,C21+"08:00:00"-"17:30:00"+"07:30:00"+"24:00:00",C21+"08:00:00")-"24:00:00",C21+"08:00:00")</f>
        <v>42871.980555555558</v>
      </c>
      <c r="N21" s="29">
        <f>(WORKDAY(B21+C21,IF(C21+"08:00:00"&gt;"17:30:00"*1,C21+"08:00:00"-"17:30:00"+"07:30:00"+"24:00:00",C21+"08:00:00"),'Jour fériés'!A20:'Jour fériés'!A24))*1+IF(C21&gt;"09:30:00"*1,IF(C21+"08:00:00"&gt;"17:30:00"*1,C21+"08:00:00"-"17:30:00"+"07:30:00"+"24:00:00",C21+"08:00:00")-"24:00:00",C21+"08:00:00")</f>
        <v>42871.980555555558</v>
      </c>
      <c r="O21" s="6">
        <f t="shared" si="0"/>
        <v>42871.980555555558</v>
      </c>
    </row>
    <row r="22" spans="2:15" ht="24" thickBot="1" x14ac:dyDescent="0.4">
      <c r="B22" s="5">
        <v>42870</v>
      </c>
      <c r="C22" s="6">
        <v>1.1055555555555601</v>
      </c>
      <c r="K22" s="19">
        <f>(WORKDAY(B22+C22,IF(C22+Test&gt;H_S,C22+Test-H_S+H_E+"24:00:00",C22+Test),Fériés))+IF(C22&gt;"09:30:00"*1,IF(C22+Test&gt;H_S*1,C22+Test-H_S+H_E+"24:00:00",C22+Test)-"24:00:00",C22+Test)</f>
        <v>42874.022222222222</v>
      </c>
      <c r="M22" s="22">
        <f>(WORKDAY(B22+C22,IF(C22+"08:00:00"&gt;"17:30:00"*1,C22+"08:00:00"-"17:30:00"+"07:30:00"+"24:00:00",C22+"08:00:00"),'Jour fériés'!A21:'Jour fériés'!A25))*1+IF(C22&gt;"09:30:00"*1,IF(C22+"08:00:00"&gt;"17:30:00"*1,C22+"08:00:00"-"17:30:00"+"07:30:00"+"24:00:00",C22+"08:00:00")-"24:00:00",C22+"08:00:00")</f>
        <v>42874.022222222222</v>
      </c>
      <c r="N22" s="29">
        <f>(WORKDAY(B22+C22,IF(C22+"08:00:00"&gt;"17:30:00"*1,C22+"08:00:00"-"17:30:00"+"07:30:00"+"24:00:00",C22+"08:00:00"),'Jour fériés'!A21:'Jour fériés'!A25))*1+IF(C22&gt;"09:30:00"*1,IF(C22+"08:00:00"&gt;"17:30:00"*1,C22+"08:00:00"-"17:30:00"+"07:30:00"+"24:00:00",C22+"08:00:00")-"24:00:00",C22+"08:00:00")</f>
        <v>42874.022222222222</v>
      </c>
      <c r="O22" s="6">
        <f t="shared" si="0"/>
        <v>42874.022222222222</v>
      </c>
    </row>
    <row r="23" spans="2:15" ht="24" thickBot="1" x14ac:dyDescent="0.4">
      <c r="B23" s="5">
        <v>42871</v>
      </c>
      <c r="C23" s="6">
        <v>1.1472222222222199</v>
      </c>
      <c r="E23" s="16"/>
      <c r="K23" s="19">
        <f>(WORKDAY(B23+C23,IF(C23+Test&gt;H_S,C23+Test-H_S+H_E+"24:00:00",C23+Test),Fériés))+IF(C23&gt;"09:30:00"*1,IF(C23+Test&gt;H_S*1,C23+Test-H_S+H_E+"24:00:00",C23+Test)-"24:00:00",C23+Test)</f>
        <v>42875.063888888886</v>
      </c>
      <c r="M23" s="22">
        <f>(WORKDAY(B23+C23,IF(C23+"08:00:00"&gt;"17:30:00"*1,C23+"08:00:00"-"17:30:00"+"07:30:00"+"24:00:00",C23+"08:00:00"),'Jour fériés'!A22:'Jour fériés'!A26))*1+IF(C23&gt;"09:30:00"*1,IF(C23+"08:00:00"&gt;"17:30:00"*1,C23+"08:00:00"-"17:30:00"+"07:30:00"+"24:00:00",C23+"08:00:00")-"24:00:00",C23+"08:00:00")</f>
        <v>42875.063888888886</v>
      </c>
      <c r="N23" s="29">
        <f>(WORKDAY(B23+C23,IF(C23+"08:00:00"&gt;"17:30:00"*1,C23+"08:00:00"-"17:30:00"+"07:30:00"+"24:00:00",C23+"08:00:00"),'Jour fériés'!A22:'Jour fériés'!A26))*1+IF(C23&gt;"09:30:00"*1,IF(C23+"08:00:00"&gt;"17:30:00"*1,C23+"08:00:00"-"17:30:00"+"07:30:00"+"24:00:00",C23+"08:00:00")-"24:00:00",C23+"08:00:00")</f>
        <v>42875.063888888886</v>
      </c>
      <c r="O23" s="6">
        <f t="shared" si="0"/>
        <v>42875.063888888886</v>
      </c>
    </row>
    <row r="24" spans="2:15" ht="24" thickBot="1" x14ac:dyDescent="0.4">
      <c r="B24" s="5">
        <v>42872</v>
      </c>
      <c r="C24" s="6">
        <v>1.18888888888889</v>
      </c>
      <c r="K24" s="19">
        <f>(WORKDAY(B24+C24,IF(C24+Test&gt;H_S,C24+Test-H_S+H_E+"24:00:00",C24+Test),Fériés))+IF(C24&gt;"09:30:00"*1,IF(C24+Test&gt;H_S*1,C24+Test-H_S+H_E+"24:00:00",C24+Test)-"24:00:00",C24+Test)</f>
        <v>42878.105555555558</v>
      </c>
      <c r="M24" s="22">
        <f>(WORKDAY(B24+C24,IF(C24+"08:00:00"&gt;"17:30:00"*1,C24+"08:00:00"-"17:30:00"+"07:30:00"+"24:00:00",C24+"08:00:00"),'Jour fériés'!A23:'Jour fériés'!A27))*1+IF(C24&gt;"09:30:00"*1,IF(C24+"08:00:00"&gt;"17:30:00"*1,C24+"08:00:00"-"17:30:00"+"07:30:00"+"24:00:00",C24+"08:00:00")-"24:00:00",C24+"08:00:00")</f>
        <v>42878.105555555558</v>
      </c>
      <c r="N24" s="29">
        <f>(WORKDAY(B24+C24,IF(C24+"08:00:00"&gt;"17:30:00"*1,C24+"08:00:00"-"17:30:00"+"07:30:00"+"24:00:00",C24+"08:00:00"),'Jour fériés'!A23:'Jour fériés'!A27))*1+IF(C24&gt;"09:30:00"*1,IF(C24+"08:00:00"&gt;"17:30:00"*1,C24+"08:00:00"-"17:30:00"+"07:30:00"+"24:00:00",C24+"08:00:00")-"24:00:00",C24+"08:00:00")</f>
        <v>42878.105555555558</v>
      </c>
      <c r="O24" s="6">
        <f t="shared" si="0"/>
        <v>42878.105555555558</v>
      </c>
    </row>
    <row r="25" spans="2:15" ht="24" thickBot="1" x14ac:dyDescent="0.4">
      <c r="B25" s="5">
        <v>42873</v>
      </c>
      <c r="C25" s="6">
        <v>1.2305555555555601</v>
      </c>
      <c r="D25" s="2"/>
      <c r="E25" s="16"/>
      <c r="K25" s="19">
        <f>(WORKDAY(B25+C25,IF(C25+Test&gt;H_S,C25+Test-H_S+H_E+"24:00:00",C25+Test),Fériés))+IF(C25&gt;"09:30:00"*1,IF(C25+Test&gt;H_S*1,C25+Test-H_S+H_E+"24:00:00",C25+Test)-"24:00:00",C25+Test)</f>
        <v>42879.147222222222</v>
      </c>
      <c r="M25" s="22">
        <f>(WORKDAY(B25+C25,IF(C25+"08:00:00"&gt;"17:30:00"*1,C25+"08:00:00"-"17:30:00"+"07:30:00"+"24:00:00",C25+"08:00:00"),'Jour fériés'!A24:'Jour fériés'!A28))*1+IF(C25&gt;"09:30:00"*1,IF(C25+"08:00:00"&gt;"17:30:00"*1,C25+"08:00:00"-"17:30:00"+"07:30:00"+"24:00:00",C25+"08:00:00")-"24:00:00",C25+"08:00:00")</f>
        <v>42879.147222222222</v>
      </c>
      <c r="N25" s="29">
        <f>(WORKDAY(B25+C25,IF(C25+"08:00:00"&gt;"17:30:00"*1,C25+"08:00:00"-"17:30:00"+"07:30:00"+"24:00:00",C25+"08:00:00"),'Jour fériés'!A24:'Jour fériés'!A28))*1+IF(C25&gt;"09:30:00"*1,IF(C25+"08:00:00"&gt;"17:30:00"*1,C25+"08:00:00"-"17:30:00"+"07:30:00"+"24:00:00",C25+"08:00:00")-"24:00:00",C25+"08:00:00")</f>
        <v>42879.147222222222</v>
      </c>
      <c r="O25" s="6">
        <f t="shared" si="0"/>
        <v>42879.147222222222</v>
      </c>
    </row>
    <row r="26" spans="2:15" ht="24" thickBot="1" x14ac:dyDescent="0.4">
      <c r="B26" s="5">
        <v>42874</v>
      </c>
      <c r="C26" s="6">
        <v>1.2722222222222199</v>
      </c>
      <c r="K26" s="19">
        <f>(WORKDAY(B26+C26,IF(C26+Test&gt;H_S,C26+Test-H_S+H_E+"24:00:00",C26+Test),Fériés))+IF(C26&gt;"09:30:00"*1,IF(C26+Test&gt;H_S*1,C26+Test-H_S+H_E+"24:00:00",C26+Test)-"24:00:00",C26+Test)</f>
        <v>42879.188888888886</v>
      </c>
      <c r="M26" s="22">
        <f>(WORKDAY(B26+C26,IF(C26+"08:00:00"&gt;"17:30:00"*1,C26+"08:00:00"-"17:30:00"+"07:30:00"+"24:00:00",C26+"08:00:00"),'Jour fériés'!A25:'Jour fériés'!A29))*1+IF(C26&gt;"09:30:00"*1,IF(C26+"08:00:00"&gt;"17:30:00"*1,C26+"08:00:00"-"17:30:00"+"07:30:00"+"24:00:00",C26+"08:00:00")-"24:00:00",C26+"08:00:00")</f>
        <v>42879.188888888886</v>
      </c>
      <c r="N26" s="29">
        <f>(WORKDAY(B26+C26,IF(C26+"08:00:00"&gt;"17:30:00"*1,C26+"08:00:00"-"17:30:00"+"07:30:00"+"24:00:00",C26+"08:00:00"),'Jour fériés'!A25:'Jour fériés'!A29))*1+IF(C26&gt;"09:30:00"*1,IF(C26+"08:00:00"&gt;"17:30:00"*1,C26+"08:00:00"-"17:30:00"+"07:30:00"+"24:00:00",C26+"08:00:00")-"24:00:00",C26+"08:00:00")</f>
        <v>42879.188888888886</v>
      </c>
      <c r="O26" s="6">
        <f t="shared" si="0"/>
        <v>42879.188888888886</v>
      </c>
    </row>
    <row r="27" spans="2:15" ht="24" thickBot="1" x14ac:dyDescent="0.4">
      <c r="B27" s="5">
        <v>42875</v>
      </c>
      <c r="C27" s="6">
        <v>1.31388888888889</v>
      </c>
      <c r="K27" s="19">
        <f>(WORKDAY(B27+C27,IF(C27+Test&gt;H_S,C27+Test-H_S+H_E+"24:00:00",C27+Test),Fériés))+IF(C27&gt;"09:30:00"*1,IF(C27+Test&gt;H_S*1,C27+Test-H_S+H_E+"24:00:00",C27+Test)-"24:00:00",C27+Test)</f>
        <v>42879.230555555558</v>
      </c>
      <c r="M27" s="22">
        <f>(WORKDAY(B27+C27,IF(C27+"08:00:00"&gt;"17:30:00"*1,C27+"08:00:00"-"17:30:00"+"07:30:00"+"24:00:00",C27+"08:00:00"),'Jour fériés'!A26:'Jour fériés'!A30))*1+IF(C27&gt;"09:30:00"*1,IF(C27+"08:00:00"&gt;"17:30:00"*1,C27+"08:00:00"-"17:30:00"+"07:30:00"+"24:00:00",C27+"08:00:00")-"24:00:00",C27+"08:00:00")</f>
        <v>42879.230555555558</v>
      </c>
      <c r="N27" s="29">
        <f>(WORKDAY(B27+C27,IF(C27+"08:00:00"&gt;"17:30:00"*1,C27+"08:00:00"-"17:30:00"+"07:30:00"+"24:00:00",C27+"08:00:00"),'Jour fériés'!A26:'Jour fériés'!A30))*1+IF(C27&gt;"09:30:00"*1,IF(C27+"08:00:00"&gt;"17:30:00"*1,C27+"08:00:00"-"17:30:00"+"07:30:00"+"24:00:00",C27+"08:00:00")-"24:00:00",C27+"08:00:00")</f>
        <v>42879.230555555558</v>
      </c>
      <c r="O27" s="6">
        <f t="shared" si="0"/>
        <v>42879.230555555558</v>
      </c>
    </row>
    <row r="28" spans="2:15" ht="24" thickBot="1" x14ac:dyDescent="0.4">
      <c r="B28" s="5">
        <v>42876</v>
      </c>
      <c r="C28" s="6">
        <v>1.3555555555555601</v>
      </c>
      <c r="K28" s="19">
        <f>(WORKDAY(B28+C28,IF(C28+Test&gt;H_S,C28+Test-H_S+H_E+"24:00:00",C28+Test),Fériés))+IF(C28&gt;"09:30:00"*1,IF(C28+Test&gt;H_S*1,C28+Test-H_S+H_E+"24:00:00",C28+Test)-"24:00:00",C28+Test)</f>
        <v>42880.272222222222</v>
      </c>
      <c r="M28" s="22">
        <f>(WORKDAY(B28+C28,IF(C28+"08:00:00"&gt;"17:30:00"*1,C28+"08:00:00"-"17:30:00"+"07:30:00"+"24:00:00",C28+"08:00:00"),'Jour fériés'!A27:'Jour fériés'!A31))*1+IF(C28&gt;"09:30:00"*1,IF(C28+"08:00:00"&gt;"17:30:00"*1,C28+"08:00:00"-"17:30:00"+"07:30:00"+"24:00:00",C28+"08:00:00")-"24:00:00",C28+"08:00:00")</f>
        <v>42880.272222222222</v>
      </c>
      <c r="N28" s="29">
        <f>(WORKDAY(B28+C28,IF(C28+"08:00:00"&gt;"17:30:00"*1,C28+"08:00:00"-"17:30:00"+"07:30:00"+"24:00:00",C28+"08:00:00"),'Jour fériés'!A27:'Jour fériés'!A31))*1+IF(C28&gt;"09:30:00"*1,IF(C28+"08:00:00"&gt;"17:30:00"*1,C28+"08:00:00"-"17:30:00"+"07:30:00"+"24:00:00",C28+"08:00:00")-"24:00:00",C28+"08:00:00")</f>
        <v>42880.272222222222</v>
      </c>
      <c r="O28" s="6">
        <f t="shared" si="0"/>
        <v>42880.272222222222</v>
      </c>
    </row>
    <row r="29" spans="2:15" ht="24" thickBot="1" x14ac:dyDescent="0.4">
      <c r="B29" s="5">
        <v>42877</v>
      </c>
      <c r="C29" s="6">
        <v>1.3972222222222199</v>
      </c>
      <c r="K29" s="19">
        <f>(WORKDAY(B29+C29,IF(C29+Test&gt;H_S,C29+Test-H_S+H_E+"24:00:00",C29+Test),Fériés))+IF(C29&gt;"09:30:00"*1,IF(C29+Test&gt;H_S*1,C29+Test-H_S+H_E+"24:00:00",C29+Test)-"24:00:00",C29+Test)</f>
        <v>42882.313888888886</v>
      </c>
      <c r="M29" s="22">
        <f>(WORKDAY(B29+C29,IF(C29+"08:00:00"&gt;"17:30:00"*1,C29+"08:00:00"-"17:30:00"+"07:30:00"+"24:00:00",C29+"08:00:00"),'Jour fériés'!A28:'Jour fériés'!A32))*1+IF(C29&gt;"09:30:00"*1,IF(C29+"08:00:00"&gt;"17:30:00"*1,C29+"08:00:00"-"17:30:00"+"07:30:00"+"24:00:00",C29+"08:00:00")-"24:00:00",C29+"08:00:00")</f>
        <v>42881.313888888886</v>
      </c>
      <c r="N29" s="29">
        <f>(WORKDAY(B29+C29,IF(C29+"08:00:00"&gt;"17:30:00"*1,C29+"08:00:00"-"17:30:00"+"07:30:00"+"24:00:00",C29+"08:00:00"),'Jour fériés'!A28:'Jour fériés'!A32))*1+IF(C29&gt;"09:30:00"*1,IF(C29+"08:00:00"&gt;"17:30:00"*1,C29+"08:00:00"-"17:30:00"+"07:30:00"+"24:00:00",C29+"08:00:00")-"24:00:00",C29+"08:00:00")</f>
        <v>42881.313888888886</v>
      </c>
      <c r="O29" s="6">
        <f t="shared" si="0"/>
        <v>42882.313888888886</v>
      </c>
    </row>
    <row r="30" spans="2:15" ht="24" thickBot="1" x14ac:dyDescent="0.4">
      <c r="B30" s="5">
        <v>42878</v>
      </c>
      <c r="C30" s="6">
        <v>1.43888888888889</v>
      </c>
      <c r="K30" s="19">
        <f>(WORKDAY(B30+C30,IF(C30+Test&gt;H_S,C30+Test-H_S+H_E+"24:00:00",C30+Test),Fériés))+IF(C30&gt;"09:30:00"*1,IF(C30+Test&gt;H_S*1,C30+Test-H_S+H_E+"24:00:00",C30+Test)-"24:00:00",C30+Test)</f>
        <v>42885.355555555558</v>
      </c>
      <c r="M30" s="22">
        <f>(WORKDAY(B30+C30,IF(C30+"08:00:00"&gt;"17:30:00"*1,C30+"08:00:00"-"17:30:00"+"07:30:00"+"24:00:00",C30+"08:00:00"),'Jour fériés'!A29:'Jour fériés'!A33))*1+IF(C30&gt;"09:30:00"*1,IF(C30+"08:00:00"&gt;"17:30:00"*1,C30+"08:00:00"-"17:30:00"+"07:30:00"+"24:00:00",C30+"08:00:00")-"24:00:00",C30+"08:00:00")</f>
        <v>42882.355555555558</v>
      </c>
      <c r="N30" s="29">
        <f>(WORKDAY(B30+C30,IF(C30+"08:00:00"&gt;"17:30:00"*1,C30+"08:00:00"-"17:30:00"+"07:30:00"+"24:00:00",C30+"08:00:00"),'Jour fériés'!A29:'Jour fériés'!A33))*1+IF(C30&gt;"09:30:00"*1,IF(C30+"08:00:00"&gt;"17:30:00"*1,C30+"08:00:00"-"17:30:00"+"07:30:00"+"24:00:00",C30+"08:00:00")-"24:00:00",C30+"08:00:00")</f>
        <v>42882.355555555558</v>
      </c>
      <c r="O30" s="6">
        <f t="shared" si="0"/>
        <v>42885.355555555558</v>
      </c>
    </row>
    <row r="31" spans="2:15" x14ac:dyDescent="0.35">
      <c r="B31" s="5">
        <v>42879</v>
      </c>
      <c r="C31" s="6">
        <v>1.4805555555555601</v>
      </c>
    </row>
    <row r="32" spans="2:15" x14ac:dyDescent="0.35">
      <c r="B32" s="5">
        <v>42880</v>
      </c>
      <c r="C32" s="6">
        <v>1.5222222222222199</v>
      </c>
    </row>
    <row r="33" spans="2:3" x14ac:dyDescent="0.35">
      <c r="B33" s="5">
        <v>42881</v>
      </c>
      <c r="C33" s="6">
        <v>1.56388888888889</v>
      </c>
    </row>
    <row r="34" spans="2:3" x14ac:dyDescent="0.35">
      <c r="B34" s="5">
        <v>42882</v>
      </c>
      <c r="C34" s="6">
        <v>1.6055555555555601</v>
      </c>
    </row>
  </sheetData>
  <mergeCells count="4">
    <mergeCell ref="F3:G3"/>
    <mergeCell ref="B3:C3"/>
    <mergeCell ref="K3:L3"/>
    <mergeCell ref="H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"/>
  <sheetViews>
    <sheetView zoomScale="85" zoomScaleNormal="85" workbookViewId="0">
      <selection activeCell="C3" sqref="C3"/>
    </sheetView>
  </sheetViews>
  <sheetFormatPr baseColWidth="10" defaultRowHeight="23.25" x14ac:dyDescent="0.35"/>
  <sheetData>
    <row r="2" spans="2:10" x14ac:dyDescent="0.35">
      <c r="B2" t="s">
        <v>13</v>
      </c>
      <c r="D2" t="s">
        <v>14</v>
      </c>
      <c r="F2" t="s">
        <v>15</v>
      </c>
      <c r="H2" t="s">
        <v>16</v>
      </c>
      <c r="J2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5"/>
  <sheetViews>
    <sheetView workbookViewId="0">
      <selection activeCell="A4" sqref="A4:A15"/>
    </sheetView>
  </sheetViews>
  <sheetFormatPr baseColWidth="10" defaultRowHeight="23.25" x14ac:dyDescent="0.35"/>
  <sheetData>
    <row r="4" spans="1:1" x14ac:dyDescent="0.35">
      <c r="A4" s="20">
        <v>42856</v>
      </c>
    </row>
    <row r="5" spans="1:1" x14ac:dyDescent="0.35">
      <c r="A5" s="20">
        <v>42863</v>
      </c>
    </row>
    <row r="6" spans="1:1" x14ac:dyDescent="0.35">
      <c r="A6" s="20">
        <v>42880</v>
      </c>
    </row>
    <row r="7" spans="1:1" x14ac:dyDescent="0.35">
      <c r="A7" s="20">
        <v>42891</v>
      </c>
    </row>
    <row r="8" spans="1:1" x14ac:dyDescent="0.35">
      <c r="A8" s="20">
        <v>42930</v>
      </c>
    </row>
    <row r="9" spans="1:1" x14ac:dyDescent="0.35">
      <c r="A9" s="21"/>
    </row>
    <row r="10" spans="1:1" x14ac:dyDescent="0.35">
      <c r="A10" s="21"/>
    </row>
    <row r="11" spans="1:1" x14ac:dyDescent="0.35">
      <c r="A11" s="21"/>
    </row>
    <row r="12" spans="1:1" x14ac:dyDescent="0.35">
      <c r="A12" s="21"/>
    </row>
    <row r="13" spans="1:1" x14ac:dyDescent="0.35">
      <c r="A13" s="21"/>
    </row>
    <row r="14" spans="1:1" x14ac:dyDescent="0.35">
      <c r="A14" s="21"/>
    </row>
    <row r="15" spans="1:1" x14ac:dyDescent="0.35">
      <c r="A15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Charge </vt:lpstr>
      <vt:lpstr>Planning graphique</vt:lpstr>
      <vt:lpstr>Jour fériés</vt:lpstr>
      <vt:lpstr>Fériés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BOURGOIN Theo</dc:creator>
  <cp:lastModifiedBy>Michel</cp:lastModifiedBy>
  <dcterms:created xsi:type="dcterms:W3CDTF">2017-05-11T12:41:26Z</dcterms:created>
  <dcterms:modified xsi:type="dcterms:W3CDTF">2017-05-15T06:35:36Z</dcterms:modified>
</cp:coreProperties>
</file>