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5565" windowWidth="23970" windowHeight="5610" tabRatio="566" activeTab="2"/>
  </bookViews>
  <sheets>
    <sheet name="Base de données" sheetId="1" r:id="rId1"/>
    <sheet name="Charge de travail" sheetId="3" r:id="rId2"/>
    <sheet name="Données de contrôle" sheetId="2" r:id="rId3"/>
  </sheets>
  <definedNames>
    <definedName name="_xlnm._FilterDatabase" localSheetId="0" hidden="1">'Base de données'!$A$2:$K$58</definedName>
    <definedName name="_xlnm.Database">'Base de données'!$A$2:$K$35</definedName>
    <definedName name="datejour">'Données de contrôle'!$D$2</definedName>
    <definedName name="dispo">'Données de contrôle'!$F$6:$M$11</definedName>
    <definedName name="temps_type">'Données de contrôle'!$A$3:$B$7</definedName>
    <definedName name="_xlnm.Print_Area" localSheetId="0">'Base de données'!$A$1:$E$100</definedName>
  </definedNames>
  <calcPr calcId="114210"/>
</workbook>
</file>

<file path=xl/calcChain.xml><?xml version="1.0" encoding="utf-8"?>
<calcChain xmlns="http://schemas.openxmlformats.org/spreadsheetml/2006/main">
  <c r="B20" i="1"/>
  <c r="B19"/>
  <c r="B13"/>
  <c r="B14"/>
  <c r="B15"/>
  <c r="B16"/>
  <c r="B17"/>
  <c r="B5"/>
  <c r="B6"/>
  <c r="B7"/>
  <c r="B8"/>
  <c r="B9"/>
  <c r="B10"/>
  <c r="B11"/>
  <c r="B12"/>
  <c r="B4"/>
  <c r="B18"/>
  <c r="B3"/>
  <c r="K4"/>
  <c r="K6"/>
  <c r="K9"/>
  <c r="C5" i="3"/>
  <c r="C6"/>
  <c r="C8"/>
  <c r="K5" i="1"/>
  <c r="K10"/>
  <c r="K12"/>
  <c r="K15"/>
  <c r="K16"/>
  <c r="C9" i="3"/>
  <c r="K3" i="1"/>
  <c r="K7"/>
  <c r="K8"/>
  <c r="C11" i="3"/>
  <c r="K11" i="1"/>
  <c r="C4" i="3"/>
  <c r="K18" i="1"/>
  <c r="C7" i="3"/>
  <c r="B21" i="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J4"/>
  <c r="J5"/>
  <c r="J6"/>
  <c r="J7"/>
  <c r="J8"/>
  <c r="J9"/>
  <c r="J10"/>
  <c r="J11"/>
  <c r="J12"/>
  <c r="J13"/>
  <c r="J14"/>
  <c r="J15"/>
  <c r="J16"/>
  <c r="J17"/>
  <c r="J18"/>
  <c r="J19"/>
  <c r="D2" i="2"/>
  <c r="G19" i="1"/>
  <c r="K19"/>
  <c r="J20"/>
  <c r="G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F3"/>
  <c r="J3"/>
  <c r="C3" i="3"/>
  <c r="D8"/>
  <c r="D5"/>
  <c r="D11"/>
  <c r="D10"/>
  <c r="D7"/>
  <c r="D9"/>
  <c r="D6"/>
  <c r="D4"/>
  <c r="E11"/>
  <c r="E9"/>
  <c r="E6"/>
  <c r="E7"/>
  <c r="E8"/>
  <c r="D12"/>
  <c r="E4"/>
  <c r="E5"/>
  <c r="M8" i="2"/>
  <c r="M9"/>
  <c r="M10"/>
  <c r="M13"/>
  <c r="M12"/>
  <c r="M7"/>
  <c r="M14"/>
  <c r="M11"/>
  <c r="G12" i="3"/>
  <c r="C1" i="1"/>
  <c r="G7"/>
  <c r="G55"/>
  <c r="G63"/>
  <c r="G67"/>
  <c r="G73"/>
  <c r="G77"/>
  <c r="G83"/>
  <c r="G87"/>
  <c r="G93"/>
  <c r="G99"/>
  <c r="G4"/>
  <c r="G6"/>
  <c r="G8"/>
  <c r="G10"/>
  <c r="G12"/>
  <c r="G14"/>
  <c r="K14"/>
  <c r="G16"/>
  <c r="G18"/>
  <c r="G22"/>
  <c r="G24"/>
  <c r="G26"/>
  <c r="G28"/>
  <c r="G30"/>
  <c r="G32"/>
  <c r="G34"/>
  <c r="G36"/>
  <c r="G38"/>
  <c r="G40"/>
  <c r="G42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5"/>
  <c r="G11"/>
  <c r="G13"/>
  <c r="G15"/>
  <c r="G17"/>
  <c r="K17"/>
  <c r="G21"/>
  <c r="G23"/>
  <c r="G25"/>
  <c r="G27"/>
  <c r="G29"/>
  <c r="G31"/>
  <c r="G33"/>
  <c r="G35"/>
  <c r="G37"/>
  <c r="G39"/>
  <c r="G41"/>
  <c r="G43"/>
  <c r="G45"/>
  <c r="G47"/>
  <c r="G49"/>
  <c r="G51"/>
  <c r="G53"/>
  <c r="G57"/>
  <c r="G59"/>
  <c r="G61"/>
  <c r="G65"/>
  <c r="G69"/>
  <c r="G71"/>
  <c r="G75"/>
  <c r="G81"/>
  <c r="G85"/>
  <c r="G91"/>
  <c r="G97"/>
  <c r="G9"/>
  <c r="G79"/>
  <c r="G89"/>
  <c r="G95"/>
  <c r="K13"/>
  <c r="G3"/>
  <c r="C10" i="3"/>
  <c r="E10"/>
  <c r="E12"/>
</calcChain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</connection>
</connections>
</file>

<file path=xl/sharedStrings.xml><?xml version="1.0" encoding="utf-8"?>
<sst xmlns="http://schemas.openxmlformats.org/spreadsheetml/2006/main" count="122" uniqueCount="67">
  <si>
    <t>Type</t>
  </si>
  <si>
    <t>Temps/type</t>
  </si>
  <si>
    <t>Contrôleur</t>
  </si>
  <si>
    <t>Attrib</t>
  </si>
  <si>
    <t>Fin</t>
  </si>
  <si>
    <t>RDV</t>
  </si>
  <si>
    <t>Charge</t>
  </si>
  <si>
    <t>EP</t>
  </si>
  <si>
    <t>CJ</t>
  </si>
  <si>
    <t>Table des temps par type</t>
  </si>
  <si>
    <t>Date du jour</t>
  </si>
  <si>
    <t>En cours</t>
  </si>
  <si>
    <t>réunions</t>
  </si>
  <si>
    <t xml:space="preserve">autres </t>
  </si>
  <si>
    <t>motif</t>
  </si>
  <si>
    <t>heures</t>
  </si>
  <si>
    <t>Base</t>
  </si>
  <si>
    <t>disponible</t>
  </si>
  <si>
    <t>heures à déduire</t>
  </si>
  <si>
    <t>Charge de travail individuelle maxi</t>
  </si>
  <si>
    <t>Charge actuelle</t>
  </si>
  <si>
    <t>Charge de travail individuel maxi</t>
  </si>
  <si>
    <t>Dépassement charge de travail</t>
  </si>
  <si>
    <r>
      <t xml:space="preserve">Heures non-utilisées </t>
    </r>
    <r>
      <rPr>
        <b/>
        <sz val="10"/>
        <color indexed="10"/>
        <rFont val="Arial"/>
        <family val="2"/>
      </rPr>
      <t>ou</t>
    </r>
    <r>
      <rPr>
        <b/>
        <sz val="10"/>
        <color indexed="1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Dépassement charge de travail</t>
    </r>
  </si>
  <si>
    <t>CAS GENERAL : 15,55 h possibles par mois et par salarié - 22,75 h congés = 1128,80 H</t>
  </si>
  <si>
    <t>Dernier écrit</t>
  </si>
  <si>
    <t xml:space="preserve">Prochain écrit </t>
  </si>
  <si>
    <t>ESOP</t>
  </si>
  <si>
    <t>Mis en cause</t>
  </si>
  <si>
    <t>Margueritte</t>
  </si>
  <si>
    <t>valérie</t>
  </si>
  <si>
    <t>martine</t>
  </si>
  <si>
    <t>gégé</t>
  </si>
  <si>
    <t>béa</t>
  </si>
  <si>
    <t>Béa</t>
  </si>
  <si>
    <t>Valérie</t>
  </si>
  <si>
    <t>Martine</t>
  </si>
  <si>
    <t>Gégé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</si>
  <si>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</si>
  <si>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</si>
  <si>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</si>
  <si>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</si>
  <si>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</si>
  <si>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</si>
  <si>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</si>
  <si>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</si>
  <si>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</si>
  <si>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</si>
  <si>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</si>
  <si>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</si>
  <si>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</si>
  <si>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</si>
  <si>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</si>
  <si>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Relecture</t>
  </si>
  <si>
    <t>réunion</t>
  </si>
  <si>
    <t>autre</t>
  </si>
  <si>
    <t>Intervenant</t>
  </si>
  <si>
    <t>paul</t>
  </si>
  <si>
    <t>pascaline</t>
  </si>
  <si>
    <t>victoire</t>
  </si>
  <si>
    <t>Z</t>
  </si>
  <si>
    <t>cj</t>
  </si>
  <si>
    <t>Pascaline</t>
  </si>
  <si>
    <t>CPPV</t>
  </si>
  <si>
    <t>MP</t>
  </si>
  <si>
    <t>O3SP</t>
  </si>
  <si>
    <t>STAGES 1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</si>
</sst>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i/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color indexed="6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i/>
      <sz val="8"/>
      <color indexed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NumberFormat="1" applyBorder="1"/>
    <xf numFmtId="0" fontId="3" fillId="0" borderId="0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3" fillId="0" borderId="0" xfId="0" applyFont="1" applyBorder="1" applyAlignment="1"/>
    <xf numFmtId="0" fontId="0" fillId="0" borderId="6" xfId="0" applyBorder="1"/>
    <xf numFmtId="0" fontId="2" fillId="0" borderId="6" xfId="0" applyFont="1" applyBorder="1" applyAlignment="1">
      <alignment horizontal="right"/>
    </xf>
    <xf numFmtId="0" fontId="2" fillId="0" borderId="6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0" fillId="0" borderId="5" xfId="0" applyBorder="1"/>
    <xf numFmtId="0" fontId="3" fillId="0" borderId="11" xfId="0" applyFont="1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" fillId="0" borderId="12" xfId="0" applyFont="1" applyBorder="1"/>
    <xf numFmtId="0" fontId="4" fillId="0" borderId="15" xfId="0" applyFont="1" applyBorder="1"/>
    <xf numFmtId="0" fontId="0" fillId="0" borderId="0" xfId="0" applyAlignment="1">
      <alignment horizontal="center" wrapText="1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2" borderId="0" xfId="0" applyFont="1" applyFill="1" applyBorder="1" applyAlignment="1">
      <alignment horizontal="center" wrapText="1"/>
    </xf>
    <xf numFmtId="14" fontId="0" fillId="0" borderId="0" xfId="0" applyNumberFormat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Alignment="1" applyProtection="1">
      <protection locked="0"/>
    </xf>
    <xf numFmtId="14" fontId="9" fillId="0" borderId="0" xfId="0" applyNumberFormat="1" applyFont="1"/>
    <xf numFmtId="1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/>
    </xf>
    <xf numFmtId="0" fontId="11" fillId="0" borderId="0" xfId="0" applyFont="1"/>
    <xf numFmtId="14" fontId="0" fillId="0" borderId="0" xfId="0" applyNumberFormat="1" applyFill="1" applyBorder="1" applyProtection="1">
      <protection locked="0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4" fontId="0" fillId="0" borderId="0" xfId="0" applyNumberFormat="1" applyFill="1" applyBorder="1"/>
    <xf numFmtId="14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wrapText="1"/>
    </xf>
    <xf numFmtId="0" fontId="1" fillId="0" borderId="16" xfId="0" applyFont="1" applyBorder="1"/>
    <xf numFmtId="0" fontId="14" fillId="0" borderId="16" xfId="0" applyFont="1" applyBorder="1"/>
    <xf numFmtId="0" fontId="15" fillId="0" borderId="16" xfId="0" applyFont="1" applyBorder="1"/>
    <xf numFmtId="0" fontId="16" fillId="0" borderId="16" xfId="0" applyFont="1" applyBorder="1"/>
    <xf numFmtId="0" fontId="15" fillId="0" borderId="16" xfId="0" applyFont="1" applyBorder="1" applyAlignment="1">
      <alignment wrapText="1"/>
    </xf>
    <xf numFmtId="0" fontId="15" fillId="0" borderId="16" xfId="0" applyFont="1" applyFill="1" applyBorder="1"/>
    <xf numFmtId="0" fontId="16" fillId="0" borderId="16" xfId="0" applyFont="1" applyFill="1" applyBorder="1"/>
    <xf numFmtId="0" fontId="1" fillId="0" borderId="16" xfId="0" applyFont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2" fillId="0" borderId="0" xfId="0" applyFont="1" applyBorder="1" applyProtection="1">
      <protection locked="0"/>
    </xf>
    <xf numFmtId="0" fontId="18" fillId="3" borderId="16" xfId="0" applyFont="1" applyFill="1" applyBorder="1"/>
    <xf numFmtId="0" fontId="19" fillId="3" borderId="16" xfId="0" applyFont="1" applyFill="1" applyBorder="1"/>
    <xf numFmtId="0" fontId="18" fillId="3" borderId="16" xfId="0" applyFont="1" applyFill="1" applyBorder="1" applyAlignment="1">
      <alignment wrapText="1"/>
    </xf>
    <xf numFmtId="0" fontId="20" fillId="3" borderId="16" xfId="0" applyFont="1" applyFill="1" applyBorder="1"/>
    <xf numFmtId="0" fontId="0" fillId="0" borderId="17" xfId="0" applyFill="1" applyBorder="1" applyAlignment="1" applyProtection="1">
      <alignment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6" fillId="0" borderId="18" xfId="0" applyFont="1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1" fillId="0" borderId="18" xfId="0" applyFont="1" applyFill="1" applyBorder="1" applyAlignment="1" applyProtection="1"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protection locked="0"/>
    </xf>
    <xf numFmtId="0" fontId="13" fillId="0" borderId="17" xfId="0" applyFont="1" applyFill="1" applyBorder="1" applyAlignment="1" applyProtection="1">
      <protection locked="0"/>
    </xf>
    <xf numFmtId="0" fontId="11" fillId="0" borderId="17" xfId="0" applyFont="1" applyFill="1" applyBorder="1" applyAlignment="1" applyProtection="1">
      <protection locked="0"/>
    </xf>
    <xf numFmtId="0" fontId="17" fillId="0" borderId="18" xfId="0" applyFont="1" applyFill="1" applyBorder="1" applyAlignment="1" applyProtection="1">
      <protection locked="0"/>
    </xf>
    <xf numFmtId="0" fontId="6" fillId="0" borderId="17" xfId="0" applyFont="1" applyFill="1" applyBorder="1" applyAlignment="1" applyProtection="1">
      <protection locked="0"/>
    </xf>
    <xf numFmtId="0" fontId="1" fillId="0" borderId="19" xfId="0" applyFont="1" applyBorder="1" applyAlignment="1">
      <alignment horizontal="centerContinuous" vertical="center"/>
    </xf>
    <xf numFmtId="0" fontId="1" fillId="0" borderId="20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22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14" fontId="0" fillId="3" borderId="0" xfId="0" applyNumberFormat="1" applyFill="1" applyBorder="1"/>
    <xf numFmtId="0" fontId="0" fillId="3" borderId="0" xfId="0" applyFill="1" applyBorder="1"/>
    <xf numFmtId="14" fontId="0" fillId="3" borderId="7" xfId="0" applyNumberFormat="1" applyFill="1" applyBorder="1" applyAlignment="1">
      <alignment horizontal="left"/>
    </xf>
    <xf numFmtId="0" fontId="0" fillId="3" borderId="10" xfId="0" applyFill="1" applyBorder="1"/>
    <xf numFmtId="0" fontId="0" fillId="3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4" fontId="12" fillId="0" borderId="0" xfId="0" applyNumberFormat="1" applyFont="1" applyFill="1" applyBorder="1"/>
    <xf numFmtId="14" fontId="0" fillId="0" borderId="0" xfId="0" applyNumberFormat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2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17" xfId="0" applyFont="1" applyFill="1" applyBorder="1" applyAlignment="1" applyProtection="1">
      <alignment horizontal="right" vertical="center"/>
      <protection locked="0"/>
    </xf>
    <xf numFmtId="0" fontId="0" fillId="3" borderId="17" xfId="0" applyFill="1" applyBorder="1" applyAlignment="1" applyProtection="1">
      <protection locked="0"/>
    </xf>
    <xf numFmtId="0" fontId="13" fillId="3" borderId="17" xfId="0" applyFont="1" applyFill="1" applyBorder="1" applyAlignment="1" applyProtection="1">
      <protection locked="0"/>
    </xf>
    <xf numFmtId="0" fontId="11" fillId="3" borderId="17" xfId="0" applyFont="1" applyFill="1" applyBorder="1" applyAlignment="1" applyProtection="1"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Protection="1">
      <protection locked="0"/>
    </xf>
    <xf numFmtId="14" fontId="22" fillId="0" borderId="0" xfId="0" applyNumberFormat="1" applyFont="1" applyBorder="1" applyProtection="1">
      <protection locked="0"/>
    </xf>
    <xf numFmtId="0" fontId="22" fillId="0" borderId="0" xfId="0" applyFont="1" applyBorder="1" applyAlignment="1" applyProtection="1">
      <protection locked="0"/>
    </xf>
    <xf numFmtId="14" fontId="22" fillId="0" borderId="0" xfId="0" applyNumberFormat="1" applyFont="1" applyFill="1" applyBorder="1"/>
    <xf numFmtId="0" fontId="0" fillId="0" borderId="15" xfId="0" applyBorder="1"/>
    <xf numFmtId="0" fontId="0" fillId="0" borderId="4" xfId="0" applyBorder="1"/>
    <xf numFmtId="0" fontId="23" fillId="0" borderId="1" xfId="0" applyFont="1" applyBorder="1"/>
    <xf numFmtId="0" fontId="23" fillId="0" borderId="20" xfId="0" applyFont="1" applyBorder="1"/>
    <xf numFmtId="0" fontId="23" fillId="0" borderId="0" xfId="0" applyFont="1" applyFill="1" applyBorder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" fillId="0" borderId="19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Charge de travail</a:t>
            </a:r>
          </a:p>
        </c:rich>
      </c:tx>
      <c:layout>
        <c:manualLayout>
          <c:xMode val="edge"/>
          <c:yMode val="edge"/>
          <c:x val="0.38705288344980976"/>
          <c:y val="3.27870869002410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00407664768852"/>
          <c:y val="0.17038462664285919"/>
          <c:w val="0.80303138320982803"/>
          <c:h val="0.6147557386541014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cat>
            <c:strRef>
              <c:f>'Charge de travail'!$B$4:$B$11</c:f>
              <c:strCache>
                <c:ptCount val="8"/>
                <c:pt idx="0">
                  <c:v>martine</c:v>
                </c:pt>
                <c:pt idx="1">
                  <c:v>Margueritte</c:v>
                </c:pt>
                <c:pt idx="2">
                  <c:v>paul</c:v>
                </c:pt>
                <c:pt idx="3">
                  <c:v>pascaline</c:v>
                </c:pt>
                <c:pt idx="4">
                  <c:v>victoire</c:v>
                </c:pt>
                <c:pt idx="5">
                  <c:v>valérie</c:v>
                </c:pt>
                <c:pt idx="6">
                  <c:v>gégé</c:v>
                </c:pt>
                <c:pt idx="7">
                  <c:v>béa</c:v>
                </c:pt>
              </c:strCache>
            </c:strRef>
          </c:cat>
          <c:val>
            <c:numRef>
              <c:f>'Charge de travail'!$E$4:$E$11</c:f>
              <c:numCache>
                <c:formatCode>General</c:formatCode>
                <c:ptCount val="8"/>
                <c:pt idx="0">
                  <c:v>-43.305</c:v>
                </c:pt>
                <c:pt idx="1">
                  <c:v>-101.05000000000001</c:v>
                </c:pt>
                <c:pt idx="2">
                  <c:v>-83</c:v>
                </c:pt>
                <c:pt idx="3">
                  <c:v>-84</c:v>
                </c:pt>
                <c:pt idx="4">
                  <c:v>-47</c:v>
                </c:pt>
                <c:pt idx="5">
                  <c:v>-52.105000000000004</c:v>
                </c:pt>
                <c:pt idx="6">
                  <c:v>-67.650000000000006</c:v>
                </c:pt>
                <c:pt idx="7">
                  <c:v>-52</c:v>
                </c:pt>
              </c:numCache>
            </c:numRef>
          </c:val>
        </c:ser>
        <c:gapWidth val="170"/>
        <c:axId val="75403264"/>
        <c:axId val="75404800"/>
      </c:barChart>
      <c:catAx>
        <c:axId val="75403264"/>
        <c:scaling>
          <c:orientation val="minMax"/>
        </c:scaling>
        <c:axPos val="l"/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5404800"/>
        <c:crosses val="autoZero"/>
        <c:auto val="1"/>
        <c:lblAlgn val="ctr"/>
        <c:lblOffset val="100"/>
        <c:tickLblSkip val="1"/>
        <c:tickMarkSkip val="1"/>
      </c:catAx>
      <c:valAx>
        <c:axId val="754048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heures</a:t>
                </a:r>
              </a:p>
            </c:rich>
          </c:tx>
          <c:layout>
            <c:manualLayout>
              <c:xMode val="edge"/>
              <c:yMode val="edge"/>
              <c:x val="0.51239737603080748"/>
              <c:y val="0.879783732755476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5403264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spPr>
        <a:noFill/>
        <a:ln w="25400">
          <a:noFill/>
        </a:ln>
      </c:spPr>
      <c:txPr>
        <a:bodyPr/>
        <a:lstStyle/>
        <a:p>
          <a:pPr>
            <a:defRPr sz="2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plotArea>
      <c:layout/>
      <c:barChart>
        <c:barDir val="bar"/>
        <c:grouping val="clustered"/>
        <c:ser>
          <c:idx val="0"/>
          <c:order val="0"/>
          <c:tx>
            <c:v>Charge de travail Enquête de Personnalité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</c:ser>
        <c:dLbls>
          <c:showVal val="1"/>
        </c:dLbls>
        <c:axId val="69742976"/>
        <c:axId val="69744512"/>
      </c:barChart>
      <c:catAx>
        <c:axId val="6974297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9744512"/>
        <c:crosses val="autoZero"/>
        <c:auto val="1"/>
        <c:lblAlgn val="ctr"/>
        <c:lblOffset val="100"/>
        <c:tickLblSkip val="1"/>
        <c:tickMarkSkip val="1"/>
      </c:catAx>
      <c:valAx>
        <c:axId val="697445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974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19050</xdr:rowOff>
    </xdr:from>
    <xdr:to>
      <xdr:col>6</xdr:col>
      <xdr:colOff>28575</xdr:colOff>
      <xdr:row>33</xdr:row>
      <xdr:rowOff>114300</xdr:rowOff>
    </xdr:to>
    <xdr:graphicFrame macro="">
      <xdr:nvGraphicFramePr>
        <xdr:cNvPr id="2049" name="Graphique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34</xdr:row>
      <xdr:rowOff>0</xdr:rowOff>
    </xdr:from>
    <xdr:to>
      <xdr:col>9</xdr:col>
      <xdr:colOff>495300</xdr:colOff>
      <xdr:row>34</xdr:row>
      <xdr:rowOff>0</xdr:rowOff>
    </xdr:to>
    <xdr:graphicFrame macro="">
      <xdr:nvGraphicFramePr>
        <xdr:cNvPr id="2050" name="Graphique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1905000</xdr:colOff>
      <xdr:row>1</xdr:row>
      <xdr:rowOff>370417</xdr:rowOff>
    </xdr:from>
    <xdr:to>
      <xdr:col>10</xdr:col>
      <xdr:colOff>402167</xdr:colOff>
      <xdr:row>7</xdr:row>
      <xdr:rowOff>0</xdr:rowOff>
    </xdr:to>
    <xdr:sp macro="" textlink="">
      <xdr:nvSpPr>
        <xdr:cNvPr id="2" name="ZoneTexte 1">
          <a:extLst>
            <a:ext uri="{FF2B5EF4-FFF2-40B4-BE49-F238E27FC236}"/>
          </a:extLst>
        </xdr:cNvPr>
        <xdr:cNvSpPr txBox="1"/>
      </xdr:nvSpPr>
      <xdr:spPr>
        <a:xfrm>
          <a:off x="7122583" y="539750"/>
          <a:ext cx="3862917" cy="994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Ne pouvant récupérer  la table je vous ait mis une </a:t>
          </a:r>
          <a:r>
            <a:rPr lang="fr-FR" sz="1100" baseline="0"/>
            <a:t>formule en colonne C4:C11 vous devez la vérifier ne sachant pas exatement vos sources et votre raisonnemant </a:t>
          </a:r>
          <a:endParaRPr lang="fr-FR" sz="1100"/>
        </a:p>
      </xdr:txBody>
    </xdr:sp>
    <xdr:clientData/>
  </xdr:twoCellAnchor>
  <xdr:twoCellAnchor>
    <xdr:from>
      <xdr:col>2</xdr:col>
      <xdr:colOff>508000</xdr:colOff>
      <xdr:row>3</xdr:row>
      <xdr:rowOff>148167</xdr:rowOff>
    </xdr:from>
    <xdr:to>
      <xdr:col>5</xdr:col>
      <xdr:colOff>1905000</xdr:colOff>
      <xdr:row>5</xdr:row>
      <xdr:rowOff>95250</xdr:rowOff>
    </xdr:to>
    <xdr:cxnSp macro="">
      <xdr:nvCxnSpPr>
        <xdr:cNvPr id="4" name="Connecteur droit avec flèche 3">
          <a:extLst>
            <a:ext uri="{FF2B5EF4-FFF2-40B4-BE49-F238E27FC236}"/>
          </a:extLst>
        </xdr:cNvPr>
        <xdr:cNvCxnSpPr>
          <a:stCxn id="2" idx="1"/>
        </xdr:cNvCxnSpPr>
      </xdr:nvCxnSpPr>
      <xdr:spPr bwMode="auto">
        <a:xfrm flipH="1">
          <a:off x="2772833" y="1037167"/>
          <a:ext cx="4349750" cy="28575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K100"/>
  <sheetViews>
    <sheetView showZeros="0" zoomScaleNormal="100" workbookViewId="0">
      <pane ySplit="2" topLeftCell="A15" activePane="bottomLeft" state="frozen"/>
      <selection pane="bottomLeft" activeCell="B20" sqref="B20"/>
    </sheetView>
  </sheetViews>
  <sheetFormatPr baseColWidth="10" defaultRowHeight="12.75"/>
  <cols>
    <col min="1" max="1" width="7.7109375" style="43" customWidth="1"/>
    <col min="2" max="2" width="16" style="100" customWidth="1"/>
    <col min="3" max="3" width="19.140625" style="44" customWidth="1"/>
    <col min="4" max="4" width="44.7109375" style="44" customWidth="1"/>
    <col min="5" max="5" width="12.5703125" style="44" bestFit="1" customWidth="1"/>
    <col min="6" max="6" width="25.7109375" style="101" bestFit="1" customWidth="1"/>
    <col min="7" max="7" width="13.85546875" style="45" customWidth="1"/>
    <col min="8" max="8" width="5" style="46" customWidth="1"/>
    <col min="9" max="9" width="10.85546875" style="45" customWidth="1"/>
    <col min="10" max="10" width="13" style="45" customWidth="1"/>
    <col min="11" max="11" width="10.7109375" style="45" customWidth="1"/>
    <col min="12" max="16384" width="11.42578125" style="45"/>
  </cols>
  <sheetData>
    <row r="1" spans="1:11" s="1" customFormat="1" ht="61.5" customHeight="1">
      <c r="A1" s="38"/>
      <c r="B1" s="44"/>
      <c r="C1" s="55">
        <f ca="1">TODAY()</f>
        <v>42861</v>
      </c>
      <c r="D1" s="121"/>
      <c r="E1" s="121"/>
      <c r="F1" s="121"/>
      <c r="G1" s="121"/>
      <c r="H1" s="38"/>
      <c r="I1" s="122"/>
      <c r="J1" s="122"/>
      <c r="K1" s="44"/>
    </row>
    <row r="2" spans="1:11" s="9" customFormat="1" ht="26.25" thickBot="1">
      <c r="A2" s="37" t="s">
        <v>0</v>
      </c>
      <c r="B2" s="41" t="s">
        <v>1</v>
      </c>
      <c r="C2" s="37" t="s">
        <v>2</v>
      </c>
      <c r="D2" s="37" t="s">
        <v>28</v>
      </c>
      <c r="E2" s="37" t="s">
        <v>3</v>
      </c>
      <c r="F2" s="67" t="s">
        <v>4</v>
      </c>
      <c r="G2" s="66" t="s">
        <v>11</v>
      </c>
      <c r="H2" s="40" t="s">
        <v>5</v>
      </c>
      <c r="I2" s="52" t="s">
        <v>25</v>
      </c>
      <c r="J2" s="53" t="s">
        <v>26</v>
      </c>
      <c r="K2" s="41" t="s">
        <v>6</v>
      </c>
    </row>
    <row r="3" spans="1:11">
      <c r="A3" s="36" t="s">
        <v>8</v>
      </c>
      <c r="B3" s="99">
        <f t="shared" ref="B3:B20" ca="1" si="0">VLOOKUP(A3,temps_type,2,FALSE)</f>
        <v>0.75</v>
      </c>
      <c r="C3" s="38" t="s">
        <v>34</v>
      </c>
      <c r="D3" s="38" t="s">
        <v>38</v>
      </c>
      <c r="E3" s="103">
        <v>41557</v>
      </c>
      <c r="F3" s="97">
        <f>IF(OR(A3="EP",A3="ESOP"),E3+60,IF(A3="OPJ",E3+30,))</f>
        <v>0</v>
      </c>
      <c r="G3" s="98">
        <f ca="1">IF(AND(A3&lt;&gt;"CJ",datejour&lt;F3),1,)</f>
        <v>0</v>
      </c>
      <c r="H3" s="39">
        <v>1</v>
      </c>
      <c r="I3" s="54">
        <v>42820</v>
      </c>
      <c r="J3" s="95">
        <f>IF(I3="","",IF(A3="CJ",I3+90,""))</f>
        <v>42910</v>
      </c>
      <c r="K3" s="96">
        <f>IF(A3="","",IF(A3="CJ",B3*H3,G3*B3))</f>
        <v>0.75</v>
      </c>
    </row>
    <row r="4" spans="1:11">
      <c r="A4" s="36" t="s">
        <v>8</v>
      </c>
      <c r="B4" s="99">
        <f t="shared" ca="1" si="0"/>
        <v>0.75</v>
      </c>
      <c r="C4" s="38" t="s">
        <v>29</v>
      </c>
      <c r="D4" s="38" t="s">
        <v>39</v>
      </c>
      <c r="E4" s="42">
        <v>41829</v>
      </c>
      <c r="F4" s="97">
        <f t="shared" ref="F4:F67" si="1">IF(OR(A4="EP",A4="ESOP"),E4+60,IF(A4="OPJ",E4+30,))</f>
        <v>0</v>
      </c>
      <c r="G4" s="98">
        <f t="shared" ref="G4:G67" ca="1" si="2">IF(AND(A4&lt;&gt;"CJ",datejour&lt;F4),1,)</f>
        <v>0</v>
      </c>
      <c r="H4" s="39">
        <v>4</v>
      </c>
      <c r="I4" s="102">
        <v>42834</v>
      </c>
      <c r="J4" s="95">
        <f t="shared" ref="J4:J67" si="3">IF(I4="","",IF(A4="CJ",I4+90,""))</f>
        <v>42924</v>
      </c>
      <c r="K4" s="96">
        <f t="shared" ref="K4:K67" si="4">IF(A4="","",IF(A4="CJ",B4*H4,G4*B4))</f>
        <v>3</v>
      </c>
    </row>
    <row r="5" spans="1:11">
      <c r="A5" s="36" t="s">
        <v>8</v>
      </c>
      <c r="B5" s="99">
        <f t="shared" ca="1" si="0"/>
        <v>0.75</v>
      </c>
      <c r="C5" s="38" t="s">
        <v>35</v>
      </c>
      <c r="D5" s="38" t="s">
        <v>40</v>
      </c>
      <c r="E5" s="42">
        <v>42061</v>
      </c>
      <c r="F5" s="97">
        <f t="shared" si="1"/>
        <v>0</v>
      </c>
      <c r="G5" s="98">
        <f t="shared" ca="1" si="2"/>
        <v>0</v>
      </c>
      <c r="H5" s="39">
        <v>2</v>
      </c>
      <c r="I5" s="54"/>
      <c r="J5" s="95" t="str">
        <f t="shared" si="3"/>
        <v/>
      </c>
      <c r="K5" s="96">
        <f t="shared" si="4"/>
        <v>1.5</v>
      </c>
    </row>
    <row r="6" spans="1:11">
      <c r="A6" s="36" t="s">
        <v>8</v>
      </c>
      <c r="B6" s="99">
        <f t="shared" ca="1" si="0"/>
        <v>0.75</v>
      </c>
      <c r="C6" s="38" t="s">
        <v>29</v>
      </c>
      <c r="D6" s="38" t="s">
        <v>41</v>
      </c>
      <c r="E6" s="42">
        <v>41256</v>
      </c>
      <c r="F6" s="97">
        <f t="shared" si="1"/>
        <v>0</v>
      </c>
      <c r="G6" s="98">
        <f t="shared" ca="1" si="2"/>
        <v>0</v>
      </c>
      <c r="H6" s="39">
        <v>1</v>
      </c>
      <c r="I6" s="54">
        <v>42840</v>
      </c>
      <c r="J6" s="95">
        <f t="shared" si="3"/>
        <v>42930</v>
      </c>
      <c r="K6" s="96">
        <f t="shared" si="4"/>
        <v>0.75</v>
      </c>
    </row>
    <row r="7" spans="1:11">
      <c r="A7" s="36" t="s">
        <v>8</v>
      </c>
      <c r="B7" s="99">
        <f t="shared" ca="1" si="0"/>
        <v>0.75</v>
      </c>
      <c r="C7" s="38" t="s">
        <v>34</v>
      </c>
      <c r="D7" s="38" t="s">
        <v>42</v>
      </c>
      <c r="E7" s="42">
        <v>41948</v>
      </c>
      <c r="F7" s="97">
        <f t="shared" si="1"/>
        <v>0</v>
      </c>
      <c r="G7" s="98">
        <f t="shared" ca="1" si="2"/>
        <v>0</v>
      </c>
      <c r="H7" s="39">
        <v>4</v>
      </c>
      <c r="I7" s="54">
        <v>42790</v>
      </c>
      <c r="J7" s="95">
        <f t="shared" si="3"/>
        <v>42880</v>
      </c>
      <c r="K7" s="96">
        <f t="shared" si="4"/>
        <v>3</v>
      </c>
    </row>
    <row r="8" spans="1:11">
      <c r="A8" s="36" t="s">
        <v>8</v>
      </c>
      <c r="B8" s="99">
        <f t="shared" ca="1" si="0"/>
        <v>0.75</v>
      </c>
      <c r="C8" s="38" t="s">
        <v>34</v>
      </c>
      <c r="D8" s="44" t="s">
        <v>43</v>
      </c>
      <c r="E8" s="42">
        <v>42040</v>
      </c>
      <c r="F8" s="97">
        <f t="shared" si="1"/>
        <v>0</v>
      </c>
      <c r="G8" s="98">
        <f t="shared" ca="1" si="2"/>
        <v>0</v>
      </c>
      <c r="H8" s="39">
        <v>3</v>
      </c>
      <c r="I8" s="54"/>
      <c r="J8" s="95" t="str">
        <f t="shared" si="3"/>
        <v/>
      </c>
      <c r="K8" s="96">
        <f t="shared" si="4"/>
        <v>2.25</v>
      </c>
    </row>
    <row r="9" spans="1:11">
      <c r="A9" s="36" t="s">
        <v>8</v>
      </c>
      <c r="B9" s="99">
        <f t="shared" ca="1" si="0"/>
        <v>0.75</v>
      </c>
      <c r="C9" s="38" t="s">
        <v>29</v>
      </c>
      <c r="D9" s="38" t="s">
        <v>44</v>
      </c>
      <c r="E9" s="42">
        <v>41821</v>
      </c>
      <c r="F9" s="97">
        <f t="shared" si="1"/>
        <v>0</v>
      </c>
      <c r="G9" s="98">
        <f t="shared" ca="1" si="2"/>
        <v>0</v>
      </c>
      <c r="H9" s="39">
        <v>4</v>
      </c>
      <c r="I9" s="54">
        <v>42813</v>
      </c>
      <c r="J9" s="95">
        <f t="shared" si="3"/>
        <v>42903</v>
      </c>
      <c r="K9" s="96">
        <f t="shared" si="4"/>
        <v>3</v>
      </c>
    </row>
    <row r="10" spans="1:11">
      <c r="A10" s="36" t="s">
        <v>8</v>
      </c>
      <c r="B10" s="99">
        <f t="shared" ca="1" si="0"/>
        <v>0.75</v>
      </c>
      <c r="C10" s="38" t="s">
        <v>35</v>
      </c>
      <c r="D10" s="38" t="s">
        <v>45</v>
      </c>
      <c r="E10" s="42">
        <v>41913</v>
      </c>
      <c r="F10" s="97">
        <f t="shared" si="1"/>
        <v>0</v>
      </c>
      <c r="G10" s="98">
        <f t="shared" ca="1" si="2"/>
        <v>0</v>
      </c>
      <c r="H10" s="39">
        <v>0.5</v>
      </c>
      <c r="I10" s="54">
        <v>42797</v>
      </c>
      <c r="J10" s="95">
        <f t="shared" si="3"/>
        <v>42887</v>
      </c>
      <c r="K10" s="96">
        <f t="shared" si="4"/>
        <v>0.375</v>
      </c>
    </row>
    <row r="11" spans="1:11">
      <c r="A11" s="36" t="s">
        <v>8</v>
      </c>
      <c r="B11" s="99">
        <f t="shared" ca="1" si="0"/>
        <v>0.75</v>
      </c>
      <c r="C11" s="38" t="s">
        <v>36</v>
      </c>
      <c r="D11" s="38" t="s">
        <v>46</v>
      </c>
      <c r="E11" s="42">
        <v>41857</v>
      </c>
      <c r="F11" s="97">
        <f t="shared" si="1"/>
        <v>0</v>
      </c>
      <c r="G11" s="98">
        <f t="shared" ca="1" si="2"/>
        <v>0</v>
      </c>
      <c r="H11" s="39">
        <v>0.5</v>
      </c>
      <c r="I11" s="54">
        <v>42763</v>
      </c>
      <c r="J11" s="95">
        <f t="shared" si="3"/>
        <v>42853</v>
      </c>
      <c r="K11" s="96">
        <f t="shared" si="4"/>
        <v>0.375</v>
      </c>
    </row>
    <row r="12" spans="1:11">
      <c r="A12" s="36" t="s">
        <v>8</v>
      </c>
      <c r="B12" s="99">
        <f t="shared" ca="1" si="0"/>
        <v>0.75</v>
      </c>
      <c r="C12" s="38" t="s">
        <v>35</v>
      </c>
      <c r="D12" s="38" t="s">
        <v>47</v>
      </c>
      <c r="E12" s="42">
        <v>41870</v>
      </c>
      <c r="F12" s="97">
        <f t="shared" si="1"/>
        <v>0</v>
      </c>
      <c r="G12" s="98">
        <f t="shared" ca="1" si="2"/>
        <v>0</v>
      </c>
      <c r="H12" s="39">
        <v>4</v>
      </c>
      <c r="I12" s="54">
        <v>42797</v>
      </c>
      <c r="J12" s="95">
        <f t="shared" si="3"/>
        <v>42887</v>
      </c>
      <c r="K12" s="96">
        <f t="shared" si="4"/>
        <v>3</v>
      </c>
    </row>
    <row r="13" spans="1:11">
      <c r="A13" s="36" t="s">
        <v>7</v>
      </c>
      <c r="B13" s="99">
        <f t="shared" ca="1" si="0"/>
        <v>12.5</v>
      </c>
      <c r="C13" s="38" t="s">
        <v>37</v>
      </c>
      <c r="D13" s="38" t="s">
        <v>48</v>
      </c>
      <c r="E13" s="42">
        <v>42860</v>
      </c>
      <c r="F13" s="97">
        <f t="shared" si="1"/>
        <v>42920</v>
      </c>
      <c r="G13" s="98">
        <f t="shared" ca="1" si="2"/>
        <v>1</v>
      </c>
      <c r="H13" s="39"/>
      <c r="I13" s="54"/>
      <c r="J13" s="95" t="str">
        <f t="shared" si="3"/>
        <v/>
      </c>
      <c r="K13" s="96">
        <f t="shared" ca="1" si="4"/>
        <v>12.5</v>
      </c>
    </row>
    <row r="14" spans="1:11">
      <c r="A14" s="43" t="s">
        <v>7</v>
      </c>
      <c r="B14" s="99">
        <f t="shared" ca="1" si="0"/>
        <v>12.5</v>
      </c>
      <c r="C14" s="38" t="s">
        <v>37</v>
      </c>
      <c r="D14" s="38" t="s">
        <v>49</v>
      </c>
      <c r="E14" s="42">
        <v>42860</v>
      </c>
      <c r="F14" s="97">
        <f t="shared" si="1"/>
        <v>42920</v>
      </c>
      <c r="G14" s="98">
        <f t="shared" ca="1" si="2"/>
        <v>1</v>
      </c>
      <c r="H14" s="39"/>
      <c r="I14" s="54"/>
      <c r="J14" s="95" t="str">
        <f t="shared" si="3"/>
        <v/>
      </c>
      <c r="K14" s="96">
        <f t="shared" ca="1" si="4"/>
        <v>12.5</v>
      </c>
    </row>
    <row r="15" spans="1:11">
      <c r="A15" s="36" t="s">
        <v>8</v>
      </c>
      <c r="B15" s="99">
        <f t="shared" ca="1" si="0"/>
        <v>0.75</v>
      </c>
      <c r="C15" s="38" t="s">
        <v>35</v>
      </c>
      <c r="D15" s="38" t="s">
        <v>50</v>
      </c>
      <c r="E15" s="42">
        <v>42041</v>
      </c>
      <c r="F15" s="97">
        <f t="shared" si="1"/>
        <v>0</v>
      </c>
      <c r="G15" s="98">
        <f t="shared" ca="1" si="2"/>
        <v>0</v>
      </c>
      <c r="H15" s="39">
        <v>4</v>
      </c>
      <c r="I15" s="54"/>
      <c r="J15" s="95" t="str">
        <f t="shared" si="3"/>
        <v/>
      </c>
      <c r="K15" s="96">
        <f t="shared" si="4"/>
        <v>3</v>
      </c>
    </row>
    <row r="16" spans="1:11">
      <c r="A16" s="36" t="s">
        <v>8</v>
      </c>
      <c r="B16" s="99">
        <f t="shared" ca="1" si="0"/>
        <v>0.75</v>
      </c>
      <c r="C16" s="38" t="s">
        <v>35</v>
      </c>
      <c r="D16" s="38" t="s">
        <v>51</v>
      </c>
      <c r="E16" s="42">
        <v>42020</v>
      </c>
      <c r="F16" s="97">
        <f t="shared" si="1"/>
        <v>0</v>
      </c>
      <c r="G16" s="98">
        <f t="shared" ca="1" si="2"/>
        <v>0</v>
      </c>
      <c r="H16" s="39">
        <v>4</v>
      </c>
      <c r="I16" s="54"/>
      <c r="J16" s="95" t="str">
        <f t="shared" si="3"/>
        <v/>
      </c>
      <c r="K16" s="96">
        <f t="shared" si="4"/>
        <v>3</v>
      </c>
    </row>
    <row r="17" spans="1:11">
      <c r="A17" s="36" t="s">
        <v>7</v>
      </c>
      <c r="B17" s="99">
        <f t="shared" ca="1" si="0"/>
        <v>12.5</v>
      </c>
      <c r="C17" s="38" t="s">
        <v>37</v>
      </c>
      <c r="D17" s="38" t="s">
        <v>52</v>
      </c>
      <c r="E17" s="42">
        <v>42860</v>
      </c>
      <c r="F17" s="97">
        <f t="shared" si="1"/>
        <v>42920</v>
      </c>
      <c r="G17" s="98">
        <f t="shared" ca="1" si="2"/>
        <v>1</v>
      </c>
      <c r="H17" s="39">
        <v>3</v>
      </c>
      <c r="I17" s="54"/>
      <c r="J17" s="95" t="str">
        <f t="shared" si="3"/>
        <v/>
      </c>
      <c r="K17" s="96">
        <f t="shared" ca="1" si="4"/>
        <v>12.5</v>
      </c>
    </row>
    <row r="18" spans="1:11">
      <c r="A18" s="111" t="s">
        <v>61</v>
      </c>
      <c r="B18" s="99">
        <f t="shared" ca="1" si="0"/>
        <v>0.75</v>
      </c>
      <c r="C18" s="112" t="s">
        <v>62</v>
      </c>
      <c r="D18" s="68" t="s">
        <v>60</v>
      </c>
      <c r="E18" s="113">
        <v>42859</v>
      </c>
      <c r="F18" s="97">
        <f t="shared" si="1"/>
        <v>0</v>
      </c>
      <c r="G18" s="98">
        <f t="shared" ca="1" si="2"/>
        <v>0</v>
      </c>
      <c r="H18" s="114">
        <v>4</v>
      </c>
      <c r="I18" s="115">
        <v>42889</v>
      </c>
      <c r="J18" s="95">
        <f t="shared" si="3"/>
        <v>42979</v>
      </c>
      <c r="K18" s="96">
        <f t="shared" si="4"/>
        <v>3</v>
      </c>
    </row>
    <row r="19" spans="1:11">
      <c r="A19" s="36" t="s">
        <v>63</v>
      </c>
      <c r="B19" s="99">
        <f t="shared" ca="1" si="0"/>
        <v>5</v>
      </c>
      <c r="C19" s="38"/>
      <c r="D19" s="38"/>
      <c r="E19" s="42"/>
      <c r="F19" s="97">
        <f t="shared" si="1"/>
        <v>0</v>
      </c>
      <c r="G19" s="98">
        <f t="shared" ca="1" si="2"/>
        <v>0</v>
      </c>
      <c r="H19" s="39"/>
      <c r="I19" s="54"/>
      <c r="J19" s="95" t="str">
        <f t="shared" si="3"/>
        <v/>
      </c>
      <c r="K19" s="96">
        <f t="shared" ca="1" si="4"/>
        <v>0</v>
      </c>
    </row>
    <row r="20" spans="1:11">
      <c r="A20" s="36" t="s">
        <v>64</v>
      </c>
      <c r="B20" s="99">
        <f t="shared" ca="1" si="0"/>
        <v>1.87</v>
      </c>
      <c r="C20" s="38"/>
      <c r="D20" s="38"/>
      <c r="E20" s="42"/>
      <c r="F20" s="97">
        <f t="shared" si="1"/>
        <v>0</v>
      </c>
      <c r="G20" s="98">
        <f t="shared" ca="1" si="2"/>
        <v>0</v>
      </c>
      <c r="H20" s="39"/>
      <c r="I20" s="54"/>
      <c r="J20" s="95" t="str">
        <f t="shared" si="3"/>
        <v/>
      </c>
      <c r="K20" s="96">
        <f t="shared" ca="1" si="4"/>
        <v>0</v>
      </c>
    </row>
    <row r="21" spans="1:11">
      <c r="A21" s="36"/>
      <c r="B21" s="99" t="e">
        <f t="shared" ref="B21:B34" ca="1" si="5">IFERROR(VLOOKUP(A21,temps_type,2,FALSE),"")</f>
        <v>#NAME?</v>
      </c>
      <c r="C21" s="38"/>
      <c r="D21" s="38"/>
      <c r="E21" s="42"/>
      <c r="F21" s="97">
        <f t="shared" si="1"/>
        <v>0</v>
      </c>
      <c r="G21" s="98">
        <f t="shared" ca="1" si="2"/>
        <v>0</v>
      </c>
      <c r="H21" s="39"/>
      <c r="I21" s="54"/>
      <c r="J21" s="95" t="str">
        <f t="shared" si="3"/>
        <v/>
      </c>
      <c r="K21" s="96" t="str">
        <f t="shared" si="4"/>
        <v/>
      </c>
    </row>
    <row r="22" spans="1:11">
      <c r="A22" s="36"/>
      <c r="B22" s="99" t="e">
        <f t="shared" ca="1" si="5"/>
        <v>#NAME?</v>
      </c>
      <c r="C22" s="38"/>
      <c r="D22" s="38"/>
      <c r="E22" s="42"/>
      <c r="F22" s="97">
        <f t="shared" si="1"/>
        <v>0</v>
      </c>
      <c r="G22" s="98">
        <f t="shared" ca="1" si="2"/>
        <v>0</v>
      </c>
      <c r="H22" s="39"/>
      <c r="I22" s="54"/>
      <c r="J22" s="95" t="str">
        <f t="shared" si="3"/>
        <v/>
      </c>
      <c r="K22" s="96" t="str">
        <f t="shared" si="4"/>
        <v/>
      </c>
    </row>
    <row r="23" spans="1:11">
      <c r="A23" s="36"/>
      <c r="B23" s="99" t="e">
        <f t="shared" ca="1" si="5"/>
        <v>#NAME?</v>
      </c>
      <c r="C23" s="38"/>
      <c r="D23" s="38"/>
      <c r="E23" s="42"/>
      <c r="F23" s="97">
        <f t="shared" si="1"/>
        <v>0</v>
      </c>
      <c r="G23" s="98">
        <f t="shared" ca="1" si="2"/>
        <v>0</v>
      </c>
      <c r="H23" s="39"/>
      <c r="I23" s="54"/>
      <c r="J23" s="95" t="str">
        <f t="shared" si="3"/>
        <v/>
      </c>
      <c r="K23" s="96" t="str">
        <f t="shared" si="4"/>
        <v/>
      </c>
    </row>
    <row r="24" spans="1:11">
      <c r="A24" s="36"/>
      <c r="B24" s="99" t="e">
        <f t="shared" ca="1" si="5"/>
        <v>#NAME?</v>
      </c>
      <c r="C24" s="38"/>
      <c r="D24" s="38"/>
      <c r="E24" s="42"/>
      <c r="F24" s="97">
        <f t="shared" si="1"/>
        <v>0</v>
      </c>
      <c r="G24" s="98">
        <f t="shared" ca="1" si="2"/>
        <v>0</v>
      </c>
      <c r="H24" s="39"/>
      <c r="I24" s="54"/>
      <c r="J24" s="95" t="str">
        <f t="shared" si="3"/>
        <v/>
      </c>
      <c r="K24" s="96" t="str">
        <f t="shared" si="4"/>
        <v/>
      </c>
    </row>
    <row r="25" spans="1:11">
      <c r="A25" s="36"/>
      <c r="B25" s="99" t="e">
        <f t="shared" ca="1" si="5"/>
        <v>#NAME?</v>
      </c>
      <c r="C25" s="38"/>
      <c r="D25" s="38"/>
      <c r="E25" s="42"/>
      <c r="F25" s="97">
        <f t="shared" si="1"/>
        <v>0</v>
      </c>
      <c r="G25" s="98">
        <f t="shared" ca="1" si="2"/>
        <v>0</v>
      </c>
      <c r="H25" s="39"/>
      <c r="I25" s="54"/>
      <c r="J25" s="95" t="str">
        <f t="shared" si="3"/>
        <v/>
      </c>
      <c r="K25" s="96" t="str">
        <f t="shared" si="4"/>
        <v/>
      </c>
    </row>
    <row r="26" spans="1:11">
      <c r="A26" s="36"/>
      <c r="B26" s="99" t="e">
        <f t="shared" ca="1" si="5"/>
        <v>#NAME?</v>
      </c>
      <c r="C26" s="38"/>
      <c r="D26" s="38"/>
      <c r="E26" s="42"/>
      <c r="F26" s="97">
        <f t="shared" si="1"/>
        <v>0</v>
      </c>
      <c r="G26" s="98">
        <f t="shared" ca="1" si="2"/>
        <v>0</v>
      </c>
      <c r="H26" s="39"/>
      <c r="I26" s="54"/>
      <c r="J26" s="95" t="str">
        <f t="shared" si="3"/>
        <v/>
      </c>
      <c r="K26" s="96" t="str">
        <f t="shared" si="4"/>
        <v/>
      </c>
    </row>
    <row r="27" spans="1:11">
      <c r="A27" s="36"/>
      <c r="B27" s="99" t="e">
        <f t="shared" ca="1" si="5"/>
        <v>#NAME?</v>
      </c>
      <c r="C27" s="38"/>
      <c r="D27" s="38"/>
      <c r="E27" s="42"/>
      <c r="F27" s="97">
        <f t="shared" si="1"/>
        <v>0</v>
      </c>
      <c r="G27" s="98">
        <f t="shared" ca="1" si="2"/>
        <v>0</v>
      </c>
      <c r="H27" s="39"/>
      <c r="I27" s="54"/>
      <c r="J27" s="95" t="str">
        <f t="shared" si="3"/>
        <v/>
      </c>
      <c r="K27" s="96" t="str">
        <f t="shared" si="4"/>
        <v/>
      </c>
    </row>
    <row r="28" spans="1:11">
      <c r="A28" s="36"/>
      <c r="B28" s="99" t="e">
        <f t="shared" ca="1" si="5"/>
        <v>#NAME?</v>
      </c>
      <c r="C28" s="38"/>
      <c r="D28" s="38"/>
      <c r="E28" s="42"/>
      <c r="F28" s="97">
        <f t="shared" si="1"/>
        <v>0</v>
      </c>
      <c r="G28" s="98">
        <f t="shared" ca="1" si="2"/>
        <v>0</v>
      </c>
      <c r="H28" s="39"/>
      <c r="I28" s="54"/>
      <c r="J28" s="95" t="str">
        <f t="shared" si="3"/>
        <v/>
      </c>
      <c r="K28" s="96" t="str">
        <f t="shared" si="4"/>
        <v/>
      </c>
    </row>
    <row r="29" spans="1:11">
      <c r="A29" s="36"/>
      <c r="B29" s="99" t="e">
        <f t="shared" ca="1" si="5"/>
        <v>#NAME?</v>
      </c>
      <c r="C29" s="38"/>
      <c r="D29" s="38"/>
      <c r="E29" s="42"/>
      <c r="F29" s="97">
        <f t="shared" si="1"/>
        <v>0</v>
      </c>
      <c r="G29" s="98">
        <f t="shared" ca="1" si="2"/>
        <v>0</v>
      </c>
      <c r="H29" s="39"/>
      <c r="I29" s="54"/>
      <c r="J29" s="95" t="str">
        <f t="shared" si="3"/>
        <v/>
      </c>
      <c r="K29" s="96" t="str">
        <f t="shared" si="4"/>
        <v/>
      </c>
    </row>
    <row r="30" spans="1:11">
      <c r="A30" s="36"/>
      <c r="B30" s="99" t="e">
        <f t="shared" ca="1" si="5"/>
        <v>#NAME?</v>
      </c>
      <c r="C30" s="38"/>
      <c r="D30" s="38"/>
      <c r="E30" s="42"/>
      <c r="F30" s="97">
        <f t="shared" si="1"/>
        <v>0</v>
      </c>
      <c r="G30" s="98">
        <f t="shared" ca="1" si="2"/>
        <v>0</v>
      </c>
      <c r="H30" s="39"/>
      <c r="I30" s="54"/>
      <c r="J30" s="95" t="str">
        <f t="shared" si="3"/>
        <v/>
      </c>
      <c r="K30" s="96" t="str">
        <f t="shared" si="4"/>
        <v/>
      </c>
    </row>
    <row r="31" spans="1:11">
      <c r="A31" s="36"/>
      <c r="B31" s="99" t="e">
        <f t="shared" ca="1" si="5"/>
        <v>#NAME?</v>
      </c>
      <c r="C31" s="38"/>
      <c r="D31" s="38"/>
      <c r="E31" s="42"/>
      <c r="F31" s="97">
        <f t="shared" si="1"/>
        <v>0</v>
      </c>
      <c r="G31" s="98">
        <f t="shared" ca="1" si="2"/>
        <v>0</v>
      </c>
      <c r="H31" s="39"/>
      <c r="I31" s="54"/>
      <c r="J31" s="95" t="str">
        <f t="shared" si="3"/>
        <v/>
      </c>
      <c r="K31" s="96" t="str">
        <f t="shared" si="4"/>
        <v/>
      </c>
    </row>
    <row r="32" spans="1:11">
      <c r="A32" s="36"/>
      <c r="B32" s="99" t="e">
        <f t="shared" ca="1" si="5"/>
        <v>#NAME?</v>
      </c>
      <c r="C32" s="38"/>
      <c r="D32" s="38"/>
      <c r="E32" s="42"/>
      <c r="F32" s="97">
        <f t="shared" si="1"/>
        <v>0</v>
      </c>
      <c r="G32" s="98">
        <f t="shared" ca="1" si="2"/>
        <v>0</v>
      </c>
      <c r="H32" s="39"/>
      <c r="I32" s="54"/>
      <c r="J32" s="95" t="str">
        <f t="shared" si="3"/>
        <v/>
      </c>
      <c r="K32" s="96" t="str">
        <f t="shared" si="4"/>
        <v/>
      </c>
    </row>
    <row r="33" spans="1:11">
      <c r="A33" s="36"/>
      <c r="B33" s="99" t="e">
        <f t="shared" ca="1" si="5"/>
        <v>#NAME?</v>
      </c>
      <c r="C33" s="38"/>
      <c r="D33" s="38"/>
      <c r="E33" s="42"/>
      <c r="F33" s="97">
        <f t="shared" si="1"/>
        <v>0</v>
      </c>
      <c r="G33" s="98">
        <f t="shared" ca="1" si="2"/>
        <v>0</v>
      </c>
      <c r="H33" s="39"/>
      <c r="I33" s="54"/>
      <c r="J33" s="95" t="str">
        <f t="shared" si="3"/>
        <v/>
      </c>
      <c r="K33" s="96" t="str">
        <f t="shared" si="4"/>
        <v/>
      </c>
    </row>
    <row r="34" spans="1:11">
      <c r="A34" s="36"/>
      <c r="B34" s="99" t="e">
        <f t="shared" ca="1" si="5"/>
        <v>#NAME?</v>
      </c>
      <c r="C34" s="38"/>
      <c r="D34" s="38"/>
      <c r="E34" s="42"/>
      <c r="F34" s="97">
        <f t="shared" si="1"/>
        <v>0</v>
      </c>
      <c r="G34" s="98">
        <f t="shared" ca="1" si="2"/>
        <v>0</v>
      </c>
      <c r="H34" s="39"/>
      <c r="I34" s="54"/>
      <c r="J34" s="95" t="str">
        <f t="shared" si="3"/>
        <v/>
      </c>
      <c r="K34" s="96" t="str">
        <f t="shared" si="4"/>
        <v/>
      </c>
    </row>
    <row r="35" spans="1:11">
      <c r="A35" s="36"/>
      <c r="B35" s="99" t="e">
        <f t="shared" ref="B35:B66" ca="1" si="6">IFERROR(VLOOKUP(A35,temps_type,2,FALSE),"")</f>
        <v>#NAME?</v>
      </c>
      <c r="C35" s="38"/>
      <c r="D35" s="38"/>
      <c r="E35" s="42"/>
      <c r="F35" s="97">
        <f t="shared" si="1"/>
        <v>0</v>
      </c>
      <c r="G35" s="98">
        <f t="shared" ca="1" si="2"/>
        <v>0</v>
      </c>
      <c r="H35" s="39"/>
      <c r="I35" s="54"/>
      <c r="J35" s="95" t="str">
        <f t="shared" si="3"/>
        <v/>
      </c>
      <c r="K35" s="96" t="str">
        <f t="shared" si="4"/>
        <v/>
      </c>
    </row>
    <row r="36" spans="1:11">
      <c r="A36" s="36"/>
      <c r="B36" s="99" t="e">
        <f t="shared" ca="1" si="6"/>
        <v>#NAME?</v>
      </c>
      <c r="C36" s="38"/>
      <c r="D36" s="38"/>
      <c r="E36" s="42"/>
      <c r="F36" s="97">
        <f t="shared" si="1"/>
        <v>0</v>
      </c>
      <c r="G36" s="98">
        <f t="shared" ca="1" si="2"/>
        <v>0</v>
      </c>
      <c r="H36" s="39"/>
      <c r="I36" s="54"/>
      <c r="J36" s="95" t="str">
        <f t="shared" si="3"/>
        <v/>
      </c>
      <c r="K36" s="96" t="str">
        <f t="shared" si="4"/>
        <v/>
      </c>
    </row>
    <row r="37" spans="1:11">
      <c r="A37" s="36"/>
      <c r="B37" s="99" t="e">
        <f t="shared" ca="1" si="6"/>
        <v>#NAME?</v>
      </c>
      <c r="C37" s="38"/>
      <c r="D37" s="38"/>
      <c r="E37" s="42"/>
      <c r="F37" s="97">
        <f t="shared" si="1"/>
        <v>0</v>
      </c>
      <c r="G37" s="98">
        <f t="shared" ca="1" si="2"/>
        <v>0</v>
      </c>
      <c r="H37" s="39"/>
      <c r="I37" s="54"/>
      <c r="J37" s="95" t="str">
        <f t="shared" si="3"/>
        <v/>
      </c>
      <c r="K37" s="96" t="str">
        <f t="shared" si="4"/>
        <v/>
      </c>
    </row>
    <row r="38" spans="1:11">
      <c r="A38" s="36"/>
      <c r="B38" s="99" t="e">
        <f t="shared" ca="1" si="6"/>
        <v>#NAME?</v>
      </c>
      <c r="C38" s="38"/>
      <c r="D38" s="38"/>
      <c r="E38" s="42"/>
      <c r="F38" s="97">
        <f t="shared" si="1"/>
        <v>0</v>
      </c>
      <c r="G38" s="98">
        <f t="shared" ca="1" si="2"/>
        <v>0</v>
      </c>
      <c r="H38" s="39"/>
      <c r="I38" s="54"/>
      <c r="J38" s="95" t="str">
        <f t="shared" si="3"/>
        <v/>
      </c>
      <c r="K38" s="96" t="str">
        <f t="shared" si="4"/>
        <v/>
      </c>
    </row>
    <row r="39" spans="1:11">
      <c r="A39" s="36"/>
      <c r="B39" s="99" t="e">
        <f t="shared" ca="1" si="6"/>
        <v>#NAME?</v>
      </c>
      <c r="C39" s="38"/>
      <c r="D39" s="38"/>
      <c r="E39" s="42"/>
      <c r="F39" s="97">
        <f t="shared" si="1"/>
        <v>0</v>
      </c>
      <c r="G39" s="98">
        <f t="shared" ca="1" si="2"/>
        <v>0</v>
      </c>
      <c r="H39" s="39"/>
      <c r="I39" s="54"/>
      <c r="J39" s="95" t="str">
        <f t="shared" si="3"/>
        <v/>
      </c>
      <c r="K39" s="96" t="str">
        <f t="shared" si="4"/>
        <v/>
      </c>
    </row>
    <row r="40" spans="1:11">
      <c r="A40" s="36"/>
      <c r="B40" s="99" t="e">
        <f t="shared" ca="1" si="6"/>
        <v>#NAME?</v>
      </c>
      <c r="C40" s="38"/>
      <c r="D40" s="38"/>
      <c r="E40" s="42"/>
      <c r="F40" s="97">
        <f t="shared" si="1"/>
        <v>0</v>
      </c>
      <c r="G40" s="98">
        <f t="shared" ca="1" si="2"/>
        <v>0</v>
      </c>
      <c r="H40" s="39"/>
      <c r="I40" s="54"/>
      <c r="J40" s="95" t="str">
        <f t="shared" si="3"/>
        <v/>
      </c>
      <c r="K40" s="96" t="str">
        <f t="shared" si="4"/>
        <v/>
      </c>
    </row>
    <row r="41" spans="1:11">
      <c r="A41" s="36"/>
      <c r="B41" s="99" t="e">
        <f t="shared" ca="1" si="6"/>
        <v>#NAME?</v>
      </c>
      <c r="C41" s="38"/>
      <c r="D41" s="38"/>
      <c r="E41" s="42"/>
      <c r="F41" s="97">
        <f t="shared" si="1"/>
        <v>0</v>
      </c>
      <c r="G41" s="98">
        <f t="shared" ca="1" si="2"/>
        <v>0</v>
      </c>
      <c r="H41" s="39"/>
      <c r="I41" s="54"/>
      <c r="J41" s="95" t="str">
        <f t="shared" si="3"/>
        <v/>
      </c>
      <c r="K41" s="96" t="str">
        <f t="shared" si="4"/>
        <v/>
      </c>
    </row>
    <row r="42" spans="1:11">
      <c r="A42" s="36"/>
      <c r="B42" s="99" t="e">
        <f t="shared" ca="1" si="6"/>
        <v>#NAME?</v>
      </c>
      <c r="C42" s="38"/>
      <c r="D42" s="38"/>
      <c r="E42" s="42"/>
      <c r="F42" s="97">
        <f t="shared" si="1"/>
        <v>0</v>
      </c>
      <c r="G42" s="98">
        <f t="shared" ca="1" si="2"/>
        <v>0</v>
      </c>
      <c r="H42" s="39"/>
      <c r="I42" s="54"/>
      <c r="J42" s="95" t="str">
        <f t="shared" si="3"/>
        <v/>
      </c>
      <c r="K42" s="96" t="str">
        <f t="shared" si="4"/>
        <v/>
      </c>
    </row>
    <row r="43" spans="1:11">
      <c r="A43" s="36"/>
      <c r="B43" s="99" t="e">
        <f t="shared" ca="1" si="6"/>
        <v>#NAME?</v>
      </c>
      <c r="C43" s="38"/>
      <c r="D43" s="38"/>
      <c r="E43" s="42"/>
      <c r="F43" s="97">
        <f t="shared" si="1"/>
        <v>0</v>
      </c>
      <c r="G43" s="98">
        <f t="shared" ca="1" si="2"/>
        <v>0</v>
      </c>
      <c r="H43" s="39"/>
      <c r="I43" s="54"/>
      <c r="J43" s="95" t="str">
        <f t="shared" si="3"/>
        <v/>
      </c>
      <c r="K43" s="96" t="str">
        <f t="shared" si="4"/>
        <v/>
      </c>
    </row>
    <row r="44" spans="1:11">
      <c r="A44" s="36"/>
      <c r="B44" s="99" t="e">
        <f t="shared" ca="1" si="6"/>
        <v>#NAME?</v>
      </c>
      <c r="C44" s="38"/>
      <c r="D44" s="38"/>
      <c r="E44" s="42"/>
      <c r="F44" s="97">
        <f t="shared" si="1"/>
        <v>0</v>
      </c>
      <c r="G44" s="98">
        <f t="shared" ca="1" si="2"/>
        <v>0</v>
      </c>
      <c r="H44" s="39"/>
      <c r="I44" s="54"/>
      <c r="J44" s="95" t="str">
        <f t="shared" si="3"/>
        <v/>
      </c>
      <c r="K44" s="96" t="str">
        <f t="shared" si="4"/>
        <v/>
      </c>
    </row>
    <row r="45" spans="1:11">
      <c r="A45" s="36"/>
      <c r="B45" s="99" t="e">
        <f t="shared" ca="1" si="6"/>
        <v>#NAME?</v>
      </c>
      <c r="C45" s="38"/>
      <c r="D45" s="38"/>
      <c r="E45" s="42"/>
      <c r="F45" s="97">
        <f t="shared" si="1"/>
        <v>0</v>
      </c>
      <c r="G45" s="98">
        <f t="shared" ca="1" si="2"/>
        <v>0</v>
      </c>
      <c r="H45" s="39"/>
      <c r="I45" s="54"/>
      <c r="J45" s="95" t="str">
        <f t="shared" si="3"/>
        <v/>
      </c>
      <c r="K45" s="96" t="str">
        <f t="shared" si="4"/>
        <v/>
      </c>
    </row>
    <row r="46" spans="1:11">
      <c r="A46" s="36"/>
      <c r="B46" s="99" t="e">
        <f t="shared" ca="1" si="6"/>
        <v>#NAME?</v>
      </c>
      <c r="C46" s="38"/>
      <c r="D46" s="38"/>
      <c r="E46" s="42"/>
      <c r="F46" s="97">
        <f t="shared" si="1"/>
        <v>0</v>
      </c>
      <c r="G46" s="98">
        <f t="shared" ca="1" si="2"/>
        <v>0</v>
      </c>
      <c r="H46" s="39"/>
      <c r="I46" s="54"/>
      <c r="J46" s="95" t="str">
        <f t="shared" si="3"/>
        <v/>
      </c>
      <c r="K46" s="96" t="str">
        <f t="shared" si="4"/>
        <v/>
      </c>
    </row>
    <row r="47" spans="1:11">
      <c r="A47" s="36"/>
      <c r="B47" s="99" t="e">
        <f t="shared" ca="1" si="6"/>
        <v>#NAME?</v>
      </c>
      <c r="C47" s="38"/>
      <c r="D47" s="38"/>
      <c r="E47" s="42"/>
      <c r="F47" s="97">
        <f t="shared" si="1"/>
        <v>0</v>
      </c>
      <c r="G47" s="98">
        <f t="shared" ca="1" si="2"/>
        <v>0</v>
      </c>
      <c r="H47" s="39"/>
      <c r="I47" s="54"/>
      <c r="J47" s="95" t="str">
        <f t="shared" si="3"/>
        <v/>
      </c>
      <c r="K47" s="96" t="str">
        <f t="shared" si="4"/>
        <v/>
      </c>
    </row>
    <row r="48" spans="1:11">
      <c r="A48" s="36"/>
      <c r="B48" s="99" t="e">
        <f t="shared" ca="1" si="6"/>
        <v>#NAME?</v>
      </c>
      <c r="C48" s="38"/>
      <c r="D48" s="38"/>
      <c r="E48" s="42"/>
      <c r="F48" s="97">
        <f t="shared" si="1"/>
        <v>0</v>
      </c>
      <c r="G48" s="98">
        <f t="shared" ca="1" si="2"/>
        <v>0</v>
      </c>
      <c r="H48" s="39"/>
      <c r="I48" s="54"/>
      <c r="J48" s="95" t="str">
        <f t="shared" si="3"/>
        <v/>
      </c>
      <c r="K48" s="96" t="str">
        <f t="shared" si="4"/>
        <v/>
      </c>
    </row>
    <row r="49" spans="1:11">
      <c r="A49" s="36"/>
      <c r="B49" s="99" t="e">
        <f t="shared" ca="1" si="6"/>
        <v>#NAME?</v>
      </c>
      <c r="C49" s="38"/>
      <c r="D49" s="38"/>
      <c r="E49" s="42"/>
      <c r="F49" s="97">
        <f t="shared" si="1"/>
        <v>0</v>
      </c>
      <c r="G49" s="98">
        <f t="shared" ca="1" si="2"/>
        <v>0</v>
      </c>
      <c r="H49" s="39"/>
      <c r="I49" s="54"/>
      <c r="J49" s="95" t="str">
        <f t="shared" si="3"/>
        <v/>
      </c>
      <c r="K49" s="96" t="str">
        <f t="shared" si="4"/>
        <v/>
      </c>
    </row>
    <row r="50" spans="1:11">
      <c r="A50" s="36"/>
      <c r="B50" s="99" t="e">
        <f t="shared" ca="1" si="6"/>
        <v>#NAME?</v>
      </c>
      <c r="C50" s="38"/>
      <c r="D50" s="38"/>
      <c r="E50" s="42"/>
      <c r="F50" s="97">
        <f t="shared" si="1"/>
        <v>0</v>
      </c>
      <c r="G50" s="98">
        <f t="shared" ca="1" si="2"/>
        <v>0</v>
      </c>
      <c r="H50" s="39"/>
      <c r="I50" s="54"/>
      <c r="J50" s="95" t="str">
        <f t="shared" si="3"/>
        <v/>
      </c>
      <c r="K50" s="96" t="str">
        <f t="shared" si="4"/>
        <v/>
      </c>
    </row>
    <row r="51" spans="1:11">
      <c r="A51" s="36"/>
      <c r="B51" s="99" t="e">
        <f t="shared" ca="1" si="6"/>
        <v>#NAME?</v>
      </c>
      <c r="C51" s="38"/>
      <c r="D51" s="38"/>
      <c r="E51" s="42"/>
      <c r="F51" s="97">
        <f t="shared" si="1"/>
        <v>0</v>
      </c>
      <c r="G51" s="98">
        <f t="shared" ca="1" si="2"/>
        <v>0</v>
      </c>
      <c r="H51" s="39"/>
      <c r="I51" s="54"/>
      <c r="J51" s="95" t="str">
        <f t="shared" si="3"/>
        <v/>
      </c>
      <c r="K51" s="96" t="str">
        <f t="shared" si="4"/>
        <v/>
      </c>
    </row>
    <row r="52" spans="1:11">
      <c r="A52" s="36"/>
      <c r="B52" s="99" t="e">
        <f t="shared" ca="1" si="6"/>
        <v>#NAME?</v>
      </c>
      <c r="C52" s="38"/>
      <c r="D52" s="38"/>
      <c r="E52" s="42"/>
      <c r="F52" s="97">
        <f t="shared" si="1"/>
        <v>0</v>
      </c>
      <c r="G52" s="98">
        <f t="shared" ca="1" si="2"/>
        <v>0</v>
      </c>
      <c r="H52" s="39"/>
      <c r="I52" s="54"/>
      <c r="J52" s="95" t="str">
        <f t="shared" si="3"/>
        <v/>
      </c>
      <c r="K52" s="96" t="str">
        <f t="shared" si="4"/>
        <v/>
      </c>
    </row>
    <row r="53" spans="1:11">
      <c r="A53" s="36"/>
      <c r="B53" s="99" t="e">
        <f t="shared" ca="1" si="6"/>
        <v>#NAME?</v>
      </c>
      <c r="C53" s="38"/>
      <c r="D53" s="38"/>
      <c r="E53" s="42"/>
      <c r="F53" s="97">
        <f t="shared" si="1"/>
        <v>0</v>
      </c>
      <c r="G53" s="98">
        <f t="shared" ca="1" si="2"/>
        <v>0</v>
      </c>
      <c r="H53" s="39"/>
      <c r="I53" s="54"/>
      <c r="J53" s="95" t="str">
        <f t="shared" si="3"/>
        <v/>
      </c>
      <c r="K53" s="96" t="str">
        <f t="shared" si="4"/>
        <v/>
      </c>
    </row>
    <row r="54" spans="1:11">
      <c r="A54" s="36"/>
      <c r="B54" s="99" t="e">
        <f t="shared" ca="1" si="6"/>
        <v>#NAME?</v>
      </c>
      <c r="C54" s="38"/>
      <c r="D54" s="38"/>
      <c r="E54" s="42"/>
      <c r="F54" s="97">
        <f t="shared" si="1"/>
        <v>0</v>
      </c>
      <c r="G54" s="98">
        <f t="shared" ca="1" si="2"/>
        <v>0</v>
      </c>
      <c r="H54" s="39"/>
      <c r="I54" s="54"/>
      <c r="J54" s="95" t="str">
        <f t="shared" si="3"/>
        <v/>
      </c>
      <c r="K54" s="96" t="str">
        <f t="shared" si="4"/>
        <v/>
      </c>
    </row>
    <row r="55" spans="1:11">
      <c r="A55" s="36"/>
      <c r="B55" s="99" t="e">
        <f t="shared" ca="1" si="6"/>
        <v>#NAME?</v>
      </c>
      <c r="C55" s="38"/>
      <c r="D55" s="38"/>
      <c r="E55" s="42"/>
      <c r="F55" s="97">
        <f t="shared" si="1"/>
        <v>0</v>
      </c>
      <c r="G55" s="98">
        <f t="shared" ca="1" si="2"/>
        <v>0</v>
      </c>
      <c r="H55" s="39"/>
      <c r="I55" s="54"/>
      <c r="J55" s="95" t="str">
        <f t="shared" si="3"/>
        <v/>
      </c>
      <c r="K55" s="96" t="str">
        <f t="shared" si="4"/>
        <v/>
      </c>
    </row>
    <row r="56" spans="1:11">
      <c r="A56" s="36"/>
      <c r="B56" s="99" t="e">
        <f t="shared" ca="1" si="6"/>
        <v>#NAME?</v>
      </c>
      <c r="C56" s="38"/>
      <c r="D56" s="38"/>
      <c r="E56" s="42"/>
      <c r="F56" s="97">
        <f t="shared" si="1"/>
        <v>0</v>
      </c>
      <c r="G56" s="98">
        <f t="shared" ca="1" si="2"/>
        <v>0</v>
      </c>
      <c r="H56" s="39"/>
      <c r="I56" s="54"/>
      <c r="J56" s="95" t="str">
        <f t="shared" si="3"/>
        <v/>
      </c>
      <c r="K56" s="96" t="str">
        <f t="shared" si="4"/>
        <v/>
      </c>
    </row>
    <row r="57" spans="1:11">
      <c r="A57" s="36"/>
      <c r="B57" s="99" t="e">
        <f t="shared" ca="1" si="6"/>
        <v>#NAME?</v>
      </c>
      <c r="C57" s="38"/>
      <c r="D57" s="38"/>
      <c r="E57" s="42"/>
      <c r="F57" s="97">
        <f t="shared" si="1"/>
        <v>0</v>
      </c>
      <c r="G57" s="98">
        <f t="shared" ca="1" si="2"/>
        <v>0</v>
      </c>
      <c r="H57" s="39"/>
      <c r="I57" s="54"/>
      <c r="J57" s="95" t="str">
        <f t="shared" si="3"/>
        <v/>
      </c>
      <c r="K57" s="96" t="str">
        <f t="shared" si="4"/>
        <v/>
      </c>
    </row>
    <row r="58" spans="1:11">
      <c r="A58" s="36"/>
      <c r="B58" s="99" t="e">
        <f t="shared" ca="1" si="6"/>
        <v>#NAME?</v>
      </c>
      <c r="C58" s="38"/>
      <c r="D58" s="38"/>
      <c r="E58" s="42"/>
      <c r="F58" s="97">
        <f t="shared" si="1"/>
        <v>0</v>
      </c>
      <c r="G58" s="98">
        <f t="shared" ca="1" si="2"/>
        <v>0</v>
      </c>
      <c r="H58" s="39"/>
      <c r="I58" s="54"/>
      <c r="J58" s="95" t="str">
        <f t="shared" si="3"/>
        <v/>
      </c>
      <c r="K58" s="96" t="str">
        <f t="shared" si="4"/>
        <v/>
      </c>
    </row>
    <row r="59" spans="1:11">
      <c r="B59" s="99" t="e">
        <f t="shared" ca="1" si="6"/>
        <v>#NAME?</v>
      </c>
      <c r="F59" s="97">
        <f t="shared" si="1"/>
        <v>0</v>
      </c>
      <c r="G59" s="98">
        <f t="shared" ca="1" si="2"/>
        <v>0</v>
      </c>
      <c r="J59" s="95" t="str">
        <f t="shared" si="3"/>
        <v/>
      </c>
      <c r="K59" s="96" t="str">
        <f t="shared" si="4"/>
        <v/>
      </c>
    </row>
    <row r="60" spans="1:11">
      <c r="B60" s="99" t="e">
        <f t="shared" ca="1" si="6"/>
        <v>#NAME?</v>
      </c>
      <c r="F60" s="97">
        <f t="shared" si="1"/>
        <v>0</v>
      </c>
      <c r="G60" s="98">
        <f t="shared" ca="1" si="2"/>
        <v>0</v>
      </c>
      <c r="J60" s="95" t="str">
        <f t="shared" si="3"/>
        <v/>
      </c>
      <c r="K60" s="96" t="str">
        <f t="shared" si="4"/>
        <v/>
      </c>
    </row>
    <row r="61" spans="1:11">
      <c r="B61" s="99" t="e">
        <f t="shared" ca="1" si="6"/>
        <v>#NAME?</v>
      </c>
      <c r="F61" s="97">
        <f t="shared" si="1"/>
        <v>0</v>
      </c>
      <c r="G61" s="98">
        <f t="shared" ca="1" si="2"/>
        <v>0</v>
      </c>
      <c r="J61" s="95" t="str">
        <f t="shared" si="3"/>
        <v/>
      </c>
      <c r="K61" s="96" t="str">
        <f t="shared" si="4"/>
        <v/>
      </c>
    </row>
    <row r="62" spans="1:11">
      <c r="B62" s="99" t="e">
        <f t="shared" ca="1" si="6"/>
        <v>#NAME?</v>
      </c>
      <c r="F62" s="97">
        <f t="shared" si="1"/>
        <v>0</v>
      </c>
      <c r="G62" s="98">
        <f t="shared" ca="1" si="2"/>
        <v>0</v>
      </c>
      <c r="J62" s="95" t="str">
        <f t="shared" si="3"/>
        <v/>
      </c>
      <c r="K62" s="96" t="str">
        <f t="shared" si="4"/>
        <v/>
      </c>
    </row>
    <row r="63" spans="1:11">
      <c r="B63" s="99" t="e">
        <f t="shared" ca="1" si="6"/>
        <v>#NAME?</v>
      </c>
      <c r="F63" s="97">
        <f t="shared" si="1"/>
        <v>0</v>
      </c>
      <c r="G63" s="98">
        <f t="shared" ca="1" si="2"/>
        <v>0</v>
      </c>
      <c r="J63" s="95" t="str">
        <f t="shared" si="3"/>
        <v/>
      </c>
      <c r="K63" s="96" t="str">
        <f t="shared" si="4"/>
        <v/>
      </c>
    </row>
    <row r="64" spans="1:11">
      <c r="B64" s="99" t="e">
        <f t="shared" ca="1" si="6"/>
        <v>#NAME?</v>
      </c>
      <c r="F64" s="97">
        <f t="shared" si="1"/>
        <v>0</v>
      </c>
      <c r="G64" s="98">
        <f t="shared" ca="1" si="2"/>
        <v>0</v>
      </c>
      <c r="J64" s="95" t="str">
        <f t="shared" si="3"/>
        <v/>
      </c>
      <c r="K64" s="96" t="str">
        <f t="shared" si="4"/>
        <v/>
      </c>
    </row>
    <row r="65" spans="1:11">
      <c r="B65" s="99" t="e">
        <f t="shared" ca="1" si="6"/>
        <v>#NAME?</v>
      </c>
      <c r="F65" s="97">
        <f t="shared" si="1"/>
        <v>0</v>
      </c>
      <c r="G65" s="98">
        <f t="shared" ca="1" si="2"/>
        <v>0</v>
      </c>
      <c r="J65" s="95" t="str">
        <f t="shared" si="3"/>
        <v/>
      </c>
      <c r="K65" s="96" t="str">
        <f t="shared" si="4"/>
        <v/>
      </c>
    </row>
    <row r="66" spans="1:11">
      <c r="B66" s="99" t="e">
        <f t="shared" ca="1" si="6"/>
        <v>#NAME?</v>
      </c>
      <c r="F66" s="97">
        <f t="shared" si="1"/>
        <v>0</v>
      </c>
      <c r="G66" s="98">
        <f t="shared" ca="1" si="2"/>
        <v>0</v>
      </c>
      <c r="J66" s="95" t="str">
        <f t="shared" si="3"/>
        <v/>
      </c>
      <c r="K66" s="96" t="str">
        <f t="shared" si="4"/>
        <v/>
      </c>
    </row>
    <row r="67" spans="1:11">
      <c r="B67" s="99" t="e">
        <f t="shared" ref="B67:B98" ca="1" si="7">IFERROR(VLOOKUP(A67,temps_type,2,FALSE),"")</f>
        <v>#NAME?</v>
      </c>
      <c r="F67" s="97">
        <f t="shared" si="1"/>
        <v>0</v>
      </c>
      <c r="G67" s="98">
        <f t="shared" ca="1" si="2"/>
        <v>0</v>
      </c>
      <c r="J67" s="95" t="str">
        <f t="shared" si="3"/>
        <v/>
      </c>
      <c r="K67" s="96" t="str">
        <f t="shared" si="4"/>
        <v/>
      </c>
    </row>
    <row r="68" spans="1:11">
      <c r="B68" s="99" t="e">
        <f t="shared" ca="1" si="7"/>
        <v>#NAME?</v>
      </c>
      <c r="F68" s="97">
        <f t="shared" ref="F68:F100" si="8">IF(OR(A68="EP",A68="ESOP"),E68+60,IF(A68="OPJ",E68+30,))</f>
        <v>0</v>
      </c>
      <c r="G68" s="98">
        <f t="shared" ref="G68:G100" ca="1" si="9">IF(AND(A68&lt;&gt;"CJ",datejour&lt;F68),1,)</f>
        <v>0</v>
      </c>
      <c r="J68" s="95" t="str">
        <f t="shared" ref="J68:J100" si="10">IF(I68="","",IF(A68="CJ",I68+90,""))</f>
        <v/>
      </c>
      <c r="K68" s="96" t="str">
        <f t="shared" ref="K68:K100" si="11">IF(A68="","",IF(A68="CJ",B68*H68,G68*B68))</f>
        <v/>
      </c>
    </row>
    <row r="69" spans="1:11">
      <c r="B69" s="99" t="e">
        <f t="shared" ca="1" si="7"/>
        <v>#NAME?</v>
      </c>
      <c r="F69" s="97">
        <f t="shared" si="8"/>
        <v>0</v>
      </c>
      <c r="G69" s="98">
        <f t="shared" ca="1" si="9"/>
        <v>0</v>
      </c>
      <c r="J69" s="95" t="str">
        <f t="shared" si="10"/>
        <v/>
      </c>
      <c r="K69" s="96" t="str">
        <f t="shared" si="11"/>
        <v/>
      </c>
    </row>
    <row r="70" spans="1:11">
      <c r="B70" s="99" t="e">
        <f t="shared" ca="1" si="7"/>
        <v>#NAME?</v>
      </c>
      <c r="F70" s="97">
        <f t="shared" si="8"/>
        <v>0</v>
      </c>
      <c r="G70" s="98">
        <f t="shared" ca="1" si="9"/>
        <v>0</v>
      </c>
      <c r="J70" s="95" t="str">
        <f t="shared" si="10"/>
        <v/>
      </c>
      <c r="K70" s="96" t="str">
        <f t="shared" si="11"/>
        <v/>
      </c>
    </row>
    <row r="71" spans="1:11">
      <c r="B71" s="99" t="e">
        <f t="shared" ca="1" si="7"/>
        <v>#NAME?</v>
      </c>
      <c r="F71" s="97">
        <f t="shared" si="8"/>
        <v>0</v>
      </c>
      <c r="G71" s="98">
        <f t="shared" ca="1" si="9"/>
        <v>0</v>
      </c>
      <c r="J71" s="95" t="str">
        <f t="shared" si="10"/>
        <v/>
      </c>
      <c r="K71" s="96" t="str">
        <f t="shared" si="11"/>
        <v/>
      </c>
    </row>
    <row r="72" spans="1:11">
      <c r="B72" s="99" t="e">
        <f t="shared" ca="1" si="7"/>
        <v>#NAME?</v>
      </c>
      <c r="F72" s="97">
        <f t="shared" si="8"/>
        <v>0</v>
      </c>
      <c r="G72" s="98">
        <f t="shared" ca="1" si="9"/>
        <v>0</v>
      </c>
      <c r="J72" s="95" t="str">
        <f t="shared" si="10"/>
        <v/>
      </c>
      <c r="K72" s="96" t="str">
        <f t="shared" si="11"/>
        <v/>
      </c>
    </row>
    <row r="73" spans="1:11">
      <c r="B73" s="99" t="e">
        <f t="shared" ca="1" si="7"/>
        <v>#NAME?</v>
      </c>
      <c r="F73" s="97">
        <f t="shared" si="8"/>
        <v>0</v>
      </c>
      <c r="G73" s="98">
        <f t="shared" ca="1" si="9"/>
        <v>0</v>
      </c>
      <c r="J73" s="95" t="str">
        <f t="shared" si="10"/>
        <v/>
      </c>
      <c r="K73" s="96" t="str">
        <f t="shared" si="11"/>
        <v/>
      </c>
    </row>
    <row r="74" spans="1:11">
      <c r="B74" s="99" t="e">
        <f t="shared" ca="1" si="7"/>
        <v>#NAME?</v>
      </c>
      <c r="F74" s="97">
        <f t="shared" si="8"/>
        <v>0</v>
      </c>
      <c r="G74" s="98">
        <f t="shared" ca="1" si="9"/>
        <v>0</v>
      </c>
      <c r="J74" s="95" t="str">
        <f t="shared" si="10"/>
        <v/>
      </c>
      <c r="K74" s="96" t="str">
        <f t="shared" si="11"/>
        <v/>
      </c>
    </row>
    <row r="75" spans="1:11">
      <c r="B75" s="99" t="e">
        <f t="shared" ca="1" si="7"/>
        <v>#NAME?</v>
      </c>
      <c r="F75" s="97">
        <f t="shared" si="8"/>
        <v>0</v>
      </c>
      <c r="G75" s="98">
        <f t="shared" ca="1" si="9"/>
        <v>0</v>
      </c>
      <c r="J75" s="95" t="str">
        <f t="shared" si="10"/>
        <v/>
      </c>
      <c r="K75" s="96" t="str">
        <f t="shared" si="11"/>
        <v/>
      </c>
    </row>
    <row r="76" spans="1:11">
      <c r="B76" s="99" t="e">
        <f t="shared" ca="1" si="7"/>
        <v>#NAME?</v>
      </c>
      <c r="F76" s="97">
        <f t="shared" si="8"/>
        <v>0</v>
      </c>
      <c r="G76" s="98">
        <f t="shared" ca="1" si="9"/>
        <v>0</v>
      </c>
      <c r="J76" s="95" t="str">
        <f t="shared" si="10"/>
        <v/>
      </c>
      <c r="K76" s="96" t="str">
        <f t="shared" si="11"/>
        <v/>
      </c>
    </row>
    <row r="77" spans="1:11">
      <c r="B77" s="99" t="e">
        <f t="shared" ca="1" si="7"/>
        <v>#NAME?</v>
      </c>
      <c r="F77" s="97">
        <f t="shared" si="8"/>
        <v>0</v>
      </c>
      <c r="G77" s="98">
        <f t="shared" ca="1" si="9"/>
        <v>0</v>
      </c>
      <c r="J77" s="95" t="str">
        <f t="shared" si="10"/>
        <v/>
      </c>
      <c r="K77" s="96" t="str">
        <f t="shared" si="11"/>
        <v/>
      </c>
    </row>
    <row r="78" spans="1:11">
      <c r="A78" s="36"/>
      <c r="B78" s="99" t="e">
        <f t="shared" ca="1" si="7"/>
        <v>#NAME?</v>
      </c>
      <c r="C78" s="38"/>
      <c r="D78" s="38"/>
      <c r="E78" s="42"/>
      <c r="F78" s="97">
        <f t="shared" si="8"/>
        <v>0</v>
      </c>
      <c r="G78" s="98">
        <f t="shared" ca="1" si="9"/>
        <v>0</v>
      </c>
      <c r="H78" s="39"/>
      <c r="I78" s="54"/>
      <c r="J78" s="95" t="str">
        <f t="shared" si="10"/>
        <v/>
      </c>
      <c r="K78" s="96" t="str">
        <f t="shared" si="11"/>
        <v/>
      </c>
    </row>
    <row r="79" spans="1:11">
      <c r="B79" s="99" t="e">
        <f t="shared" ca="1" si="7"/>
        <v>#NAME?</v>
      </c>
      <c r="F79" s="97">
        <f t="shared" si="8"/>
        <v>0</v>
      </c>
      <c r="G79" s="98">
        <f t="shared" ca="1" si="9"/>
        <v>0</v>
      </c>
      <c r="J79" s="95" t="str">
        <f t="shared" si="10"/>
        <v/>
      </c>
      <c r="K79" s="96" t="str">
        <f t="shared" si="11"/>
        <v/>
      </c>
    </row>
    <row r="80" spans="1:11">
      <c r="B80" s="99" t="e">
        <f t="shared" ca="1" si="7"/>
        <v>#NAME?</v>
      </c>
      <c r="F80" s="97">
        <f t="shared" si="8"/>
        <v>0</v>
      </c>
      <c r="G80" s="98">
        <f t="shared" ca="1" si="9"/>
        <v>0</v>
      </c>
      <c r="J80" s="95" t="str">
        <f t="shared" si="10"/>
        <v/>
      </c>
      <c r="K80" s="96" t="str">
        <f t="shared" si="11"/>
        <v/>
      </c>
    </row>
    <row r="81" spans="1:11">
      <c r="B81" s="99" t="e">
        <f t="shared" ca="1" si="7"/>
        <v>#NAME?</v>
      </c>
      <c r="F81" s="97">
        <f t="shared" si="8"/>
        <v>0</v>
      </c>
      <c r="G81" s="98">
        <f t="shared" ca="1" si="9"/>
        <v>0</v>
      </c>
      <c r="J81" s="95" t="str">
        <f t="shared" si="10"/>
        <v/>
      </c>
      <c r="K81" s="96" t="str">
        <f t="shared" si="11"/>
        <v/>
      </c>
    </row>
    <row r="82" spans="1:11">
      <c r="A82" s="36"/>
      <c r="B82" s="99" t="e">
        <f t="shared" ca="1" si="7"/>
        <v>#NAME?</v>
      </c>
      <c r="C82" s="38"/>
      <c r="D82" s="38"/>
      <c r="E82" s="42"/>
      <c r="F82" s="97">
        <f t="shared" si="8"/>
        <v>0</v>
      </c>
      <c r="G82" s="98">
        <f t="shared" ca="1" si="9"/>
        <v>0</v>
      </c>
      <c r="H82" s="39"/>
      <c r="J82" s="95" t="str">
        <f t="shared" si="10"/>
        <v/>
      </c>
      <c r="K82" s="96" t="str">
        <f t="shared" si="11"/>
        <v/>
      </c>
    </row>
    <row r="83" spans="1:11">
      <c r="B83" s="99" t="e">
        <f t="shared" ca="1" si="7"/>
        <v>#NAME?</v>
      </c>
      <c r="F83" s="97">
        <f t="shared" si="8"/>
        <v>0</v>
      </c>
      <c r="G83" s="98">
        <f t="shared" ca="1" si="9"/>
        <v>0</v>
      </c>
      <c r="J83" s="95" t="str">
        <f t="shared" si="10"/>
        <v/>
      </c>
      <c r="K83" s="96" t="str">
        <f t="shared" si="11"/>
        <v/>
      </c>
    </row>
    <row r="84" spans="1:11">
      <c r="B84" s="99" t="e">
        <f t="shared" ca="1" si="7"/>
        <v>#NAME?</v>
      </c>
      <c r="F84" s="97">
        <f t="shared" si="8"/>
        <v>0</v>
      </c>
      <c r="G84" s="98">
        <f t="shared" ca="1" si="9"/>
        <v>0</v>
      </c>
      <c r="J84" s="95" t="str">
        <f t="shared" si="10"/>
        <v/>
      </c>
      <c r="K84" s="96" t="str">
        <f t="shared" si="11"/>
        <v/>
      </c>
    </row>
    <row r="85" spans="1:11">
      <c r="B85" s="99" t="e">
        <f t="shared" ca="1" si="7"/>
        <v>#NAME?</v>
      </c>
      <c r="F85" s="97">
        <f t="shared" si="8"/>
        <v>0</v>
      </c>
      <c r="G85" s="98">
        <f t="shared" ca="1" si="9"/>
        <v>0</v>
      </c>
      <c r="J85" s="95" t="str">
        <f t="shared" si="10"/>
        <v/>
      </c>
      <c r="K85" s="96" t="str">
        <f t="shared" si="11"/>
        <v/>
      </c>
    </row>
    <row r="86" spans="1:11">
      <c r="B86" s="99" t="e">
        <f t="shared" ca="1" si="7"/>
        <v>#NAME?</v>
      </c>
      <c r="F86" s="97">
        <f t="shared" si="8"/>
        <v>0</v>
      </c>
      <c r="G86" s="98">
        <f t="shared" ca="1" si="9"/>
        <v>0</v>
      </c>
      <c r="J86" s="95" t="str">
        <f t="shared" si="10"/>
        <v/>
      </c>
      <c r="K86" s="96" t="str">
        <f t="shared" si="11"/>
        <v/>
      </c>
    </row>
    <row r="87" spans="1:11">
      <c r="B87" s="99" t="e">
        <f t="shared" ca="1" si="7"/>
        <v>#NAME?</v>
      </c>
      <c r="F87" s="97">
        <f t="shared" si="8"/>
        <v>0</v>
      </c>
      <c r="G87" s="98">
        <f t="shared" ca="1" si="9"/>
        <v>0</v>
      </c>
      <c r="J87" s="95" t="str">
        <f t="shared" si="10"/>
        <v/>
      </c>
      <c r="K87" s="96" t="str">
        <f t="shared" si="11"/>
        <v/>
      </c>
    </row>
    <row r="88" spans="1:11">
      <c r="B88" s="99" t="e">
        <f t="shared" ca="1" si="7"/>
        <v>#NAME?</v>
      </c>
      <c r="E88" s="51"/>
      <c r="F88" s="97">
        <f t="shared" si="8"/>
        <v>0</v>
      </c>
      <c r="G88" s="98">
        <f t="shared" ca="1" si="9"/>
        <v>0</v>
      </c>
      <c r="J88" s="95" t="str">
        <f t="shared" si="10"/>
        <v/>
      </c>
      <c r="K88" s="96" t="str">
        <f t="shared" si="11"/>
        <v/>
      </c>
    </row>
    <row r="89" spans="1:11">
      <c r="B89" s="99" t="e">
        <f t="shared" ca="1" si="7"/>
        <v>#NAME?</v>
      </c>
      <c r="F89" s="97">
        <f t="shared" si="8"/>
        <v>0</v>
      </c>
      <c r="G89" s="98">
        <f t="shared" ca="1" si="9"/>
        <v>0</v>
      </c>
      <c r="J89" s="95" t="str">
        <f t="shared" si="10"/>
        <v/>
      </c>
      <c r="K89" s="96" t="str">
        <f t="shared" si="11"/>
        <v/>
      </c>
    </row>
    <row r="90" spans="1:11">
      <c r="B90" s="99" t="e">
        <f t="shared" ca="1" si="7"/>
        <v>#NAME?</v>
      </c>
      <c r="F90" s="97">
        <f t="shared" si="8"/>
        <v>0</v>
      </c>
      <c r="G90" s="98">
        <f t="shared" ca="1" si="9"/>
        <v>0</v>
      </c>
      <c r="J90" s="95" t="str">
        <f t="shared" si="10"/>
        <v/>
      </c>
      <c r="K90" s="96" t="str">
        <f t="shared" si="11"/>
        <v/>
      </c>
    </row>
    <row r="91" spans="1:11">
      <c r="B91" s="99" t="e">
        <f t="shared" ca="1" si="7"/>
        <v>#NAME?</v>
      </c>
      <c r="F91" s="97">
        <f t="shared" si="8"/>
        <v>0</v>
      </c>
      <c r="G91" s="98">
        <f t="shared" ca="1" si="9"/>
        <v>0</v>
      </c>
      <c r="J91" s="95" t="str">
        <f t="shared" si="10"/>
        <v/>
      </c>
      <c r="K91" s="96" t="str">
        <f t="shared" si="11"/>
        <v/>
      </c>
    </row>
    <row r="92" spans="1:11">
      <c r="B92" s="99" t="e">
        <f t="shared" ca="1" si="7"/>
        <v>#NAME?</v>
      </c>
      <c r="F92" s="97">
        <f t="shared" si="8"/>
        <v>0</v>
      </c>
      <c r="G92" s="98">
        <f t="shared" ca="1" si="9"/>
        <v>0</v>
      </c>
      <c r="J92" s="95" t="str">
        <f t="shared" si="10"/>
        <v/>
      </c>
      <c r="K92" s="96" t="str">
        <f t="shared" si="11"/>
        <v/>
      </c>
    </row>
    <row r="93" spans="1:11">
      <c r="B93" s="99" t="e">
        <f t="shared" ca="1" si="7"/>
        <v>#NAME?</v>
      </c>
      <c r="F93" s="97">
        <f t="shared" si="8"/>
        <v>0</v>
      </c>
      <c r="G93" s="98">
        <f t="shared" ca="1" si="9"/>
        <v>0</v>
      </c>
      <c r="J93" s="95" t="str">
        <f t="shared" si="10"/>
        <v/>
      </c>
      <c r="K93" s="96" t="str">
        <f t="shared" si="11"/>
        <v/>
      </c>
    </row>
    <row r="94" spans="1:11">
      <c r="B94" s="99" t="e">
        <f t="shared" ca="1" si="7"/>
        <v>#NAME?</v>
      </c>
      <c r="F94" s="97">
        <f t="shared" si="8"/>
        <v>0</v>
      </c>
      <c r="G94" s="98">
        <f t="shared" ca="1" si="9"/>
        <v>0</v>
      </c>
      <c r="J94" s="95" t="str">
        <f t="shared" si="10"/>
        <v/>
      </c>
      <c r="K94" s="96" t="str">
        <f t="shared" si="11"/>
        <v/>
      </c>
    </row>
    <row r="95" spans="1:11">
      <c r="B95" s="99" t="e">
        <f t="shared" ca="1" si="7"/>
        <v>#NAME?</v>
      </c>
      <c r="F95" s="97">
        <f t="shared" si="8"/>
        <v>0</v>
      </c>
      <c r="G95" s="98">
        <f t="shared" ca="1" si="9"/>
        <v>0</v>
      </c>
      <c r="J95" s="95" t="str">
        <f t="shared" si="10"/>
        <v/>
      </c>
      <c r="K95" s="96" t="str">
        <f t="shared" si="11"/>
        <v/>
      </c>
    </row>
    <row r="96" spans="1:11">
      <c r="B96" s="99" t="e">
        <f t="shared" ca="1" si="7"/>
        <v>#NAME?</v>
      </c>
      <c r="F96" s="97">
        <f t="shared" si="8"/>
        <v>0</v>
      </c>
      <c r="G96" s="98">
        <f t="shared" ca="1" si="9"/>
        <v>0</v>
      </c>
      <c r="J96" s="95" t="str">
        <f t="shared" si="10"/>
        <v/>
      </c>
      <c r="K96" s="96" t="str">
        <f t="shared" si="11"/>
        <v/>
      </c>
    </row>
    <row r="97" spans="2:11">
      <c r="B97" s="99" t="e">
        <f t="shared" ca="1" si="7"/>
        <v>#NAME?</v>
      </c>
      <c r="F97" s="97">
        <f t="shared" si="8"/>
        <v>0</v>
      </c>
      <c r="G97" s="98">
        <f t="shared" ca="1" si="9"/>
        <v>0</v>
      </c>
      <c r="J97" s="95" t="str">
        <f t="shared" si="10"/>
        <v/>
      </c>
      <c r="K97" s="96" t="str">
        <f t="shared" si="11"/>
        <v/>
      </c>
    </row>
    <row r="98" spans="2:11">
      <c r="B98" s="99" t="e">
        <f t="shared" ca="1" si="7"/>
        <v>#NAME?</v>
      </c>
      <c r="F98" s="97">
        <f t="shared" si="8"/>
        <v>0</v>
      </c>
      <c r="G98" s="98">
        <f t="shared" ca="1" si="9"/>
        <v>0</v>
      </c>
      <c r="J98" s="95" t="str">
        <f t="shared" si="10"/>
        <v/>
      </c>
      <c r="K98" s="96" t="str">
        <f t="shared" si="11"/>
        <v/>
      </c>
    </row>
    <row r="99" spans="2:11">
      <c r="B99" s="99" t="e">
        <f ca="1">IFERROR(VLOOKUP(A99,temps_type,2,FALSE),"")</f>
        <v>#NAME?</v>
      </c>
      <c r="F99" s="97">
        <f t="shared" si="8"/>
        <v>0</v>
      </c>
      <c r="G99" s="98">
        <f t="shared" ca="1" si="9"/>
        <v>0</v>
      </c>
      <c r="J99" s="95" t="str">
        <f t="shared" si="10"/>
        <v/>
      </c>
      <c r="K99" s="96" t="str">
        <f t="shared" si="11"/>
        <v/>
      </c>
    </row>
    <row r="100" spans="2:11">
      <c r="B100" s="99" t="e">
        <f ca="1">IFERROR(VLOOKUP(A100,temps_type,2,FALSE),"")</f>
        <v>#NAME?</v>
      </c>
      <c r="F100" s="97">
        <f t="shared" si="8"/>
        <v>0</v>
      </c>
      <c r="G100" s="98">
        <f t="shared" ca="1" si="9"/>
        <v>0</v>
      </c>
      <c r="J100" s="95" t="str">
        <f t="shared" si="10"/>
        <v/>
      </c>
      <c r="K100" s="96" t="str">
        <f t="shared" si="11"/>
        <v/>
      </c>
    </row>
  </sheetData>
  <autoFilter ref="A2:K58"/>
  <mergeCells count="2">
    <mergeCell ref="D1:G1"/>
    <mergeCell ref="I1:J1"/>
  </mergeCells>
  <phoneticPr fontId="0" type="noConversion"/>
  <pageMargins left="0.41" right="0.23" top="0.984251969" bottom="0.53" header="0.4921259845" footer="0.4921259845"/>
  <pageSetup paperSize="9" scale="78" orientation="landscape" verticalDpi="300" r:id="rId1"/>
  <headerFooter alignWithMargins="0"/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G34"/>
  <sheetViews>
    <sheetView zoomScale="90" zoomScaleNormal="90" workbookViewId="0">
      <selection activeCell="B6" sqref="B6"/>
    </sheetView>
  </sheetViews>
  <sheetFormatPr baseColWidth="10" defaultRowHeight="12.75"/>
  <cols>
    <col min="1" max="1" width="16.7109375" customWidth="1"/>
    <col min="2" max="2" width="17.28515625" bestFit="1" customWidth="1"/>
    <col min="3" max="3" width="11" customWidth="1"/>
    <col min="4" max="4" width="12.5703125" bestFit="1" customWidth="1"/>
    <col min="5" max="5" width="20.7109375" customWidth="1"/>
    <col min="6" max="6" width="28.7109375" bestFit="1" customWidth="1"/>
    <col min="7" max="7" width="17.42578125" customWidth="1"/>
    <col min="11" max="11" width="16.7109375" customWidth="1"/>
    <col min="13" max="13" width="13.28515625" bestFit="1" customWidth="1"/>
    <col min="16" max="16" width="14.85546875" customWidth="1"/>
    <col min="17" max="17" width="7.28515625" customWidth="1"/>
    <col min="18" max="18" width="13.42578125" customWidth="1"/>
    <col min="19" max="19" width="11" customWidth="1"/>
    <col min="21" max="21" width="8.140625" customWidth="1"/>
    <col min="22" max="22" width="15.85546875" customWidth="1"/>
  </cols>
  <sheetData>
    <row r="1" spans="1:7" ht="13.5" thickBot="1">
      <c r="A1" s="9" t="s">
        <v>56</v>
      </c>
      <c r="F1" s="9"/>
    </row>
    <row r="2" spans="1:7" s="35" customFormat="1" ht="55.5" customHeight="1" thickBot="1">
      <c r="B2" s="73"/>
      <c r="C2" s="74" t="s">
        <v>20</v>
      </c>
      <c r="D2" s="75" t="s">
        <v>21</v>
      </c>
      <c r="E2" s="74" t="s">
        <v>23</v>
      </c>
    </row>
    <row r="3" spans="1:7" ht="13.5" customHeight="1" thickBot="1">
      <c r="B3" s="76"/>
      <c r="C3" s="77" t="e">
        <f ca="1">DSUM([0]!_xlnm.Database,'Base de données'!J2,#REF!)</f>
        <v>#REF!</v>
      </c>
      <c r="D3" s="78"/>
      <c r="E3" s="79"/>
    </row>
    <row r="4" spans="1:7" ht="13.7" customHeight="1" thickBot="1">
      <c r="B4" s="80" t="s">
        <v>31</v>
      </c>
      <c r="C4" s="81">
        <f ca="1">SUMIF('Base de données'!$C$3:$C$100,'Charge de travail'!B4,'Base de données'!$K$3:$K$100)</f>
        <v>0.375</v>
      </c>
      <c r="D4" s="82">
        <f ca="1">INDIRECT(ADDRESS(MATCH(B4,'Données de contrôle'!$F$1:$F$14,0),13,3,1,"Données de contrôle"),1)</f>
        <v>43.68</v>
      </c>
      <c r="E4" s="83">
        <f t="shared" ref="E4:E11" ca="1" si="0">C4-D4</f>
        <v>-43.305</v>
      </c>
    </row>
    <row r="5" spans="1:7" ht="13.5" thickBot="1">
      <c r="B5" s="80" t="s">
        <v>29</v>
      </c>
      <c r="C5" s="81">
        <f ca="1">SUMIF('Base de données'!$C$3:$C$100,'Charge de travail'!B5,'Base de données'!$K$3:$K$100)</f>
        <v>6.75</v>
      </c>
      <c r="D5" s="82">
        <f ca="1">INDIRECT(ADDRESS(MATCH(B5,'Données de contrôle'!$F$1:$F$14,0),13,3,1,"Données de contrôle"),1)</f>
        <v>107.80000000000001</v>
      </c>
      <c r="E5" s="83">
        <f t="shared" ca="1" si="0"/>
        <v>-101.05000000000001</v>
      </c>
    </row>
    <row r="6" spans="1:7" ht="12.75" customHeight="1" thickBot="1">
      <c r="B6" s="69" t="s">
        <v>57</v>
      </c>
      <c r="C6" s="108">
        <f ca="1">SUMIF('Base de données'!$C$3:$C$100,'Charge de travail'!B6,'Base de données'!$K$3:$K$100)</f>
        <v>0</v>
      </c>
      <c r="D6" s="109">
        <f ca="1">INDIRECT(ADDRESS(MATCH(B6,'Données de contrôle'!$F$1:$F$14,0),13,3,1,"Données de contrôle"),1)</f>
        <v>83</v>
      </c>
      <c r="E6" s="110">
        <f t="shared" ca="1" si="0"/>
        <v>-83</v>
      </c>
    </row>
    <row r="7" spans="1:7" ht="12" customHeight="1" thickBot="1">
      <c r="B7" s="69" t="s">
        <v>58</v>
      </c>
      <c r="C7" s="108">
        <f ca="1">SUMIF('Base de données'!$C$3:$C$100,'Charge de travail'!B7,'Base de données'!$K$3:$K$100)</f>
        <v>3</v>
      </c>
      <c r="D7" s="109">
        <f ca="1">INDIRECT(ADDRESS(MATCH(B7,'Données de contrôle'!$F$1:$F$14,0),13,3,1,"Données de contrôle"),1)</f>
        <v>87</v>
      </c>
      <c r="E7" s="110">
        <f t="shared" ca="1" si="0"/>
        <v>-84</v>
      </c>
    </row>
    <row r="8" spans="1:7" ht="13.7" customHeight="1" thickBot="1">
      <c r="B8" s="69" t="s">
        <v>59</v>
      </c>
      <c r="C8" s="108">
        <f ca="1">SUMIF('Base de données'!$C$3:$C$100,'Charge de travail'!B8,'Base de données'!$K$3:$K$100)</f>
        <v>0</v>
      </c>
      <c r="D8" s="109">
        <f ca="1">INDIRECT(ADDRESS(MATCH(B8,'Données de contrôle'!$F$1:$F$14,0),13,3,1,"Données de contrôle"),1)</f>
        <v>47</v>
      </c>
      <c r="E8" s="110">
        <f t="shared" ca="1" si="0"/>
        <v>-47</v>
      </c>
    </row>
    <row r="9" spans="1:7" ht="13.5" thickBot="1">
      <c r="B9" s="80" t="s">
        <v>30</v>
      </c>
      <c r="C9" s="81">
        <f ca="1">SUMIF('Base de données'!$C$3:$C$100,'Charge de travail'!B9,'Base de données'!$K$3:$K$100)</f>
        <v>10.875</v>
      </c>
      <c r="D9" s="82">
        <f ca="1">INDIRECT(ADDRESS(MATCH(B9,'Données de contrôle'!$F$1:$F$14,0),13,3,1,"Données de contrôle"),1)</f>
        <v>62.980000000000004</v>
      </c>
      <c r="E9" s="83">
        <f t="shared" ca="1" si="0"/>
        <v>-52.105000000000004</v>
      </c>
    </row>
    <row r="10" spans="1:7" ht="13.5" thickBot="1">
      <c r="B10" s="84" t="s">
        <v>32</v>
      </c>
      <c r="C10" s="81">
        <f ca="1">SUMIF('Base de données'!$C$3:$C$100,'Charge de travail'!B10,'Base de données'!$K$3:$K$100)</f>
        <v>37.5</v>
      </c>
      <c r="D10" s="82">
        <f ca="1">INDIRECT(ADDRESS(MATCH(B10,'Données de contrôle'!$F$1:$F$14,0),13,3,1,"Données de contrôle"),1)</f>
        <v>105.15</v>
      </c>
      <c r="E10" s="83">
        <f t="shared" ca="1" si="0"/>
        <v>-67.650000000000006</v>
      </c>
      <c r="F10" s="50"/>
      <c r="G10" s="47"/>
    </row>
    <row r="11" spans="1:7" ht="13.5" thickBot="1">
      <c r="B11" s="80" t="s">
        <v>33</v>
      </c>
      <c r="C11" s="81">
        <f ca="1">SUMIF('Base de données'!$C$3:$C$100,'Charge de travail'!B11,'Base de données'!$K$3:$K$100)</f>
        <v>6</v>
      </c>
      <c r="D11" s="82">
        <f ca="1">INDIRECT(ADDRESS(MATCH(B11,'Données de contrôle'!$F$1:$F$14,0),13,3,1,"Données de contrôle"),1)</f>
        <v>58</v>
      </c>
      <c r="E11" s="83">
        <f t="shared" ca="1" si="0"/>
        <v>-52</v>
      </c>
    </row>
    <row r="12" spans="1:7" ht="30.75" customHeight="1" thickBot="1">
      <c r="B12" s="80"/>
      <c r="C12" s="85" t="e">
        <v>#N/A</v>
      </c>
      <c r="D12" s="106">
        <f ca="1">SUM(D4:D11)</f>
        <v>594.61</v>
      </c>
      <c r="E12" s="107">
        <f ca="1">E4+E5+E9+E10+E11</f>
        <v>-316.11</v>
      </c>
      <c r="F12" s="104" t="s">
        <v>22</v>
      </c>
      <c r="G12" s="105">
        <f ca="1">TODAY()</f>
        <v>42861</v>
      </c>
    </row>
    <row r="13" spans="1:7">
      <c r="D13" s="10"/>
    </row>
    <row r="14" spans="1:7">
      <c r="D14" s="10"/>
    </row>
    <row r="15" spans="1:7">
      <c r="D15" s="10"/>
    </row>
    <row r="16" spans="1:7">
      <c r="D16" s="10"/>
    </row>
    <row r="17" spans="4:4">
      <c r="D17" s="10"/>
    </row>
    <row r="18" spans="4:4">
      <c r="D18" s="10"/>
    </row>
    <row r="19" spans="4:4">
      <c r="D19" s="10"/>
    </row>
    <row r="20" spans="4:4">
      <c r="D20" s="10"/>
    </row>
    <row r="21" spans="4:4">
      <c r="D21" s="10"/>
    </row>
    <row r="22" spans="4:4">
      <c r="D22" s="10"/>
    </row>
    <row r="23" spans="4:4">
      <c r="D23" s="10"/>
    </row>
    <row r="24" spans="4:4">
      <c r="D24" s="10"/>
    </row>
    <row r="25" spans="4:4">
      <c r="D25" s="10"/>
    </row>
    <row r="26" spans="4:4">
      <c r="D26" s="10"/>
    </row>
    <row r="27" spans="4:4">
      <c r="D27" s="10"/>
    </row>
    <row r="28" spans="4:4">
      <c r="D28" s="10"/>
    </row>
    <row r="29" spans="4:4" ht="12.75" customHeight="1">
      <c r="D29" s="10"/>
    </row>
    <row r="30" spans="4:4">
      <c r="D30" s="10"/>
    </row>
    <row r="31" spans="4:4">
      <c r="D31" s="10"/>
    </row>
    <row r="32" spans="4:4">
      <c r="D32" s="10"/>
    </row>
    <row r="33" spans="4:4">
      <c r="D33" s="10"/>
    </row>
    <row r="34" spans="4:4">
      <c r="D34" s="10"/>
    </row>
  </sheetData>
  <sheetCalcPr fullCalcOnLoad="1"/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AC26"/>
  <sheetViews>
    <sheetView tabSelected="1" topLeftCell="A4" zoomScaleNormal="100" workbookViewId="0">
      <selection activeCell="D4" sqref="D4"/>
    </sheetView>
  </sheetViews>
  <sheetFormatPr baseColWidth="10" defaultRowHeight="12.75"/>
  <cols>
    <col min="1" max="1" width="10.140625" bestFit="1" customWidth="1"/>
    <col min="2" max="2" width="10.42578125" customWidth="1"/>
    <col min="3" max="3" width="5.28515625" customWidth="1"/>
    <col min="4" max="4" width="12" customWidth="1"/>
    <col min="5" max="5" width="4.5703125" customWidth="1"/>
    <col min="6" max="6" width="15.85546875" customWidth="1"/>
    <col min="7" max="7" width="7.42578125" customWidth="1"/>
    <col min="8" max="8" width="10" customWidth="1"/>
    <col min="9" max="9" width="6.5703125" customWidth="1"/>
    <col min="10" max="10" width="31.42578125" bestFit="1" customWidth="1"/>
    <col min="11" max="11" width="6.5703125" customWidth="1"/>
    <col min="12" max="12" width="24.7109375" customWidth="1"/>
  </cols>
  <sheetData>
    <row r="1" spans="1:29" s="7" customFormat="1" ht="27" customHeight="1">
      <c r="A1" s="124" t="s">
        <v>9</v>
      </c>
      <c r="B1" s="125"/>
      <c r="D1" s="8" t="s">
        <v>10</v>
      </c>
      <c r="F1" s="86" t="s">
        <v>19</v>
      </c>
      <c r="G1" s="87"/>
      <c r="H1" s="87"/>
      <c r="I1" s="87"/>
      <c r="J1" s="87"/>
      <c r="K1" s="87"/>
      <c r="L1" s="87"/>
      <c r="M1" s="88"/>
      <c r="N1" s="11"/>
      <c r="O1" s="15"/>
      <c r="P1" s="1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6.25">
      <c r="A2" s="3" t="s">
        <v>0</v>
      </c>
      <c r="B2" s="4" t="s">
        <v>1</v>
      </c>
      <c r="D2" s="48">
        <f ca="1">TODAY()</f>
        <v>42861</v>
      </c>
      <c r="F2" s="5"/>
      <c r="G2" s="23" t="s">
        <v>16</v>
      </c>
      <c r="H2" s="89" t="s">
        <v>18</v>
      </c>
      <c r="I2" s="90"/>
      <c r="J2" s="90"/>
      <c r="K2" s="90"/>
      <c r="L2" s="91"/>
      <c r="M2" s="30" t="s">
        <v>17</v>
      </c>
      <c r="N2" s="15"/>
      <c r="O2" s="15"/>
      <c r="P2" s="15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8">
      <c r="A3" s="5" t="s">
        <v>8</v>
      </c>
      <c r="B3" s="6">
        <v>0.75</v>
      </c>
      <c r="F3" s="5"/>
      <c r="G3" s="20"/>
      <c r="H3" s="24" t="s">
        <v>12</v>
      </c>
      <c r="I3" s="92" t="s">
        <v>13</v>
      </c>
      <c r="J3" s="93"/>
      <c r="K3" s="93"/>
      <c r="L3" s="94"/>
      <c r="M3" s="31"/>
      <c r="N3" s="16"/>
      <c r="O3" s="123"/>
      <c r="P3" s="12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">
      <c r="A4" s="5" t="s">
        <v>7</v>
      </c>
      <c r="B4" s="6">
        <v>12.5</v>
      </c>
      <c r="F4" s="5"/>
      <c r="G4" s="20"/>
      <c r="H4" s="24"/>
      <c r="I4" s="24"/>
      <c r="J4" s="56"/>
      <c r="K4" s="56"/>
      <c r="L4" s="25"/>
      <c r="M4" s="31"/>
      <c r="N4" s="16"/>
      <c r="O4" s="49"/>
      <c r="P4" s="49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">
      <c r="A5" s="5" t="s">
        <v>27</v>
      </c>
      <c r="B5" s="6">
        <v>5</v>
      </c>
      <c r="F5" s="5"/>
      <c r="G5" s="21"/>
      <c r="H5" s="22"/>
      <c r="I5" s="65" t="s">
        <v>15</v>
      </c>
      <c r="J5" s="65" t="s">
        <v>14</v>
      </c>
      <c r="K5" s="65" t="s">
        <v>15</v>
      </c>
      <c r="L5" s="65" t="s">
        <v>14</v>
      </c>
      <c r="M5" s="31"/>
      <c r="N5" s="16"/>
      <c r="O5" s="123"/>
      <c r="P5" s="12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8.75" thickBot="1">
      <c r="A6" s="116" t="s">
        <v>63</v>
      </c>
      <c r="B6" s="117">
        <v>5</v>
      </c>
      <c r="F6" s="32"/>
      <c r="G6" s="27"/>
      <c r="H6" s="26"/>
      <c r="I6" s="26"/>
      <c r="J6" s="28"/>
      <c r="K6" s="29"/>
      <c r="L6" s="14"/>
      <c r="M6" s="33"/>
      <c r="N6" s="16"/>
      <c r="O6" s="123"/>
      <c r="P6" s="123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thickBot="1">
      <c r="A7" s="116" t="s">
        <v>64</v>
      </c>
      <c r="B7" s="117">
        <v>1.87</v>
      </c>
      <c r="F7" s="60" t="s">
        <v>29</v>
      </c>
      <c r="G7" s="60">
        <v>128.80000000000001</v>
      </c>
      <c r="H7" s="60"/>
      <c r="I7" s="61">
        <v>19</v>
      </c>
      <c r="J7" s="62" t="s">
        <v>55</v>
      </c>
      <c r="K7" s="59">
        <v>2</v>
      </c>
      <c r="L7" s="57" t="s">
        <v>54</v>
      </c>
      <c r="M7" s="58">
        <f t="shared" ref="M7:M14" si="0">G7-H7-I7-K7</f>
        <v>107.80000000000001</v>
      </c>
      <c r="N7" s="16"/>
      <c r="O7" s="123"/>
      <c r="P7" s="12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">
      <c r="A8" s="118" t="s">
        <v>65</v>
      </c>
      <c r="B8" s="119">
        <v>1.3</v>
      </c>
      <c r="F8" s="69" t="s">
        <v>57</v>
      </c>
      <c r="G8" s="69">
        <v>105</v>
      </c>
      <c r="H8" s="69"/>
      <c r="I8" s="70">
        <v>20</v>
      </c>
      <c r="J8" s="71" t="s">
        <v>55</v>
      </c>
      <c r="K8" s="70">
        <v>2</v>
      </c>
      <c r="L8" s="71" t="s">
        <v>54</v>
      </c>
      <c r="M8" s="72">
        <f t="shared" si="0"/>
        <v>83</v>
      </c>
      <c r="N8" s="16"/>
      <c r="O8" s="49"/>
      <c r="P8" s="49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8">
      <c r="A9" s="118" t="s">
        <v>66</v>
      </c>
      <c r="B9" s="120">
        <v>11.5</v>
      </c>
      <c r="F9" s="69" t="s">
        <v>58</v>
      </c>
      <c r="G9" s="69">
        <v>115</v>
      </c>
      <c r="H9" s="69"/>
      <c r="I9" s="70">
        <v>25</v>
      </c>
      <c r="J9" s="71" t="s">
        <v>55</v>
      </c>
      <c r="K9" s="70">
        <v>3</v>
      </c>
      <c r="L9" s="71" t="s">
        <v>54</v>
      </c>
      <c r="M9" s="72">
        <f t="shared" si="0"/>
        <v>87</v>
      </c>
      <c r="N9" s="16"/>
      <c r="O9" s="49"/>
      <c r="P9" s="49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8">
      <c r="A10" s="118" t="s">
        <v>66</v>
      </c>
      <c r="B10" s="120">
        <v>11.5</v>
      </c>
      <c r="F10" s="69" t="s">
        <v>59</v>
      </c>
      <c r="G10" s="69">
        <v>60</v>
      </c>
      <c r="H10" s="69"/>
      <c r="I10" s="70">
        <v>12</v>
      </c>
      <c r="J10" s="71" t="s">
        <v>55</v>
      </c>
      <c r="K10" s="70">
        <v>1</v>
      </c>
      <c r="L10" s="71" t="s">
        <v>54</v>
      </c>
      <c r="M10" s="72">
        <f t="shared" si="0"/>
        <v>47</v>
      </c>
      <c r="N10" s="16"/>
      <c r="O10" s="49"/>
      <c r="P10" s="49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8">
      <c r="A11" s="118" t="s">
        <v>66</v>
      </c>
      <c r="B11" s="120">
        <v>11.5</v>
      </c>
      <c r="F11" s="60" t="s">
        <v>30</v>
      </c>
      <c r="G11" s="60">
        <v>104.98</v>
      </c>
      <c r="H11" s="60"/>
      <c r="I11" s="61">
        <v>20</v>
      </c>
      <c r="J11" s="62" t="s">
        <v>55</v>
      </c>
      <c r="K11" s="59">
        <v>22</v>
      </c>
      <c r="L11" s="57" t="s">
        <v>53</v>
      </c>
      <c r="M11" s="58">
        <f t="shared" si="0"/>
        <v>62.980000000000004</v>
      </c>
      <c r="N11" s="16"/>
      <c r="O11" s="123"/>
      <c r="P11" s="12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8">
      <c r="A12" s="118" t="s">
        <v>66</v>
      </c>
      <c r="B12" s="120">
        <v>11.5</v>
      </c>
      <c r="F12" s="60" t="s">
        <v>31</v>
      </c>
      <c r="G12" s="60">
        <v>61.68</v>
      </c>
      <c r="H12" s="60"/>
      <c r="I12" s="61">
        <v>16</v>
      </c>
      <c r="J12" s="62" t="s">
        <v>55</v>
      </c>
      <c r="K12" s="59">
        <v>2</v>
      </c>
      <c r="L12" s="57" t="s">
        <v>54</v>
      </c>
      <c r="M12" s="58">
        <f t="shared" si="0"/>
        <v>43.68</v>
      </c>
      <c r="N12" s="16"/>
      <c r="O12" s="49"/>
      <c r="P12" s="4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8">
      <c r="F13" s="60" t="s">
        <v>32</v>
      </c>
      <c r="G13" s="60">
        <v>107.15</v>
      </c>
      <c r="H13" s="60"/>
      <c r="I13" s="61"/>
      <c r="J13" s="62"/>
      <c r="K13" s="59">
        <v>2</v>
      </c>
      <c r="L13" s="57" t="s">
        <v>54</v>
      </c>
      <c r="M13" s="58">
        <f t="shared" si="0"/>
        <v>105.15</v>
      </c>
      <c r="N13" s="16"/>
      <c r="O13" s="49"/>
      <c r="P13" s="49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customHeight="1">
      <c r="F14" s="60" t="s">
        <v>33</v>
      </c>
      <c r="G14" s="63">
        <v>85.5</v>
      </c>
      <c r="H14" s="63"/>
      <c r="I14" s="64">
        <v>25.5</v>
      </c>
      <c r="J14" s="62" t="s">
        <v>55</v>
      </c>
      <c r="K14" s="59">
        <v>2</v>
      </c>
      <c r="L14" s="57" t="s">
        <v>54</v>
      </c>
      <c r="M14" s="58">
        <f t="shared" si="0"/>
        <v>58</v>
      </c>
      <c r="N14" s="15"/>
      <c r="O14" s="15"/>
      <c r="P14" s="1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8.75" thickBot="1">
      <c r="F15" s="34" t="s">
        <v>24</v>
      </c>
      <c r="G15" s="17"/>
      <c r="H15" s="17"/>
      <c r="I15" s="18"/>
      <c r="J15" s="19"/>
      <c r="K15" s="19"/>
      <c r="L15" s="19"/>
      <c r="M15" s="13"/>
      <c r="N15" s="15"/>
      <c r="O15" s="15"/>
      <c r="P15" s="1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1:13" ht="15" customHeight="1"/>
    <row r="25" spans="11:13" ht="18">
      <c r="K25" s="12"/>
      <c r="L25" s="12"/>
      <c r="M25" s="12"/>
    </row>
    <row r="26" spans="11:13" ht="18">
      <c r="K26" s="12"/>
      <c r="L26" s="12"/>
      <c r="M26" s="12"/>
    </row>
  </sheetData>
  <mergeCells count="6">
    <mergeCell ref="O11:P11"/>
    <mergeCell ref="O5:P5"/>
    <mergeCell ref="O6:P6"/>
    <mergeCell ref="A1:B1"/>
    <mergeCell ref="O3:P3"/>
    <mergeCell ref="O7:P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Base de données</vt:lpstr>
      <vt:lpstr>Charge de travail</vt:lpstr>
      <vt:lpstr>Données de contrôle</vt:lpstr>
      <vt:lpstr>Base_de_donnees</vt:lpstr>
      <vt:lpstr>datejour</vt:lpstr>
      <vt:lpstr>dispo</vt:lpstr>
      <vt:lpstr>temps_type</vt:lpstr>
      <vt:lpstr>'Base de données'!Zone_d_impression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Navarro</dc:creator>
  <cp:lastModifiedBy>picart</cp:lastModifiedBy>
  <cp:lastPrinted>2017-05-05T11:33:11Z</cp:lastPrinted>
  <dcterms:created xsi:type="dcterms:W3CDTF">2000-01-10T15:39:14Z</dcterms:created>
  <dcterms:modified xsi:type="dcterms:W3CDTF">2017-05-06T13:38:55Z</dcterms:modified>
</cp:coreProperties>
</file>