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430" yWindow="0" windowWidth="14295" windowHeight="9810"/>
  </bookViews>
  <sheets>
    <sheet name="Full Set GameCube" sheetId="1" r:id="rId1"/>
    <sheet name="Codification DOC FR" sheetId="2" r:id="rId2"/>
    <sheet name="Pack GC FR" sheetId="3" r:id="rId3"/>
  </sheets>
  <definedNames>
    <definedName name="_xlnm._FilterDatabase" localSheetId="0" hidden="1">'Full Set GameCube'!$D$3:$K$467</definedName>
  </definedNames>
  <calcPr calcId="145621"/>
</workbook>
</file>

<file path=xl/calcChain.xml><?xml version="1.0" encoding="utf-8"?>
<calcChain xmlns="http://schemas.openxmlformats.org/spreadsheetml/2006/main">
  <c r="B1" i="3" l="1"/>
  <c r="K184" i="1" l="1"/>
  <c r="K131" i="1"/>
  <c r="K138" i="1" l="1"/>
  <c r="K31" i="1" l="1"/>
  <c r="K15" i="1"/>
  <c r="K18" i="1"/>
  <c r="J507" i="1" l="1"/>
  <c r="K507" i="1"/>
  <c r="K372" i="1" l="1"/>
  <c r="K156" i="1"/>
  <c r="K147" i="1"/>
  <c r="K432" i="1"/>
  <c r="L351" i="1"/>
  <c r="K202" i="1"/>
  <c r="K203" i="1"/>
  <c r="K8" i="1" l="1"/>
  <c r="K196" i="1"/>
  <c r="K453" i="1" l="1"/>
  <c r="K455" i="1"/>
  <c r="K457" i="1"/>
  <c r="K357" i="1" l="1"/>
  <c r="K269" i="1" l="1"/>
  <c r="K274" i="1"/>
  <c r="K287" i="1" l="1"/>
  <c r="K239" i="1"/>
  <c r="K460" i="1"/>
  <c r="K140" i="1"/>
  <c r="K173" i="1"/>
  <c r="K191" i="1" l="1"/>
  <c r="K199" i="1"/>
  <c r="K200" i="1"/>
  <c r="K427" i="1" l="1"/>
  <c r="K20" i="1"/>
  <c r="K34" i="1"/>
  <c r="E1" i="1" l="1"/>
  <c r="K223" i="1" l="1"/>
  <c r="K222" i="1"/>
  <c r="K221" i="1"/>
  <c r="K139" i="1"/>
  <c r="K84" i="1" l="1"/>
  <c r="K11" i="1"/>
  <c r="K4" i="1" l="1"/>
  <c r="K35" i="1" l="1"/>
  <c r="K72" i="1"/>
  <c r="K73" i="1"/>
  <c r="K74" i="1"/>
  <c r="K76" i="1"/>
  <c r="K90" i="1"/>
  <c r="K100" i="1"/>
  <c r="K112" i="1"/>
  <c r="K118" i="1"/>
  <c r="K119" i="1"/>
  <c r="K121" i="1"/>
  <c r="K122" i="1"/>
  <c r="K124" i="1"/>
  <c r="K134" i="1"/>
  <c r="K135" i="1"/>
  <c r="K159" i="1"/>
  <c r="K164" i="1"/>
  <c r="K176" i="1"/>
  <c r="K158" i="1"/>
  <c r="K186" i="1"/>
  <c r="K207" i="1"/>
  <c r="K213" i="1"/>
  <c r="K214" i="1" l="1"/>
  <c r="K215" i="1"/>
  <c r="K231" i="1"/>
  <c r="K216" i="1"/>
  <c r="K233" i="1"/>
  <c r="K237" i="1"/>
  <c r="K254" i="1"/>
  <c r="K261" i="1"/>
  <c r="K262" i="1"/>
  <c r="K292" i="1"/>
  <c r="K294" i="1"/>
  <c r="K298" i="1"/>
  <c r="K328" i="1"/>
  <c r="K330" i="1" l="1"/>
  <c r="K339" i="1"/>
  <c r="K342" i="1"/>
  <c r="K352" i="1"/>
  <c r="K367" i="1"/>
  <c r="K382" i="1"/>
  <c r="K392" i="1"/>
  <c r="K397" i="1"/>
  <c r="K413" i="1"/>
  <c r="K438" i="1"/>
  <c r="K445" i="1"/>
  <c r="K446" i="1"/>
  <c r="K310" i="1" l="1"/>
  <c r="K63" i="1"/>
  <c r="K61" i="1"/>
  <c r="K60" i="1"/>
  <c r="K58" i="1"/>
  <c r="K57" i="1"/>
  <c r="K54" i="1" l="1"/>
  <c r="K53" i="1"/>
  <c r="K52" i="1"/>
  <c r="K51" i="1"/>
  <c r="K50" i="1"/>
  <c r="K62" i="1" l="1"/>
  <c r="K55" i="1"/>
  <c r="K49" i="1"/>
  <c r="K5" i="1"/>
  <c r="K40" i="1"/>
  <c r="K47" i="1" l="1"/>
  <c r="K48" i="1"/>
  <c r="K43" i="1"/>
  <c r="K44" i="1"/>
  <c r="K41" i="1" l="1"/>
  <c r="K39" i="1"/>
  <c r="K38" i="1"/>
  <c r="K42" i="1"/>
  <c r="K36" i="1"/>
  <c r="K33" i="1"/>
  <c r="K32" i="1"/>
  <c r="K99" i="1" l="1"/>
  <c r="K19" i="1" l="1"/>
  <c r="K12" i="1"/>
  <c r="K29" i="1"/>
  <c r="K28" i="1"/>
  <c r="K27" i="1"/>
  <c r="K26" i="1"/>
  <c r="K25" i="1"/>
  <c r="K24" i="1"/>
  <c r="K23" i="1"/>
  <c r="K22" i="1"/>
  <c r="K21" i="1" l="1"/>
  <c r="K30" i="1"/>
  <c r="K17" i="1"/>
  <c r="K16" i="1"/>
  <c r="K14" i="1"/>
  <c r="K13" i="1"/>
  <c r="K10" i="1"/>
  <c r="K9" i="1"/>
  <c r="B2" i="1" l="1"/>
  <c r="B1" i="1"/>
</calcChain>
</file>

<file path=xl/sharedStrings.xml><?xml version="1.0" encoding="utf-8"?>
<sst xmlns="http://schemas.openxmlformats.org/spreadsheetml/2006/main" count="1318" uniqueCount="617">
  <si>
    <t>1080 Avalanche</t>
  </si>
  <si>
    <t>18 Wheeler American Pro Trucker </t>
  </si>
  <si>
    <t>Ace Golf</t>
  </si>
  <si>
    <t>Aggressive Inline</t>
  </si>
  <si>
    <t>Animal Crossing</t>
  </si>
  <si>
    <t>Astérix &amp; Obélix XXL</t>
  </si>
  <si>
    <t>Animaniacs : The Great Edgar Hunt</t>
  </si>
  <si>
    <t>ATV Quad Power Racing 2 </t>
  </si>
  <si>
    <t>Avatar: The Last Airbender</t>
  </si>
  <si>
    <t>Bad Boys 2</t>
  </si>
  <si>
    <t>Baldur's Gate : Dark Alliance</t>
  </si>
  <si>
    <t>Baten Kaitos</t>
  </si>
  <si>
    <t>Batman : Dark Tomorrow</t>
  </si>
  <si>
    <t>Batman : Rise Of Sin Tzu</t>
  </si>
  <si>
    <t>Batman : Begins</t>
  </si>
  <si>
    <t>Batman : Vengeance</t>
  </si>
  <si>
    <t>Battalion Wars</t>
  </si>
  <si>
    <t>Beach Spikers</t>
  </si>
  <si>
    <t>BeyBlade : VForce - Super Tournament Battle</t>
  </si>
  <si>
    <t>Beyond Good &amp; Evil</t>
  </si>
  <si>
    <t>Big Air Freestyle</t>
  </si>
  <si>
    <t>Big Mutha Truckers</t>
  </si>
  <si>
    <t>Bilbo le Hobbit</t>
  </si>
  <si>
    <t>Billy Hatcher And The Giant Egg</t>
  </si>
  <si>
    <t>Bionicle</t>
  </si>
  <si>
    <t>Black &amp; Bruised</t>
  </si>
  <si>
    <t>Blood Omen 2</t>
  </si>
  <si>
    <t>BloodRayne</t>
  </si>
  <si>
    <t>Bloody Roar : Primal Fury</t>
  </si>
  <si>
    <t>BMX XXX</t>
  </si>
  <si>
    <t>Bob l'éponge : Bataille pour Bikini Bottom</t>
  </si>
  <si>
    <t>Bob l'éponge et ses amis : Un pour tous, Tous pour un !</t>
  </si>
  <si>
    <t>Bob l'éponge : La créature du Crabe Croustillant</t>
  </si>
  <si>
    <t>Bob L'Eponge : Le Film</t>
  </si>
  <si>
    <t>Bob L'Eponge : Silence on Tourne !</t>
  </si>
  <si>
    <t>Bob L'Eponge : Revenge of the Flying Dutchman</t>
  </si>
  <si>
    <t>Bomberman Generation</t>
  </si>
  <si>
    <t>Braquage à l'Italienne</t>
  </si>
  <si>
    <t>Bratz : Forever Diamondz</t>
  </si>
  <si>
    <t>Bratz : Rock Angelz</t>
  </si>
  <si>
    <t>Buffy contre les vampires : Chaos Bleeds</t>
  </si>
  <si>
    <t>Burnout</t>
  </si>
  <si>
    <t>Burnout 2 : Point of Impact</t>
  </si>
  <si>
    <t>Butt-Ugly Martians : Zoom or Doom !</t>
  </si>
  <si>
    <t>Call of Duty : le Jour de Gloire</t>
  </si>
  <si>
    <t>Call of Duty 2 : Big Red One</t>
  </si>
  <si>
    <t>Capcom Vs SNK 2 EO</t>
  </si>
  <si>
    <t>Carmen Sandiego : Le Secret Des Tam-Tams Voles</t>
  </si>
  <si>
    <t>Cars</t>
  </si>
  <si>
    <t>Casper: Spirit Dimensions</t>
  </si>
  <si>
    <t>Castleween</t>
  </si>
  <si>
    <t>Catwoman</t>
  </si>
  <si>
    <t>Cel Damage</t>
  </si>
  <si>
    <t>Charlie et la Chocolaterie</t>
  </si>
  <si>
    <t>Charlie's Angels : Les Anges se Déchainent</t>
  </si>
  <si>
    <t>Chibi-Robo !</t>
  </si>
  <si>
    <t>Chicken Little</t>
  </si>
  <si>
    <t>Cocoto Funfair</t>
  </si>
  <si>
    <t>Cocoto Kart Racer</t>
  </si>
  <si>
    <t>Cocoto Platform Jumper</t>
  </si>
  <si>
    <t>Codename: Kids Next Door: Operation V.I.D.E.O.G.A.M.E.</t>
  </si>
  <si>
    <t>Conan</t>
  </si>
  <si>
    <t>Conflict: Desert Storm 2 - Back to Baghdad</t>
  </si>
  <si>
    <t>Conflict: Desert Storm</t>
  </si>
  <si>
    <t>Coupe Du Monde FIFA 2002</t>
  </si>
  <si>
    <t>Coupe Du Monde FIFA 2006</t>
  </si>
  <si>
    <t>Crash Bandicoot : La Vengeance De Cortex</t>
  </si>
  <si>
    <t>Crash Nitro Kart</t>
  </si>
  <si>
    <t>Crash Tag Team Racing</t>
  </si>
  <si>
    <t>Crazy Taxi</t>
  </si>
  <si>
    <t>Dakar 2</t>
  </si>
  <si>
    <t>Dancing Stage: Mario Mix</t>
  </si>
  <si>
    <t>Dark Summit</t>
  </si>
  <si>
    <t>Darkened Skye</t>
  </si>
  <si>
    <t>Dave Mirra Freestyle BMX 2</t>
  </si>
  <si>
    <t>Dead To Rights</t>
  </si>
  <si>
    <t>Def Jam Fight For NY</t>
  </si>
  <si>
    <t>Def Jam Vendetta</t>
  </si>
  <si>
    <t>Defender : For All Mankind</t>
  </si>
  <si>
    <t>Die Hard : Vendetta</t>
  </si>
  <si>
    <t>Digimon Rumble Arena 2</t>
  </si>
  <si>
    <t>Disney : Magical Mirror Starring Mickey Mouse</t>
  </si>
  <si>
    <t>Disney : Cache Cache Furtif</t>
  </si>
  <si>
    <t>Disney's Extreme Skate Adventure</t>
  </si>
  <si>
    <t>Disney / Pixar : Monstres &amp; Cie - Crazy Balls</t>
  </si>
  <si>
    <t>Disney All-Star Sports: Basketball</t>
  </si>
  <si>
    <t>Disney All-Star Sports: Football</t>
  </si>
  <si>
    <t>Disney All-Star Sports: Skateboarding</t>
  </si>
  <si>
    <t>Disney's Party</t>
  </si>
  <si>
    <t>Disney's Tarzan: Freeride</t>
  </si>
  <si>
    <t>Donald : Qui Est PK ?</t>
  </si>
  <si>
    <t>Disney Donald : Couak Attack</t>
  </si>
  <si>
    <t>Donkey Kong Jungle Beat</t>
  </si>
  <si>
    <t>Donkey Konga 2</t>
  </si>
  <si>
    <t>Donkey Konga</t>
  </si>
  <si>
    <t>Dora l'exploratrice : Voyage sur la planète Violette</t>
  </si>
  <si>
    <t>Doshin The Giant </t>
  </si>
  <si>
    <t>Dragon Ball Z : Budokai 2 </t>
  </si>
  <si>
    <t>Dragon Ball Z : Budokai </t>
  </si>
  <si>
    <t>Dragon's Lair 3D </t>
  </si>
  <si>
    <t>Driven </t>
  </si>
  <si>
    <t>Drome Racers </t>
  </si>
  <si>
    <t>Eggo Mania </t>
  </si>
  <si>
    <t>Enter The Matrix </t>
  </si>
  <si>
    <t>ESPN International Winter Sports 2002</t>
  </si>
  <si>
    <t>Eternal Darkness : Sanity's Requiem </t>
  </si>
  <si>
    <t>Evolution Skateboarding </t>
  </si>
  <si>
    <t>Evolution Snowboarding </t>
  </si>
  <si>
    <t>Evolution Worlds </t>
  </si>
  <si>
    <t>Extreme G 3 </t>
  </si>
  <si>
    <t>F1 2002 </t>
  </si>
  <si>
    <t>F1 Career Challenge </t>
  </si>
  <si>
    <t>FIFA 06 </t>
  </si>
  <si>
    <t>FIFA 07 </t>
  </si>
  <si>
    <t>FIFA Football 2003 </t>
  </si>
  <si>
    <t>FIFA Football 2004 </t>
  </si>
  <si>
    <t>FIFA Football 2005 </t>
  </si>
  <si>
    <t>FIFA Street 2 </t>
  </si>
  <si>
    <t>FIFA Street </t>
  </si>
  <si>
    <t>Fight Night : Round 2 </t>
  </si>
  <si>
    <t>Final Fantasy : Crystal Chronicles </t>
  </si>
  <si>
    <t>Fire Emblem: Path of Radiance </t>
  </si>
  <si>
    <t>Fireblade </t>
  </si>
  <si>
    <t>Franklin: Un anniversaire surprise</t>
  </si>
  <si>
    <t>Freedom Fighters </t>
  </si>
  <si>
    <t>Freekstyle </t>
  </si>
  <si>
    <t>Frogger Beyond</t>
  </si>
  <si>
    <t>Future Tactics : The Uprising </t>
  </si>
  <si>
    <t>F-Zero GX </t>
  </si>
  <si>
    <t>Gadget Racers</t>
  </si>
  <si>
    <t>Gang De Requins </t>
  </si>
  <si>
    <t>Gauntlet : Dark Legacy </t>
  </si>
  <si>
    <t>Geist </t>
  </si>
  <si>
    <t>Gladius </t>
  </si>
  <si>
    <t>Goblin Commander : Unleash The Horde </t>
  </si>
  <si>
    <t>Godzilla : Destroy All Monsters Melee </t>
  </si>
  <si>
    <t>GoldenEye : Au Service Du Mal </t>
  </si>
  <si>
    <t>Gotcha Force </t>
  </si>
  <si>
    <t>Gun </t>
  </si>
  <si>
    <t>Harry Potter : Coupe Du Monde De Quidditch </t>
  </si>
  <si>
    <t>Harry Potter A L'Ecole Des Sorciers </t>
  </si>
  <si>
    <t>Harry Potter Et La Chambre Des Secrets </t>
  </si>
  <si>
    <t>Harry Potter et la Coupe de Feu </t>
  </si>
  <si>
    <t>Harry Potter Et Le Prisonnier D'Azkaban </t>
  </si>
  <si>
    <t>Harvest Moon : A Wonderful Life </t>
  </si>
  <si>
    <t>Hello Kitty : Roller Rescue </t>
  </si>
  <si>
    <t>Hitman 2 : Silent Assassin </t>
  </si>
  <si>
    <t>Hot Wheels Highway 35 World Race </t>
  </si>
  <si>
    <t>Hot Wheels Velocity X</t>
  </si>
  <si>
    <t>Hulk </t>
  </si>
  <si>
    <t>Hunter : The Reckoning </t>
  </si>
  <si>
    <t>Ice Age 2 : The Meltdown </t>
  </si>
  <si>
    <t>Ikaruga </t>
  </si>
  <si>
    <t>International Superstar Soccer 2 </t>
  </si>
  <si>
    <t>International Superstar Soccer 3 </t>
  </si>
  <si>
    <t>James Bond 007 : Bons Baisers de Russie </t>
  </si>
  <si>
    <t>James Bond 007 : Espion Pour Cible </t>
  </si>
  <si>
    <t>James Bond 007 : Nightfire </t>
  </si>
  <si>
    <t>James Bond 007 : Quitte Ou Double </t>
  </si>
  <si>
    <t>Jeremy McGrath Supercross World </t>
  </si>
  <si>
    <t>Jimmy Neutron : Boy Genius</t>
  </si>
  <si>
    <t>Jimmy Neutron : Boy Genius : Jet Fusion</t>
  </si>
  <si>
    <t>Jimmy Neutron Boy Genius : Attack of the Twonkies</t>
  </si>
  <si>
    <t>Judge Dredd : Dredd Versus Death </t>
  </si>
  <si>
    <t>Kao The Kangaroo : Round 2 </t>
  </si>
  <si>
    <t>Kelly Slater's Pro Surfer </t>
  </si>
  <si>
    <t>Killer7 </t>
  </si>
  <si>
    <t>King Arthur </t>
  </si>
  <si>
    <t>Kirby Air Ride </t>
  </si>
  <si>
    <t>Knights Of The Temple </t>
  </si>
  <si>
    <t>Knockout Kings 2003 </t>
  </si>
  <si>
    <t>La Ferme en Folie </t>
  </si>
  <si>
    <t>La Somme De Toutes Les Peurs </t>
  </si>
  <si>
    <t>Largo Winch </t>
  </si>
  <si>
    <t>Le Monde De Nemo </t>
  </si>
  <si>
    <t>Le Pole Express </t>
  </si>
  <si>
    <t>Le Règne du Feu </t>
  </si>
  <si>
    <t>Le Roi Scorpion : le Réveil de l'Akkadien </t>
  </si>
  <si>
    <t>Le Seigneur Des Anneaux : Le Retour Du Roi </t>
  </si>
  <si>
    <t>Le Seigneur Des Anneaux : Le Tiers Age </t>
  </si>
  <si>
    <t>Le Seigneur Des Anneaux : Les Deux Tours </t>
  </si>
  <si>
    <t>Legends of Wrestling II </t>
  </si>
  <si>
    <t>Legends of Wrestling </t>
  </si>
  <si>
    <t>Lego Star Wars II : The Original Trilogy </t>
  </si>
  <si>
    <t>Lego Star Wars </t>
  </si>
  <si>
    <t>Les 4 Fantastiques </t>
  </si>
  <si>
    <t>Les Aventures De Porcinet </t>
  </si>
  <si>
    <t>Les Desastreuses Aventures Des Orphelins Baudelaire </t>
  </si>
  <si>
    <t>Les Indestructibles </t>
  </si>
  <si>
    <t>Les Looney Tunes Passent A L'Action </t>
  </si>
  <si>
    <t>Les Razmoket : La rançon royale</t>
  </si>
  <si>
    <t>Les Rebelles de la Forêt </t>
  </si>
  <si>
    <t>Les Royaumes Perdus 2 </t>
  </si>
  <si>
    <t>Les Royaumes Perdus </t>
  </si>
  <si>
    <t>Les Sims : Permis De Sortir </t>
  </si>
  <si>
    <t>Les Sims 2 : Animaux de Compagnie </t>
  </si>
  <si>
    <t>Les Sims 2 </t>
  </si>
  <si>
    <t>Les Sims </t>
  </si>
  <si>
    <t>Les Urbz : Les Sims In The City </t>
  </si>
  <si>
    <t>Luigi's Mansion </t>
  </si>
  <si>
    <t>Madagascar </t>
  </si>
  <si>
    <t>Madden NFL 06 </t>
  </si>
  <si>
    <t>Madden NFL 2003 </t>
  </si>
  <si>
    <t>Madden NFL 2004 </t>
  </si>
  <si>
    <t>Madden NFL 2005 </t>
  </si>
  <si>
    <t>Mario Golf : Toadstool Tour </t>
  </si>
  <si>
    <t>Mario Kart : Double Dash !! </t>
  </si>
  <si>
    <t>Mario Party 4 </t>
  </si>
  <si>
    <t>Mario Party 5 </t>
  </si>
  <si>
    <t>Mario Party 6</t>
  </si>
  <si>
    <t>Mario Party 7</t>
  </si>
  <si>
    <t>Mario Power Tennis </t>
  </si>
  <si>
    <t>Mario Smash Football </t>
  </si>
  <si>
    <t>Mario Superstar Baseball </t>
  </si>
  <si>
    <t>Marvel Nemesis: Rise of the Imperfects </t>
  </si>
  <si>
    <t>Mary Kate &amp; Ashley Sweet Sixteen</t>
  </si>
  <si>
    <t>Mat Hoffman's Pro BMX 2</t>
  </si>
  <si>
    <t>MCGroovz Dance Craze </t>
  </si>
  <si>
    <t>Medabots Infinity</t>
  </si>
  <si>
    <t>Medal Of Honor : En Premiere Ligne </t>
  </si>
  <si>
    <t>Medal Of Honor : Les Faucons de Guerre </t>
  </si>
  <si>
    <t>Medal Of Honor : Soleil Levant </t>
  </si>
  <si>
    <t>Megaman Network Transmission </t>
  </si>
  <si>
    <t>Megaman X Command Mission </t>
  </si>
  <si>
    <t>Men in Black 2: Alien Escape </t>
  </si>
  <si>
    <t>Metal Arms : Glitch In The System </t>
  </si>
  <si>
    <t>Metal Gear Solid : The Twin Snakes </t>
  </si>
  <si>
    <t>Metroid Prime 2 : Echoes </t>
  </si>
  <si>
    <t>Metroid Prime </t>
  </si>
  <si>
    <t>Micro Machines </t>
  </si>
  <si>
    <t>Minority Report </t>
  </si>
  <si>
    <t>Mission Impossible : Operation Surma </t>
  </si>
  <si>
    <t>Monopoly Party </t>
  </si>
  <si>
    <t>Monster House </t>
  </si>
  <si>
    <t>Monster Jam Maximum Destruction </t>
  </si>
  <si>
    <t>Mortal Kombat : Deadly Alliance </t>
  </si>
  <si>
    <t>MX Superfly </t>
  </si>
  <si>
    <t>Mystic Heroes </t>
  </si>
  <si>
    <t>Namco Museum 50th Anniversary </t>
  </si>
  <si>
    <t>Naruto: Clash of Ninja 2</t>
  </si>
  <si>
    <t>NBA 2K3 </t>
  </si>
  <si>
    <t>NBA Courtside 2002 </t>
  </si>
  <si>
    <t>NBA Live 06 </t>
  </si>
  <si>
    <t>NBA Live 2003 </t>
  </si>
  <si>
    <t>NBA Live 2004 </t>
  </si>
  <si>
    <t>NBA Live 2005 </t>
  </si>
  <si>
    <t>NBA Street V3 </t>
  </si>
  <si>
    <t>NBA Street Vol. 2 </t>
  </si>
  <si>
    <t>Need For Speed : Poursuite Infernale 2 </t>
  </si>
  <si>
    <t>Need for Speed Carbon </t>
  </si>
  <si>
    <t>Need for Speed Most Wanted </t>
  </si>
  <si>
    <t>Need for Speed Underground 2 </t>
  </si>
  <si>
    <t>Need for Speed Underground </t>
  </si>
  <si>
    <t>NFL 2K3 </t>
  </si>
  <si>
    <t>NFL Street 2 </t>
  </si>
  <si>
    <t>NFL Street </t>
  </si>
  <si>
    <t>NHL 06 </t>
  </si>
  <si>
    <t>NHL 2003 </t>
  </si>
  <si>
    <t>NHL 2004 </t>
  </si>
  <si>
    <t>NHL 2005 </t>
  </si>
  <si>
    <t>NHL 2K3 </t>
  </si>
  <si>
    <t>NHL Hitz 20-02 </t>
  </si>
  <si>
    <t>NHL Hitz 20-03 </t>
  </si>
  <si>
    <t>Nickelodeon Party Blast </t>
  </si>
  <si>
    <t>Nos Voisins les Hommes </t>
  </si>
  <si>
    <t>Odama</t>
  </si>
  <si>
    <t>Outlaw Golf </t>
  </si>
  <si>
    <t>P.N. 03 </t>
  </si>
  <si>
    <t>Pac-Man World 2 </t>
  </si>
  <si>
    <t>Pac-Man World 3 </t>
  </si>
  <si>
    <t>Paper Mario : La Porte Millenaire </t>
  </si>
  <si>
    <t>Phantasy Star Online Episode I&amp;II </t>
  </si>
  <si>
    <t>Phantasy Star Online Episode III : C.A.R.D. Revolution </t>
  </si>
  <si>
    <t>Pikmin 2 </t>
  </si>
  <si>
    <t>Pikmin </t>
  </si>
  <si>
    <t>Pitfall Harry : L'Expedition Perdue </t>
  </si>
  <si>
    <t>Pokemon Box: Ruby and Sapphire </t>
  </si>
  <si>
    <t>Pokemon Channel </t>
  </si>
  <si>
    <t>Pokemon Colosseum </t>
  </si>
  <si>
    <t>Pokemon XD: Gale of Darkness </t>
  </si>
  <si>
    <t>Pool Paradise</t>
  </si>
  <si>
    <t>Power Rangers : Dino Tonnerre </t>
  </si>
  <si>
    <t>Prince Of Persia : L'Ame Du Guerrier </t>
  </si>
  <si>
    <t>Prince Of Persia : Les Deux Royaumes </t>
  </si>
  <si>
    <t>Prince Of Persia : Les Sables Du Temps </t>
  </si>
  <si>
    <t>Pro Rally </t>
  </si>
  <si>
    <t>Pro Tennis WTA Tour </t>
  </si>
  <si>
    <t>Puyo Pop Fever </t>
  </si>
  <si>
    <t>R: Racing (avec disque Pac-Man vs.) </t>
  </si>
  <si>
    <t>Rally Championship </t>
  </si>
  <si>
    <t>Ratatouille</t>
  </si>
  <si>
    <t>Rayman 3 : Hoodlum Havoc </t>
  </si>
  <si>
    <t>Red Card </t>
  </si>
  <si>
    <t>Red Faction 2 </t>
  </si>
  <si>
    <t>Resident Evil : Code Veronica X </t>
  </si>
  <si>
    <t>Resident Evil 0 </t>
  </si>
  <si>
    <t>Resident Evil 2 </t>
  </si>
  <si>
    <t>Resident Evil 3 : Nemesis </t>
  </si>
  <si>
    <t>Resident Evil 4 </t>
  </si>
  <si>
    <t>Resident Evil </t>
  </si>
  <si>
    <t>Ribbit King </t>
  </si>
  <si>
    <t>Robotech : Battlecry </t>
  </si>
  <si>
    <t>Robots </t>
  </si>
  <si>
    <t>Rocket Power: Beach Bandits Nickleodeon</t>
  </si>
  <si>
    <t>Rocky </t>
  </si>
  <si>
    <t>Rogue Ops </t>
  </si>
  <si>
    <t>Samurai Jack : The Shadow Of Aku </t>
  </si>
  <si>
    <t>Scooby-Doo : La Nuit Des 100 Frissons </t>
  </si>
  <si>
    <t>Scooby-Doo! : Le Livre Des Tenebres </t>
  </si>
  <si>
    <t>Scooby-Doo! Démasqué! </t>
  </si>
  <si>
    <t>Sea World: Shamu's Deep Sea Adventure </t>
  </si>
  <si>
    <t>Second Sight </t>
  </si>
  <si>
    <t>Sega Soccer Slam </t>
  </si>
  <si>
    <t>Serious Sam : Next Encounter </t>
  </si>
  <si>
    <t>Shadow the Hedgehog </t>
  </si>
  <si>
    <t>Shrek : Extra Large </t>
  </si>
  <si>
    <t>Shrek : Super Party </t>
  </si>
  <si>
    <t>Shrek 2 </t>
  </si>
  <si>
    <t>Shrek Smash and Crash </t>
  </si>
  <si>
    <t>Shrek SuperSlam </t>
  </si>
  <si>
    <t>Skies Of Arcadia Legends </t>
  </si>
  <si>
    <t>Smuggler's Run : Warzones </t>
  </si>
  <si>
    <t>Sonic Adventure 2 Battle </t>
  </si>
  <si>
    <t>Sonic Adventure DX Director's Cut </t>
  </si>
  <si>
    <t>Sonic Gems Collection </t>
  </si>
  <si>
    <t>Sonic Heroes </t>
  </si>
  <si>
    <t>Sonic Mega Collection </t>
  </si>
  <si>
    <t>Sonic Riders </t>
  </si>
  <si>
    <t>Soul Calibur 2 </t>
  </si>
  <si>
    <t>Souris City </t>
  </si>
  <si>
    <t>Spartan: Total Warrior </t>
  </si>
  <si>
    <t>Spawn Armageddon </t>
  </si>
  <si>
    <t>Speed Challenge: Jacques Villeneuve's Racing Vision </t>
  </si>
  <si>
    <t>Speed Kings </t>
  </si>
  <si>
    <t>Sphinx Et La Malediction De La Momie </t>
  </si>
  <si>
    <t>Spider-Man : The Movie </t>
  </si>
  <si>
    <t>Spider-Man 2 </t>
  </si>
  <si>
    <t>Spy Hunter </t>
  </si>
  <si>
    <t>Spyro : A Hero's Tail </t>
  </si>
  <si>
    <t>Spyro : Enter The Dragonfly </t>
  </si>
  <si>
    <t>SSX 3 </t>
  </si>
  <si>
    <t>SSX On Tour </t>
  </si>
  <si>
    <t>SSX Tricky </t>
  </si>
  <si>
    <t>Star Wars : Bounty Hunter </t>
  </si>
  <si>
    <t>Star Wars : Jedi Knight II: Jedi Outcast </t>
  </si>
  <si>
    <t>Star Wars : Rogue Squadron 2 : Rogue Leader </t>
  </si>
  <si>
    <t>Star Wars : Rogue Squadron 3 : Rebel Strike </t>
  </si>
  <si>
    <t>Star Wars : The Clone Wars </t>
  </si>
  <si>
    <t>StarFox : Assault</t>
  </si>
  <si>
    <t>Starfox Adventures </t>
  </si>
  <si>
    <t>Starsky &amp; Hutch </t>
  </si>
  <si>
    <t>Street Racing Syndicate </t>
  </si>
  <si>
    <t>Summoner : La Deesse Reincarnee </t>
  </si>
  <si>
    <t>Super Bust-A-Move All Stars </t>
  </si>
  <si>
    <t>Super Mario Sunshine </t>
  </si>
  <si>
    <t>Super Monkey Ball 2 </t>
  </si>
  <si>
    <t>Super Monkey Ball Adventure </t>
  </si>
  <si>
    <t>Super Monkey Ball </t>
  </si>
  <si>
    <t>Super Smash Bros Melee </t>
  </si>
  <si>
    <t>Superman : Shadow Of Apokolips </t>
  </si>
  <si>
    <t>SX Superstar </t>
  </si>
  <si>
    <t>Tak 2 : Le Sceptre Des Reves </t>
  </si>
  <si>
    <t>Tak Et Le Pouvoir De Juju </t>
  </si>
  <si>
    <t>Tak: The Great Juju Challenge </t>
  </si>
  <si>
    <t>Tales Of Symphonia </t>
  </si>
  <si>
    <t>Taxi 3</t>
  </si>
  <si>
    <t>Taz Wanted </t>
  </si>
  <si>
    <t>Teen Titans</t>
  </si>
  <si>
    <t>Teenage Mutant Ninja Turtles 2 : Battle Nexus </t>
  </si>
  <si>
    <t>Teenage Mutant Ninja Turtles </t>
  </si>
  <si>
    <t>Terminator 3 : The Redemption </t>
  </si>
  <si>
    <t>Tetris Worlds </t>
  </si>
  <si>
    <t>The Incredible Hulk: Ultimate Destruction </t>
  </si>
  <si>
    <t>The Incredibles: Rise of the Underminer </t>
  </si>
  <si>
    <t>The Legend of Spyro : A New Beginning </t>
  </si>
  <si>
    <t>The Legend Of Zelda : Four Swords Adventures</t>
  </si>
  <si>
    <t>The Legend Of Zelda : The Wind Waker </t>
  </si>
  <si>
    <t>The Legend of Zelda Collector's Edition </t>
  </si>
  <si>
    <t>The Legend of Zelda: Twilight Princess </t>
  </si>
  <si>
    <t>The Powerpuff Girls </t>
  </si>
  <si>
    <t>The Simpsons : Hit &amp; Run </t>
  </si>
  <si>
    <t>The Simpsons : Road Rage </t>
  </si>
  <si>
    <t>Tiger Woods PGA Tour 06 </t>
  </si>
  <si>
    <t>Tiger Woods PGA Tour 2003 </t>
  </si>
  <si>
    <t>Tiger Woods PGA Tour 2004 </t>
  </si>
  <si>
    <t>Tiger Woods PGA Tour 2005 </t>
  </si>
  <si>
    <t>TimeSplitters : Future Perfect </t>
  </si>
  <si>
    <t>Timesplitters 2 </t>
  </si>
  <si>
    <t>TMNT</t>
  </si>
  <si>
    <t>Tom Clancy's Ghost Recon 2 </t>
  </si>
  <si>
    <t>Tom Clancy's Ghost Recon </t>
  </si>
  <si>
    <t>Tom Clancy's Rainbow Six 3 </t>
  </si>
  <si>
    <t>Tom Clancy's Rainbow Six: Lockdown </t>
  </si>
  <si>
    <t>Tom Clancy's Splinter Cell Chaos Theory </t>
  </si>
  <si>
    <t>Tom Clancy's Splinter Cell Double Agent </t>
  </si>
  <si>
    <t>Tom Clancy's Splinter Cell Pandora Tomorrow </t>
  </si>
  <si>
    <t>Tom Clancy's Splinter Cell </t>
  </si>
  <si>
    <t>Tomb Raider: Legend </t>
  </si>
  <si>
    <t>Tony Hawk's American Wasteland </t>
  </si>
  <si>
    <t>Tony Hawk's Pro Skater 3 </t>
  </si>
  <si>
    <t>Tony Hawk's Pro Skater 4 </t>
  </si>
  <si>
    <t>Tony Hawk's Underground 2 </t>
  </si>
  <si>
    <t>Tony Hawk's Underground </t>
  </si>
  <si>
    <t>Top Angler </t>
  </si>
  <si>
    <t>Top Gun : Combat Zones </t>
  </si>
  <si>
    <t>True Crime : Streets Of L.A. </t>
  </si>
  <si>
    <t>True Crime: New York City </t>
  </si>
  <si>
    <t>Turok Evolution </t>
  </si>
  <si>
    <t>Ty : Le Tigre De Tasmanie 2 : Operation Sauvetage </t>
  </si>
  <si>
    <t>Ty : Le Tigre De Tasmanie </t>
  </si>
  <si>
    <t>UEFA Champions League 2004-2005 </t>
  </si>
  <si>
    <t>Ultimate Fighting Championship: Throwdown </t>
  </si>
  <si>
    <t>Ultimate Spider-Man </t>
  </si>
  <si>
    <t>Un Voisin D'Enfer ! </t>
  </si>
  <si>
    <t>Universal Studios : Theme Park Adventure </t>
  </si>
  <si>
    <t>Urban Freestyle Soccer </t>
  </si>
  <si>
    <t>Vexx </t>
  </si>
  <si>
    <t>Viewtiful Joe 2 </t>
  </si>
  <si>
    <t>Viewtiful Joe: Red Hot Rumble </t>
  </si>
  <si>
    <t>Virtua Striker 3 Ver. 2002 </t>
  </si>
  <si>
    <t>V-Rally 3 </t>
  </si>
  <si>
    <t>Wallace &amp; Gromit : Project Zoo </t>
  </si>
  <si>
    <t>Wario Ware Inc. : Mega Party Game$ </t>
  </si>
  <si>
    <t>Wario World </t>
  </si>
  <si>
    <t>Wave Race Blue Storm </t>
  </si>
  <si>
    <t>Whirl Tour </t>
  </si>
  <si>
    <t>Winnie L'Ourson : A La Recherche Des Souvenirs Oublies </t>
  </si>
  <si>
    <t>World Racing </t>
  </si>
  <si>
    <t>Worms 3D </t>
  </si>
  <si>
    <t>Worms Blast </t>
  </si>
  <si>
    <t>Wreckless: The Yakuza Missions </t>
  </si>
  <si>
    <t>WWE Crush Hour </t>
  </si>
  <si>
    <t>WWE Day of Reckoning 2 </t>
  </si>
  <si>
    <t>WWE Day Of Reckoning </t>
  </si>
  <si>
    <t>WWE Wrestlemania X8 </t>
  </si>
  <si>
    <t>WWE WrestleMania XIX </t>
  </si>
  <si>
    <t>XGRA: Extreme-G Racing Association </t>
  </si>
  <si>
    <t>XIII </t>
  </si>
  <si>
    <t>X-Men : Next Dimension </t>
  </si>
  <si>
    <t>X-Men 2 : La Vengeance De Wolverine </t>
  </si>
  <si>
    <t>X-Men Legends II: Rise of Apocalypse </t>
  </si>
  <si>
    <t>X-Men Legends </t>
  </si>
  <si>
    <t>X-Men: The Official Game </t>
  </si>
  <si>
    <t>Yu-Gi-Oh! L'Empire Des Illusions </t>
  </si>
  <si>
    <t>Zapper </t>
  </si>
  <si>
    <t>Zoocube</t>
  </si>
  <si>
    <t>EXCLUES FRA</t>
  </si>
  <si>
    <t>Teens Titan</t>
  </si>
  <si>
    <t>EXCLUES UK</t>
  </si>
  <si>
    <t>Bob l'éponge: Revenge of the Flying Dutchman</t>
  </si>
  <si>
    <t>PAL HORS FR</t>
  </si>
  <si>
    <t>Jeux</t>
  </si>
  <si>
    <t>X</t>
  </si>
  <si>
    <t>Le monde de Narnia : chapitre 1</t>
  </si>
  <si>
    <t>0-9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</si>
  <si>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</si>
  <si>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</si>
  <si>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</si>
  <si>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</si>
  <si>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</si>
  <si>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</si>
  <si>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</si>
  <si>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</si>
  <si>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</si>
  <si>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</si>
  <si>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</si>
  <si>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</si>
  <si>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</si>
  <si>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</si>
  <si>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</si>
  <si>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</si>
  <si>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</si>
  <si>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</si>
  <si>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</si>
  <si>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</si>
  <si>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</si>
  <si>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</si>
  <si>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Y</t>
  </si>
  <si>
    <t>Z</t>
  </si>
  <si>
    <t>Plat'</t>
  </si>
  <si>
    <t>First print'</t>
  </si>
  <si>
    <t>Peter Jackson's King Kong</t>
  </si>
  <si>
    <t>Notice</t>
  </si>
  <si>
    <t>Livret noir ( Information )</t>
  </si>
  <si>
    <t>Pub</t>
  </si>
  <si>
    <t>Code Pin</t>
  </si>
  <si>
    <t>Photo</t>
  </si>
  <si>
    <t>Documents autres</t>
  </si>
  <si>
    <t>Platinum</t>
  </si>
  <si>
    <t>Q</t>
  </si>
  <si>
    <t xml:space="preserve">Full Set = </t>
  </si>
  <si>
    <t>oui</t>
  </si>
  <si>
    <t>NA</t>
  </si>
  <si>
    <t>oui, (15 euros remboursé)</t>
  </si>
  <si>
    <t>oui, (EIDOS + autre doc blanche)</t>
  </si>
  <si>
    <t>oui, lettre atari</t>
  </si>
  <si>
    <t>Platinium
( X / NA )</t>
  </si>
  <si>
    <t>oui, pub cinema film</t>
  </si>
  <si>
    <t>oui, notice tambour</t>
  </si>
  <si>
    <t xml:space="preserve">Carte inscription uniquement ESP ? </t>
  </si>
  <si>
    <t>18/09/2016 : http://www.cjoint.com/c/FIsioELrYBI</t>
  </si>
  <si>
    <t>Livret noir
( Information ) + code</t>
  </si>
  <si>
    <t>oui, IM-DOL-DOC-EUR-1</t>
  </si>
  <si>
    <t>oui, IM-DOL-DOC-EUR-2</t>
  </si>
  <si>
    <t>oui, IM-DOL-GBSP-EUR-1</t>
  </si>
  <si>
    <t>oui, IM-DOL-DOC-EUR</t>
  </si>
  <si>
    <t>???</t>
  </si>
  <si>
    <t>oui, carte activision</t>
  </si>
  <si>
    <t>oui,GCCAUTN D0EUR - IM-DOL-DOC-EUR</t>
  </si>
  <si>
    <t>???, GCCAUTN D0EUR - IM-DOL-DOC-EUR</t>
  </si>
  <si>
    <t>oui, ???</t>
  </si>
  <si>
    <t>???, IM-DOL-DOC-EUR-1</t>
  </si>
  <si>
    <t>???, IM-DOL-DOC-EUR</t>
  </si>
  <si>
    <t>oui, pub jeux SEGA</t>
  </si>
  <si>
    <t>???, IM-DOL-DOC-EUR-2</t>
  </si>
  <si>
    <t>oui, carte basket, CANAL +</t>
  </si>
  <si>
    <t>oui, carte/pub activision</t>
  </si>
  <si>
    <t>Mario Kart : Double Dash !! + Zelda</t>
  </si>
  <si>
    <t>oui, Mario + Zelda</t>
  </si>
  <si>
    <t>oui, mario K</t>
  </si>
  <si>
    <t>Mario Kart : Double Dash !! (boite rouge)</t>
  </si>
  <si>
    <t>???,GCCAUTN D0EUR - IM-DOL-DOC-EUR</t>
  </si>
  <si>
    <t>The Legend Of Zelda : The Wind Waker (Collector 2 CD)</t>
  </si>
  <si>
    <t>Mettre liste BIG BOX GC</t>
  </si>
  <si>
    <t>Viewtiful Joe (Jaquette rose)</t>
  </si>
  <si>
    <t>Viewtiful Joe (Jaquette jaune)</t>
  </si>
  <si>
    <t>2 games in 1 - indestructible + nemo</t>
  </si>
  <si>
    <t>2 games in 1-  bob l'éponge + tak 2</t>
  </si>
  <si>
    <t>2 games in 1 - bob l'éponge +  bob l'éponge</t>
  </si>
  <si>
    <t>Star Wars Expérience Action Pack</t>
  </si>
  <si>
    <t>Star Wars Expérience Action Pack Vol 2</t>
  </si>
  <si>
    <t>oui, carte mémoire</t>
  </si>
  <si>
    <t>???, carte blanche</t>
  </si>
  <si>
    <t>Mario Party 7 (Boite carton)</t>
  </si>
  <si>
    <t>Mario Party 6 (Boite carton)</t>
  </si>
  <si>
    <t>oui, carte AKLAIN</t>
  </si>
  <si>
    <t xml:space="preserve">Oui carte </t>
  </si>
  <si>
    <t>Oui carte activision</t>
  </si>
  <si>
    <t>oui, Carte ACTIVISION</t>
  </si>
  <si>
    <t>oui, rossignol</t>
  </si>
  <si>
    <t>oui, carte/lettre LHQ</t>
  </si>
  <si>
    <t>UKV</t>
  </si>
  <si>
    <t>?</t>
  </si>
  <si>
    <t>ITA</t>
  </si>
  <si>
    <t>NOE</t>
  </si>
  <si>
    <t>???, carte du film et le prisonier d'azkaban</t>
  </si>
  <si>
    <t>oui, carte midway</t>
  </si>
  <si>
    <t>EUR</t>
  </si>
  <si>
    <t>oui, GCCAUTN D0EUR - IM-DOL-DOC-EUR</t>
  </si>
  <si>
    <t>FAH</t>
  </si>
  <si>
    <t>Jeux FRA</t>
  </si>
  <si>
    <t>Notice + Code</t>
  </si>
  <si>
    <t>Pub (nintendo)
+ code</t>
  </si>
  <si>
    <t>oui, carte EIDOS</t>
  </si>
  <si>
    <t>Désignation</t>
  </si>
  <si>
    <t>FRA</t>
  </si>
  <si>
    <t>France</t>
  </si>
  <si>
    <t>Code</t>
  </si>
  <si>
    <t>Le code notice est divisé en 4 partie espacé d'un " - "</t>
  </si>
  <si>
    <t>Exemple notice Strafox Adventure : IM - DOL -GSAP - FRA</t>
  </si>
  <si>
    <t>IM</t>
  </si>
  <si>
    <t>DOL</t>
  </si>
  <si>
    <t>GSAP</t>
  </si>
  <si>
    <t>Localisation</t>
  </si>
  <si>
    <t>Exemple : IM - DOL -DOC - EUR - 1</t>
  </si>
  <si>
    <t>DOC</t>
  </si>
  <si>
    <t>Le code livret est divisé en 5 partie espacé d'un " - "</t>
  </si>
  <si>
    <r>
      <rPr>
        <u/>
        <sz val="11"/>
        <color theme="1"/>
        <rFont val="Calibri"/>
        <family val="2"/>
        <scheme val="minor"/>
      </rPr>
      <t>Codification livret epilepsie</t>
    </r>
    <r>
      <rPr>
        <sz val="11"/>
        <color theme="1"/>
        <rFont val="Calibri"/>
        <family val="2"/>
        <scheme val="minor"/>
      </rPr>
      <t xml:space="preserve"> :</t>
    </r>
  </si>
  <si>
    <r>
      <rPr>
        <u/>
        <sz val="11"/>
        <color theme="1"/>
        <rFont val="Calibri"/>
        <family val="2"/>
        <scheme val="minor"/>
      </rPr>
      <t>Codification notice FRA</t>
    </r>
    <r>
      <rPr>
        <sz val="11"/>
        <color theme="1"/>
        <rFont val="Calibri"/>
        <family val="2"/>
        <scheme val="minor"/>
      </rPr>
      <t xml:space="preserve"> :</t>
    </r>
  </si>
  <si>
    <t>Blood Omen 2 -&gt; code différent</t>
  </si>
  <si>
    <t>Code du jeu</t>
  </si>
  <si>
    <t>Bloody Roar -&gt; code différent</t>
  </si>
  <si>
    <t>oui, DOL-GINX-FRA-M</t>
  </si>
  <si>
    <t>oui, DOL-GOZF-FRA-M</t>
  </si>
  <si>
    <t>= nbr de pack</t>
  </si>
  <si>
    <t>Pack Fr</t>
  </si>
  <si>
    <t>Prix</t>
  </si>
  <si>
    <t>- Pack Mario Kart : Double Dash!! "Edition Classique" 
+ Cd bonus Zelda Collector</t>
  </si>
  <si>
    <t>02/2017 : 150 euros</t>
  </si>
  <si>
    <r>
      <rPr>
        <b/>
        <sz val="14"/>
        <color theme="1"/>
        <rFont val="Calibri"/>
        <family val="2"/>
        <scheme val="minor"/>
      </rPr>
      <t>En gros une désignation d'un pack GC est définie par cette codification :</t>
    </r>
    <r>
      <rPr>
        <sz val="11"/>
        <color theme="1"/>
        <rFont val="Calibri"/>
        <family val="2"/>
        <scheme val="minor"/>
      </rPr>
      <t xml:space="preserve">
</t>
    </r>
    <r>
      <rPr>
        <sz val="14"/>
        <color rgb="FF00B050"/>
        <rFont val="Calibri"/>
        <family val="2"/>
        <scheme val="minor"/>
      </rPr>
      <t>Le nom du pack</t>
    </r>
    <r>
      <rPr>
        <sz val="14"/>
        <color theme="1"/>
        <rFont val="Calibri"/>
        <family val="2"/>
        <scheme val="minor"/>
      </rPr>
      <t xml:space="preserve">, suivit du </t>
    </r>
    <r>
      <rPr>
        <sz val="14"/>
        <color rgb="FFFF0000"/>
        <rFont val="Calibri"/>
        <family val="2"/>
        <scheme val="minor"/>
      </rPr>
      <t>code a l'intérieur de la boite</t>
    </r>
    <r>
      <rPr>
        <sz val="14"/>
        <color theme="1"/>
        <rFont val="Calibri"/>
        <family val="2"/>
        <scheme val="minor"/>
      </rPr>
      <t xml:space="preserve">, puis du </t>
    </r>
    <r>
      <rPr>
        <sz val="14"/>
        <color rgb="FF7030A0"/>
        <rFont val="Calibri"/>
        <family val="2"/>
        <scheme val="minor"/>
      </rPr>
      <t>code barre</t>
    </r>
    <r>
      <rPr>
        <sz val="14"/>
        <color theme="1"/>
        <rFont val="Calibri"/>
        <family val="2"/>
        <scheme val="minor"/>
      </rPr>
      <t xml:space="preserve">, et </t>
    </r>
    <r>
      <rPr>
        <sz val="14"/>
        <color rgb="FFFFC000"/>
        <rFont val="Calibri"/>
        <family val="2"/>
        <scheme val="minor"/>
      </rPr>
      <t>enfin de la localisation</t>
    </r>
    <r>
      <rPr>
        <sz val="14"/>
        <color theme="1"/>
        <rFont val="Calibri"/>
        <family val="2"/>
        <scheme val="minor"/>
      </rPr>
      <t xml:space="preserve">.
- </t>
    </r>
    <r>
      <rPr>
        <sz val="14"/>
        <color rgb="FF00B050"/>
        <rFont val="Calibri"/>
        <family val="2"/>
        <scheme val="minor"/>
      </rPr>
      <t>Fifa Football 2003 Pak</t>
    </r>
    <r>
      <rPr>
        <sz val="14"/>
        <color rgb="FFFF0000"/>
        <rFont val="Calibri"/>
        <family val="2"/>
        <scheme val="minor"/>
      </rPr>
      <t>C/GB-DOL-S-VTC-EUR</t>
    </r>
    <r>
      <rPr>
        <sz val="14"/>
        <color rgb="FF7030A0"/>
        <rFont val="Calibri"/>
        <family val="2"/>
        <scheme val="minor"/>
      </rPr>
      <t>045496370527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FFC000"/>
        <rFont val="Calibri"/>
        <family val="2"/>
        <scheme val="minor"/>
      </rPr>
      <t>FRA</t>
    </r>
    <r>
      <rPr>
        <sz val="14"/>
        <color theme="1"/>
        <rFont val="Calibri"/>
        <family val="2"/>
        <scheme val="minor"/>
      </rPr>
      <t xml:space="preserve">
    VTC = Violet
    KC = Noire
    PLC = Grise</t>
    </r>
  </si>
  <si>
    <t>- Pack Mario Kart : Double Dash!! "Edition Violette"</t>
  </si>
  <si>
    <t>- Pack Mario Kart : Double Dash!! "Edition Silver"</t>
  </si>
  <si>
    <t>02/2017 : 50 euros</t>
  </si>
  <si>
    <t>- Pack Mario Kart : Double Dash!! "Edition Black"</t>
  </si>
  <si>
    <t>- Pack Mario Smash Football</t>
  </si>
  <si>
    <t>08/2016 : 75 euros
02/2017 : 120 euros</t>
  </si>
  <si>
    <t>- Pack Mario Sunshine</t>
  </si>
  <si>
    <t>08/2016 : 46 euros</t>
  </si>
  <si>
    <t>- Pack Resident Evil 4</t>
  </si>
  <si>
    <t>08/2016 : 165 euros
04/2017 : 245 euros (mint)</t>
  </si>
  <si>
    <t>- Pack Tales of Symphonia</t>
  </si>
  <si>
    <t>08/2016 : 185 euros</t>
  </si>
  <si>
    <t>- Pack Les sims Permis de sortir</t>
  </si>
  <si>
    <t>08/2016 : 50 euros</t>
  </si>
  <si>
    <t>- Pack Fifa 2003</t>
  </si>
  <si>
    <t>- Pack 007 James Bond : Quitte ou Double</t>
  </si>
  <si>
    <t>- Pack 007 James Bond : NightFire</t>
  </si>
  <si>
    <t>08/2016 : 60 euros</t>
  </si>
  <si>
    <t>- Pack The Legend of Zelda : The Wind Waker 
"Edition Silver"</t>
  </si>
  <si>
    <t>08/2016 : 170 euros</t>
  </si>
  <si>
    <t>- Pack The Legend of Zelda : The Wind Waker 
"Edition Violette"</t>
  </si>
  <si>
    <t>08/2016 : 135 euros</t>
  </si>
  <si>
    <t>- Pack Pokémon Colosseum</t>
  </si>
  <si>
    <t>- Pack Metroid Prime</t>
  </si>
  <si>
    <t>08/2016 : 165 euros</t>
  </si>
  <si>
    <t>- Pack Harry Potter</t>
  </si>
  <si>
    <t>- Pack Medal of Honor : En première Ligne</t>
  </si>
  <si>
    <t>- Pack Need For Speed : Underground</t>
  </si>
  <si>
    <t>IM-DOL-DOC-EUR-1</t>
  </si>
  <si>
    <t>IM-DOL-DOC-EUR-2</t>
  </si>
  <si>
    <t>IM-DOL-GBSP-EUR-1</t>
  </si>
  <si>
    <r>
      <rPr>
        <u/>
        <sz val="11"/>
        <color theme="1"/>
        <rFont val="Calibri"/>
        <family val="2"/>
        <scheme val="minor"/>
      </rPr>
      <t>Liste des codes</t>
    </r>
    <r>
      <rPr>
        <sz val="11"/>
        <color theme="1"/>
        <rFont val="Calibri"/>
        <family val="2"/>
        <scheme val="minor"/>
      </rPr>
      <t xml:space="preserve"> :</t>
    </r>
  </si>
  <si>
    <t>à partir de …</t>
  </si>
  <si>
    <t>Prince Of Persia PAK (Prince Of Persia : Les Sables Du Temps + Prince Of Persia : 
L'Ame Du Guerrier) (PLATINIUM)</t>
  </si>
  <si>
    <t>PACK Gang De Requins + Shrek 2</t>
  </si>
  <si>
    <t>Odama (Boite carton)</t>
  </si>
  <si>
    <t>The Legend Of Zelda : Four Swords Adventures 
(Boite carton)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</si>
</sst>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7030A0"/>
      <name val="Calibri"/>
      <family val="2"/>
      <scheme val="minor"/>
    </font>
    <font>
      <sz val="14"/>
      <color rgb="FFFFC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7" borderId="4" xfId="0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9" borderId="1" xfId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8" fillId="4" borderId="1" xfId="1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8" fillId="9" borderId="1" xfId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center" vertical="center"/>
    </xf>
    <xf numFmtId="0" fontId="0" fillId="10" borderId="12" xfId="0" applyFont="1" applyFill="1" applyBorder="1" applyAlignment="1">
      <alignment horizontal="center" vertical="center"/>
    </xf>
    <xf numFmtId="0" fontId="8" fillId="9" borderId="13" xfId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8" fillId="9" borderId="3" xfId="1" applyFill="1" applyBorder="1" applyAlignment="1">
      <alignment horizontal="left" vertical="center"/>
    </xf>
    <xf numFmtId="0" fontId="8" fillId="0" borderId="3" xfId="1" applyFill="1" applyBorder="1" applyAlignment="1">
      <alignment horizontal="left" vertical="center"/>
    </xf>
    <xf numFmtId="0" fontId="12" fillId="9" borderId="3" xfId="1" applyFont="1" applyFill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10" borderId="13" xfId="0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9" borderId="8" xfId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8" fillId="9" borderId="8" xfId="1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1" fillId="10" borderId="13" xfId="1" applyFont="1" applyFill="1" applyBorder="1" applyAlignment="1">
      <alignment horizontal="left" vertical="center"/>
    </xf>
    <xf numFmtId="0" fontId="8" fillId="0" borderId="1" xfId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8" fillId="0" borderId="8" xfId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0" fillId="11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8" fillId="0" borderId="0" xfId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9" borderId="2" xfId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quotePrefix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6" fillId="0" borderId="1" xfId="0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6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14" fillId="0" borderId="30" xfId="0" applyFont="1" applyBorder="1" applyAlignment="1">
      <alignment vertical="center" textRotation="90"/>
    </xf>
    <xf numFmtId="0" fontId="0" fillId="0" borderId="25" xfId="0" applyBorder="1" applyAlignment="1">
      <alignment horizontal="left" vertical="center"/>
    </xf>
    <xf numFmtId="0" fontId="14" fillId="0" borderId="25" xfId="0" applyFont="1" applyBorder="1" applyAlignment="1">
      <alignment vertical="center" textRotation="90"/>
    </xf>
    <xf numFmtId="0" fontId="0" fillId="0" borderId="31" xfId="0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4" xfId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7" borderId="5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textRotation="90"/>
    </xf>
    <xf numFmtId="0" fontId="14" fillId="0" borderId="8" xfId="0" applyFont="1" applyBorder="1" applyAlignment="1">
      <alignment horizontal="center" vertical="center" textRotation="90"/>
    </xf>
    <xf numFmtId="0" fontId="6" fillId="13" borderId="1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textRotation="90"/>
    </xf>
    <xf numFmtId="0" fontId="14" fillId="0" borderId="31" xfId="0" applyFont="1" applyBorder="1" applyAlignment="1">
      <alignment horizontal="center" vertical="center" textRotation="90"/>
    </xf>
    <xf numFmtId="0" fontId="14" fillId="0" borderId="0" xfId="0" applyFont="1" applyBorder="1" applyAlignment="1">
      <alignment horizontal="center" vertical="center" textRotation="90"/>
    </xf>
    <xf numFmtId="0" fontId="14" fillId="0" borderId="16" xfId="0" applyFont="1" applyBorder="1" applyAlignment="1">
      <alignment horizontal="center" vertical="center" textRotation="90"/>
    </xf>
    <xf numFmtId="0" fontId="14" fillId="0" borderId="9" xfId="0" applyFont="1" applyBorder="1" applyAlignment="1">
      <alignment horizontal="center" vertical="center" textRotation="90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left" vertical="center"/>
    </xf>
    <xf numFmtId="0" fontId="0" fillId="10" borderId="11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8" fillId="9" borderId="2" xfId="1" applyFill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u val="none"/>
        <color theme="0"/>
      </font>
      <fill>
        <patternFill>
          <bgColor theme="1"/>
        </patternFill>
      </fill>
    </dxf>
    <dxf>
      <fill>
        <patternFill>
          <bgColor rgb="FF04AC04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04AC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18</xdr:row>
      <xdr:rowOff>38100</xdr:rowOff>
    </xdr:from>
    <xdr:to>
      <xdr:col>2</xdr:col>
      <xdr:colOff>613240</xdr:colOff>
      <xdr:row>18</xdr:row>
      <xdr:rowOff>1104900</xdr:rowOff>
    </xdr:to>
    <xdr:pic>
      <xdr:nvPicPr>
        <xdr:cNvPr id="217" name="Image 216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51" t="6459" r="1563" b="13958"/>
        <a:stretch/>
      </xdr:blipFill>
      <xdr:spPr>
        <a:xfrm>
          <a:off x="4505325" y="19592925"/>
          <a:ext cx="1156165" cy="1066800"/>
        </a:xfrm>
        <a:prstGeom prst="rect">
          <a:avLst/>
        </a:prstGeom>
      </xdr:spPr>
    </xdr:pic>
    <xdr:clientData/>
  </xdr:twoCellAnchor>
  <xdr:twoCellAnchor editAs="oneCell">
    <xdr:from>
      <xdr:col>2</xdr:col>
      <xdr:colOff>616725</xdr:colOff>
      <xdr:row>17</xdr:row>
      <xdr:rowOff>19049</xdr:rowOff>
    </xdr:from>
    <xdr:to>
      <xdr:col>2</xdr:col>
      <xdr:colOff>619124</xdr:colOff>
      <xdr:row>17</xdr:row>
      <xdr:rowOff>1082956</xdr:rowOff>
    </xdr:to>
    <xdr:pic>
      <xdr:nvPicPr>
        <xdr:cNvPr id="218" name="Image 2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125" y="18440399"/>
          <a:ext cx="1031099" cy="1063907"/>
        </a:xfrm>
        <a:prstGeom prst="rect">
          <a:avLst/>
        </a:prstGeom>
      </xdr:spPr>
    </xdr:pic>
    <xdr:clientData/>
  </xdr:twoCellAnchor>
  <xdr:twoCellAnchor editAs="oneCell">
    <xdr:from>
      <xdr:col>2</xdr:col>
      <xdr:colOff>614325</xdr:colOff>
      <xdr:row>13</xdr:row>
      <xdr:rowOff>47624</xdr:rowOff>
    </xdr:from>
    <xdr:to>
      <xdr:col>2</xdr:col>
      <xdr:colOff>623672</xdr:colOff>
      <xdr:row>13</xdr:row>
      <xdr:rowOff>1085849</xdr:rowOff>
    </xdr:to>
    <xdr:pic>
      <xdr:nvPicPr>
        <xdr:cNvPr id="219" name="Image 21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6725" y="13935074"/>
          <a:ext cx="1047928" cy="1038225"/>
        </a:xfrm>
        <a:prstGeom prst="rect">
          <a:avLst/>
        </a:prstGeom>
      </xdr:spPr>
    </xdr:pic>
    <xdr:clientData/>
  </xdr:twoCellAnchor>
  <xdr:twoCellAnchor editAs="oneCell">
    <xdr:from>
      <xdr:col>2</xdr:col>
      <xdr:colOff>488100</xdr:colOff>
      <xdr:row>8</xdr:row>
      <xdr:rowOff>25560</xdr:rowOff>
    </xdr:from>
    <xdr:to>
      <xdr:col>2</xdr:col>
      <xdr:colOff>612363</xdr:colOff>
      <xdr:row>8</xdr:row>
      <xdr:rowOff>1114425</xdr:rowOff>
    </xdr:to>
    <xdr:pic>
      <xdr:nvPicPr>
        <xdr:cNvPr id="220" name="Image 219"/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32" b="14641"/>
        <a:stretch/>
      </xdr:blipFill>
      <xdr:spPr>
        <a:xfrm>
          <a:off x="4450500" y="8245635"/>
          <a:ext cx="1495863" cy="1088865"/>
        </a:xfrm>
        <a:prstGeom prst="rect">
          <a:avLst/>
        </a:prstGeom>
      </xdr:spPr>
    </xdr:pic>
    <xdr:clientData/>
  </xdr:twoCellAnchor>
  <xdr:twoCellAnchor editAs="oneCell">
    <xdr:from>
      <xdr:col>2</xdr:col>
      <xdr:colOff>666675</xdr:colOff>
      <xdr:row>2</xdr:row>
      <xdr:rowOff>38025</xdr:rowOff>
    </xdr:from>
    <xdr:to>
      <xdr:col>2</xdr:col>
      <xdr:colOff>666750</xdr:colOff>
      <xdr:row>3</xdr:row>
      <xdr:rowOff>0</xdr:rowOff>
    </xdr:to>
    <xdr:pic>
      <xdr:nvPicPr>
        <xdr:cNvPr id="221" name="Image 220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075" y="1457250"/>
          <a:ext cx="1095450" cy="1095450"/>
        </a:xfrm>
        <a:prstGeom prst="rect">
          <a:avLst/>
        </a:prstGeom>
      </xdr:spPr>
    </xdr:pic>
    <xdr:clientData/>
  </xdr:twoCellAnchor>
  <xdr:twoCellAnchor editAs="oneCell">
    <xdr:from>
      <xdr:col>2</xdr:col>
      <xdr:colOff>609599</xdr:colOff>
      <xdr:row>4</xdr:row>
      <xdr:rowOff>38100</xdr:rowOff>
    </xdr:from>
    <xdr:to>
      <xdr:col>2</xdr:col>
      <xdr:colOff>609599</xdr:colOff>
      <xdr:row>4</xdr:row>
      <xdr:rowOff>1107104</xdr:rowOff>
    </xdr:to>
    <xdr:pic>
      <xdr:nvPicPr>
        <xdr:cNvPr id="222" name="Image 22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9" y="3724275"/>
          <a:ext cx="1114425" cy="1069004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14</xdr:row>
      <xdr:rowOff>36402</xdr:rowOff>
    </xdr:from>
    <xdr:to>
      <xdr:col>2</xdr:col>
      <xdr:colOff>609600</xdr:colOff>
      <xdr:row>14</xdr:row>
      <xdr:rowOff>1076325</xdr:rowOff>
    </xdr:to>
    <xdr:pic>
      <xdr:nvPicPr>
        <xdr:cNvPr id="223" name="Image 222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93" r="13805"/>
        <a:stretch/>
      </xdr:blipFill>
      <xdr:spPr>
        <a:xfrm>
          <a:off x="4572000" y="15057327"/>
          <a:ext cx="1076325" cy="1039923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628651</xdr:colOff>
      <xdr:row>6</xdr:row>
      <xdr:rowOff>51013</xdr:rowOff>
    </xdr:from>
    <xdr:to>
      <xdr:col>2</xdr:col>
      <xdr:colOff>628652</xdr:colOff>
      <xdr:row>6</xdr:row>
      <xdr:rowOff>1097586</xdr:rowOff>
    </xdr:to>
    <xdr:pic>
      <xdr:nvPicPr>
        <xdr:cNvPr id="224" name="Image 223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12" b="17500"/>
        <a:stretch/>
      </xdr:blipFill>
      <xdr:spPr>
        <a:xfrm>
          <a:off x="4591051" y="6004138"/>
          <a:ext cx="1000124" cy="1046573"/>
        </a:xfrm>
        <a:prstGeom prst="rect">
          <a:avLst/>
        </a:prstGeom>
      </xdr:spPr>
    </xdr:pic>
    <xdr:clientData/>
  </xdr:twoCellAnchor>
  <xdr:twoCellAnchor editAs="oneCell">
    <xdr:from>
      <xdr:col>2</xdr:col>
      <xdr:colOff>581982</xdr:colOff>
      <xdr:row>15</xdr:row>
      <xdr:rowOff>28575</xdr:rowOff>
    </xdr:from>
    <xdr:to>
      <xdr:col>2</xdr:col>
      <xdr:colOff>609600</xdr:colOff>
      <xdr:row>15</xdr:row>
      <xdr:rowOff>1109036</xdr:rowOff>
    </xdr:to>
    <xdr:pic>
      <xdr:nvPicPr>
        <xdr:cNvPr id="225" name="Image 224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403" b="6158"/>
        <a:stretch/>
      </xdr:blipFill>
      <xdr:spPr>
        <a:xfrm>
          <a:off x="4544382" y="16182975"/>
          <a:ext cx="1227768" cy="1080461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619125</xdr:colOff>
      <xdr:row>3</xdr:row>
      <xdr:rowOff>48021</xdr:rowOff>
    </xdr:from>
    <xdr:to>
      <xdr:col>2</xdr:col>
      <xdr:colOff>619125</xdr:colOff>
      <xdr:row>3</xdr:row>
      <xdr:rowOff>1079896</xdr:rowOff>
    </xdr:to>
    <xdr:pic>
      <xdr:nvPicPr>
        <xdr:cNvPr id="226" name="Image 2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2600721"/>
          <a:ext cx="990600" cy="10318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19</xdr:row>
      <xdr:rowOff>38100</xdr:rowOff>
    </xdr:from>
    <xdr:to>
      <xdr:col>2</xdr:col>
      <xdr:colOff>609600</xdr:colOff>
      <xdr:row>19</xdr:row>
      <xdr:rowOff>1101837</xdr:rowOff>
    </xdr:to>
    <xdr:pic>
      <xdr:nvPicPr>
        <xdr:cNvPr id="227" name="Image 226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96" t="6722" r="13169" b="6036"/>
        <a:stretch/>
      </xdr:blipFill>
      <xdr:spPr>
        <a:xfrm>
          <a:off x="4533900" y="20726400"/>
          <a:ext cx="1123950" cy="1063737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20</xdr:row>
      <xdr:rowOff>42861</xdr:rowOff>
    </xdr:from>
    <xdr:to>
      <xdr:col>2</xdr:col>
      <xdr:colOff>612776</xdr:colOff>
      <xdr:row>20</xdr:row>
      <xdr:rowOff>1095374</xdr:rowOff>
    </xdr:to>
    <xdr:pic>
      <xdr:nvPicPr>
        <xdr:cNvPr id="228" name="Image 227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21864636"/>
          <a:ext cx="1403351" cy="1052513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5</xdr:row>
      <xdr:rowOff>38024</xdr:rowOff>
    </xdr:from>
    <xdr:to>
      <xdr:col>2</xdr:col>
      <xdr:colOff>647700</xdr:colOff>
      <xdr:row>5</xdr:row>
      <xdr:rowOff>1104974</xdr:rowOff>
    </xdr:to>
    <xdr:pic>
      <xdr:nvPicPr>
        <xdr:cNvPr id="229" name="Image 22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4857674"/>
          <a:ext cx="1047750" cy="1066950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7</xdr:row>
      <xdr:rowOff>28575</xdr:rowOff>
    </xdr:from>
    <xdr:to>
      <xdr:col>2</xdr:col>
      <xdr:colOff>609600</xdr:colOff>
      <xdr:row>7</xdr:row>
      <xdr:rowOff>1114990</xdr:rowOff>
    </xdr:to>
    <xdr:pic>
      <xdr:nvPicPr>
        <xdr:cNvPr id="230" name="Image 229"/>
        <xdr:cNvPicPr>
          <a:picLocks noChangeAspect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70" r="31403" b="6341"/>
        <a:stretch/>
      </xdr:blipFill>
      <xdr:spPr>
        <a:xfrm>
          <a:off x="4505325" y="7115175"/>
          <a:ext cx="1143000" cy="1086415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10</xdr:row>
      <xdr:rowOff>47624</xdr:rowOff>
    </xdr:from>
    <xdr:to>
      <xdr:col>2</xdr:col>
      <xdr:colOff>609600</xdr:colOff>
      <xdr:row>10</xdr:row>
      <xdr:rowOff>1083352</xdr:rowOff>
    </xdr:to>
    <xdr:pic>
      <xdr:nvPicPr>
        <xdr:cNvPr id="231" name="Image 230"/>
        <xdr:cNvPicPr>
          <a:picLocks noChangeAspect="1"/>
        </xdr:cNvPicPr>
      </xdr:nvPicPr>
      <xdr:blipFill rotWithShape="1"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06" r="18156"/>
        <a:stretch/>
      </xdr:blipFill>
      <xdr:spPr>
        <a:xfrm>
          <a:off x="4543425" y="10534649"/>
          <a:ext cx="1066800" cy="1035728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9</xdr:row>
      <xdr:rowOff>38099</xdr:rowOff>
    </xdr:from>
    <xdr:to>
      <xdr:col>2</xdr:col>
      <xdr:colOff>628650</xdr:colOff>
      <xdr:row>9</xdr:row>
      <xdr:rowOff>1120184</xdr:rowOff>
    </xdr:to>
    <xdr:pic>
      <xdr:nvPicPr>
        <xdr:cNvPr id="232" name="Image 231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49" r="24043"/>
        <a:stretch/>
      </xdr:blipFill>
      <xdr:spPr>
        <a:xfrm>
          <a:off x="4591050" y="9391649"/>
          <a:ext cx="1066800" cy="1082085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609601</xdr:colOff>
      <xdr:row>16</xdr:row>
      <xdr:rowOff>21970</xdr:rowOff>
    </xdr:from>
    <xdr:to>
      <xdr:col>2</xdr:col>
      <xdr:colOff>609602</xdr:colOff>
      <xdr:row>16</xdr:row>
      <xdr:rowOff>1104797</xdr:rowOff>
    </xdr:to>
    <xdr:pic>
      <xdr:nvPicPr>
        <xdr:cNvPr id="233" name="Image 232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390"/>
        <a:stretch/>
      </xdr:blipFill>
      <xdr:spPr>
        <a:xfrm>
          <a:off x="4572001" y="17309845"/>
          <a:ext cx="1133474" cy="1082827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12</xdr:row>
      <xdr:rowOff>28575</xdr:rowOff>
    </xdr:from>
    <xdr:to>
      <xdr:col>2</xdr:col>
      <xdr:colOff>609600</xdr:colOff>
      <xdr:row>12</xdr:row>
      <xdr:rowOff>1107281</xdr:rowOff>
    </xdr:to>
    <xdr:pic>
      <xdr:nvPicPr>
        <xdr:cNvPr id="234" name="Image 233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12782550"/>
          <a:ext cx="1438275" cy="1078706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11</xdr:row>
      <xdr:rowOff>38099</xdr:rowOff>
    </xdr:from>
    <xdr:to>
      <xdr:col>2</xdr:col>
      <xdr:colOff>609599</xdr:colOff>
      <xdr:row>11</xdr:row>
      <xdr:rowOff>1102518</xdr:rowOff>
    </xdr:to>
    <xdr:pic>
      <xdr:nvPicPr>
        <xdr:cNvPr id="235" name="Image 234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4" y="11658599"/>
          <a:ext cx="1419225" cy="1064419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3</xdr:row>
      <xdr:rowOff>485775</xdr:rowOff>
    </xdr:from>
    <xdr:to>
      <xdr:col>5</xdr:col>
      <xdr:colOff>2562225</xdr:colOff>
      <xdr:row>4</xdr:row>
      <xdr:rowOff>104775</xdr:rowOff>
    </xdr:to>
    <xdr:sp macro="" textlink="">
      <xdr:nvSpPr>
        <xdr:cNvPr id="236" name="Rectangle 235"/>
        <xdr:cNvSpPr/>
      </xdr:nvSpPr>
      <xdr:spPr>
        <a:xfrm>
          <a:off x="8810625" y="3038475"/>
          <a:ext cx="2447925" cy="752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2809875</xdr:colOff>
      <xdr:row>3</xdr:row>
      <xdr:rowOff>304800</xdr:rowOff>
    </xdr:from>
    <xdr:to>
      <xdr:col>5</xdr:col>
      <xdr:colOff>2809876</xdr:colOff>
      <xdr:row>4</xdr:row>
      <xdr:rowOff>76200</xdr:rowOff>
    </xdr:to>
    <xdr:cxnSp macro="">
      <xdr:nvCxnSpPr>
        <xdr:cNvPr id="237" name="Connecteur droit avec flèche 236"/>
        <xdr:cNvCxnSpPr/>
      </xdr:nvCxnSpPr>
      <xdr:spPr>
        <a:xfrm flipV="1">
          <a:off x="11506200" y="2857500"/>
          <a:ext cx="1" cy="90487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542925</xdr:colOff>
      <xdr:row>18</xdr:row>
      <xdr:rowOff>38100</xdr:rowOff>
    </xdr:from>
    <xdr:to>
      <xdr:col>2</xdr:col>
      <xdr:colOff>1699090</xdr:colOff>
      <xdr:row>18</xdr:row>
      <xdr:rowOff>1104900</xdr:rowOff>
    </xdr:to>
    <xdr:pic>
      <xdr:nvPicPr>
        <xdr:cNvPr id="238" name="Image 237"/>
        <xdr:cNvPicPr>
          <a:picLocks noChangeAspect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51" t="6459" r="1563" b="13958"/>
        <a:stretch/>
      </xdr:blipFill>
      <xdr:spPr>
        <a:xfrm>
          <a:off x="4505325" y="19592925"/>
          <a:ext cx="1156165" cy="1066800"/>
        </a:xfrm>
        <a:prstGeom prst="rect">
          <a:avLst/>
        </a:prstGeom>
      </xdr:spPr>
    </xdr:pic>
    <xdr:clientData/>
  </xdr:twoCellAnchor>
  <xdr:twoCellAnchor editAs="oneCell">
    <xdr:from>
      <xdr:col>2</xdr:col>
      <xdr:colOff>616725</xdr:colOff>
      <xdr:row>17</xdr:row>
      <xdr:rowOff>19049</xdr:rowOff>
    </xdr:from>
    <xdr:to>
      <xdr:col>2</xdr:col>
      <xdr:colOff>1647824</xdr:colOff>
      <xdr:row>17</xdr:row>
      <xdr:rowOff>1082956</xdr:rowOff>
    </xdr:to>
    <xdr:pic>
      <xdr:nvPicPr>
        <xdr:cNvPr id="239" name="Image 23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125" y="18440399"/>
          <a:ext cx="1031099" cy="1063907"/>
        </a:xfrm>
        <a:prstGeom prst="rect">
          <a:avLst/>
        </a:prstGeom>
      </xdr:spPr>
    </xdr:pic>
    <xdr:clientData/>
  </xdr:twoCellAnchor>
  <xdr:twoCellAnchor editAs="oneCell">
    <xdr:from>
      <xdr:col>2</xdr:col>
      <xdr:colOff>614325</xdr:colOff>
      <xdr:row>13</xdr:row>
      <xdr:rowOff>47624</xdr:rowOff>
    </xdr:from>
    <xdr:to>
      <xdr:col>2</xdr:col>
      <xdr:colOff>1662253</xdr:colOff>
      <xdr:row>13</xdr:row>
      <xdr:rowOff>1085849</xdr:rowOff>
    </xdr:to>
    <xdr:pic>
      <xdr:nvPicPr>
        <xdr:cNvPr id="240" name="Image 23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6725" y="13935074"/>
          <a:ext cx="1047928" cy="1038225"/>
        </a:xfrm>
        <a:prstGeom prst="rect">
          <a:avLst/>
        </a:prstGeom>
      </xdr:spPr>
    </xdr:pic>
    <xdr:clientData/>
  </xdr:twoCellAnchor>
  <xdr:twoCellAnchor editAs="oneCell">
    <xdr:from>
      <xdr:col>2</xdr:col>
      <xdr:colOff>488100</xdr:colOff>
      <xdr:row>8</xdr:row>
      <xdr:rowOff>25560</xdr:rowOff>
    </xdr:from>
    <xdr:to>
      <xdr:col>2</xdr:col>
      <xdr:colOff>1983963</xdr:colOff>
      <xdr:row>8</xdr:row>
      <xdr:rowOff>1114425</xdr:rowOff>
    </xdr:to>
    <xdr:pic>
      <xdr:nvPicPr>
        <xdr:cNvPr id="241" name="Image 240"/>
        <xdr:cNvPicPr>
          <a:picLocks noChangeAspect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32" b="14641"/>
        <a:stretch/>
      </xdr:blipFill>
      <xdr:spPr>
        <a:xfrm>
          <a:off x="4450500" y="8245635"/>
          <a:ext cx="1495863" cy="1088865"/>
        </a:xfrm>
        <a:prstGeom prst="rect">
          <a:avLst/>
        </a:prstGeom>
      </xdr:spPr>
    </xdr:pic>
    <xdr:clientData/>
  </xdr:twoCellAnchor>
  <xdr:twoCellAnchor editAs="oneCell">
    <xdr:from>
      <xdr:col>2</xdr:col>
      <xdr:colOff>666675</xdr:colOff>
      <xdr:row>2</xdr:row>
      <xdr:rowOff>38025</xdr:rowOff>
    </xdr:from>
    <xdr:to>
      <xdr:col>2</xdr:col>
      <xdr:colOff>1762125</xdr:colOff>
      <xdr:row>3</xdr:row>
      <xdr:rowOff>0</xdr:rowOff>
    </xdr:to>
    <xdr:pic>
      <xdr:nvPicPr>
        <xdr:cNvPr id="242" name="Image 24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075" y="1457250"/>
          <a:ext cx="1095450" cy="1095450"/>
        </a:xfrm>
        <a:prstGeom prst="rect">
          <a:avLst/>
        </a:prstGeom>
      </xdr:spPr>
    </xdr:pic>
    <xdr:clientData/>
  </xdr:twoCellAnchor>
  <xdr:twoCellAnchor editAs="oneCell">
    <xdr:from>
      <xdr:col>2</xdr:col>
      <xdr:colOff>609599</xdr:colOff>
      <xdr:row>4</xdr:row>
      <xdr:rowOff>38100</xdr:rowOff>
    </xdr:from>
    <xdr:to>
      <xdr:col>2</xdr:col>
      <xdr:colOff>1724024</xdr:colOff>
      <xdr:row>4</xdr:row>
      <xdr:rowOff>1107104</xdr:rowOff>
    </xdr:to>
    <xdr:pic>
      <xdr:nvPicPr>
        <xdr:cNvPr id="243" name="Image 242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9" y="3724275"/>
          <a:ext cx="1114425" cy="1069004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609600</xdr:colOff>
      <xdr:row>14</xdr:row>
      <xdr:rowOff>36402</xdr:rowOff>
    </xdr:from>
    <xdr:to>
      <xdr:col>2</xdr:col>
      <xdr:colOff>1685925</xdr:colOff>
      <xdr:row>14</xdr:row>
      <xdr:rowOff>1076325</xdr:rowOff>
    </xdr:to>
    <xdr:pic>
      <xdr:nvPicPr>
        <xdr:cNvPr id="244" name="Image 243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93" r="13805"/>
        <a:stretch/>
      </xdr:blipFill>
      <xdr:spPr>
        <a:xfrm>
          <a:off x="4572000" y="15057327"/>
          <a:ext cx="1076325" cy="1039923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628651</xdr:colOff>
      <xdr:row>6</xdr:row>
      <xdr:rowOff>51013</xdr:rowOff>
    </xdr:from>
    <xdr:to>
      <xdr:col>2</xdr:col>
      <xdr:colOff>1628775</xdr:colOff>
      <xdr:row>6</xdr:row>
      <xdr:rowOff>1097586</xdr:rowOff>
    </xdr:to>
    <xdr:pic>
      <xdr:nvPicPr>
        <xdr:cNvPr id="245" name="Image 244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12" b="17500"/>
        <a:stretch/>
      </xdr:blipFill>
      <xdr:spPr>
        <a:xfrm>
          <a:off x="4591051" y="6004138"/>
          <a:ext cx="1000124" cy="1046573"/>
        </a:xfrm>
        <a:prstGeom prst="rect">
          <a:avLst/>
        </a:prstGeom>
      </xdr:spPr>
    </xdr:pic>
    <xdr:clientData/>
  </xdr:twoCellAnchor>
  <xdr:twoCellAnchor editAs="oneCell">
    <xdr:from>
      <xdr:col>2</xdr:col>
      <xdr:colOff>581982</xdr:colOff>
      <xdr:row>15</xdr:row>
      <xdr:rowOff>28575</xdr:rowOff>
    </xdr:from>
    <xdr:to>
      <xdr:col>2</xdr:col>
      <xdr:colOff>1809750</xdr:colOff>
      <xdr:row>15</xdr:row>
      <xdr:rowOff>1109036</xdr:rowOff>
    </xdr:to>
    <xdr:pic>
      <xdr:nvPicPr>
        <xdr:cNvPr id="246" name="Image 245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403" b="6158"/>
        <a:stretch/>
      </xdr:blipFill>
      <xdr:spPr>
        <a:xfrm>
          <a:off x="4544382" y="16182975"/>
          <a:ext cx="1227768" cy="1080461"/>
        </a:xfrm>
        <a:prstGeom prst="rect">
          <a:avLst/>
        </a:prstGeom>
      </xdr:spPr>
    </xdr:pic>
    <xdr:clientData/>
  </xdr:twoCellAnchor>
  <xdr:twoCellAnchor editAs="oneCell">
    <xdr:from>
      <xdr:col>2</xdr:col>
      <xdr:colOff>619125</xdr:colOff>
      <xdr:row>3</xdr:row>
      <xdr:rowOff>48021</xdr:rowOff>
    </xdr:from>
    <xdr:to>
      <xdr:col>2</xdr:col>
      <xdr:colOff>1609725</xdr:colOff>
      <xdr:row>3</xdr:row>
      <xdr:rowOff>1079896</xdr:rowOff>
    </xdr:to>
    <xdr:pic>
      <xdr:nvPicPr>
        <xdr:cNvPr id="247" name="Image 24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25" y="2600721"/>
          <a:ext cx="990600" cy="10318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19</xdr:row>
      <xdr:rowOff>38100</xdr:rowOff>
    </xdr:from>
    <xdr:to>
      <xdr:col>2</xdr:col>
      <xdr:colOff>1695450</xdr:colOff>
      <xdr:row>19</xdr:row>
      <xdr:rowOff>1101837</xdr:rowOff>
    </xdr:to>
    <xdr:pic>
      <xdr:nvPicPr>
        <xdr:cNvPr id="248" name="Image 247"/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96" t="6722" r="13169" b="6036"/>
        <a:stretch/>
      </xdr:blipFill>
      <xdr:spPr>
        <a:xfrm>
          <a:off x="4533900" y="20726400"/>
          <a:ext cx="1123950" cy="1063737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20</xdr:row>
      <xdr:rowOff>42861</xdr:rowOff>
    </xdr:from>
    <xdr:to>
      <xdr:col>2</xdr:col>
      <xdr:colOff>1831976</xdr:colOff>
      <xdr:row>20</xdr:row>
      <xdr:rowOff>1095374</xdr:rowOff>
    </xdr:to>
    <xdr:pic>
      <xdr:nvPicPr>
        <xdr:cNvPr id="249" name="Image 248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21864636"/>
          <a:ext cx="1403351" cy="1052513"/>
        </a:xfrm>
        <a:prstGeom prst="rect">
          <a:avLst/>
        </a:prstGeom>
      </xdr:spPr>
    </xdr:pic>
    <xdr:clientData/>
  </xdr:twoCellAnchor>
  <xdr:twoCellAnchor editAs="oneCell">
    <xdr:from>
      <xdr:col>2</xdr:col>
      <xdr:colOff>647700</xdr:colOff>
      <xdr:row>5</xdr:row>
      <xdr:rowOff>38024</xdr:rowOff>
    </xdr:from>
    <xdr:to>
      <xdr:col>2</xdr:col>
      <xdr:colOff>1695450</xdr:colOff>
      <xdr:row>5</xdr:row>
      <xdr:rowOff>1104974</xdr:rowOff>
    </xdr:to>
    <xdr:pic>
      <xdr:nvPicPr>
        <xdr:cNvPr id="250" name="Image 24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0100" y="4857674"/>
          <a:ext cx="1047750" cy="1066950"/>
        </a:xfrm>
        <a:prstGeom prst="rect">
          <a:avLst/>
        </a:prstGeom>
      </xdr:spPr>
    </xdr:pic>
    <xdr:clientData/>
  </xdr:twoCellAnchor>
  <xdr:twoCellAnchor editAs="oneCell">
    <xdr:from>
      <xdr:col>2</xdr:col>
      <xdr:colOff>542925</xdr:colOff>
      <xdr:row>7</xdr:row>
      <xdr:rowOff>28575</xdr:rowOff>
    </xdr:from>
    <xdr:to>
      <xdr:col>2</xdr:col>
      <xdr:colOff>1685925</xdr:colOff>
      <xdr:row>7</xdr:row>
      <xdr:rowOff>1114990</xdr:rowOff>
    </xdr:to>
    <xdr:pic>
      <xdr:nvPicPr>
        <xdr:cNvPr id="251" name="Image 250"/>
        <xdr:cNvPicPr>
          <a:picLocks noChangeAspect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70" r="31403" b="6341"/>
        <a:stretch/>
      </xdr:blipFill>
      <xdr:spPr>
        <a:xfrm>
          <a:off x="4505325" y="7115175"/>
          <a:ext cx="1143000" cy="1086415"/>
        </a:xfrm>
        <a:prstGeom prst="rect">
          <a:avLst/>
        </a:prstGeom>
      </xdr:spPr>
    </xdr:pic>
    <xdr:clientData/>
  </xdr:twoCellAnchor>
  <xdr:twoCellAnchor editAs="oneCell">
    <xdr:from>
      <xdr:col>2</xdr:col>
      <xdr:colOff>581025</xdr:colOff>
      <xdr:row>10</xdr:row>
      <xdr:rowOff>47624</xdr:rowOff>
    </xdr:from>
    <xdr:to>
      <xdr:col>2</xdr:col>
      <xdr:colOff>1647825</xdr:colOff>
      <xdr:row>10</xdr:row>
      <xdr:rowOff>1083352</xdr:rowOff>
    </xdr:to>
    <xdr:pic>
      <xdr:nvPicPr>
        <xdr:cNvPr id="252" name="Image 251"/>
        <xdr:cNvPicPr>
          <a:picLocks noChangeAspect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06" r="18156"/>
        <a:stretch/>
      </xdr:blipFill>
      <xdr:spPr>
        <a:xfrm>
          <a:off x="4543425" y="10534649"/>
          <a:ext cx="1066800" cy="1035728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9</xdr:row>
      <xdr:rowOff>38099</xdr:rowOff>
    </xdr:from>
    <xdr:to>
      <xdr:col>2</xdr:col>
      <xdr:colOff>1695450</xdr:colOff>
      <xdr:row>9</xdr:row>
      <xdr:rowOff>1120184</xdr:rowOff>
    </xdr:to>
    <xdr:pic>
      <xdr:nvPicPr>
        <xdr:cNvPr id="253" name="Image 252"/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49" r="24043"/>
        <a:stretch/>
      </xdr:blipFill>
      <xdr:spPr>
        <a:xfrm>
          <a:off x="4591050" y="9391649"/>
          <a:ext cx="1066800" cy="1082085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609601</xdr:colOff>
      <xdr:row>16</xdr:row>
      <xdr:rowOff>21970</xdr:rowOff>
    </xdr:from>
    <xdr:to>
      <xdr:col>2</xdr:col>
      <xdr:colOff>1743075</xdr:colOff>
      <xdr:row>16</xdr:row>
      <xdr:rowOff>1104797</xdr:rowOff>
    </xdr:to>
    <xdr:pic>
      <xdr:nvPicPr>
        <xdr:cNvPr id="254" name="Image 253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62" b="3390"/>
        <a:stretch/>
      </xdr:blipFill>
      <xdr:spPr>
        <a:xfrm>
          <a:off x="4572001" y="17309845"/>
          <a:ext cx="1133474" cy="1082827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12</xdr:row>
      <xdr:rowOff>28575</xdr:rowOff>
    </xdr:from>
    <xdr:to>
      <xdr:col>2</xdr:col>
      <xdr:colOff>1952625</xdr:colOff>
      <xdr:row>12</xdr:row>
      <xdr:rowOff>1107281</xdr:rowOff>
    </xdr:to>
    <xdr:pic>
      <xdr:nvPicPr>
        <xdr:cNvPr id="255" name="Image 254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12782550"/>
          <a:ext cx="1438275" cy="1078706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523874</xdr:colOff>
      <xdr:row>11</xdr:row>
      <xdr:rowOff>38099</xdr:rowOff>
    </xdr:from>
    <xdr:to>
      <xdr:col>2</xdr:col>
      <xdr:colOff>1943099</xdr:colOff>
      <xdr:row>11</xdr:row>
      <xdr:rowOff>1102518</xdr:rowOff>
    </xdr:to>
    <xdr:pic>
      <xdr:nvPicPr>
        <xdr:cNvPr id="256" name="Image 255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274" y="11658599"/>
          <a:ext cx="1419225" cy="1064419"/>
        </a:xfrm>
        <a:prstGeom prst="rect">
          <a:avLst/>
        </a:prstGeom>
      </xdr:spPr>
    </xdr:pic>
    <xdr:clientData/>
  </xdr:twoCellAnchor>
  <xdr:twoCellAnchor>
    <xdr:from>
      <xdr:col>5</xdr:col>
      <xdr:colOff>114300</xdr:colOff>
      <xdr:row>3</xdr:row>
      <xdr:rowOff>485775</xdr:rowOff>
    </xdr:from>
    <xdr:to>
      <xdr:col>5</xdr:col>
      <xdr:colOff>2562225</xdr:colOff>
      <xdr:row>4</xdr:row>
      <xdr:rowOff>104775</xdr:rowOff>
    </xdr:to>
    <xdr:sp macro="" textlink="">
      <xdr:nvSpPr>
        <xdr:cNvPr id="257" name="Rectangle 256"/>
        <xdr:cNvSpPr/>
      </xdr:nvSpPr>
      <xdr:spPr>
        <a:xfrm>
          <a:off x="8810625" y="3038475"/>
          <a:ext cx="2447925" cy="7524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2809875</xdr:colOff>
      <xdr:row>3</xdr:row>
      <xdr:rowOff>304800</xdr:rowOff>
    </xdr:from>
    <xdr:to>
      <xdr:col>5</xdr:col>
      <xdr:colOff>2809876</xdr:colOff>
      <xdr:row>4</xdr:row>
      <xdr:rowOff>76200</xdr:rowOff>
    </xdr:to>
    <xdr:cxnSp macro="">
      <xdr:nvCxnSpPr>
        <xdr:cNvPr id="258" name="Connecteur droit avec flèche 257"/>
        <xdr:cNvCxnSpPr/>
      </xdr:nvCxnSpPr>
      <xdr:spPr>
        <a:xfrm flipV="1">
          <a:off x="11506200" y="2857500"/>
          <a:ext cx="1" cy="904875"/>
        </a:xfrm>
        <a:prstGeom prst="straightConnector1">
          <a:avLst/>
        </a:prstGeom>
        <a:ln w="3810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1"/>
  <sheetViews>
    <sheetView showGridLines="0" tabSelected="1" topLeftCell="C1" zoomScaleNormal="100" workbookViewId="0">
      <pane xSplit="2" ySplit="3" topLeftCell="E4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ColWidth="9.140625" defaultRowHeight="16.5" customHeight="1" x14ac:dyDescent="0.25"/>
  <cols>
    <col min="1" max="1" width="11.42578125" style="1" customWidth="1"/>
    <col min="2" max="2" width="9.140625" style="1"/>
    <col min="3" max="3" width="4.7109375" style="1" customWidth="1"/>
    <col min="4" max="4" width="52.28515625" style="1" bestFit="1" customWidth="1"/>
    <col min="5" max="5" width="13.42578125" style="1" customWidth="1"/>
    <col min="6" max="6" width="25.85546875" style="1" customWidth="1"/>
    <col min="7" max="7" width="16" style="1" customWidth="1"/>
    <col min="8" max="8" width="19.5703125" style="1" customWidth="1"/>
    <col min="9" max="9" width="33" style="1" bestFit="1" customWidth="1"/>
    <col min="10" max="10" width="15" style="1" customWidth="1"/>
    <col min="11" max="11" width="33.28515625" style="1" bestFit="1" customWidth="1"/>
    <col min="12" max="12" width="7.7109375" style="1" customWidth="1"/>
    <col min="13" max="16384" width="9.140625" style="1"/>
  </cols>
  <sheetData>
    <row r="1" spans="1:12" ht="16.5" customHeight="1" x14ac:dyDescent="0.25">
      <c r="A1" s="6" t="s">
        <v>480</v>
      </c>
      <c r="B1" s="11">
        <f>COUNTA(D8:D467)</f>
        <v>460</v>
      </c>
      <c r="C1" s="7"/>
      <c r="D1" s="12" t="s">
        <v>490</v>
      </c>
      <c r="E1" s="149">
        <f>COUNTA(D4:D467)</f>
        <v>464</v>
      </c>
      <c r="F1" s="150"/>
      <c r="H1" s="148" t="s">
        <v>500</v>
      </c>
      <c r="I1" s="148"/>
      <c r="J1" s="58" t="s">
        <v>523</v>
      </c>
      <c r="K1" s="59"/>
    </row>
    <row r="2" spans="1:12" ht="16.5" customHeight="1" x14ac:dyDescent="0.25">
      <c r="A2" s="6" t="s">
        <v>479</v>
      </c>
      <c r="B2" s="11">
        <f>COUNTIF(J8:J468,"&lt;&gt;NA")</f>
        <v>461</v>
      </c>
      <c r="C2" s="7"/>
      <c r="H2" s="86"/>
      <c r="I2" s="86"/>
      <c r="J2" s="60"/>
      <c r="K2" s="60"/>
    </row>
    <row r="3" spans="1:12" ht="33.75" customHeight="1" x14ac:dyDescent="0.25">
      <c r="D3" s="85" t="s">
        <v>550</v>
      </c>
      <c r="E3" s="87" t="s">
        <v>551</v>
      </c>
      <c r="F3" s="88" t="s">
        <v>501</v>
      </c>
      <c r="G3" s="87" t="s">
        <v>485</v>
      </c>
      <c r="H3" s="88" t="s">
        <v>552</v>
      </c>
      <c r="I3" s="87" t="s">
        <v>487</v>
      </c>
      <c r="J3" s="89" t="s">
        <v>496</v>
      </c>
      <c r="K3" s="84" t="s">
        <v>486</v>
      </c>
    </row>
    <row r="4" spans="1:12" ht="16.5" customHeight="1" x14ac:dyDescent="0.25">
      <c r="C4" s="153" t="s">
        <v>454</v>
      </c>
      <c r="D4" s="126" t="s">
        <v>0</v>
      </c>
      <c r="E4" s="15" t="s">
        <v>491</v>
      </c>
      <c r="F4" s="15" t="s">
        <v>504</v>
      </c>
      <c r="G4" s="15" t="s">
        <v>492</v>
      </c>
      <c r="H4" s="15" t="s">
        <v>491</v>
      </c>
      <c r="I4" s="15" t="s">
        <v>492</v>
      </c>
      <c r="J4" s="17"/>
      <c r="K4" s="18" t="str">
        <f>HYPERLINK("D:\JeuxVideo collection\Photos Full set GC\1080 avalanche (modèle).jpg","1080 avalanche")</f>
        <v>1080 avalanche</v>
      </c>
      <c r="L4" s="1" t="s">
        <v>541</v>
      </c>
    </row>
    <row r="5" spans="1:12" ht="16.5" customHeight="1" thickBot="1" x14ac:dyDescent="0.3">
      <c r="C5" s="153"/>
      <c r="D5" s="62" t="s">
        <v>1</v>
      </c>
      <c r="E5" s="63" t="s">
        <v>491</v>
      </c>
      <c r="F5" s="63" t="s">
        <v>506</v>
      </c>
      <c r="G5" s="63" t="s">
        <v>492</v>
      </c>
      <c r="H5" s="63" t="s">
        <v>492</v>
      </c>
      <c r="I5" s="63" t="s">
        <v>492</v>
      </c>
      <c r="J5" s="64"/>
      <c r="K5" s="111" t="str">
        <f>HYPERLINK("D:\JeuxVideo collection\Photos Full set GC\18 Wheeler American Pro Trucker (modèle).jpg","18 Wheeler American Pro […]")</f>
        <v>18 Wheeler American Pro […]</v>
      </c>
    </row>
    <row r="6" spans="1:12" ht="16.5" customHeight="1" thickBot="1" x14ac:dyDescent="0.3">
      <c r="C6" s="154"/>
      <c r="D6" s="69" t="s">
        <v>528</v>
      </c>
      <c r="E6" s="70"/>
      <c r="F6" s="70"/>
      <c r="G6" s="70"/>
      <c r="H6" s="70"/>
      <c r="I6" s="70"/>
      <c r="J6" s="71"/>
      <c r="K6" s="72"/>
    </row>
    <row r="7" spans="1:12" ht="16.5" customHeight="1" thickBot="1" x14ac:dyDescent="0.3">
      <c r="C7" s="154"/>
      <c r="D7" s="69" t="s">
        <v>527</v>
      </c>
      <c r="E7" s="70"/>
      <c r="F7" s="70"/>
      <c r="G7" s="70"/>
      <c r="H7" s="70"/>
      <c r="I7" s="70"/>
      <c r="J7" s="71"/>
      <c r="K7" s="72"/>
    </row>
    <row r="8" spans="1:12" ht="16.5" customHeight="1" thickBot="1" x14ac:dyDescent="0.3">
      <c r="C8" s="155"/>
      <c r="D8" s="69" t="s">
        <v>526</v>
      </c>
      <c r="E8" s="70" t="s">
        <v>491</v>
      </c>
      <c r="F8" s="70" t="s">
        <v>506</v>
      </c>
      <c r="G8" s="70" t="s">
        <v>492</v>
      </c>
      <c r="H8" s="70" t="s">
        <v>492</v>
      </c>
      <c r="I8" s="70" t="s">
        <v>492</v>
      </c>
      <c r="J8" s="71"/>
      <c r="K8" s="43" t="str">
        <f>HYPERLINK("D:\JeuxVideo collection\Photos Full set GC\2 games in 1 - indestructible + nemo (modèle).jpg","2 games in 1 - indestructible + nemo")</f>
        <v>2 games in 1 - indestructible + nemo</v>
      </c>
    </row>
    <row r="9" spans="1:12" ht="16.5" customHeight="1" x14ac:dyDescent="0.25">
      <c r="C9" s="151" t="s">
        <v>455</v>
      </c>
      <c r="D9" s="65" t="s">
        <v>2</v>
      </c>
      <c r="E9" s="66" t="s">
        <v>491</v>
      </c>
      <c r="F9" s="66" t="s">
        <v>506</v>
      </c>
      <c r="G9" s="66" t="s">
        <v>492</v>
      </c>
      <c r="H9" s="66" t="s">
        <v>492</v>
      </c>
      <c r="I9" s="66" t="s">
        <v>494</v>
      </c>
      <c r="J9" s="67"/>
      <c r="K9" s="68" t="str">
        <f>HYPERLINK("D:\JeuxVideo collection\Photos Full set GC\Ace Golf (modèle).jpg","Ace Golf")</f>
        <v>Ace Golf</v>
      </c>
      <c r="L9" s="1" t="s">
        <v>542</v>
      </c>
    </row>
    <row r="10" spans="1:12" ht="16.5" customHeight="1" x14ac:dyDescent="0.25">
      <c r="C10" s="151"/>
      <c r="D10" s="126" t="s">
        <v>3</v>
      </c>
      <c r="E10" s="15" t="s">
        <v>491</v>
      </c>
      <c r="F10" s="19" t="s">
        <v>508</v>
      </c>
      <c r="G10" s="15" t="s">
        <v>492</v>
      </c>
      <c r="H10" s="15" t="s">
        <v>492</v>
      </c>
      <c r="I10" s="15" t="s">
        <v>492</v>
      </c>
      <c r="J10" s="16"/>
      <c r="K10" s="18" t="str">
        <f>HYPERLINK("D:\JeuxVideo collection\Photos Full set GC\Aggressive Inline (modèle).jpg","Aggressive Inline")</f>
        <v>Aggressive Inline</v>
      </c>
      <c r="L10" s="1" t="s">
        <v>543</v>
      </c>
    </row>
    <row r="11" spans="1:12" ht="16.5" customHeight="1" x14ac:dyDescent="0.25">
      <c r="C11" s="151"/>
      <c r="D11" s="126" t="s">
        <v>4</v>
      </c>
      <c r="E11" s="15" t="s">
        <v>491</v>
      </c>
      <c r="F11" s="15" t="s">
        <v>503</v>
      </c>
      <c r="G11" s="15" t="s">
        <v>491</v>
      </c>
      <c r="H11" s="15" t="s">
        <v>491</v>
      </c>
      <c r="I11" s="15" t="s">
        <v>531</v>
      </c>
      <c r="J11" s="16"/>
      <c r="K11" s="33" t="str">
        <f>HYPERLINK("D:\JeuxVideo collection\Photos Full set GC\Animal Crossing (modèle).jpg","Animal Crossing")</f>
        <v>Animal Crossing</v>
      </c>
    </row>
    <row r="12" spans="1:12" ht="16.5" customHeight="1" x14ac:dyDescent="0.25">
      <c r="C12" s="151"/>
      <c r="D12" s="126" t="s">
        <v>6</v>
      </c>
      <c r="E12" s="15" t="s">
        <v>491</v>
      </c>
      <c r="F12" s="15" t="s">
        <v>506</v>
      </c>
      <c r="G12" s="15" t="s">
        <v>492</v>
      </c>
      <c r="H12" s="15" t="s">
        <v>492</v>
      </c>
      <c r="I12" s="15" t="s">
        <v>492</v>
      </c>
      <c r="J12" s="16"/>
      <c r="K12" s="18" t="str">
        <f>HYPERLINK("D:\JeuxVideo collection\Photos Full set GC\Animaniacs -The Great Edgar Hunt (modèle).jpg","Animaniacs -The Great Edgar Hunt")</f>
        <v>Animaniacs -The Great Edgar Hunt</v>
      </c>
      <c r="L12" s="1" t="s">
        <v>542</v>
      </c>
    </row>
    <row r="13" spans="1:12" ht="16.5" customHeight="1" x14ac:dyDescent="0.25">
      <c r="C13" s="151"/>
      <c r="D13" s="126" t="s">
        <v>5</v>
      </c>
      <c r="E13" s="15" t="s">
        <v>491</v>
      </c>
      <c r="F13" s="15" t="s">
        <v>504</v>
      </c>
      <c r="G13" s="15" t="s">
        <v>492</v>
      </c>
      <c r="H13" s="15" t="s">
        <v>492</v>
      </c>
      <c r="I13" s="15" t="s">
        <v>495</v>
      </c>
      <c r="J13" s="16"/>
      <c r="K13" s="20" t="str">
        <f>HYPERLINK("D:\JeuxVideo collection\Photos Full set GC\Astérix &amp; Obélix XXL (modèle 1).jpg","Astérix &amp; Obélix XXL")</f>
        <v>Astérix &amp; Obélix XXL</v>
      </c>
      <c r="L13" s="1" t="s">
        <v>542</v>
      </c>
    </row>
    <row r="14" spans="1:12" ht="16.5" customHeight="1" x14ac:dyDescent="0.25">
      <c r="C14" s="151"/>
      <c r="D14" s="126" t="s">
        <v>7</v>
      </c>
      <c r="E14" s="15" t="s">
        <v>491</v>
      </c>
      <c r="F14" s="15" t="s">
        <v>506</v>
      </c>
      <c r="G14" s="15" t="s">
        <v>492</v>
      </c>
      <c r="H14" s="15" t="s">
        <v>492</v>
      </c>
      <c r="I14" s="15" t="s">
        <v>492</v>
      </c>
      <c r="J14" s="16"/>
      <c r="K14" s="18" t="str">
        <f>HYPERLINK("D:\JeuxVideo collection\Photos Full set GC\ATV 2 (modèle).jpg","ATV 2")</f>
        <v>ATV 2</v>
      </c>
    </row>
    <row r="15" spans="1:12" ht="16.5" customHeight="1" x14ac:dyDescent="0.25">
      <c r="C15" s="151"/>
      <c r="D15" s="126" t="s">
        <v>8</v>
      </c>
      <c r="E15" s="15" t="s">
        <v>491</v>
      </c>
      <c r="F15" s="15" t="s">
        <v>506</v>
      </c>
      <c r="G15" s="15" t="s">
        <v>492</v>
      </c>
      <c r="H15" s="15" t="s">
        <v>491</v>
      </c>
      <c r="I15" s="15" t="s">
        <v>492</v>
      </c>
      <c r="J15" s="16"/>
      <c r="K15" s="33" t="str">
        <f>HYPERLINK("D:\JeuxVideo collection\Photos Full set GC\Avatar The Last Airbender (modèle).jpg","Avatar The Last Airbender")</f>
        <v>Avatar The Last Airbender</v>
      </c>
      <c r="L15" s="1" t="s">
        <v>542</v>
      </c>
    </row>
    <row r="16" spans="1:12" ht="16.5" customHeight="1" x14ac:dyDescent="0.25">
      <c r="C16" s="151" t="s">
        <v>456</v>
      </c>
      <c r="D16" s="126" t="s">
        <v>9</v>
      </c>
      <c r="E16" s="15" t="s">
        <v>491</v>
      </c>
      <c r="F16" s="15" t="s">
        <v>506</v>
      </c>
      <c r="G16" s="15" t="s">
        <v>492</v>
      </c>
      <c r="H16" s="15" t="s">
        <v>492</v>
      </c>
      <c r="I16" s="15" t="s">
        <v>492</v>
      </c>
      <c r="J16" s="16"/>
      <c r="K16" s="18" t="str">
        <f>HYPERLINK("D:\JeuxVideo collection\Photos Full set GC\Bad Boys 2 (modèle).jpg","Bad Boys 2")</f>
        <v>Bad Boys 2</v>
      </c>
      <c r="L16" s="1" t="s">
        <v>542</v>
      </c>
    </row>
    <row r="17" spans="3:12" ht="16.5" customHeight="1" x14ac:dyDescent="0.25">
      <c r="C17" s="151"/>
      <c r="D17" s="2" t="s">
        <v>10</v>
      </c>
      <c r="E17" s="15" t="s">
        <v>491</v>
      </c>
      <c r="F17" s="15" t="s">
        <v>506</v>
      </c>
      <c r="G17" s="15" t="s">
        <v>492</v>
      </c>
      <c r="H17" s="15" t="s">
        <v>491</v>
      </c>
      <c r="I17" s="15" t="s">
        <v>492</v>
      </c>
      <c r="J17" s="16"/>
      <c r="K17" s="18" t="str">
        <f>HYPERLINK("D:\JeuxVideo collection\Photos Full set GC\Baldur's Gate  Dark Alliance (modèle).jpg","Baldur's Gate  Dark Alliance")</f>
        <v>Baldur's Gate  Dark Alliance</v>
      </c>
      <c r="L17" s="1" t="s">
        <v>542</v>
      </c>
    </row>
    <row r="18" spans="3:12" ht="16.5" customHeight="1" x14ac:dyDescent="0.25">
      <c r="C18" s="151"/>
      <c r="D18" s="126" t="s">
        <v>11</v>
      </c>
      <c r="E18" s="15" t="s">
        <v>491</v>
      </c>
      <c r="F18" s="15" t="s">
        <v>503</v>
      </c>
      <c r="G18" s="15" t="s">
        <v>491</v>
      </c>
      <c r="H18" s="15" t="s">
        <v>491</v>
      </c>
      <c r="I18" s="15" t="s">
        <v>492</v>
      </c>
      <c r="J18" s="16"/>
      <c r="K18" s="33" t="str">
        <f>HYPERLINK("D:\JeuxVideo collection\Photos Full set GC\Baten Kaitos (modèle).jpg","Baten Kaitos")</f>
        <v>Baten Kaitos</v>
      </c>
      <c r="L18" s="1" t="s">
        <v>544</v>
      </c>
    </row>
    <row r="19" spans="3:12" ht="16.5" customHeight="1" x14ac:dyDescent="0.25">
      <c r="C19" s="151"/>
      <c r="D19" s="126" t="s">
        <v>14</v>
      </c>
      <c r="E19" s="15" t="s">
        <v>572</v>
      </c>
      <c r="F19" s="15" t="s">
        <v>503</v>
      </c>
      <c r="G19" s="15" t="s">
        <v>492</v>
      </c>
      <c r="H19" s="15" t="s">
        <v>492</v>
      </c>
      <c r="I19" s="15" t="s">
        <v>497</v>
      </c>
      <c r="J19" s="16"/>
      <c r="K19" s="20" t="str">
        <f>HYPERLINK("D:\JeuxVideo collection\Photos Full set GC\Batman Begins (modèle 2).jpg","Batman Begins")</f>
        <v>Batman Begins</v>
      </c>
    </row>
    <row r="20" spans="3:12" ht="16.5" customHeight="1" x14ac:dyDescent="0.25">
      <c r="C20" s="151"/>
      <c r="D20" s="2" t="s">
        <v>12</v>
      </c>
      <c r="E20" s="15" t="s">
        <v>491</v>
      </c>
      <c r="F20" s="15" t="s">
        <v>502</v>
      </c>
      <c r="G20" s="15" t="s">
        <v>492</v>
      </c>
      <c r="H20" s="15" t="s">
        <v>492</v>
      </c>
      <c r="I20" s="15" t="s">
        <v>492</v>
      </c>
      <c r="J20" s="16"/>
      <c r="K20" s="73" t="str">
        <f>HYPERLINK("D:\JeuxVideo collection\Photos Full set GC\Batman Dark Tomorrow (modèle).jpg","Batman Dark Tomorrow")</f>
        <v>Batman Dark Tomorrow</v>
      </c>
    </row>
    <row r="21" spans="3:12" ht="16.5" customHeight="1" x14ac:dyDescent="0.25">
      <c r="C21" s="151"/>
      <c r="D21" s="2" t="s">
        <v>13</v>
      </c>
      <c r="E21" s="15" t="s">
        <v>491</v>
      </c>
      <c r="F21" s="15" t="s">
        <v>506</v>
      </c>
      <c r="G21" s="15" t="s">
        <v>492</v>
      </c>
      <c r="H21" s="15" t="s">
        <v>492</v>
      </c>
      <c r="I21" s="15" t="s">
        <v>492</v>
      </c>
      <c r="J21" s="16"/>
      <c r="K21" s="18" t="str">
        <f>HYPERLINK("D:\JeuxVideo collection\Photos Full set GC\Batman Rise Of Sin Tzu (modèle).jpg","Batman Rise Of Sin Tzu")</f>
        <v>Batman Rise Of Sin Tzu</v>
      </c>
      <c r="L21" s="1" t="s">
        <v>544</v>
      </c>
    </row>
    <row r="22" spans="3:12" ht="16.5" customHeight="1" x14ac:dyDescent="0.25">
      <c r="C22" s="151"/>
      <c r="D22" s="2" t="s">
        <v>15</v>
      </c>
      <c r="E22" s="15" t="s">
        <v>491</v>
      </c>
      <c r="F22" s="15" t="s">
        <v>506</v>
      </c>
      <c r="G22" s="15" t="s">
        <v>492</v>
      </c>
      <c r="H22" s="15" t="s">
        <v>492</v>
      </c>
      <c r="I22" s="15" t="s">
        <v>492</v>
      </c>
      <c r="J22" s="16"/>
      <c r="K22" s="18" t="str">
        <f>HYPERLINK("D:\JeuxVideo collection\Photos Full set GC\Batman Vengeance (modèle).jpg","Batman Vengeance")</f>
        <v>Batman Vengeance</v>
      </c>
    </row>
    <row r="23" spans="3:12" ht="16.5" customHeight="1" x14ac:dyDescent="0.25">
      <c r="C23" s="151"/>
      <c r="D23" s="2" t="s">
        <v>16</v>
      </c>
      <c r="E23" s="15" t="s">
        <v>491</v>
      </c>
      <c r="F23" s="15" t="s">
        <v>503</v>
      </c>
      <c r="G23" s="15" t="s">
        <v>491</v>
      </c>
      <c r="H23" s="15" t="s">
        <v>491</v>
      </c>
      <c r="I23" s="15" t="s">
        <v>492</v>
      </c>
      <c r="J23" s="16"/>
      <c r="K23" s="20" t="str">
        <f>HYPERLINK("D:\JeuxVideo collection\Photos Full set GC\Battalion Wars (modèle).jpg","Battalion Wars")</f>
        <v>Battalion Wars</v>
      </c>
    </row>
    <row r="24" spans="3:12" ht="16.5" customHeight="1" x14ac:dyDescent="0.25">
      <c r="C24" s="151"/>
      <c r="D24" s="2" t="s">
        <v>17</v>
      </c>
      <c r="E24" s="15" t="s">
        <v>491</v>
      </c>
      <c r="F24" s="15" t="s">
        <v>506</v>
      </c>
      <c r="G24" s="15" t="s">
        <v>492</v>
      </c>
      <c r="H24" s="15" t="s">
        <v>492</v>
      </c>
      <c r="I24" s="15" t="s">
        <v>492</v>
      </c>
      <c r="J24" s="16"/>
      <c r="K24" s="18" t="str">
        <f>HYPERLINK("D:\JeuxVideo collection\Photos Full set GC\Beach Spikers (modèle).jpg","Beach Spikers")</f>
        <v>Beach Spikers</v>
      </c>
      <c r="L24" s="1" t="s">
        <v>544</v>
      </c>
    </row>
    <row r="25" spans="3:12" ht="16.5" customHeight="1" x14ac:dyDescent="0.25">
      <c r="C25" s="151"/>
      <c r="D25" s="2" t="s">
        <v>18</v>
      </c>
      <c r="E25" s="15" t="s">
        <v>491</v>
      </c>
      <c r="F25" s="15" t="s">
        <v>502</v>
      </c>
      <c r="G25" s="15" t="s">
        <v>492</v>
      </c>
      <c r="H25" s="15" t="s">
        <v>492</v>
      </c>
      <c r="I25" s="15" t="s">
        <v>492</v>
      </c>
      <c r="J25" s="16"/>
      <c r="K25" s="18" t="str">
        <f>HYPERLINK("D:\JeuxVideo collection\Photos Full set GC\BeyBlade Vforce (modèle).jpg","BeyBlade Vforce")</f>
        <v>BeyBlade Vforce</v>
      </c>
      <c r="L25" s="1" t="s">
        <v>547</v>
      </c>
    </row>
    <row r="26" spans="3:12" ht="16.5" customHeight="1" x14ac:dyDescent="0.25">
      <c r="C26" s="151"/>
      <c r="D26" s="2" t="s">
        <v>19</v>
      </c>
      <c r="E26" s="15" t="s">
        <v>491</v>
      </c>
      <c r="F26" s="15" t="s">
        <v>502</v>
      </c>
      <c r="G26" s="15" t="s">
        <v>492</v>
      </c>
      <c r="H26" s="15" t="s">
        <v>492</v>
      </c>
      <c r="I26" s="15" t="s">
        <v>492</v>
      </c>
      <c r="J26" s="16"/>
      <c r="K26" s="20" t="str">
        <f>HYPERLINK("D:\JeuxVideo collection\Photos Full set GC\Beyond Good &amp; Evil (modèle).jpg","Beyond Good &amp; Evil")</f>
        <v>Beyond Good &amp; Evil</v>
      </c>
    </row>
    <row r="27" spans="3:12" ht="16.5" customHeight="1" x14ac:dyDescent="0.25">
      <c r="C27" s="151"/>
      <c r="D27" s="2" t="s">
        <v>20</v>
      </c>
      <c r="E27" s="15" t="s">
        <v>491</v>
      </c>
      <c r="F27" s="15" t="s">
        <v>506</v>
      </c>
      <c r="G27" s="15" t="s">
        <v>492</v>
      </c>
      <c r="H27" s="15" t="s">
        <v>492</v>
      </c>
      <c r="I27" s="15" t="s">
        <v>492</v>
      </c>
      <c r="J27" s="16"/>
      <c r="K27" s="18" t="str">
        <f>HYPERLINK("D:\JeuxVideo collection\Photos Full set GC\Big Air FreeStyle (modèle).jpg","Big Air FreeStyle")</f>
        <v>Big Air FreeStyle</v>
      </c>
    </row>
    <row r="28" spans="3:12" ht="16.5" customHeight="1" x14ac:dyDescent="0.25">
      <c r="C28" s="151"/>
      <c r="D28" s="2" t="s">
        <v>21</v>
      </c>
      <c r="E28" s="15" t="s">
        <v>491</v>
      </c>
      <c r="F28" s="15" t="s">
        <v>506</v>
      </c>
      <c r="G28" s="15" t="s">
        <v>492</v>
      </c>
      <c r="H28" s="15" t="s">
        <v>492</v>
      </c>
      <c r="I28" s="15" t="s">
        <v>492</v>
      </c>
      <c r="J28" s="16"/>
      <c r="K28" s="18" t="str">
        <f>HYPERLINK("D:\JeuxVideo collection\Photos Full set GC\Big Mutha Truckers (modèle).jpg","Big Mutha Truckers")</f>
        <v>Big Mutha Truckers</v>
      </c>
    </row>
    <row r="29" spans="3:12" ht="16.5" customHeight="1" x14ac:dyDescent="0.25">
      <c r="C29" s="151"/>
      <c r="D29" s="2" t="s">
        <v>22</v>
      </c>
      <c r="E29" s="15" t="s">
        <v>491</v>
      </c>
      <c r="F29" s="15" t="s">
        <v>502</v>
      </c>
      <c r="G29" s="15" t="s">
        <v>492</v>
      </c>
      <c r="H29" s="15" t="s">
        <v>492</v>
      </c>
      <c r="I29" s="15" t="s">
        <v>492</v>
      </c>
      <c r="J29" s="16"/>
      <c r="K29" s="18" t="str">
        <f>HYPERLINK("D:\JeuxVideo collection\Photos Full set GC\Bilbo le Hobbit (modèle).jpg","Bilbo le Hobbit")</f>
        <v>Bilbo le Hobbit</v>
      </c>
      <c r="L29" s="1" t="s">
        <v>541</v>
      </c>
    </row>
    <row r="30" spans="3:12" ht="16.5" customHeight="1" x14ac:dyDescent="0.25">
      <c r="C30" s="151"/>
      <c r="D30" s="2" t="s">
        <v>23</v>
      </c>
      <c r="E30" s="15" t="s">
        <v>491</v>
      </c>
      <c r="F30" s="15" t="s">
        <v>502</v>
      </c>
      <c r="G30" s="15" t="s">
        <v>492</v>
      </c>
      <c r="H30" s="15" t="s">
        <v>492</v>
      </c>
      <c r="I30" s="21" t="s">
        <v>493</v>
      </c>
      <c r="J30" s="16"/>
      <c r="K30" s="24" t="str">
        <f>HYPERLINK("D:\JeuxVideo collection\Photos Full set GC\Billy Hatcher (modèle).jpg","Billy Hatcher")</f>
        <v>Billy Hatcher</v>
      </c>
    </row>
    <row r="31" spans="3:12" ht="16.5" customHeight="1" x14ac:dyDescent="0.25">
      <c r="C31" s="151"/>
      <c r="D31" s="2" t="s">
        <v>24</v>
      </c>
      <c r="E31" s="15" t="s">
        <v>491</v>
      </c>
      <c r="F31" s="15" t="s">
        <v>506</v>
      </c>
      <c r="G31" s="15" t="s">
        <v>492</v>
      </c>
      <c r="H31" s="15" t="s">
        <v>492</v>
      </c>
      <c r="I31" s="15" t="s">
        <v>492</v>
      </c>
      <c r="J31" s="16"/>
      <c r="K31" s="33" t="str">
        <f>HYPERLINK("D:\JeuxVideo collection\Photos Full set GC\Bionicle (modèle).jpg","Bionicle")</f>
        <v>Bionicle</v>
      </c>
    </row>
    <row r="32" spans="3:12" ht="16.5" customHeight="1" x14ac:dyDescent="0.25">
      <c r="C32" s="151"/>
      <c r="D32" s="2" t="s">
        <v>25</v>
      </c>
      <c r="E32" s="15" t="s">
        <v>491</v>
      </c>
      <c r="F32" s="15" t="s">
        <v>506</v>
      </c>
      <c r="G32" s="15" t="s">
        <v>492</v>
      </c>
      <c r="H32" s="15" t="s">
        <v>492</v>
      </c>
      <c r="I32" s="15" t="s">
        <v>492</v>
      </c>
      <c r="J32" s="16"/>
      <c r="K32" s="18" t="str">
        <f>HYPERLINK("D:\JeuxVideo collection\Photos Full set GC\Black &amp; Bruised (modèle).jpg","Black &amp; Bruised")</f>
        <v>Black &amp; Bruised</v>
      </c>
    </row>
    <row r="33" spans="3:11" ht="16.5" customHeight="1" x14ac:dyDescent="0.25">
      <c r="C33" s="151"/>
      <c r="D33" s="2" t="s">
        <v>26</v>
      </c>
      <c r="E33" s="15" t="s">
        <v>573</v>
      </c>
      <c r="F33" s="15" t="s">
        <v>506</v>
      </c>
      <c r="G33" s="15" t="s">
        <v>492</v>
      </c>
      <c r="H33" s="15" t="s">
        <v>492</v>
      </c>
      <c r="I33" s="15" t="s">
        <v>553</v>
      </c>
      <c r="J33" s="16"/>
      <c r="K33" s="24" t="str">
        <f>HYPERLINK("D:\JeuxVideo collection\Photos Full set GC\Blood Omen 2 (modèle).jpg","Blood Omen 2")</f>
        <v>Blood Omen 2</v>
      </c>
    </row>
    <row r="34" spans="3:11" ht="16.5" customHeight="1" x14ac:dyDescent="0.25">
      <c r="C34" s="151"/>
      <c r="D34" s="2" t="s">
        <v>27</v>
      </c>
      <c r="E34" s="15" t="s">
        <v>491</v>
      </c>
      <c r="F34" s="15" t="s">
        <v>505</v>
      </c>
      <c r="G34" s="15" t="s">
        <v>492</v>
      </c>
      <c r="H34" s="15" t="s">
        <v>492</v>
      </c>
      <c r="I34" s="15" t="s">
        <v>492</v>
      </c>
      <c r="J34" s="16"/>
      <c r="K34" s="73" t="str">
        <f>HYPERLINK("D:\JeuxVideo collection\Photos Full set GC\BloodRayne (modèle).jpg","BloodRayne")</f>
        <v>BloodRayne</v>
      </c>
    </row>
    <row r="35" spans="3:11" ht="16.5" customHeight="1" x14ac:dyDescent="0.25">
      <c r="C35" s="151"/>
      <c r="D35" s="2" t="s">
        <v>28</v>
      </c>
      <c r="E35" s="15" t="s">
        <v>491</v>
      </c>
      <c r="F35" s="15" t="s">
        <v>505</v>
      </c>
      <c r="G35" s="15" t="s">
        <v>492</v>
      </c>
      <c r="H35" s="15" t="s">
        <v>492</v>
      </c>
      <c r="I35" s="15" t="s">
        <v>507</v>
      </c>
      <c r="J35" s="16"/>
      <c r="K35" s="73" t="str">
        <f>HYPERLINK("D:\JeuxVideo collection\Photos Full set GC\Bloody Roar Primal Fury (modèle).jpg","Bloody Roar Primal Fury")</f>
        <v>Bloody Roar Primal Fury</v>
      </c>
    </row>
    <row r="36" spans="3:11" ht="16.5" customHeight="1" x14ac:dyDescent="0.25">
      <c r="C36" s="151"/>
      <c r="D36" s="2" t="s">
        <v>29</v>
      </c>
      <c r="E36" s="15" t="s">
        <v>491</v>
      </c>
      <c r="F36" s="15" t="s">
        <v>506</v>
      </c>
      <c r="G36" s="15" t="s">
        <v>492</v>
      </c>
      <c r="H36" s="15" t="s">
        <v>492</v>
      </c>
      <c r="I36" s="22" t="s">
        <v>499</v>
      </c>
      <c r="J36" s="16"/>
      <c r="K36" s="18" t="str">
        <f>HYPERLINK("D:\JeuxVideo collection\Photos Full set GC\BMX XXX (modèle 2).jpg","BMX XXX")</f>
        <v>BMX XXX</v>
      </c>
    </row>
    <row r="37" spans="3:11" ht="16.5" customHeight="1" x14ac:dyDescent="0.25">
      <c r="C37" s="151"/>
      <c r="D37" s="2" t="s">
        <v>30</v>
      </c>
      <c r="E37" s="15"/>
      <c r="F37" s="15"/>
      <c r="G37" s="15"/>
      <c r="H37" s="15"/>
      <c r="I37" s="15"/>
      <c r="J37" s="16"/>
      <c r="K37" s="23"/>
    </row>
    <row r="38" spans="3:11" ht="16.5" customHeight="1" x14ac:dyDescent="0.25">
      <c r="C38" s="151"/>
      <c r="D38" s="2" t="s">
        <v>32</v>
      </c>
      <c r="E38" s="15" t="s">
        <v>491</v>
      </c>
      <c r="F38" s="15" t="s">
        <v>503</v>
      </c>
      <c r="G38" s="15" t="s">
        <v>492</v>
      </c>
      <c r="H38" s="15" t="s">
        <v>492</v>
      </c>
      <c r="I38" s="15" t="s">
        <v>492</v>
      </c>
      <c r="J38" s="16"/>
      <c r="K38" s="20" t="str">
        <f>HYPERLINK("D:\JeuxVideo collection\Photos Full set GC\Bob l'éponge La créature du crabe croustillant (modèle).jpg","Bob l'éponge La créature […]")</f>
        <v>Bob l'éponge La créature […]</v>
      </c>
    </row>
    <row r="39" spans="3:11" ht="16.5" customHeight="1" x14ac:dyDescent="0.25">
      <c r="C39" s="151"/>
      <c r="D39" s="2" t="s">
        <v>33</v>
      </c>
      <c r="E39" s="15" t="s">
        <v>491</v>
      </c>
      <c r="F39" s="15" t="s">
        <v>506</v>
      </c>
      <c r="G39" s="15" t="s">
        <v>492</v>
      </c>
      <c r="H39" s="15" t="s">
        <v>492</v>
      </c>
      <c r="I39" s="15" t="s">
        <v>492</v>
      </c>
      <c r="J39" s="16"/>
      <c r="K39" s="18" t="str">
        <f>HYPERLINK("D:\JeuxVideo collection\Photos Full set GC\Bob l'éponge Le Film (modèle).jpg","Bob l'éponge Le Film")</f>
        <v>Bob l'éponge Le Film</v>
      </c>
    </row>
    <row r="40" spans="3:11" ht="16.5" customHeight="1" x14ac:dyDescent="0.25">
      <c r="C40" s="151"/>
      <c r="D40" s="2" t="s">
        <v>35</v>
      </c>
      <c r="E40" s="15" t="s">
        <v>491</v>
      </c>
      <c r="F40" s="15" t="s">
        <v>506</v>
      </c>
      <c r="G40" s="15" t="s">
        <v>492</v>
      </c>
      <c r="H40" s="15" t="s">
        <v>492</v>
      </c>
      <c r="I40" s="15" t="s">
        <v>492</v>
      </c>
      <c r="J40" s="16"/>
      <c r="K40" s="18" t="str">
        <f>HYPERLINK("D:\JeuxVideo collection\Photos Full set GC\Bob L'Eponge Revenge of the Flying Dutchman (modèle).jpg","Bob L'Eponge Revenge of the […]")</f>
        <v>Bob L'Eponge Revenge of the […]</v>
      </c>
    </row>
    <row r="41" spans="3:11" ht="16.5" customHeight="1" x14ac:dyDescent="0.25">
      <c r="C41" s="151"/>
      <c r="D41" s="2" t="s">
        <v>34</v>
      </c>
      <c r="E41" s="15" t="s">
        <v>491</v>
      </c>
      <c r="F41" s="15" t="s">
        <v>503</v>
      </c>
      <c r="G41" s="15" t="s">
        <v>492</v>
      </c>
      <c r="H41" s="15" t="s">
        <v>492</v>
      </c>
      <c r="I41" s="15" t="s">
        <v>492</v>
      </c>
      <c r="J41" s="16"/>
      <c r="K41" s="20" t="str">
        <f>HYPERLINK("D:\JeuxVideo collection\Photos Full set GC\Bob l'éponge silence on tourne  (modèle).jpg","Bob l'éponge silence on tourne")</f>
        <v>Bob l'éponge silence on tourne</v>
      </c>
    </row>
    <row r="42" spans="3:11" ht="16.5" customHeight="1" x14ac:dyDescent="0.25">
      <c r="C42" s="151"/>
      <c r="D42" s="2" t="s">
        <v>31</v>
      </c>
      <c r="E42" s="15" t="s">
        <v>491</v>
      </c>
      <c r="F42" s="15" t="s">
        <v>503</v>
      </c>
      <c r="G42" s="15" t="s">
        <v>492</v>
      </c>
      <c r="H42" s="15" t="s">
        <v>492</v>
      </c>
      <c r="I42" s="15" t="s">
        <v>492</v>
      </c>
      <c r="J42" s="16"/>
      <c r="K42" s="20" t="str">
        <f>HYPERLINK("D:\JeuxVideo collection\Photos Full set GC\Bob l'éponge et ses amis (modèle).jpg","Bob l'éponge et ses amis […]")</f>
        <v>Bob l'éponge et ses amis […]</v>
      </c>
    </row>
    <row r="43" spans="3:11" ht="16.5" customHeight="1" x14ac:dyDescent="0.25">
      <c r="C43" s="151"/>
      <c r="D43" s="2" t="s">
        <v>36</v>
      </c>
      <c r="E43" s="15" t="s">
        <v>491</v>
      </c>
      <c r="F43" s="15" t="s">
        <v>502</v>
      </c>
      <c r="G43" s="15" t="s">
        <v>491</v>
      </c>
      <c r="H43" s="15" t="s">
        <v>492</v>
      </c>
      <c r="I43" s="15" t="s">
        <v>492</v>
      </c>
      <c r="J43" s="16"/>
      <c r="K43" s="20" t="str">
        <f>HYPERLINK("D:\JeuxVideo collection\Photos Full set GC\Bomberman Generation (modèle 2).jpg","Bomberman Generation")</f>
        <v>Bomberman Generation</v>
      </c>
    </row>
    <row r="44" spans="3:11" ht="16.5" customHeight="1" x14ac:dyDescent="0.25">
      <c r="C44" s="151"/>
      <c r="D44" s="2" t="s">
        <v>37</v>
      </c>
      <c r="E44" s="15" t="s">
        <v>491</v>
      </c>
      <c r="F44" s="15" t="s">
        <v>506</v>
      </c>
      <c r="G44" s="15" t="s">
        <v>492</v>
      </c>
      <c r="H44" s="15" t="s">
        <v>492</v>
      </c>
      <c r="I44" s="15" t="s">
        <v>492</v>
      </c>
      <c r="J44" s="16"/>
      <c r="K44" s="18" t="str">
        <f>HYPERLINK("D:\JeuxVideo collection\Photos Full set GC\Braquage a l'italienne (modèle).jpg","Braquage à l'Italienne")</f>
        <v>Braquage à l'Italienne</v>
      </c>
    </row>
    <row r="45" spans="3:11" ht="16.5" customHeight="1" x14ac:dyDescent="0.25">
      <c r="C45" s="151"/>
      <c r="D45" s="2" t="s">
        <v>38</v>
      </c>
      <c r="E45" s="15"/>
      <c r="F45" s="15"/>
      <c r="G45" s="15"/>
      <c r="H45" s="15"/>
      <c r="I45" s="15"/>
      <c r="J45" s="16"/>
      <c r="K45" s="23"/>
    </row>
    <row r="46" spans="3:11" ht="16.5" customHeight="1" x14ac:dyDescent="0.25">
      <c r="C46" s="151"/>
      <c r="D46" s="2" t="s">
        <v>39</v>
      </c>
      <c r="E46" s="15"/>
      <c r="F46" s="15"/>
      <c r="G46" s="15"/>
      <c r="H46" s="15"/>
      <c r="I46" s="15"/>
      <c r="J46" s="16"/>
      <c r="K46" s="23"/>
    </row>
    <row r="47" spans="3:11" ht="16.5" customHeight="1" x14ac:dyDescent="0.25">
      <c r="C47" s="151"/>
      <c r="D47" s="2" t="s">
        <v>40</v>
      </c>
      <c r="E47" s="15" t="s">
        <v>491</v>
      </c>
      <c r="F47" s="15" t="s">
        <v>506</v>
      </c>
      <c r="G47" s="15" t="s">
        <v>492</v>
      </c>
      <c r="H47" s="15" t="s">
        <v>492</v>
      </c>
      <c r="I47" s="15" t="s">
        <v>492</v>
      </c>
      <c r="J47" s="16"/>
      <c r="K47" s="18" t="str">
        <f>HYPERLINK("D:\JeuxVideo collection\Photos Full set GC\Buffy contre les vampires (modèle).jpg","Buffy contre les vampires")</f>
        <v>Buffy contre les vampires</v>
      </c>
    </row>
    <row r="48" spans="3:11" ht="16.5" customHeight="1" x14ac:dyDescent="0.25">
      <c r="C48" s="151"/>
      <c r="D48" s="2" t="s">
        <v>41</v>
      </c>
      <c r="E48" s="15" t="s">
        <v>491</v>
      </c>
      <c r="F48" s="15" t="s">
        <v>506</v>
      </c>
      <c r="G48" s="15" t="s">
        <v>492</v>
      </c>
      <c r="H48" s="15" t="s">
        <v>492</v>
      </c>
      <c r="I48" s="15" t="s">
        <v>492</v>
      </c>
      <c r="J48" s="16"/>
      <c r="K48" s="18" t="str">
        <f>HYPERLINK("D:\JeuxVideo collection\Photos Full set GC\Burnout (modèle).jpg","Burnout")</f>
        <v>Burnout</v>
      </c>
    </row>
    <row r="49" spans="3:11" ht="16.5" customHeight="1" x14ac:dyDescent="0.25">
      <c r="C49" s="151"/>
      <c r="D49" s="2" t="s">
        <v>42</v>
      </c>
      <c r="E49" s="15" t="s">
        <v>491</v>
      </c>
      <c r="F49" s="15" t="s">
        <v>506</v>
      </c>
      <c r="G49" s="15" t="s">
        <v>492</v>
      </c>
      <c r="H49" s="15" t="s">
        <v>492</v>
      </c>
      <c r="I49" s="15" t="s">
        <v>492</v>
      </c>
      <c r="J49" s="16"/>
      <c r="K49" s="18" t="str">
        <f>HYPERLINK("D:\JeuxVideo collection\Photos Full set GC\Burnout 2 Point of Impact (modèle).jpg","Burnout 2 Point of Impact")</f>
        <v>Burnout 2 Point of Impact</v>
      </c>
    </row>
    <row r="50" spans="3:11" ht="16.5" customHeight="1" x14ac:dyDescent="0.25">
      <c r="C50" s="151"/>
      <c r="D50" s="2" t="s">
        <v>43</v>
      </c>
      <c r="E50" s="15" t="s">
        <v>491</v>
      </c>
      <c r="F50" s="15" t="s">
        <v>506</v>
      </c>
      <c r="G50" s="15" t="s">
        <v>492</v>
      </c>
      <c r="H50" s="15" t="s">
        <v>492</v>
      </c>
      <c r="I50" s="15" t="s">
        <v>492</v>
      </c>
      <c r="J50" s="16"/>
      <c r="K50" s="18" t="str">
        <f>HYPERLINK("D:\JeuxVideo collection\Photos Full set GC\Butt-Ugly Martians Zoom or Doom ! (modèle).jpg","Butt-Ugly Martians Zoom […] !")</f>
        <v>Butt-Ugly Martians Zoom […] !</v>
      </c>
    </row>
    <row r="51" spans="3:11" ht="16.5" customHeight="1" x14ac:dyDescent="0.25">
      <c r="C51" s="151" t="s">
        <v>457</v>
      </c>
      <c r="D51" s="2" t="s">
        <v>44</v>
      </c>
      <c r="E51" s="15" t="s">
        <v>491</v>
      </c>
      <c r="F51" s="15" t="s">
        <v>505</v>
      </c>
      <c r="G51" s="15" t="s">
        <v>492</v>
      </c>
      <c r="H51" s="15" t="s">
        <v>492</v>
      </c>
      <c r="I51" s="15" t="s">
        <v>507</v>
      </c>
      <c r="J51" s="16"/>
      <c r="K51" s="24" t="str">
        <f>HYPERLINK("D:\JeuxVideo collection\Photos Full set GC\Call of Duty le Jour de Gloire (modèle).jpg","Call of Duty le Jour de Gloire")</f>
        <v>Call of Duty le Jour de Gloire</v>
      </c>
    </row>
    <row r="52" spans="3:11" ht="16.5" customHeight="1" x14ac:dyDescent="0.25">
      <c r="C52" s="151"/>
      <c r="D52" s="2" t="s">
        <v>45</v>
      </c>
      <c r="E52" s="15" t="s">
        <v>491</v>
      </c>
      <c r="F52" s="21" t="s">
        <v>503</v>
      </c>
      <c r="G52" s="15" t="s">
        <v>492</v>
      </c>
      <c r="H52" s="15" t="s">
        <v>492</v>
      </c>
      <c r="I52" s="15" t="s">
        <v>492</v>
      </c>
      <c r="J52" s="16"/>
      <c r="K52" s="24" t="str">
        <f>HYPERLINK("D:\JeuxVideo collection\Photos Full set GC\Call of Duty 2 Big Red One (modèle).jpg","Call of Duty 2 : Big Red One")</f>
        <v>Call of Duty 2 : Big Red One</v>
      </c>
    </row>
    <row r="53" spans="3:11" ht="16.5" customHeight="1" x14ac:dyDescent="0.25">
      <c r="C53" s="151"/>
      <c r="D53" s="2" t="s">
        <v>46</v>
      </c>
      <c r="E53" s="15" t="s">
        <v>491</v>
      </c>
      <c r="F53" s="15" t="s">
        <v>502</v>
      </c>
      <c r="G53" s="15" t="s">
        <v>492</v>
      </c>
      <c r="H53" s="15" t="s">
        <v>492</v>
      </c>
      <c r="I53" s="15" t="s">
        <v>492</v>
      </c>
      <c r="J53" s="16"/>
      <c r="K53" s="24" t="str">
        <f>HYPERLINK("D:\JeuxVideo collection\Photos Full set GC\Capcom Vs SNK 2 EO (modèle).jpg","Capcom Vs SNK 2 EO")</f>
        <v>Capcom Vs SNK 2 EO</v>
      </c>
    </row>
    <row r="54" spans="3:11" ht="16.5" customHeight="1" x14ac:dyDescent="0.25">
      <c r="C54" s="151"/>
      <c r="D54" s="2" t="s">
        <v>47</v>
      </c>
      <c r="E54" s="15" t="s">
        <v>491</v>
      </c>
      <c r="F54" s="25" t="s">
        <v>509</v>
      </c>
      <c r="G54" s="15" t="s">
        <v>492</v>
      </c>
      <c r="H54" s="15" t="s">
        <v>492</v>
      </c>
      <c r="I54" s="15" t="s">
        <v>492</v>
      </c>
      <c r="J54" s="16"/>
      <c r="K54" s="18" t="str">
        <f>HYPERLINK("D:\JeuxVideo collection\Photos Full set GC\Carmen Sandiego Le Secret Des Tam-Tams Voles (modèle).jpg","Carmen Sandiego[…]")</f>
        <v>Carmen Sandiego[…]</v>
      </c>
    </row>
    <row r="55" spans="3:11" ht="15" x14ac:dyDescent="0.25">
      <c r="C55" s="151"/>
      <c r="D55" s="2" t="s">
        <v>48</v>
      </c>
      <c r="E55" s="15" t="s">
        <v>491</v>
      </c>
      <c r="F55" s="21" t="s">
        <v>503</v>
      </c>
      <c r="G55" s="15" t="s">
        <v>492</v>
      </c>
      <c r="H55" s="15" t="s">
        <v>492</v>
      </c>
      <c r="I55" s="15" t="s">
        <v>492</v>
      </c>
      <c r="J55" s="16"/>
      <c r="K55" s="26" t="str">
        <f>HYPERLINK("D:\JeuxVideo collection\Photos Full set GC\Cars (modèle 2).jpg","Cars ( ESPAGNOL)")</f>
        <v>Cars ( ESPAGNOL)</v>
      </c>
    </row>
    <row r="56" spans="3:11" ht="16.5" customHeight="1" x14ac:dyDescent="0.25">
      <c r="C56" s="151"/>
      <c r="D56" s="2" t="s">
        <v>49</v>
      </c>
      <c r="E56" s="15"/>
      <c r="F56" s="15"/>
      <c r="G56" s="15"/>
      <c r="H56" s="15"/>
      <c r="I56" s="15"/>
      <c r="J56" s="16"/>
      <c r="K56" s="24"/>
    </row>
    <row r="57" spans="3:11" ht="16.5" customHeight="1" x14ac:dyDescent="0.25">
      <c r="C57" s="151"/>
      <c r="D57" s="2" t="s">
        <v>50</v>
      </c>
      <c r="E57" s="15" t="s">
        <v>491</v>
      </c>
      <c r="F57" s="15" t="s">
        <v>506</v>
      </c>
      <c r="G57" s="15" t="s">
        <v>492</v>
      </c>
      <c r="H57" s="15" t="s">
        <v>492</v>
      </c>
      <c r="I57" s="15" t="s">
        <v>492</v>
      </c>
      <c r="J57" s="16"/>
      <c r="K57" s="18" t="str">
        <f>HYPERLINK("D:\JeuxVideo collection\Photos Full set GC\Castleween (modèle).jpg","Castleween")</f>
        <v>Castleween</v>
      </c>
    </row>
    <row r="58" spans="3:11" ht="16.5" customHeight="1" x14ac:dyDescent="0.25">
      <c r="C58" s="151"/>
      <c r="D58" s="2" t="s">
        <v>51</v>
      </c>
      <c r="E58" s="15" t="s">
        <v>491</v>
      </c>
      <c r="F58" s="21" t="s">
        <v>503</v>
      </c>
      <c r="G58" s="15" t="s">
        <v>492</v>
      </c>
      <c r="H58" s="15" t="s">
        <v>492</v>
      </c>
      <c r="I58" s="15" t="s">
        <v>497</v>
      </c>
      <c r="J58" s="16"/>
      <c r="K58" s="24" t="str">
        <f>HYPERLINK("D:\JeuxVideo collection\Photos Full set GC\Catwoman (modèle).jpg","Catwoman")</f>
        <v>Catwoman</v>
      </c>
    </row>
    <row r="59" spans="3:11" ht="16.5" customHeight="1" x14ac:dyDescent="0.25">
      <c r="C59" s="151"/>
      <c r="D59" s="2" t="s">
        <v>52</v>
      </c>
      <c r="E59" s="15" t="s">
        <v>491</v>
      </c>
      <c r="F59" s="15" t="s">
        <v>506</v>
      </c>
      <c r="G59" s="15" t="s">
        <v>492</v>
      </c>
      <c r="H59" s="15" t="s">
        <v>492</v>
      </c>
      <c r="I59" s="15" t="s">
        <v>492</v>
      </c>
      <c r="J59" s="16"/>
      <c r="K59" s="18"/>
    </row>
    <row r="60" spans="3:11" ht="16.5" customHeight="1" x14ac:dyDescent="0.25">
      <c r="C60" s="151"/>
      <c r="D60" s="2" t="s">
        <v>53</v>
      </c>
      <c r="E60" s="15" t="s">
        <v>491</v>
      </c>
      <c r="F60" s="21" t="s">
        <v>502</v>
      </c>
      <c r="G60" s="15" t="s">
        <v>492</v>
      </c>
      <c r="H60" s="15" t="s">
        <v>492</v>
      </c>
      <c r="I60" s="15" t="s">
        <v>492</v>
      </c>
      <c r="J60" s="16"/>
      <c r="K60" s="18" t="str">
        <f>HYPERLINK("D:\JeuxVideo collection\Photos Full set GC\Charlie et la Chocolaterie (modèle).jpg","Charlie et la Chocolaterie")</f>
        <v>Charlie et la Chocolaterie</v>
      </c>
    </row>
    <row r="61" spans="3:11" ht="16.5" customHeight="1" x14ac:dyDescent="0.25">
      <c r="C61" s="151"/>
      <c r="D61" s="2" t="s">
        <v>54</v>
      </c>
      <c r="E61" s="15" t="s">
        <v>491</v>
      </c>
      <c r="F61" s="15" t="s">
        <v>506</v>
      </c>
      <c r="G61" s="15" t="s">
        <v>492</v>
      </c>
      <c r="H61" s="15" t="s">
        <v>492</v>
      </c>
      <c r="I61" s="15" t="s">
        <v>492</v>
      </c>
      <c r="J61" s="16"/>
      <c r="K61" s="18" t="str">
        <f>HYPERLINK("D:\JeuxVideo collection\Photos Full set GC\Charlie's Angel (modèle).jpg","Charlie's Angel")</f>
        <v>Charlie's Angel</v>
      </c>
    </row>
    <row r="62" spans="3:11" ht="16.5" customHeight="1" x14ac:dyDescent="0.25">
      <c r="C62" s="151"/>
      <c r="D62" s="2" t="s">
        <v>55</v>
      </c>
      <c r="E62" s="15" t="s">
        <v>491</v>
      </c>
      <c r="F62" s="15" t="s">
        <v>502</v>
      </c>
      <c r="G62" s="15" t="s">
        <v>491</v>
      </c>
      <c r="H62" s="15" t="s">
        <v>491</v>
      </c>
      <c r="I62" s="15" t="s">
        <v>492</v>
      </c>
      <c r="J62" s="16"/>
      <c r="K62" s="26" t="str">
        <f>HYPERLINK("D:\JeuxVideo collection\Photos Full set GC\Chibi Robo (modèle).jpg","Chibi Robo")</f>
        <v>Chibi Robo</v>
      </c>
    </row>
    <row r="63" spans="3:11" ht="16.5" customHeight="1" x14ac:dyDescent="0.25">
      <c r="C63" s="151"/>
      <c r="D63" s="2" t="s">
        <v>56</v>
      </c>
      <c r="E63" s="15" t="s">
        <v>491</v>
      </c>
      <c r="F63" s="15" t="s">
        <v>503</v>
      </c>
      <c r="G63" s="15" t="s">
        <v>492</v>
      </c>
      <c r="H63" s="15" t="s">
        <v>492</v>
      </c>
      <c r="I63" s="15" t="s">
        <v>492</v>
      </c>
      <c r="J63" s="16"/>
      <c r="K63" s="24" t="str">
        <f>HYPERLINK("D:\JeuxVideo collection\Photos Full set GC\Chicken Little (modèle).jpg","Chicken Little")</f>
        <v>Chicken Little</v>
      </c>
    </row>
    <row r="64" spans="3:11" ht="16.5" customHeight="1" x14ac:dyDescent="0.25">
      <c r="C64" s="151"/>
      <c r="D64" s="2" t="s">
        <v>57</v>
      </c>
      <c r="E64" s="15"/>
      <c r="F64" s="15"/>
      <c r="G64" s="15"/>
      <c r="H64" s="15"/>
      <c r="I64" s="15"/>
      <c r="J64" s="16"/>
      <c r="K64" s="23"/>
    </row>
    <row r="65" spans="3:11" ht="16.5" customHeight="1" x14ac:dyDescent="0.25">
      <c r="C65" s="151"/>
      <c r="D65" s="2" t="s">
        <v>58</v>
      </c>
      <c r="E65" s="15"/>
      <c r="F65" s="15"/>
      <c r="G65" s="15"/>
      <c r="H65" s="15"/>
      <c r="I65" s="15"/>
      <c r="J65" s="16"/>
      <c r="K65" s="23"/>
    </row>
    <row r="66" spans="3:11" ht="16.5" customHeight="1" x14ac:dyDescent="0.25">
      <c r="C66" s="151"/>
      <c r="D66" s="2" t="s">
        <v>59</v>
      </c>
      <c r="E66" s="15"/>
      <c r="F66" s="15"/>
      <c r="G66" s="15"/>
      <c r="H66" s="15"/>
      <c r="I66" s="15"/>
      <c r="J66" s="16"/>
      <c r="K66" s="23"/>
    </row>
    <row r="67" spans="3:11" ht="16.5" customHeight="1" x14ac:dyDescent="0.25">
      <c r="C67" s="151"/>
      <c r="D67" s="2" t="s">
        <v>60</v>
      </c>
      <c r="E67" s="15"/>
      <c r="F67" s="15"/>
      <c r="G67" s="15"/>
      <c r="H67" s="15"/>
      <c r="I67" s="15"/>
      <c r="J67" s="16"/>
      <c r="K67" s="23"/>
    </row>
    <row r="68" spans="3:11" ht="16.5" customHeight="1" x14ac:dyDescent="0.25">
      <c r="C68" s="151"/>
      <c r="D68" s="2" t="s">
        <v>61</v>
      </c>
      <c r="E68" s="15"/>
      <c r="F68" s="15"/>
      <c r="G68" s="15"/>
      <c r="H68" s="15"/>
      <c r="I68" s="15"/>
      <c r="J68" s="16"/>
      <c r="K68" s="23"/>
    </row>
    <row r="69" spans="3:11" ht="16.5" customHeight="1" x14ac:dyDescent="0.25">
      <c r="C69" s="151"/>
      <c r="D69" s="2" t="s">
        <v>63</v>
      </c>
      <c r="E69" s="15"/>
      <c r="F69" s="15"/>
      <c r="G69" s="15"/>
      <c r="H69" s="15"/>
      <c r="I69" s="15"/>
      <c r="J69" s="16"/>
      <c r="K69" s="23"/>
    </row>
    <row r="70" spans="3:11" ht="16.5" customHeight="1" x14ac:dyDescent="0.25">
      <c r="C70" s="151"/>
      <c r="D70" s="2" t="s">
        <v>62</v>
      </c>
      <c r="E70" s="15"/>
      <c r="F70" s="15"/>
      <c r="G70" s="15"/>
      <c r="H70" s="15"/>
      <c r="I70" s="15"/>
      <c r="J70" s="16"/>
      <c r="K70" s="23"/>
    </row>
    <row r="71" spans="3:11" ht="16.5" customHeight="1" x14ac:dyDescent="0.25">
      <c r="C71" s="151"/>
      <c r="D71" s="2" t="s">
        <v>64</v>
      </c>
      <c r="E71" s="15"/>
      <c r="F71" s="15"/>
      <c r="G71" s="15"/>
      <c r="H71" s="15"/>
      <c r="I71" s="15"/>
      <c r="J71" s="16"/>
      <c r="K71" s="23"/>
    </row>
    <row r="72" spans="3:11" ht="16.5" customHeight="1" x14ac:dyDescent="0.25">
      <c r="C72" s="151"/>
      <c r="D72" s="2" t="s">
        <v>65</v>
      </c>
      <c r="E72" s="15" t="s">
        <v>491</v>
      </c>
      <c r="F72" s="15" t="s">
        <v>506</v>
      </c>
      <c r="G72" s="15" t="s">
        <v>492</v>
      </c>
      <c r="H72" s="15" t="s">
        <v>492</v>
      </c>
      <c r="I72" s="15" t="s">
        <v>492</v>
      </c>
      <c r="J72" s="16"/>
      <c r="K72" s="33" t="str">
        <f>HYPERLINK("D:\JeuxVideo collection\Photos Full set GC\Coupe Du Monde FIFA 2006 (modèle).jpg","Coupe Du Monde FIFA 2006")</f>
        <v>Coupe Du Monde FIFA 2006</v>
      </c>
    </row>
    <row r="73" spans="3:11" ht="16.5" customHeight="1" x14ac:dyDescent="0.25">
      <c r="C73" s="151"/>
      <c r="D73" s="2" t="s">
        <v>66</v>
      </c>
      <c r="E73" s="15" t="s">
        <v>491</v>
      </c>
      <c r="F73" s="15" t="s">
        <v>506</v>
      </c>
      <c r="G73" s="15" t="s">
        <v>492</v>
      </c>
      <c r="H73" s="15" t="s">
        <v>492</v>
      </c>
      <c r="I73" s="15" t="s">
        <v>492</v>
      </c>
      <c r="J73" s="16"/>
      <c r="K73" s="33" t="str">
        <f>HYPERLINK("D:\JeuxVideo collection\Photos Full set GC\Crash Bandicoot (modèle).jpg","Crash Bandicoot")</f>
        <v>Crash Bandicoot</v>
      </c>
    </row>
    <row r="74" spans="3:11" ht="16.5" customHeight="1" x14ac:dyDescent="0.25">
      <c r="C74" s="151"/>
      <c r="D74" s="2" t="s">
        <v>67</v>
      </c>
      <c r="E74" s="15" t="s">
        <v>491</v>
      </c>
      <c r="F74" s="15" t="s">
        <v>506</v>
      </c>
      <c r="G74" s="15" t="s">
        <v>492</v>
      </c>
      <c r="H74" s="15" t="s">
        <v>492</v>
      </c>
      <c r="I74" s="15" t="s">
        <v>492</v>
      </c>
      <c r="J74" s="16"/>
      <c r="K74" s="33" t="str">
        <f>HYPERLINK("D:\JeuxVideo collection\Photos Full set GC\Crash Nitro Kart (modèle).jpg","Crash Nitro Kart")</f>
        <v>Crash Nitro Kart</v>
      </c>
    </row>
    <row r="75" spans="3:11" ht="16.5" customHeight="1" x14ac:dyDescent="0.25">
      <c r="C75" s="151"/>
      <c r="D75" s="2" t="s">
        <v>68</v>
      </c>
      <c r="E75" s="15"/>
      <c r="F75" s="15"/>
      <c r="G75" s="15"/>
      <c r="H75" s="15"/>
      <c r="I75" s="15"/>
      <c r="J75" s="16"/>
      <c r="K75" s="23"/>
    </row>
    <row r="76" spans="3:11" ht="16.5" customHeight="1" x14ac:dyDescent="0.25">
      <c r="C76" s="151"/>
      <c r="D76" s="2" t="s">
        <v>69</v>
      </c>
      <c r="E76" s="15" t="s">
        <v>491</v>
      </c>
      <c r="F76" s="25" t="s">
        <v>521</v>
      </c>
      <c r="G76" s="15" t="s">
        <v>492</v>
      </c>
      <c r="H76" s="15" t="s">
        <v>492</v>
      </c>
      <c r="I76" s="15" t="s">
        <v>492</v>
      </c>
      <c r="J76" s="16"/>
      <c r="K76" s="33" t="str">
        <f>HYPERLINK("D:\JeuxVideo collection\Photos Full set GC\Crazy Taxi (modèle).jpg","Crazy Taxi")</f>
        <v>Crazy Taxi</v>
      </c>
    </row>
    <row r="77" spans="3:11" ht="16.5" customHeight="1" x14ac:dyDescent="0.25">
      <c r="C77" s="151" t="s">
        <v>458</v>
      </c>
      <c r="D77" s="2" t="s">
        <v>70</v>
      </c>
      <c r="E77" s="15"/>
      <c r="F77" s="15"/>
      <c r="G77" s="15"/>
      <c r="H77" s="15"/>
      <c r="I77" s="15"/>
      <c r="J77" s="16"/>
      <c r="K77" s="23"/>
    </row>
    <row r="78" spans="3:11" ht="16.5" customHeight="1" x14ac:dyDescent="0.25">
      <c r="C78" s="151"/>
      <c r="D78" s="2" t="s">
        <v>71</v>
      </c>
      <c r="E78" s="15"/>
      <c r="F78" s="15"/>
      <c r="G78" s="15"/>
      <c r="H78" s="15"/>
      <c r="I78" s="15"/>
      <c r="J78" s="16"/>
      <c r="K78" s="23"/>
    </row>
    <row r="79" spans="3:11" ht="16.5" customHeight="1" x14ac:dyDescent="0.25">
      <c r="C79" s="151"/>
      <c r="D79" s="2" t="s">
        <v>72</v>
      </c>
      <c r="E79" s="15"/>
      <c r="F79" s="15"/>
      <c r="G79" s="15"/>
      <c r="H79" s="15"/>
      <c r="I79" s="15"/>
      <c r="J79" s="16"/>
      <c r="K79" s="23"/>
    </row>
    <row r="80" spans="3:11" ht="16.5" customHeight="1" x14ac:dyDescent="0.25">
      <c r="C80" s="151"/>
      <c r="D80" s="2" t="s">
        <v>73</v>
      </c>
      <c r="E80" s="15"/>
      <c r="F80" s="15"/>
      <c r="G80" s="15"/>
      <c r="H80" s="15"/>
      <c r="I80" s="15"/>
      <c r="J80" s="16"/>
      <c r="K80" s="23"/>
    </row>
    <row r="81" spans="3:11" ht="16.5" customHeight="1" x14ac:dyDescent="0.25">
      <c r="C81" s="151"/>
      <c r="D81" s="2" t="s">
        <v>74</v>
      </c>
      <c r="E81" s="15"/>
      <c r="F81" s="15"/>
      <c r="G81" s="15"/>
      <c r="H81" s="15"/>
      <c r="I81" s="15"/>
      <c r="J81" s="16"/>
      <c r="K81" s="23"/>
    </row>
    <row r="82" spans="3:11" ht="16.5" customHeight="1" x14ac:dyDescent="0.25">
      <c r="C82" s="151"/>
      <c r="D82" s="2" t="s">
        <v>75</v>
      </c>
      <c r="E82" s="15"/>
      <c r="F82" s="15"/>
      <c r="G82" s="15"/>
      <c r="H82" s="15"/>
      <c r="I82" s="15"/>
      <c r="J82" s="16"/>
      <c r="K82" s="23"/>
    </row>
    <row r="83" spans="3:11" ht="16.5" customHeight="1" x14ac:dyDescent="0.25">
      <c r="C83" s="151"/>
      <c r="D83" s="2" t="s">
        <v>76</v>
      </c>
      <c r="E83" s="15"/>
      <c r="F83" s="15"/>
      <c r="G83" s="15"/>
      <c r="H83" s="15"/>
      <c r="I83" s="15"/>
      <c r="J83" s="16"/>
      <c r="K83" s="23"/>
    </row>
    <row r="84" spans="3:11" ht="16.5" customHeight="1" x14ac:dyDescent="0.25">
      <c r="C84" s="151"/>
      <c r="D84" s="2" t="s">
        <v>77</v>
      </c>
      <c r="E84" s="15" t="s">
        <v>491</v>
      </c>
      <c r="F84" s="15" t="s">
        <v>506</v>
      </c>
      <c r="G84" s="15" t="s">
        <v>492</v>
      </c>
      <c r="H84" s="15" t="s">
        <v>492</v>
      </c>
      <c r="I84" s="74" t="s">
        <v>532</v>
      </c>
      <c r="J84" s="16"/>
      <c r="K84" s="33" t="str">
        <f>HYPERLINK("D:\JeuxVideo collection\Photos Full set GC\Def Jam Fight for NY (modèle).jpg","Def Jam Fight for NY")</f>
        <v>Def Jam Fight for NY</v>
      </c>
    </row>
    <row r="85" spans="3:11" ht="16.5" customHeight="1" x14ac:dyDescent="0.25">
      <c r="C85" s="151"/>
      <c r="D85" s="2" t="s">
        <v>78</v>
      </c>
      <c r="E85" s="15"/>
      <c r="F85" s="15"/>
      <c r="G85" s="15"/>
      <c r="H85" s="15"/>
      <c r="I85" s="15"/>
      <c r="J85" s="16"/>
      <c r="K85" s="23"/>
    </row>
    <row r="86" spans="3:11" ht="16.5" customHeight="1" x14ac:dyDescent="0.25">
      <c r="C86" s="151"/>
      <c r="D86" s="2" t="s">
        <v>79</v>
      </c>
      <c r="E86" s="15"/>
      <c r="F86" s="15"/>
      <c r="G86" s="15"/>
      <c r="H86" s="15"/>
      <c r="I86" s="15"/>
      <c r="J86" s="16"/>
      <c r="K86" s="23"/>
    </row>
    <row r="87" spans="3:11" ht="16.5" customHeight="1" x14ac:dyDescent="0.25">
      <c r="C87" s="151"/>
      <c r="D87" s="2" t="s">
        <v>80</v>
      </c>
      <c r="E87" s="15"/>
      <c r="F87" s="15"/>
      <c r="G87" s="15"/>
      <c r="H87" s="15"/>
      <c r="I87" s="15"/>
      <c r="J87" s="16"/>
      <c r="K87" s="23"/>
    </row>
    <row r="88" spans="3:11" ht="16.5" customHeight="1" x14ac:dyDescent="0.25">
      <c r="C88" s="151"/>
      <c r="D88" s="2" t="s">
        <v>84</v>
      </c>
      <c r="E88" s="15"/>
      <c r="F88" s="15"/>
      <c r="G88" s="15"/>
      <c r="H88" s="15"/>
      <c r="I88" s="15"/>
      <c r="J88" s="16"/>
      <c r="K88" s="23"/>
    </row>
    <row r="89" spans="3:11" ht="16.5" customHeight="1" x14ac:dyDescent="0.25">
      <c r="C89" s="151"/>
      <c r="D89" s="2" t="s">
        <v>82</v>
      </c>
      <c r="E89" s="15"/>
      <c r="F89" s="15"/>
      <c r="G89" s="15"/>
      <c r="H89" s="15"/>
      <c r="I89" s="15"/>
      <c r="J89" s="16"/>
      <c r="K89" s="23"/>
    </row>
    <row r="90" spans="3:11" ht="16.5" customHeight="1" x14ac:dyDescent="0.25">
      <c r="C90" s="151"/>
      <c r="D90" s="2" t="s">
        <v>81</v>
      </c>
      <c r="E90" s="15" t="s">
        <v>491</v>
      </c>
      <c r="F90" s="15" t="s">
        <v>506</v>
      </c>
      <c r="G90" s="15" t="s">
        <v>492</v>
      </c>
      <c r="H90" s="15" t="s">
        <v>492</v>
      </c>
      <c r="I90" s="15" t="s">
        <v>492</v>
      </c>
      <c r="J90" s="16"/>
      <c r="K90" s="33" t="str">
        <f>HYPERLINK("D:\JeuxVideo collection\Photos Full set GC\Disney Magical Mirror Mickey Mouse (modèle).jpg","Disney Magical Mirror Mickey[…]")</f>
        <v>Disney Magical Mirror Mickey[…]</v>
      </c>
    </row>
    <row r="91" spans="3:11" ht="16.5" customHeight="1" x14ac:dyDescent="0.25">
      <c r="C91" s="151"/>
      <c r="D91" s="2" t="s">
        <v>85</v>
      </c>
      <c r="E91" s="15"/>
      <c r="F91" s="15"/>
      <c r="G91" s="15"/>
      <c r="H91" s="15"/>
      <c r="I91" s="15"/>
      <c r="J91" s="16"/>
      <c r="K91" s="23"/>
    </row>
    <row r="92" spans="3:11" ht="16.5" customHeight="1" x14ac:dyDescent="0.25">
      <c r="C92" s="151"/>
      <c r="D92" s="2" t="s">
        <v>86</v>
      </c>
      <c r="E92" s="15"/>
      <c r="F92" s="15"/>
      <c r="G92" s="15"/>
      <c r="H92" s="15"/>
      <c r="I92" s="15"/>
      <c r="J92" s="16"/>
      <c r="K92" s="23"/>
    </row>
    <row r="93" spans="3:11" ht="16.5" customHeight="1" x14ac:dyDescent="0.25">
      <c r="C93" s="151"/>
      <c r="D93" s="2" t="s">
        <v>87</v>
      </c>
      <c r="E93" s="15"/>
      <c r="F93" s="15"/>
      <c r="G93" s="15"/>
      <c r="H93" s="15"/>
      <c r="I93" s="15"/>
      <c r="J93" s="16"/>
      <c r="K93" s="23"/>
    </row>
    <row r="94" spans="3:11" ht="16.5" customHeight="1" x14ac:dyDescent="0.25">
      <c r="C94" s="151"/>
      <c r="D94" s="2" t="s">
        <v>91</v>
      </c>
      <c r="E94" s="15"/>
      <c r="F94" s="15"/>
      <c r="G94" s="15"/>
      <c r="H94" s="15"/>
      <c r="I94" s="15"/>
      <c r="J94" s="16"/>
      <c r="K94" s="23"/>
    </row>
    <row r="95" spans="3:11" ht="16.5" customHeight="1" x14ac:dyDescent="0.25">
      <c r="C95" s="151"/>
      <c r="D95" s="2" t="s">
        <v>83</v>
      </c>
      <c r="E95" s="15"/>
      <c r="F95" s="15"/>
      <c r="G95" s="15"/>
      <c r="H95" s="15"/>
      <c r="I95" s="15"/>
      <c r="J95" s="16"/>
      <c r="K95" s="23"/>
    </row>
    <row r="96" spans="3:11" ht="16.5" customHeight="1" x14ac:dyDescent="0.25">
      <c r="C96" s="151"/>
      <c r="D96" s="2" t="s">
        <v>88</v>
      </c>
      <c r="E96" s="15"/>
      <c r="F96" s="15"/>
      <c r="G96" s="15"/>
      <c r="H96" s="15"/>
      <c r="I96" s="15"/>
      <c r="J96" s="16"/>
      <c r="K96" s="23"/>
    </row>
    <row r="97" spans="3:11" ht="16.5" customHeight="1" x14ac:dyDescent="0.25">
      <c r="C97" s="151"/>
      <c r="D97" s="2" t="s">
        <v>89</v>
      </c>
      <c r="E97" s="15"/>
      <c r="F97" s="15"/>
      <c r="G97" s="15"/>
      <c r="H97" s="15"/>
      <c r="I97" s="15"/>
      <c r="J97" s="16"/>
      <c r="K97" s="23"/>
    </row>
    <row r="98" spans="3:11" ht="16.5" customHeight="1" x14ac:dyDescent="0.25">
      <c r="C98" s="151"/>
      <c r="D98" s="2" t="s">
        <v>90</v>
      </c>
      <c r="E98" s="15"/>
      <c r="F98" s="15"/>
      <c r="G98" s="15"/>
      <c r="H98" s="15"/>
      <c r="I98" s="15"/>
      <c r="J98" s="16"/>
      <c r="K98" s="23"/>
    </row>
    <row r="99" spans="3:11" ht="16.5" customHeight="1" x14ac:dyDescent="0.25">
      <c r="C99" s="151"/>
      <c r="D99" s="3" t="s">
        <v>92</v>
      </c>
      <c r="E99" s="4" t="s">
        <v>491</v>
      </c>
      <c r="F99" s="4" t="s">
        <v>506</v>
      </c>
      <c r="G99" s="4" t="s">
        <v>491</v>
      </c>
      <c r="H99" s="4" t="s">
        <v>491</v>
      </c>
      <c r="I99" s="4" t="s">
        <v>498</v>
      </c>
      <c r="J99" s="16"/>
      <c r="K99" s="18" t="str">
        <f>HYPERLINK("D:\JeuxVideo collection\Photos Full set GC\Donkey Kong Jungle Beat (modèle).jpg","Donkey Kong Jungle Beat")</f>
        <v>Donkey Kong Jungle Beat</v>
      </c>
    </row>
    <row r="100" spans="3:11" ht="16.5" customHeight="1" x14ac:dyDescent="0.25">
      <c r="C100" s="151"/>
      <c r="D100" s="3" t="s">
        <v>94</v>
      </c>
      <c r="E100" s="4" t="s">
        <v>491</v>
      </c>
      <c r="F100" s="22" t="s">
        <v>511</v>
      </c>
      <c r="G100" s="4" t="s">
        <v>491</v>
      </c>
      <c r="H100" s="4" t="s">
        <v>491</v>
      </c>
      <c r="I100" s="4" t="s">
        <v>492</v>
      </c>
      <c r="J100" s="16"/>
      <c r="K100" s="33" t="str">
        <f>HYPERLINK("D:\JeuxVideo collection\Photos Full set GC\Donkey Konga (modèle).jpg","Donkey Konga")</f>
        <v>Donkey Konga</v>
      </c>
    </row>
    <row r="101" spans="3:11" ht="16.5" customHeight="1" x14ac:dyDescent="0.25">
      <c r="C101" s="151"/>
      <c r="D101" s="3" t="s">
        <v>93</v>
      </c>
      <c r="E101" s="4"/>
      <c r="F101" s="4"/>
      <c r="G101" s="4"/>
      <c r="H101" s="4"/>
      <c r="I101" s="4"/>
      <c r="J101" s="16"/>
      <c r="K101" s="23"/>
    </row>
    <row r="102" spans="3:11" ht="16.5" customHeight="1" x14ac:dyDescent="0.25">
      <c r="C102" s="151"/>
      <c r="D102" s="3" t="s">
        <v>95</v>
      </c>
      <c r="E102" s="4"/>
      <c r="F102" s="4"/>
      <c r="G102" s="4"/>
      <c r="H102" s="4"/>
      <c r="I102" s="4"/>
      <c r="J102" s="16"/>
      <c r="K102" s="23"/>
    </row>
    <row r="103" spans="3:11" ht="16.5" customHeight="1" x14ac:dyDescent="0.25">
      <c r="C103" s="151"/>
      <c r="D103" s="3" t="s">
        <v>96</v>
      </c>
      <c r="E103" s="4"/>
      <c r="F103" s="4"/>
      <c r="G103" s="4"/>
      <c r="H103" s="4"/>
      <c r="I103" s="4"/>
      <c r="J103" s="16"/>
      <c r="K103" s="23"/>
    </row>
    <row r="104" spans="3:11" ht="16.5" customHeight="1" x14ac:dyDescent="0.25">
      <c r="C104" s="151"/>
      <c r="D104" s="3" t="s">
        <v>97</v>
      </c>
      <c r="E104" s="4"/>
      <c r="F104" s="4"/>
      <c r="G104" s="4"/>
      <c r="H104" s="4"/>
      <c r="I104" s="4"/>
      <c r="J104" s="16"/>
      <c r="K104" s="23"/>
    </row>
    <row r="105" spans="3:11" ht="16.5" customHeight="1" x14ac:dyDescent="0.25">
      <c r="C105" s="151"/>
      <c r="D105" s="3" t="s">
        <v>98</v>
      </c>
      <c r="E105" s="4"/>
      <c r="F105" s="4"/>
      <c r="G105" s="4"/>
      <c r="H105" s="4"/>
      <c r="I105" s="4"/>
      <c r="J105" s="16"/>
      <c r="K105" s="23"/>
    </row>
    <row r="106" spans="3:11" ht="16.5" customHeight="1" x14ac:dyDescent="0.25">
      <c r="C106" s="151"/>
      <c r="D106" s="3" t="s">
        <v>99</v>
      </c>
      <c r="E106" s="4"/>
      <c r="F106" s="4"/>
      <c r="G106" s="4"/>
      <c r="H106" s="4"/>
      <c r="I106" s="4"/>
      <c r="J106" s="16"/>
      <c r="K106" s="23"/>
    </row>
    <row r="107" spans="3:11" ht="16.5" customHeight="1" x14ac:dyDescent="0.25">
      <c r="C107" s="151"/>
      <c r="D107" s="3" t="s">
        <v>100</v>
      </c>
      <c r="E107" s="4"/>
      <c r="F107" s="4"/>
      <c r="G107" s="4"/>
      <c r="H107" s="4"/>
      <c r="I107" s="4"/>
      <c r="J107" s="16"/>
      <c r="K107" s="23"/>
    </row>
    <row r="108" spans="3:11" ht="16.5" customHeight="1" x14ac:dyDescent="0.25">
      <c r="C108" s="151"/>
      <c r="D108" s="3" t="s">
        <v>101</v>
      </c>
      <c r="E108" s="4"/>
      <c r="F108" s="4"/>
      <c r="G108" s="4"/>
      <c r="H108" s="4"/>
      <c r="I108" s="4"/>
      <c r="J108" s="16"/>
      <c r="K108" s="23"/>
    </row>
    <row r="109" spans="3:11" ht="16.5" customHeight="1" x14ac:dyDescent="0.25">
      <c r="C109" s="151" t="s">
        <v>459</v>
      </c>
      <c r="D109" s="3" t="s">
        <v>102</v>
      </c>
      <c r="E109" s="4"/>
      <c r="F109" s="4"/>
      <c r="G109" s="4"/>
      <c r="H109" s="4"/>
      <c r="I109" s="4"/>
      <c r="J109" s="16"/>
      <c r="K109" s="23"/>
    </row>
    <row r="110" spans="3:11" ht="16.5" customHeight="1" x14ac:dyDescent="0.25">
      <c r="C110" s="151"/>
      <c r="D110" s="3" t="s">
        <v>103</v>
      </c>
      <c r="E110" s="4"/>
      <c r="F110" s="4"/>
      <c r="G110" s="4"/>
      <c r="H110" s="4"/>
      <c r="I110" s="4"/>
      <c r="J110" s="16"/>
      <c r="K110" s="23"/>
    </row>
    <row r="111" spans="3:11" ht="16.5" customHeight="1" x14ac:dyDescent="0.25">
      <c r="C111" s="151"/>
      <c r="D111" s="3" t="s">
        <v>104</v>
      </c>
      <c r="E111" s="4"/>
      <c r="F111" s="4"/>
      <c r="G111" s="4"/>
      <c r="H111" s="4"/>
      <c r="I111" s="4"/>
      <c r="J111" s="16"/>
      <c r="K111" s="23"/>
    </row>
    <row r="112" spans="3:11" ht="16.5" customHeight="1" x14ac:dyDescent="0.25">
      <c r="C112" s="151"/>
      <c r="D112" s="3" t="s">
        <v>105</v>
      </c>
      <c r="E112" s="4" t="s">
        <v>491</v>
      </c>
      <c r="F112" s="22" t="s">
        <v>511</v>
      </c>
      <c r="G112" s="4" t="s">
        <v>492</v>
      </c>
      <c r="H112" s="4" t="s">
        <v>492</v>
      </c>
      <c r="I112" s="4" t="s">
        <v>492</v>
      </c>
      <c r="J112" s="16"/>
      <c r="K112" s="52" t="str">
        <f>HYPERLINK("D:\JeuxVideo collection\Photos Full set GC\Eternal Darkness (modèle).jpg","Eternal Darkness")</f>
        <v>Eternal Darkness</v>
      </c>
    </row>
    <row r="113" spans="3:11" ht="16.5" customHeight="1" x14ac:dyDescent="0.25">
      <c r="C113" s="151"/>
      <c r="D113" s="3" t="s">
        <v>106</v>
      </c>
      <c r="E113" s="4"/>
      <c r="F113" s="4"/>
      <c r="G113" s="4"/>
      <c r="H113" s="4"/>
      <c r="I113" s="4"/>
      <c r="J113" s="16"/>
      <c r="K113" s="53"/>
    </row>
    <row r="114" spans="3:11" ht="16.5" customHeight="1" x14ac:dyDescent="0.25">
      <c r="C114" s="151"/>
      <c r="D114" s="3" t="s">
        <v>107</v>
      </c>
      <c r="E114" s="4"/>
      <c r="F114" s="4"/>
      <c r="G114" s="4"/>
      <c r="H114" s="4"/>
      <c r="I114" s="4"/>
      <c r="J114" s="16"/>
      <c r="K114" s="23"/>
    </row>
    <row r="115" spans="3:11" ht="16.5" customHeight="1" x14ac:dyDescent="0.25">
      <c r="C115" s="151"/>
      <c r="D115" s="3" t="s">
        <v>108</v>
      </c>
      <c r="E115" s="4"/>
      <c r="F115" s="4"/>
      <c r="G115" s="4"/>
      <c r="H115" s="4"/>
      <c r="I115" s="4"/>
      <c r="J115" s="16"/>
      <c r="K115" s="23"/>
    </row>
    <row r="116" spans="3:11" ht="16.5" customHeight="1" x14ac:dyDescent="0.25">
      <c r="C116" s="151"/>
      <c r="D116" s="3" t="s">
        <v>109</v>
      </c>
      <c r="E116" s="4"/>
      <c r="F116" s="4"/>
      <c r="G116" s="4"/>
      <c r="H116" s="4"/>
      <c r="I116" s="4"/>
      <c r="J116" s="16"/>
      <c r="K116" s="23"/>
    </row>
    <row r="117" spans="3:11" ht="16.5" customHeight="1" x14ac:dyDescent="0.25">
      <c r="C117" s="151" t="s">
        <v>460</v>
      </c>
      <c r="D117" s="3" t="s">
        <v>110</v>
      </c>
      <c r="E117" s="4"/>
      <c r="F117" s="4"/>
      <c r="G117" s="4"/>
      <c r="H117" s="4"/>
      <c r="I117" s="4"/>
      <c r="J117" s="16"/>
      <c r="K117" s="23"/>
    </row>
    <row r="118" spans="3:11" ht="16.5" customHeight="1" x14ac:dyDescent="0.25">
      <c r="C118" s="151"/>
      <c r="D118" s="3" t="s">
        <v>111</v>
      </c>
      <c r="E118" s="4" t="s">
        <v>491</v>
      </c>
      <c r="F118" s="22" t="s">
        <v>511</v>
      </c>
      <c r="G118" s="4" t="s">
        <v>492</v>
      </c>
      <c r="H118" s="4" t="s">
        <v>492</v>
      </c>
      <c r="I118" s="4" t="s">
        <v>492</v>
      </c>
      <c r="J118" s="16"/>
      <c r="K118" s="50" t="str">
        <f>HYPERLINK("D:\JeuxVideo collection\Photos Full set GC\F1 Career (modèle).jpg","F1 Career")</f>
        <v>F1 Career</v>
      </c>
    </row>
    <row r="119" spans="3:11" ht="16.5" customHeight="1" x14ac:dyDescent="0.25">
      <c r="C119" s="151"/>
      <c r="D119" s="3" t="s">
        <v>112</v>
      </c>
      <c r="E119" s="4" t="s">
        <v>491</v>
      </c>
      <c r="F119" s="22" t="s">
        <v>512</v>
      </c>
      <c r="G119" s="4" t="s">
        <v>492</v>
      </c>
      <c r="H119" s="4" t="s">
        <v>492</v>
      </c>
      <c r="I119" s="4" t="s">
        <v>492</v>
      </c>
      <c r="J119" s="16"/>
      <c r="K119" s="50" t="str">
        <f>HYPERLINK("D:\JeuxVideo collection\Photos Full set GC\Fifa 06 (modèle).jpg","Fifa 06")</f>
        <v>Fifa 06</v>
      </c>
    </row>
    <row r="120" spans="3:11" ht="16.5" customHeight="1" x14ac:dyDescent="0.25">
      <c r="C120" s="151"/>
      <c r="D120" s="3" t="s">
        <v>113</v>
      </c>
      <c r="E120" s="4"/>
      <c r="F120" s="4"/>
      <c r="G120" s="4"/>
      <c r="H120" s="4"/>
      <c r="I120" s="4"/>
      <c r="J120" s="16"/>
      <c r="K120" s="23"/>
    </row>
    <row r="121" spans="3:11" ht="16.5" customHeight="1" x14ac:dyDescent="0.25">
      <c r="C121" s="151"/>
      <c r="D121" s="3" t="s">
        <v>114</v>
      </c>
      <c r="E121" s="4" t="s">
        <v>491</v>
      </c>
      <c r="F121" s="22" t="s">
        <v>511</v>
      </c>
      <c r="G121" s="4" t="s">
        <v>492</v>
      </c>
      <c r="H121" s="4" t="s">
        <v>492</v>
      </c>
      <c r="I121" s="4" t="s">
        <v>492</v>
      </c>
      <c r="J121" s="16"/>
      <c r="K121" s="50" t="str">
        <f>HYPERLINK("D:\JeuxVideo collection\Photos Full set GC\Fifa 2003 (modèle).jpg","Fifa 2003")</f>
        <v>Fifa 2003</v>
      </c>
    </row>
    <row r="122" spans="3:11" ht="16.5" customHeight="1" x14ac:dyDescent="0.25">
      <c r="C122" s="151"/>
      <c r="D122" s="3" t="s">
        <v>115</v>
      </c>
      <c r="E122" s="4" t="s">
        <v>491</v>
      </c>
      <c r="F122" s="4" t="s">
        <v>506</v>
      </c>
      <c r="G122" s="4" t="s">
        <v>492</v>
      </c>
      <c r="H122" s="4" t="s">
        <v>492</v>
      </c>
      <c r="I122" s="4" t="s">
        <v>492</v>
      </c>
      <c r="J122" s="16"/>
      <c r="K122" s="50" t="str">
        <f>HYPERLINK("D:\JeuxVideo collection\Photos Full set GC\Fifa 2004 (modèle).jpg","Fifa 2004")</f>
        <v>Fifa 2004</v>
      </c>
    </row>
    <row r="123" spans="3:11" ht="16.5" customHeight="1" x14ac:dyDescent="0.25">
      <c r="C123" s="151"/>
      <c r="D123" s="3" t="s">
        <v>116</v>
      </c>
      <c r="E123" s="4"/>
      <c r="F123" s="4"/>
      <c r="G123" s="4"/>
      <c r="H123" s="4"/>
      <c r="I123" s="4"/>
      <c r="J123" s="16"/>
      <c r="K123" s="23"/>
    </row>
    <row r="124" spans="3:11" ht="16.5" customHeight="1" x14ac:dyDescent="0.25">
      <c r="C124" s="151"/>
      <c r="D124" s="3" t="s">
        <v>117</v>
      </c>
      <c r="E124" s="4" t="s">
        <v>491</v>
      </c>
      <c r="F124" s="4" t="s">
        <v>506</v>
      </c>
      <c r="G124" s="4" t="s">
        <v>492</v>
      </c>
      <c r="H124" s="4" t="s">
        <v>492</v>
      </c>
      <c r="I124" s="4" t="s">
        <v>492</v>
      </c>
      <c r="J124" s="16"/>
      <c r="K124" s="50" t="str">
        <f>HYPERLINK("D:\JeuxVideo collection\Photos Full set GC\Fifa Street 2 (modèle).jpg","Fifa Street 2")</f>
        <v>Fifa Street 2</v>
      </c>
    </row>
    <row r="125" spans="3:11" ht="16.5" customHeight="1" x14ac:dyDescent="0.25">
      <c r="C125" s="151"/>
      <c r="D125" s="3" t="s">
        <v>118</v>
      </c>
      <c r="E125" s="4"/>
      <c r="F125" s="4"/>
      <c r="G125" s="4"/>
      <c r="H125" s="4"/>
      <c r="I125" s="4"/>
      <c r="J125" s="16"/>
      <c r="K125" s="23"/>
    </row>
    <row r="126" spans="3:11" ht="16.5" customHeight="1" x14ac:dyDescent="0.25">
      <c r="C126" s="151"/>
      <c r="D126" s="3" t="s">
        <v>119</v>
      </c>
      <c r="E126" s="4"/>
      <c r="F126" s="4"/>
      <c r="G126" s="4"/>
      <c r="H126" s="4"/>
      <c r="I126" s="4"/>
      <c r="J126" s="16"/>
      <c r="K126" s="23"/>
    </row>
    <row r="127" spans="3:11" ht="16.5" customHeight="1" x14ac:dyDescent="0.25">
      <c r="C127" s="151"/>
      <c r="D127" s="3" t="s">
        <v>120</v>
      </c>
      <c r="E127" s="4"/>
      <c r="F127" s="4"/>
      <c r="G127" s="4"/>
      <c r="H127" s="4"/>
      <c r="I127" s="4"/>
      <c r="J127" s="16"/>
      <c r="K127" s="23"/>
    </row>
    <row r="128" spans="3:11" ht="16.5" customHeight="1" x14ac:dyDescent="0.25">
      <c r="C128" s="151"/>
      <c r="D128" s="3" t="s">
        <v>121</v>
      </c>
      <c r="E128" s="4"/>
      <c r="F128" s="4"/>
      <c r="G128" s="4"/>
      <c r="H128" s="4"/>
      <c r="I128" s="4"/>
      <c r="J128" s="16"/>
      <c r="K128" s="23"/>
    </row>
    <row r="129" spans="3:12" ht="16.5" customHeight="1" x14ac:dyDescent="0.25">
      <c r="C129" s="151"/>
      <c r="D129" s="3" t="s">
        <v>122</v>
      </c>
      <c r="E129" s="4"/>
      <c r="F129" s="4"/>
      <c r="G129" s="4"/>
      <c r="H129" s="4"/>
      <c r="I129" s="4"/>
      <c r="J129" s="16"/>
      <c r="K129" s="23"/>
    </row>
    <row r="130" spans="3:12" ht="16.5" customHeight="1" x14ac:dyDescent="0.25">
      <c r="C130" s="151"/>
      <c r="D130" s="3" t="s">
        <v>123</v>
      </c>
      <c r="E130" s="4"/>
      <c r="F130" s="4"/>
      <c r="G130" s="4"/>
      <c r="H130" s="4"/>
      <c r="I130" s="4"/>
      <c r="J130" s="16"/>
      <c r="K130" s="23"/>
    </row>
    <row r="131" spans="3:12" ht="16.5" customHeight="1" x14ac:dyDescent="0.25">
      <c r="C131" s="151"/>
      <c r="D131" s="3" t="s">
        <v>124</v>
      </c>
      <c r="E131" s="4" t="s">
        <v>491</v>
      </c>
      <c r="F131" s="4" t="s">
        <v>502</v>
      </c>
      <c r="G131" s="4" t="s">
        <v>492</v>
      </c>
      <c r="H131" s="4" t="s">
        <v>492</v>
      </c>
      <c r="I131" s="4" t="s">
        <v>492</v>
      </c>
      <c r="J131" s="16"/>
      <c r="K131" s="51" t="str">
        <f>HYPERLINK("D:\JeuxVideo collection\Photos Full set GC\Freedom Fighters (modèle).jpg","Freedom Fighters")</f>
        <v>Freedom Fighters</v>
      </c>
    </row>
    <row r="132" spans="3:12" ht="16.5" customHeight="1" x14ac:dyDescent="0.25">
      <c r="C132" s="151"/>
      <c r="D132" s="3" t="s">
        <v>125</v>
      </c>
      <c r="E132" s="4"/>
      <c r="F132" s="4"/>
      <c r="G132" s="4"/>
      <c r="H132" s="4"/>
      <c r="I132" s="4"/>
      <c r="J132" s="16"/>
      <c r="K132" s="23"/>
    </row>
    <row r="133" spans="3:12" ht="16.5" customHeight="1" x14ac:dyDescent="0.25">
      <c r="C133" s="151"/>
      <c r="D133" s="3" t="s">
        <v>126</v>
      </c>
      <c r="E133" s="4"/>
      <c r="F133" s="4"/>
      <c r="G133" s="4"/>
      <c r="H133" s="4"/>
      <c r="I133" s="4"/>
      <c r="J133" s="16"/>
      <c r="K133" s="23"/>
    </row>
    <row r="134" spans="3:12" ht="16.5" customHeight="1" x14ac:dyDescent="0.25">
      <c r="C134" s="151"/>
      <c r="D134" s="3" t="s">
        <v>127</v>
      </c>
      <c r="E134" s="4" t="s">
        <v>491</v>
      </c>
      <c r="F134" s="35" t="s">
        <v>503</v>
      </c>
      <c r="G134" s="4" t="s">
        <v>492</v>
      </c>
      <c r="H134" s="4" t="s">
        <v>492</v>
      </c>
      <c r="I134" s="4" t="s">
        <v>492</v>
      </c>
      <c r="J134" s="16"/>
      <c r="K134" s="50" t="str">
        <f>HYPERLINK("D:\JeuxVideo collection\Photos Full set GC\Future Tactics (modèle).jpg","Future Tactics")</f>
        <v>Future Tactics</v>
      </c>
      <c r="L134" s="1" t="s">
        <v>547</v>
      </c>
    </row>
    <row r="135" spans="3:12" ht="16.5" customHeight="1" x14ac:dyDescent="0.25">
      <c r="C135" s="151"/>
      <c r="D135" s="3" t="s">
        <v>128</v>
      </c>
      <c r="E135" s="4" t="s">
        <v>491</v>
      </c>
      <c r="F135" s="22" t="s">
        <v>511</v>
      </c>
      <c r="G135" s="4" t="s">
        <v>491</v>
      </c>
      <c r="H135" s="4" t="s">
        <v>491</v>
      </c>
      <c r="I135" s="4" t="s">
        <v>492</v>
      </c>
      <c r="J135" s="16" t="s">
        <v>452</v>
      </c>
      <c r="K135" s="33" t="str">
        <f>HYPERLINK("D:\JeuxVideo collection\Photos Full set GC\F-Zero Gx (modèle).jpg","F-Zero Gx")</f>
        <v>F-Zero Gx</v>
      </c>
    </row>
    <row r="136" spans="3:12" ht="16.5" customHeight="1" x14ac:dyDescent="0.25">
      <c r="C136" s="151" t="s">
        <v>461</v>
      </c>
      <c r="D136" s="3" t="s">
        <v>129</v>
      </c>
      <c r="E136" s="4"/>
      <c r="F136" s="4"/>
      <c r="G136" s="4"/>
      <c r="H136" s="4"/>
      <c r="I136" s="4"/>
      <c r="J136" s="16"/>
      <c r="K136" s="23"/>
    </row>
    <row r="137" spans="3:12" ht="16.5" customHeight="1" x14ac:dyDescent="0.25">
      <c r="C137" s="151"/>
      <c r="D137" s="36" t="s">
        <v>130</v>
      </c>
      <c r="E137" s="54"/>
      <c r="F137" s="54"/>
      <c r="G137" s="54"/>
      <c r="H137" s="54"/>
      <c r="I137" s="54"/>
      <c r="J137" s="55"/>
      <c r="K137" s="56"/>
    </row>
    <row r="138" spans="3:12" ht="16.5" customHeight="1" x14ac:dyDescent="0.25">
      <c r="C138" s="152"/>
      <c r="D138" s="3" t="s">
        <v>131</v>
      </c>
      <c r="E138" s="4" t="s">
        <v>491</v>
      </c>
      <c r="F138" s="4" t="s">
        <v>502</v>
      </c>
      <c r="G138" s="4" t="s">
        <v>492</v>
      </c>
      <c r="H138" s="4" t="s">
        <v>492</v>
      </c>
      <c r="I138" s="4" t="s">
        <v>546</v>
      </c>
      <c r="J138" s="35"/>
      <c r="K138" s="73" t="str">
        <f>HYPERLINK("D:\JeuxVideo collection\Photos Full set GC\Gauntlet (modèle).jpg","Gauntlet")</f>
        <v>Gauntlet</v>
      </c>
    </row>
    <row r="139" spans="3:12" ht="16.5" customHeight="1" x14ac:dyDescent="0.25">
      <c r="C139" s="151"/>
      <c r="D139" s="37" t="s">
        <v>132</v>
      </c>
      <c r="E139" s="38" t="s">
        <v>491</v>
      </c>
      <c r="F139" s="82" t="s">
        <v>503</v>
      </c>
      <c r="G139" s="38" t="s">
        <v>491</v>
      </c>
      <c r="H139" s="38" t="s">
        <v>491</v>
      </c>
      <c r="I139" s="38" t="s">
        <v>492</v>
      </c>
      <c r="J139" s="39"/>
      <c r="K139" s="75" t="str">
        <f>HYPERLINK("D:\JeuxVideo collection\Photos Full set GC\Geist (modèle).jpg","Geist")</f>
        <v>Geist</v>
      </c>
      <c r="L139" s="1" t="s">
        <v>506</v>
      </c>
    </row>
    <row r="140" spans="3:12" ht="16.5" customHeight="1" x14ac:dyDescent="0.25">
      <c r="C140" s="151"/>
      <c r="D140" s="3" t="s">
        <v>133</v>
      </c>
      <c r="E140" s="4" t="s">
        <v>491</v>
      </c>
      <c r="F140" s="4" t="s">
        <v>506</v>
      </c>
      <c r="G140" s="4" t="s">
        <v>492</v>
      </c>
      <c r="H140" s="4" t="s">
        <v>492</v>
      </c>
      <c r="I140" s="4" t="s">
        <v>492</v>
      </c>
      <c r="J140" s="16"/>
      <c r="K140" s="33" t="str">
        <f>HYPERLINK("D:\JeuxVideo collection\Photos Full set GC\Gladius (modèle).jpg","Gladius")</f>
        <v>Gladius</v>
      </c>
      <c r="L140" s="1" t="s">
        <v>541</v>
      </c>
    </row>
    <row r="141" spans="3:12" ht="16.5" customHeight="1" x14ac:dyDescent="0.25">
      <c r="C141" s="151"/>
      <c r="D141" s="3" t="s">
        <v>134</v>
      </c>
      <c r="E141" s="4"/>
      <c r="F141" s="4"/>
      <c r="G141" s="4"/>
      <c r="H141" s="4"/>
      <c r="I141" s="4"/>
      <c r="J141" s="16"/>
      <c r="K141" s="23"/>
    </row>
    <row r="142" spans="3:12" ht="16.5" customHeight="1" x14ac:dyDescent="0.25">
      <c r="C142" s="151"/>
      <c r="D142" s="3" t="s">
        <v>135</v>
      </c>
      <c r="E142" s="4"/>
      <c r="F142" s="4"/>
      <c r="G142" s="4"/>
      <c r="H142" s="4"/>
      <c r="I142" s="4"/>
      <c r="J142" s="16"/>
      <c r="K142" s="23"/>
    </row>
    <row r="143" spans="3:12" ht="16.5" customHeight="1" x14ac:dyDescent="0.25">
      <c r="C143" s="151"/>
      <c r="D143" s="3" t="s">
        <v>136</v>
      </c>
      <c r="E143" s="4"/>
      <c r="F143" s="4"/>
      <c r="G143" s="4"/>
      <c r="H143" s="4"/>
      <c r="I143" s="4"/>
      <c r="J143" s="16"/>
      <c r="K143" s="23"/>
    </row>
    <row r="144" spans="3:12" ht="16.5" customHeight="1" x14ac:dyDescent="0.25">
      <c r="C144" s="151"/>
      <c r="D144" s="3" t="s">
        <v>137</v>
      </c>
      <c r="E144" s="4"/>
      <c r="F144" s="4"/>
      <c r="G144" s="4"/>
      <c r="H144" s="4"/>
      <c r="I144" s="4"/>
      <c r="J144" s="16"/>
      <c r="K144" s="23"/>
    </row>
    <row r="145" spans="3:11" ht="16.5" customHeight="1" x14ac:dyDescent="0.25">
      <c r="C145" s="151"/>
      <c r="D145" s="3" t="s">
        <v>138</v>
      </c>
      <c r="E145" s="4"/>
      <c r="F145" s="4"/>
      <c r="G145" s="4"/>
      <c r="H145" s="4"/>
      <c r="I145" s="4"/>
      <c r="J145" s="16"/>
      <c r="K145" s="23"/>
    </row>
    <row r="146" spans="3:11" ht="16.5" customHeight="1" x14ac:dyDescent="0.25">
      <c r="C146" s="151"/>
      <c r="D146" s="3" t="s">
        <v>139</v>
      </c>
      <c r="E146" s="4"/>
      <c r="F146" s="4"/>
      <c r="G146" s="4"/>
      <c r="H146" s="4"/>
      <c r="I146" s="4"/>
      <c r="J146" s="16"/>
      <c r="K146" s="23"/>
    </row>
    <row r="147" spans="3:11" ht="16.5" customHeight="1" x14ac:dyDescent="0.25">
      <c r="C147" s="151" t="s">
        <v>462</v>
      </c>
      <c r="D147" s="3" t="s">
        <v>140</v>
      </c>
      <c r="E147" s="4" t="s">
        <v>491</v>
      </c>
      <c r="F147" s="4" t="s">
        <v>506</v>
      </c>
      <c r="G147" s="4" t="s">
        <v>492</v>
      </c>
      <c r="H147" s="4" t="s">
        <v>492</v>
      </c>
      <c r="I147" s="92" t="s">
        <v>545</v>
      </c>
      <c r="J147" s="16"/>
      <c r="K147" s="33" t="str">
        <f>HYPERLINK("D:\JeuxVideo collection\Photos Full set GC\Harry Potter A L'Ecole Des Sorciers (modèle).jpg","Harry Potter A L'Ecole Des Sorciers")</f>
        <v>Harry Potter A L'Ecole Des Sorciers</v>
      </c>
    </row>
    <row r="148" spans="3:11" ht="16.5" customHeight="1" x14ac:dyDescent="0.25">
      <c r="C148" s="151"/>
      <c r="D148" s="3" t="s">
        <v>141</v>
      </c>
      <c r="E148" s="4"/>
      <c r="F148" s="4"/>
      <c r="G148" s="4"/>
      <c r="H148" s="4"/>
      <c r="I148" s="4"/>
      <c r="J148" s="16"/>
      <c r="K148" s="80"/>
    </row>
    <row r="149" spans="3:11" ht="16.5" customHeight="1" x14ac:dyDescent="0.25">
      <c r="C149" s="151"/>
      <c r="D149" s="3" t="s">
        <v>142</v>
      </c>
      <c r="E149" s="4"/>
      <c r="F149" s="4"/>
      <c r="G149" s="4"/>
      <c r="H149" s="4"/>
      <c r="I149" s="4"/>
      <c r="J149" s="16"/>
      <c r="K149" s="23"/>
    </row>
    <row r="150" spans="3:11" ht="16.5" customHeight="1" x14ac:dyDescent="0.25">
      <c r="C150" s="151"/>
      <c r="D150" s="3" t="s">
        <v>143</v>
      </c>
      <c r="E150" s="4"/>
      <c r="F150" s="4"/>
      <c r="G150" s="4"/>
      <c r="H150" s="4"/>
      <c r="I150" s="4"/>
      <c r="J150" s="16"/>
      <c r="K150" s="23"/>
    </row>
    <row r="151" spans="3:11" ht="16.5" customHeight="1" x14ac:dyDescent="0.25">
      <c r="C151" s="151"/>
      <c r="D151" s="3" t="s">
        <v>144</v>
      </c>
      <c r="E151" s="4"/>
      <c r="F151" s="4"/>
      <c r="G151" s="4"/>
      <c r="H151" s="4"/>
      <c r="I151" s="4"/>
      <c r="J151" s="16"/>
      <c r="K151" s="23"/>
    </row>
    <row r="152" spans="3:11" ht="16.5" customHeight="1" x14ac:dyDescent="0.25">
      <c r="C152" s="151"/>
      <c r="D152" s="3" t="s">
        <v>145</v>
      </c>
      <c r="E152" s="4"/>
      <c r="F152" s="4"/>
      <c r="G152" s="4"/>
      <c r="H152" s="4"/>
      <c r="I152" s="4"/>
      <c r="J152" s="16"/>
      <c r="K152" s="23"/>
    </row>
    <row r="153" spans="3:11" ht="16.5" customHeight="1" x14ac:dyDescent="0.25">
      <c r="C153" s="151"/>
      <c r="D153" s="3" t="s">
        <v>146</v>
      </c>
      <c r="E153" s="4"/>
      <c r="F153" s="4"/>
      <c r="G153" s="4"/>
      <c r="H153" s="4"/>
      <c r="I153" s="4"/>
      <c r="J153" s="16"/>
      <c r="K153" s="23"/>
    </row>
    <row r="154" spans="3:11" ht="16.5" customHeight="1" x14ac:dyDescent="0.25">
      <c r="C154" s="151"/>
      <c r="D154" s="3" t="s">
        <v>147</v>
      </c>
      <c r="E154" s="4"/>
      <c r="F154" s="4"/>
      <c r="G154" s="4"/>
      <c r="H154" s="4"/>
      <c r="I154" s="4"/>
      <c r="J154" s="16"/>
      <c r="K154" s="23"/>
    </row>
    <row r="155" spans="3:11" ht="16.5" customHeight="1" x14ac:dyDescent="0.25">
      <c r="C155" s="151"/>
      <c r="D155" s="3" t="s">
        <v>148</v>
      </c>
      <c r="E155" s="4"/>
      <c r="F155" s="4"/>
      <c r="G155" s="4"/>
      <c r="H155" s="4"/>
      <c r="I155" s="4"/>
      <c r="J155" s="16"/>
      <c r="K155" s="23"/>
    </row>
    <row r="156" spans="3:11" ht="16.5" customHeight="1" x14ac:dyDescent="0.25">
      <c r="C156" s="151"/>
      <c r="D156" s="3" t="s">
        <v>149</v>
      </c>
      <c r="E156" s="4" t="s">
        <v>491</v>
      </c>
      <c r="F156" s="22" t="s">
        <v>511</v>
      </c>
      <c r="G156" s="4" t="s">
        <v>492</v>
      </c>
      <c r="H156" s="4" t="s">
        <v>492</v>
      </c>
      <c r="I156" s="4" t="s">
        <v>492</v>
      </c>
      <c r="J156" s="16"/>
      <c r="K156" s="33" t="str">
        <f>HYPERLINK("D:\JeuxVideo collection\Photos Full set GC\Hulk (modèle).jpg","Hulk")</f>
        <v>Hulk</v>
      </c>
    </row>
    <row r="157" spans="3:11" ht="16.5" customHeight="1" x14ac:dyDescent="0.25">
      <c r="C157" s="151"/>
      <c r="D157" s="3" t="s">
        <v>150</v>
      </c>
      <c r="E157" s="4"/>
      <c r="F157" s="4"/>
      <c r="G157" s="4"/>
      <c r="H157" s="4"/>
      <c r="I157" s="4"/>
      <c r="J157" s="16"/>
      <c r="K157" s="80"/>
    </row>
    <row r="158" spans="3:11" ht="16.5" customHeight="1" x14ac:dyDescent="0.25">
      <c r="C158" s="151"/>
      <c r="D158" s="3" t="s">
        <v>151</v>
      </c>
      <c r="E158" s="4" t="s">
        <v>491</v>
      </c>
      <c r="F158" s="22" t="s">
        <v>511</v>
      </c>
      <c r="G158" s="4" t="s">
        <v>492</v>
      </c>
      <c r="H158" s="4" t="s">
        <v>492</v>
      </c>
      <c r="I158" s="4" t="s">
        <v>492</v>
      </c>
      <c r="J158" s="16"/>
      <c r="K158" s="33" t="str">
        <f>HYPERLINK("D:\JeuxVideo collection\Photos Full set GC\L'age de glace 2 (modèle).jpg","L'age de glace 2")</f>
        <v>L'age de glace 2</v>
      </c>
    </row>
    <row r="159" spans="3:11" ht="16.5" customHeight="1" x14ac:dyDescent="0.25">
      <c r="C159" s="151" t="s">
        <v>463</v>
      </c>
      <c r="D159" s="3" t="s">
        <v>152</v>
      </c>
      <c r="E159" s="4" t="s">
        <v>491</v>
      </c>
      <c r="F159" s="22" t="s">
        <v>514</v>
      </c>
      <c r="G159" s="4" t="s">
        <v>492</v>
      </c>
      <c r="H159" s="4" t="s">
        <v>492</v>
      </c>
      <c r="I159" s="4" t="s">
        <v>492</v>
      </c>
      <c r="J159" s="16"/>
      <c r="K159" s="50" t="str">
        <f>HYPERLINK("D:\JeuxVideo collection\Photos Full set GC\Ikaruga (modèle).jpg","Ikaruga")</f>
        <v>Ikaruga</v>
      </c>
    </row>
    <row r="160" spans="3:11" ht="16.5" customHeight="1" x14ac:dyDescent="0.25">
      <c r="C160" s="151"/>
      <c r="D160" s="3" t="s">
        <v>153</v>
      </c>
      <c r="E160" s="4"/>
      <c r="F160" s="4"/>
      <c r="G160" s="4"/>
      <c r="H160" s="4"/>
      <c r="I160" s="4"/>
      <c r="J160" s="16"/>
      <c r="K160" s="80"/>
    </row>
    <row r="161" spans="3:11" ht="16.5" customHeight="1" x14ac:dyDescent="0.25">
      <c r="C161" s="151"/>
      <c r="D161" s="3" t="s">
        <v>154</v>
      </c>
      <c r="E161" s="4"/>
      <c r="F161" s="4"/>
      <c r="G161" s="4"/>
      <c r="H161" s="4"/>
      <c r="I161" s="4"/>
      <c r="J161" s="16"/>
      <c r="K161" s="23"/>
    </row>
    <row r="162" spans="3:11" ht="16.5" customHeight="1" x14ac:dyDescent="0.25">
      <c r="C162" s="151"/>
      <c r="D162" s="3" t="s">
        <v>155</v>
      </c>
      <c r="E162" s="4"/>
      <c r="F162" s="4"/>
      <c r="G162" s="4"/>
      <c r="H162" s="4"/>
      <c r="I162" s="4"/>
      <c r="J162" s="16"/>
      <c r="K162" s="23"/>
    </row>
    <row r="163" spans="3:11" ht="16.5" customHeight="1" x14ac:dyDescent="0.25">
      <c r="C163" s="151" t="s">
        <v>464</v>
      </c>
      <c r="D163" s="3" t="s">
        <v>156</v>
      </c>
      <c r="E163" s="4"/>
      <c r="F163" s="4"/>
      <c r="G163" s="4"/>
      <c r="H163" s="4"/>
      <c r="I163" s="4"/>
      <c r="J163" s="16"/>
      <c r="K163" s="23"/>
    </row>
    <row r="164" spans="3:11" ht="16.5" customHeight="1" x14ac:dyDescent="0.25">
      <c r="C164" s="151"/>
      <c r="D164" s="3" t="s">
        <v>157</v>
      </c>
      <c r="E164" s="4" t="s">
        <v>491</v>
      </c>
      <c r="F164" s="22" t="s">
        <v>511</v>
      </c>
      <c r="G164" s="4" t="s">
        <v>492</v>
      </c>
      <c r="H164" s="4" t="s">
        <v>492</v>
      </c>
      <c r="I164" s="4" t="s">
        <v>492</v>
      </c>
      <c r="J164" s="16"/>
      <c r="K164" s="33" t="str">
        <f>HYPERLINK("D:\JeuxVideo collection\Photos Full set GC\007 nightfire (modèle).jpg","007 nightfire")</f>
        <v>007 nightfire</v>
      </c>
    </row>
    <row r="165" spans="3:11" ht="16.5" customHeight="1" x14ac:dyDescent="0.25">
      <c r="C165" s="151"/>
      <c r="D165" s="3" t="s">
        <v>158</v>
      </c>
      <c r="E165" s="4"/>
      <c r="F165" s="4"/>
      <c r="G165" s="4"/>
      <c r="H165" s="4"/>
      <c r="I165" s="4"/>
      <c r="J165" s="16"/>
      <c r="K165" s="80"/>
    </row>
    <row r="166" spans="3:11" ht="16.5" customHeight="1" x14ac:dyDescent="0.25">
      <c r="C166" s="151"/>
      <c r="D166" s="3" t="s">
        <v>159</v>
      </c>
      <c r="E166" s="4"/>
      <c r="F166" s="4"/>
      <c r="G166" s="4"/>
      <c r="H166" s="4"/>
      <c r="I166" s="4"/>
      <c r="J166" s="16"/>
      <c r="K166" s="23"/>
    </row>
    <row r="167" spans="3:11" ht="16.5" customHeight="1" x14ac:dyDescent="0.25">
      <c r="C167" s="151"/>
      <c r="D167" s="3" t="s">
        <v>160</v>
      </c>
      <c r="E167" s="4"/>
      <c r="F167" s="4"/>
      <c r="G167" s="4"/>
      <c r="H167" s="4"/>
      <c r="I167" s="4"/>
      <c r="J167" s="16"/>
      <c r="K167" s="23"/>
    </row>
    <row r="168" spans="3:11" ht="16.5" customHeight="1" x14ac:dyDescent="0.25">
      <c r="C168" s="151"/>
      <c r="D168" s="3" t="s">
        <v>161</v>
      </c>
      <c r="E168" s="4"/>
      <c r="F168" s="4"/>
      <c r="G168" s="4"/>
      <c r="H168" s="4"/>
      <c r="I168" s="4"/>
      <c r="J168" s="16"/>
      <c r="K168" s="23"/>
    </row>
    <row r="169" spans="3:11" ht="16.5" customHeight="1" x14ac:dyDescent="0.25">
      <c r="C169" s="151"/>
      <c r="D169" s="3" t="s">
        <v>162</v>
      </c>
      <c r="E169" s="4"/>
      <c r="F169" s="4"/>
      <c r="G169" s="4"/>
      <c r="H169" s="4"/>
      <c r="I169" s="4"/>
      <c r="J169" s="16"/>
      <c r="K169" s="23"/>
    </row>
    <row r="170" spans="3:11" ht="16.5" customHeight="1" x14ac:dyDescent="0.25">
      <c r="C170" s="151"/>
      <c r="D170" s="3" t="s">
        <v>163</v>
      </c>
      <c r="E170" s="4"/>
      <c r="F170" s="4"/>
      <c r="G170" s="4"/>
      <c r="H170" s="4"/>
      <c r="I170" s="4"/>
      <c r="J170" s="16"/>
      <c r="K170" s="23"/>
    </row>
    <row r="171" spans="3:11" ht="16.5" customHeight="1" x14ac:dyDescent="0.25">
      <c r="C171" s="151"/>
      <c r="D171" s="3" t="s">
        <v>164</v>
      </c>
      <c r="E171" s="4"/>
      <c r="F171" s="4"/>
      <c r="G171" s="4"/>
      <c r="H171" s="4"/>
      <c r="I171" s="4"/>
      <c r="J171" s="16"/>
      <c r="K171" s="23"/>
    </row>
    <row r="172" spans="3:11" ht="16.5" customHeight="1" x14ac:dyDescent="0.25">
      <c r="C172" s="151" t="s">
        <v>465</v>
      </c>
      <c r="D172" s="3" t="s">
        <v>165</v>
      </c>
      <c r="E172" s="4"/>
      <c r="F172" s="4"/>
      <c r="G172" s="4"/>
      <c r="H172" s="4"/>
      <c r="I172" s="4"/>
      <c r="J172" s="16"/>
      <c r="K172" s="23"/>
    </row>
    <row r="173" spans="3:11" ht="16.5" customHeight="1" x14ac:dyDescent="0.25">
      <c r="C173" s="151"/>
      <c r="D173" s="3" t="s">
        <v>166</v>
      </c>
      <c r="E173" s="4" t="s">
        <v>491</v>
      </c>
      <c r="F173" s="83" t="s">
        <v>503</v>
      </c>
      <c r="G173" s="4" t="s">
        <v>492</v>
      </c>
      <c r="H173" s="4" t="s">
        <v>492</v>
      </c>
      <c r="I173" s="4" t="s">
        <v>492</v>
      </c>
      <c r="J173" s="16"/>
      <c r="K173" s="73" t="str">
        <f>HYPERLINK("D:\JeuxVideo collection\Photos Full set GC\Killer 7 (modèle).jpg","Killer 7")</f>
        <v>Killer 7</v>
      </c>
    </row>
    <row r="174" spans="3:11" ht="16.5" customHeight="1" x14ac:dyDescent="0.25">
      <c r="C174" s="151"/>
      <c r="D174" s="3" t="s">
        <v>167</v>
      </c>
      <c r="E174" s="4"/>
      <c r="F174" s="4"/>
      <c r="G174" s="4"/>
      <c r="H174" s="4"/>
      <c r="I174" s="4"/>
      <c r="J174" s="16"/>
      <c r="K174" s="23"/>
    </row>
    <row r="175" spans="3:11" ht="16.5" customHeight="1" x14ac:dyDescent="0.25">
      <c r="C175" s="151"/>
      <c r="D175" s="3" t="s">
        <v>168</v>
      </c>
      <c r="E175" s="4"/>
      <c r="F175" s="4"/>
      <c r="G175" s="4"/>
      <c r="H175" s="4"/>
      <c r="I175" s="4"/>
      <c r="J175" s="16"/>
      <c r="K175" s="23"/>
    </row>
    <row r="176" spans="3:11" ht="16.5" customHeight="1" x14ac:dyDescent="0.25">
      <c r="C176" s="151"/>
      <c r="D176" s="3" t="s">
        <v>169</v>
      </c>
      <c r="E176" s="4" t="s">
        <v>491</v>
      </c>
      <c r="F176" s="22" t="s">
        <v>511</v>
      </c>
      <c r="G176" s="4" t="s">
        <v>506</v>
      </c>
      <c r="H176" s="4" t="s">
        <v>492</v>
      </c>
      <c r="I176" s="4" t="s">
        <v>492</v>
      </c>
      <c r="J176" s="16"/>
      <c r="K176" s="33" t="str">
        <f>HYPERLINK("D:\JeuxVideo collection\Photos Full set GC\King of Temple (modèle).jpg","King of Temple")</f>
        <v>King of Temple</v>
      </c>
    </row>
    <row r="177" spans="3:12" ht="16.5" customHeight="1" x14ac:dyDescent="0.25">
      <c r="C177" s="151"/>
      <c r="D177" s="3" t="s">
        <v>170</v>
      </c>
      <c r="E177" s="4"/>
      <c r="F177" s="4"/>
      <c r="G177" s="4"/>
      <c r="H177" s="4"/>
      <c r="I177" s="4"/>
      <c r="J177" s="16"/>
      <c r="K177" s="80"/>
    </row>
    <row r="178" spans="3:12" ht="16.5" customHeight="1" x14ac:dyDescent="0.25">
      <c r="C178" s="151"/>
      <c r="D178" s="3" t="s">
        <v>171</v>
      </c>
      <c r="E178" s="4"/>
      <c r="F178" s="4"/>
      <c r="G178" s="4"/>
      <c r="H178" s="4"/>
      <c r="I178" s="4"/>
      <c r="J178" s="16"/>
      <c r="K178" s="23"/>
    </row>
    <row r="179" spans="3:12" ht="16.5" customHeight="1" x14ac:dyDescent="0.25">
      <c r="C179" s="151" t="s">
        <v>466</v>
      </c>
      <c r="D179" s="3" t="s">
        <v>172</v>
      </c>
      <c r="E179" s="4"/>
      <c r="F179" s="4"/>
      <c r="G179" s="4"/>
      <c r="H179" s="4"/>
      <c r="I179" s="4"/>
      <c r="J179" s="16"/>
      <c r="K179" s="23"/>
    </row>
    <row r="180" spans="3:12" ht="16.5" customHeight="1" x14ac:dyDescent="0.25">
      <c r="C180" s="151"/>
      <c r="D180" s="3" t="s">
        <v>173</v>
      </c>
      <c r="E180" s="4"/>
      <c r="F180" s="4"/>
      <c r="G180" s="4"/>
      <c r="H180" s="4"/>
      <c r="I180" s="4"/>
      <c r="J180" s="16"/>
      <c r="K180" s="23"/>
    </row>
    <row r="181" spans="3:12" ht="16.5" customHeight="1" x14ac:dyDescent="0.25">
      <c r="C181" s="151"/>
      <c r="D181" s="3" t="s">
        <v>453</v>
      </c>
      <c r="E181" s="4"/>
      <c r="F181" s="4"/>
      <c r="G181" s="4"/>
      <c r="H181" s="4"/>
      <c r="I181" s="4"/>
      <c r="J181" s="16"/>
      <c r="K181" s="23"/>
    </row>
    <row r="182" spans="3:12" ht="16.5" customHeight="1" x14ac:dyDescent="0.25">
      <c r="C182" s="151"/>
      <c r="D182" s="3" t="s">
        <v>174</v>
      </c>
      <c r="E182" s="4"/>
      <c r="F182" s="4"/>
      <c r="G182" s="4"/>
      <c r="H182" s="4"/>
      <c r="I182" s="4"/>
      <c r="J182" s="16" t="s">
        <v>452</v>
      </c>
      <c r="K182" s="23"/>
    </row>
    <row r="183" spans="3:12" ht="16.5" customHeight="1" x14ac:dyDescent="0.25">
      <c r="C183" s="151"/>
      <c r="D183" s="3" t="s">
        <v>175</v>
      </c>
      <c r="E183" s="4"/>
      <c r="F183" s="4"/>
      <c r="G183" s="4"/>
      <c r="H183" s="4"/>
      <c r="I183" s="4"/>
      <c r="J183" s="16"/>
      <c r="K183" s="23"/>
    </row>
    <row r="184" spans="3:12" ht="16.5" customHeight="1" x14ac:dyDescent="0.25">
      <c r="C184" s="151"/>
      <c r="D184" s="3" t="s">
        <v>176</v>
      </c>
      <c r="E184" s="4" t="s">
        <v>491</v>
      </c>
      <c r="F184" s="4" t="s">
        <v>548</v>
      </c>
      <c r="G184" s="4" t="s">
        <v>492</v>
      </c>
      <c r="H184" s="4" t="s">
        <v>492</v>
      </c>
      <c r="I184" s="4" t="s">
        <v>492</v>
      </c>
      <c r="J184" s="16"/>
      <c r="K184" s="33" t="str">
        <f>HYPERLINK("D:\JeuxVideo collection\Photos Full set GC\Le règne du feu (modèle).jpg","Le règne du feu")</f>
        <v>Le règne du feu</v>
      </c>
      <c r="L184" s="1" t="s">
        <v>549</v>
      </c>
    </row>
    <row r="185" spans="3:12" ht="16.5" customHeight="1" x14ac:dyDescent="0.25">
      <c r="C185" s="151"/>
      <c r="D185" s="3" t="s">
        <v>177</v>
      </c>
      <c r="E185" s="4"/>
      <c r="F185" s="4"/>
      <c r="G185" s="4"/>
      <c r="H185" s="4"/>
      <c r="I185" s="4"/>
      <c r="J185" s="16"/>
      <c r="K185" s="80"/>
    </row>
    <row r="186" spans="3:12" ht="16.5" customHeight="1" x14ac:dyDescent="0.25">
      <c r="C186" s="151"/>
      <c r="D186" s="3" t="s">
        <v>178</v>
      </c>
      <c r="E186" s="4" t="s">
        <v>491</v>
      </c>
      <c r="F186" s="22" t="s">
        <v>511</v>
      </c>
      <c r="G186" s="4" t="s">
        <v>492</v>
      </c>
      <c r="H186" s="4" t="s">
        <v>492</v>
      </c>
      <c r="I186" s="4" t="s">
        <v>492</v>
      </c>
      <c r="J186" s="16"/>
      <c r="K186" s="33" t="str">
        <f>HYPERLINK("D:\JeuxVideo collection\Photos Full set GC\Le seigneur des anneaux Le retour du roi (modèle).jpg","Le seigneur des anneaux Le […]")</f>
        <v>Le seigneur des anneaux Le […]</v>
      </c>
    </row>
    <row r="187" spans="3:12" ht="16.5" customHeight="1" x14ac:dyDescent="0.25">
      <c r="C187" s="151"/>
      <c r="D187" s="3" t="s">
        <v>179</v>
      </c>
      <c r="E187" s="4"/>
      <c r="F187" s="4"/>
      <c r="G187" s="4"/>
      <c r="H187" s="4"/>
      <c r="I187" s="4"/>
      <c r="J187" s="16"/>
      <c r="K187" s="80"/>
    </row>
    <row r="188" spans="3:12" ht="16.5" customHeight="1" x14ac:dyDescent="0.25">
      <c r="C188" s="151"/>
      <c r="D188" s="3" t="s">
        <v>180</v>
      </c>
      <c r="E188" s="4"/>
      <c r="F188" s="4"/>
      <c r="G188" s="4"/>
      <c r="H188" s="4"/>
      <c r="I188" s="4"/>
      <c r="J188" s="16"/>
      <c r="K188" s="23"/>
    </row>
    <row r="189" spans="3:12" ht="16.5" customHeight="1" x14ac:dyDescent="0.25">
      <c r="C189" s="151"/>
      <c r="D189" s="3" t="s">
        <v>181</v>
      </c>
      <c r="E189" s="4"/>
      <c r="F189" s="4"/>
      <c r="G189" s="4"/>
      <c r="H189" s="4"/>
      <c r="I189" s="4"/>
      <c r="J189" s="16"/>
      <c r="K189" s="14"/>
    </row>
    <row r="190" spans="3:12" ht="16.5" customHeight="1" x14ac:dyDescent="0.25">
      <c r="C190" s="151"/>
      <c r="D190" s="3" t="s">
        <v>182</v>
      </c>
      <c r="E190" s="4"/>
      <c r="F190" s="4"/>
      <c r="G190" s="4"/>
      <c r="H190" s="4"/>
      <c r="I190" s="4"/>
      <c r="J190" s="13"/>
      <c r="K190" s="23"/>
    </row>
    <row r="191" spans="3:12" ht="16.5" customHeight="1" x14ac:dyDescent="0.25">
      <c r="C191" s="151"/>
      <c r="D191" s="3" t="s">
        <v>183</v>
      </c>
      <c r="E191" s="4" t="s">
        <v>491</v>
      </c>
      <c r="F191" s="35" t="s">
        <v>503</v>
      </c>
      <c r="G191" s="4" t="s">
        <v>492</v>
      </c>
      <c r="H191" s="4" t="s">
        <v>492</v>
      </c>
      <c r="I191" s="4" t="s">
        <v>492</v>
      </c>
      <c r="J191" s="16"/>
      <c r="K191" s="73" t="str">
        <f>HYPERLINK("D:\JeuxVideo collection\Photos Full set GC\Star Wars 2 (modèle).jpg","Star Wars 2")</f>
        <v>Star Wars 2</v>
      </c>
    </row>
    <row r="192" spans="3:12" ht="16.5" customHeight="1" x14ac:dyDescent="0.25">
      <c r="C192" s="151"/>
      <c r="D192" s="3" t="s">
        <v>184</v>
      </c>
      <c r="E192" s="4"/>
      <c r="F192" s="4"/>
      <c r="G192" s="4"/>
      <c r="H192" s="4"/>
      <c r="I192" s="4"/>
      <c r="J192" s="16"/>
      <c r="K192" s="80"/>
    </row>
    <row r="193" spans="3:11" ht="16.5" customHeight="1" x14ac:dyDescent="0.25">
      <c r="C193" s="151"/>
      <c r="D193" s="3" t="s">
        <v>185</v>
      </c>
      <c r="E193" s="4"/>
      <c r="F193" s="4"/>
      <c r="G193" s="4"/>
      <c r="H193" s="4"/>
      <c r="I193" s="4"/>
      <c r="J193" s="16"/>
      <c r="K193" s="23"/>
    </row>
    <row r="194" spans="3:11" ht="16.5" customHeight="1" x14ac:dyDescent="0.25">
      <c r="C194" s="151"/>
      <c r="D194" s="3" t="s">
        <v>186</v>
      </c>
      <c r="E194" s="4"/>
      <c r="F194" s="4"/>
      <c r="G194" s="4"/>
      <c r="H194" s="4"/>
      <c r="I194" s="4"/>
      <c r="J194" s="16"/>
      <c r="K194" s="23"/>
    </row>
    <row r="195" spans="3:11" ht="16.5" customHeight="1" x14ac:dyDescent="0.25">
      <c r="C195" s="151"/>
      <c r="D195" s="3" t="s">
        <v>187</v>
      </c>
      <c r="E195" s="4"/>
      <c r="F195" s="4"/>
      <c r="G195" s="4"/>
      <c r="H195" s="4"/>
      <c r="I195" s="4"/>
      <c r="J195" s="16"/>
      <c r="K195" s="23"/>
    </row>
    <row r="196" spans="3:11" ht="16.5" customHeight="1" x14ac:dyDescent="0.25">
      <c r="C196" s="151"/>
      <c r="D196" s="3" t="s">
        <v>188</v>
      </c>
      <c r="E196" s="4" t="s">
        <v>491</v>
      </c>
      <c r="F196" s="4" t="s">
        <v>503</v>
      </c>
      <c r="G196" s="4" t="s">
        <v>492</v>
      </c>
      <c r="H196" s="4" t="s">
        <v>492</v>
      </c>
      <c r="I196" s="4" t="s">
        <v>492</v>
      </c>
      <c r="J196" s="16" t="s">
        <v>452</v>
      </c>
      <c r="K196" s="73" t="str">
        <f>HYPERLINK("D:\JeuxVideo collection\Photos Full set GC\Les indestructibles (modèle).jpg","Les indestructibles")</f>
        <v>Les indestructibles</v>
      </c>
    </row>
    <row r="197" spans="3:11" ht="16.5" customHeight="1" x14ac:dyDescent="0.25">
      <c r="C197" s="151"/>
      <c r="D197" s="3" t="s">
        <v>189</v>
      </c>
      <c r="E197" s="4"/>
      <c r="F197" s="4"/>
      <c r="G197" s="4"/>
      <c r="H197" s="4"/>
      <c r="I197" s="4"/>
      <c r="J197" s="16"/>
      <c r="K197" s="80"/>
    </row>
    <row r="198" spans="3:11" ht="16.5" customHeight="1" x14ac:dyDescent="0.25">
      <c r="C198" s="151"/>
      <c r="D198" s="3" t="s">
        <v>190</v>
      </c>
      <c r="E198" s="4"/>
      <c r="F198" s="4"/>
      <c r="G198" s="4"/>
      <c r="H198" s="4"/>
      <c r="I198" s="4"/>
      <c r="J198" s="16"/>
      <c r="K198" s="23"/>
    </row>
    <row r="199" spans="3:11" ht="16.5" customHeight="1" x14ac:dyDescent="0.25">
      <c r="C199" s="151"/>
      <c r="D199" s="3" t="s">
        <v>191</v>
      </c>
      <c r="E199" s="4" t="s">
        <v>491</v>
      </c>
      <c r="F199" s="22" t="s">
        <v>512</v>
      </c>
      <c r="G199" s="4" t="s">
        <v>492</v>
      </c>
      <c r="H199" s="4" t="s">
        <v>492</v>
      </c>
      <c r="I199" s="4" t="s">
        <v>536</v>
      </c>
      <c r="J199" s="16"/>
      <c r="K199" s="73" t="str">
        <f>HYPERLINK("D:\JeuxVideo collection\Photos Full set GC\Les royaumes perdus (modèle).jpg","Les royaumes perdus")</f>
        <v>Les royaumes perdus</v>
      </c>
    </row>
    <row r="200" spans="3:11" ht="16.5" customHeight="1" x14ac:dyDescent="0.25">
      <c r="C200" s="151"/>
      <c r="D200" s="3" t="s">
        <v>192</v>
      </c>
      <c r="E200" s="4" t="s">
        <v>491</v>
      </c>
      <c r="F200" s="22" t="s">
        <v>512</v>
      </c>
      <c r="G200" s="4" t="s">
        <v>492</v>
      </c>
      <c r="H200" s="4" t="s">
        <v>492</v>
      </c>
      <c r="I200" s="4" t="s">
        <v>537</v>
      </c>
      <c r="J200" s="16"/>
      <c r="K200" s="51" t="str">
        <f>HYPERLINK("D:\JeuxVideo collection\Photos Full set GC\Les royaumes perdus (modèle).jpg","Les royaumes perdus")</f>
        <v>Les royaumes perdus</v>
      </c>
    </row>
    <row r="201" spans="3:11" ht="16.5" customHeight="1" x14ac:dyDescent="0.25">
      <c r="C201" s="151"/>
      <c r="D201" s="3" t="s">
        <v>193</v>
      </c>
      <c r="E201" s="4"/>
      <c r="F201" s="4"/>
      <c r="G201" s="4"/>
      <c r="H201" s="4"/>
      <c r="I201" s="4"/>
      <c r="J201" s="16"/>
      <c r="K201" s="23"/>
    </row>
    <row r="202" spans="3:11" ht="16.5" customHeight="1" x14ac:dyDescent="0.25">
      <c r="C202" s="151"/>
      <c r="D202" s="3" t="s">
        <v>194</v>
      </c>
      <c r="E202" s="4" t="s">
        <v>491</v>
      </c>
      <c r="F202" s="4" t="s">
        <v>502</v>
      </c>
      <c r="G202" s="4" t="s">
        <v>492</v>
      </c>
      <c r="H202" s="4" t="s">
        <v>492</v>
      </c>
      <c r="I202" s="4" t="s">
        <v>492</v>
      </c>
      <c r="J202" s="16" t="s">
        <v>452</v>
      </c>
      <c r="K202" s="73" t="str">
        <f>HYPERLINK("D:\JeuxVideo collection\Photos Full set GC\Les Sims Permis De Sortir (modèle).jpg","Les Sims Permis De Sortir")</f>
        <v>Les Sims Permis De Sortir</v>
      </c>
    </row>
    <row r="203" spans="3:11" ht="16.5" customHeight="1" x14ac:dyDescent="0.25">
      <c r="C203" s="151"/>
      <c r="D203" s="3" t="s">
        <v>195</v>
      </c>
      <c r="E203" s="4" t="s">
        <v>491</v>
      </c>
      <c r="F203" s="4" t="s">
        <v>503</v>
      </c>
      <c r="G203" s="4" t="s">
        <v>492</v>
      </c>
      <c r="H203" s="4" t="s">
        <v>492</v>
      </c>
      <c r="I203" s="4" t="s">
        <v>492</v>
      </c>
      <c r="J203" s="16"/>
      <c r="K203" s="51" t="str">
        <f>HYPERLINK("D:\JeuxVideo collection\Photos Full set GC\Les Sims 2 Animaux de Compagnie (modèle).jpg","Les Sims 2 Animaux de Compagnie")</f>
        <v>Les Sims 2 Animaux de Compagnie</v>
      </c>
    </row>
    <row r="204" spans="3:11" ht="16.5" customHeight="1" x14ac:dyDescent="0.25">
      <c r="C204" s="151"/>
      <c r="D204" s="3" t="s">
        <v>196</v>
      </c>
      <c r="E204" s="4"/>
      <c r="F204" s="4"/>
      <c r="G204" s="4"/>
      <c r="H204" s="4"/>
      <c r="I204" s="4"/>
      <c r="J204" s="16"/>
      <c r="K204" s="23"/>
    </row>
    <row r="205" spans="3:11" ht="16.5" customHeight="1" x14ac:dyDescent="0.25">
      <c r="C205" s="151"/>
      <c r="D205" s="3" t="s">
        <v>197</v>
      </c>
      <c r="E205" s="4"/>
      <c r="F205" s="4"/>
      <c r="G205" s="4"/>
      <c r="H205" s="4"/>
      <c r="I205" s="4"/>
      <c r="J205" s="16"/>
      <c r="K205" s="23"/>
    </row>
    <row r="206" spans="3:11" ht="16.5" customHeight="1" x14ac:dyDescent="0.25">
      <c r="C206" s="151"/>
      <c r="D206" s="3" t="s">
        <v>198</v>
      </c>
      <c r="E206" s="4"/>
      <c r="F206" s="4"/>
      <c r="G206" s="4"/>
      <c r="H206" s="4"/>
      <c r="I206" s="4"/>
      <c r="J206" s="16" t="s">
        <v>452</v>
      </c>
      <c r="K206" s="23"/>
    </row>
    <row r="207" spans="3:11" ht="16.5" customHeight="1" x14ac:dyDescent="0.25">
      <c r="C207" s="151"/>
      <c r="D207" s="3" t="s">
        <v>199</v>
      </c>
      <c r="E207" s="4" t="s">
        <v>491</v>
      </c>
      <c r="F207" s="22" t="s">
        <v>512</v>
      </c>
      <c r="G207" s="4" t="s">
        <v>491</v>
      </c>
      <c r="H207" s="4" t="s">
        <v>491</v>
      </c>
      <c r="I207" s="4" t="s">
        <v>492</v>
      </c>
      <c r="J207" s="16"/>
      <c r="K207" s="33" t="str">
        <f>HYPERLINK("D:\JeuxVideo collection\Photos Full set GC\Luigi's mansion (modèle).jpg","Luigi's mansion")</f>
        <v>Luigi's mansion</v>
      </c>
    </row>
    <row r="208" spans="3:11" ht="16.5" customHeight="1" x14ac:dyDescent="0.25">
      <c r="C208" s="151"/>
      <c r="D208" s="3" t="s">
        <v>200</v>
      </c>
      <c r="E208" s="4"/>
      <c r="F208" s="35"/>
      <c r="G208" s="4"/>
      <c r="H208" s="4"/>
      <c r="I208" s="4"/>
      <c r="J208" s="16"/>
      <c r="K208" s="80"/>
    </row>
    <row r="209" spans="3:11" ht="16.5" customHeight="1" x14ac:dyDescent="0.25">
      <c r="C209" s="151" t="s">
        <v>467</v>
      </c>
      <c r="D209" s="3" t="s">
        <v>201</v>
      </c>
      <c r="E209" s="4"/>
      <c r="F209" s="4"/>
      <c r="G209" s="4"/>
      <c r="H209" s="4"/>
      <c r="I209" s="4"/>
      <c r="J209" s="16"/>
      <c r="K209" s="23"/>
    </row>
    <row r="210" spans="3:11" ht="16.5" customHeight="1" x14ac:dyDescent="0.25">
      <c r="C210" s="151"/>
      <c r="D210" s="3" t="s">
        <v>202</v>
      </c>
      <c r="E210" s="4"/>
      <c r="F210" s="4"/>
      <c r="G210" s="4"/>
      <c r="H210" s="4"/>
      <c r="I210" s="4"/>
      <c r="J210" s="16"/>
      <c r="K210" s="23"/>
    </row>
    <row r="211" spans="3:11" ht="16.5" customHeight="1" x14ac:dyDescent="0.25">
      <c r="C211" s="151"/>
      <c r="D211" s="3" t="s">
        <v>203</v>
      </c>
      <c r="E211" s="4"/>
      <c r="F211" s="4"/>
      <c r="G211" s="4"/>
      <c r="H211" s="4"/>
      <c r="I211" s="4"/>
      <c r="J211" s="16"/>
      <c r="K211" s="23"/>
    </row>
    <row r="212" spans="3:11" ht="16.5" customHeight="1" x14ac:dyDescent="0.25">
      <c r="C212" s="151"/>
      <c r="D212" s="3" t="s">
        <v>204</v>
      </c>
      <c r="E212" s="4"/>
      <c r="F212" s="4"/>
      <c r="G212" s="4"/>
      <c r="H212" s="4"/>
      <c r="I212" s="4"/>
      <c r="J212" s="16"/>
      <c r="K212" s="23"/>
    </row>
    <row r="213" spans="3:11" ht="16.5" customHeight="1" x14ac:dyDescent="0.25">
      <c r="C213" s="151"/>
      <c r="D213" s="3" t="s">
        <v>205</v>
      </c>
      <c r="E213" s="140" t="s">
        <v>491</v>
      </c>
      <c r="F213" s="35" t="s">
        <v>502</v>
      </c>
      <c r="G213" s="140" t="s">
        <v>491</v>
      </c>
      <c r="H213" s="140" t="s">
        <v>491</v>
      </c>
      <c r="I213" s="140" t="s">
        <v>492</v>
      </c>
      <c r="J213" s="35"/>
      <c r="K213" s="73" t="str">
        <f>HYPERLINK("D:\JeuxVideo collection\Photos Full set GC\Mario Golf (modèle).jpg","Mario Golf")</f>
        <v>Mario Golf</v>
      </c>
    </row>
    <row r="214" spans="3:11" ht="16.5" customHeight="1" thickBot="1" x14ac:dyDescent="0.3">
      <c r="C214" s="151"/>
      <c r="D214" s="36" t="s">
        <v>206</v>
      </c>
      <c r="E214" s="48" t="s">
        <v>491</v>
      </c>
      <c r="F214" s="48" t="s">
        <v>503</v>
      </c>
      <c r="G214" s="48" t="s">
        <v>491</v>
      </c>
      <c r="H214" s="48" t="s">
        <v>491</v>
      </c>
      <c r="I214" s="48" t="s">
        <v>492</v>
      </c>
      <c r="J214" s="49"/>
      <c r="K214" s="51" t="str">
        <f>HYPERLINK("D:\JeuxVideo collection\Photos Full set GC\Mario Kart Double Dash (modèle).jpg","Mario Kart Double Dash")</f>
        <v>Mario Kart Double Dash</v>
      </c>
    </row>
    <row r="215" spans="3:11" ht="16.5" customHeight="1" thickBot="1" x14ac:dyDescent="0.3">
      <c r="C215" s="152"/>
      <c r="D215" s="40" t="s">
        <v>520</v>
      </c>
      <c r="E215" s="41" t="s">
        <v>491</v>
      </c>
      <c r="F215" s="41" t="s">
        <v>506</v>
      </c>
      <c r="G215" s="41" t="s">
        <v>491</v>
      </c>
      <c r="H215" s="47" t="s">
        <v>491</v>
      </c>
      <c r="I215" s="46" t="s">
        <v>492</v>
      </c>
      <c r="J215" s="42"/>
      <c r="K215" s="43" t="str">
        <f>HYPERLINK("D:\JeuxVideo collection\Photos Full set GC\Mario Kart Double Dash (boite rouge) (modèle).jpg","Mario Kart Double Dash (boite R)")</f>
        <v>Mario Kart Double Dash (boite R)</v>
      </c>
    </row>
    <row r="216" spans="3:11" ht="16.5" customHeight="1" thickBot="1" x14ac:dyDescent="0.3">
      <c r="C216" s="152"/>
      <c r="D216" s="40" t="s">
        <v>517</v>
      </c>
      <c r="E216" s="41" t="s">
        <v>518</v>
      </c>
      <c r="F216" s="41" t="s">
        <v>506</v>
      </c>
      <c r="G216" s="41" t="s">
        <v>519</v>
      </c>
      <c r="H216" s="41" t="s">
        <v>491</v>
      </c>
      <c r="I216" s="41" t="s">
        <v>492</v>
      </c>
      <c r="J216" s="42"/>
      <c r="K216" s="43" t="str">
        <f>HYPERLINK("D:\JeuxVideo collection\Photos Full set GC\Mario Kart Double Dash + Zelda (modèle).jpg","Mario Kart Double Dash + Zelda")</f>
        <v>Mario Kart Double Dash + Zelda</v>
      </c>
    </row>
    <row r="217" spans="3:11" ht="16.5" customHeight="1" x14ac:dyDescent="0.25">
      <c r="C217" s="151"/>
      <c r="D217" s="37" t="s">
        <v>207</v>
      </c>
      <c r="E217" s="142"/>
      <c r="F217" s="142"/>
      <c r="G217" s="142"/>
      <c r="H217" s="142"/>
      <c r="I217" s="142"/>
      <c r="J217" s="45"/>
      <c r="K217" s="144"/>
    </row>
    <row r="218" spans="3:11" ht="16.5" customHeight="1" x14ac:dyDescent="0.25">
      <c r="C218" s="151"/>
      <c r="D218" s="3" t="s">
        <v>208</v>
      </c>
      <c r="E218" s="38"/>
      <c r="F218" s="38"/>
      <c r="G218" s="38"/>
      <c r="H218" s="38"/>
      <c r="I218" s="38"/>
      <c r="J218" s="39"/>
      <c r="K218" s="44"/>
    </row>
    <row r="219" spans="3:11" ht="16.5" customHeight="1" thickBot="1" x14ac:dyDescent="0.3">
      <c r="C219" s="151"/>
      <c r="D219" s="36" t="s">
        <v>209</v>
      </c>
      <c r="E219" s="54"/>
      <c r="F219" s="54"/>
      <c r="G219" s="54"/>
      <c r="H219" s="54"/>
      <c r="I219" s="54"/>
      <c r="J219" s="55"/>
      <c r="K219" s="56"/>
    </row>
    <row r="220" spans="3:11" ht="16.5" customHeight="1" thickBot="1" x14ac:dyDescent="0.3">
      <c r="C220" s="152"/>
      <c r="D220" s="40" t="s">
        <v>534</v>
      </c>
      <c r="E220" s="41"/>
      <c r="F220" s="41"/>
      <c r="G220" s="41"/>
      <c r="H220" s="41"/>
      <c r="I220" s="41"/>
      <c r="J220" s="42"/>
      <c r="K220" s="57"/>
    </row>
    <row r="221" spans="3:11" ht="16.5" customHeight="1" thickBot="1" x14ac:dyDescent="0.3">
      <c r="C221" s="151"/>
      <c r="D221" s="78" t="s">
        <v>210</v>
      </c>
      <c r="E221" s="79" t="s">
        <v>491</v>
      </c>
      <c r="F221" s="143" t="s">
        <v>503</v>
      </c>
      <c r="G221" s="79" t="s">
        <v>491</v>
      </c>
      <c r="H221" s="79" t="s">
        <v>491</v>
      </c>
      <c r="I221" s="79" t="s">
        <v>492</v>
      </c>
      <c r="J221" s="49"/>
      <c r="K221" s="51" t="str">
        <f>HYPERLINK("D:\JeuxVideo collection\Photos Full set GC\Mario Party 7 (modèle).jpg","Mario Party 7")</f>
        <v>Mario Party 7</v>
      </c>
    </row>
    <row r="222" spans="3:11" ht="16.5" customHeight="1" thickBot="1" x14ac:dyDescent="0.3">
      <c r="C222" s="152"/>
      <c r="D222" s="40" t="s">
        <v>533</v>
      </c>
      <c r="E222" s="76" t="s">
        <v>491</v>
      </c>
      <c r="F222" s="76" t="s">
        <v>506</v>
      </c>
      <c r="G222" s="76" t="s">
        <v>491</v>
      </c>
      <c r="H222" s="76" t="s">
        <v>491</v>
      </c>
      <c r="I222" s="76" t="s">
        <v>492</v>
      </c>
      <c r="J222" s="77"/>
      <c r="K222" s="43" t="str">
        <f>HYPERLINK("D:\JeuxVideo collection\Photos Full set GC\Mario Party 7 Boite carton (modèle).jpg","Mario Party 7 Boite carton")</f>
        <v>Mario Party 7 Boite carton</v>
      </c>
    </row>
    <row r="223" spans="3:11" ht="16.5" customHeight="1" x14ac:dyDescent="0.25">
      <c r="C223" s="151"/>
      <c r="D223" s="37" t="s">
        <v>211</v>
      </c>
      <c r="E223" s="38" t="s">
        <v>491</v>
      </c>
      <c r="F223" s="38" t="s">
        <v>506</v>
      </c>
      <c r="G223" s="38" t="s">
        <v>491</v>
      </c>
      <c r="H223" s="38" t="s">
        <v>491</v>
      </c>
      <c r="I223" s="38" t="s">
        <v>492</v>
      </c>
      <c r="J223" s="39"/>
      <c r="K223" s="61" t="str">
        <f>HYPERLINK("D:\JeuxVideo collection\Photos Full set GC\Mario Power Tennis (modèle).jpg","Mario Power Tennis")</f>
        <v>Mario Power Tennis</v>
      </c>
    </row>
    <row r="224" spans="3:11" ht="16.5" customHeight="1" x14ac:dyDescent="0.25">
      <c r="C224" s="151"/>
      <c r="D224" s="3" t="s">
        <v>212</v>
      </c>
      <c r="E224" s="4"/>
      <c r="F224" s="4"/>
      <c r="G224" s="4"/>
      <c r="H224" s="4"/>
      <c r="I224" s="4"/>
      <c r="J224" s="16"/>
      <c r="K224" s="44"/>
    </row>
    <row r="225" spans="3:11" ht="16.5" customHeight="1" x14ac:dyDescent="0.25">
      <c r="C225" s="151"/>
      <c r="D225" s="3" t="s">
        <v>213</v>
      </c>
      <c r="E225" s="4"/>
      <c r="F225" s="4"/>
      <c r="G225" s="4"/>
      <c r="H225" s="4"/>
      <c r="I225" s="4"/>
      <c r="J225" s="16"/>
      <c r="K225" s="23"/>
    </row>
    <row r="226" spans="3:11" ht="16.5" customHeight="1" x14ac:dyDescent="0.25">
      <c r="C226" s="151"/>
      <c r="D226" s="3" t="s">
        <v>214</v>
      </c>
      <c r="E226" s="4"/>
      <c r="F226" s="4"/>
      <c r="G226" s="4"/>
      <c r="H226" s="4"/>
      <c r="I226" s="4"/>
      <c r="J226" s="16"/>
      <c r="K226" s="23"/>
    </row>
    <row r="227" spans="3:11" ht="16.5" customHeight="1" x14ac:dyDescent="0.25">
      <c r="C227" s="151"/>
      <c r="D227" s="3" t="s">
        <v>215</v>
      </c>
      <c r="E227" s="4"/>
      <c r="F227" s="4"/>
      <c r="G227" s="4"/>
      <c r="H227" s="4"/>
      <c r="I227" s="4"/>
      <c r="J227" s="16"/>
      <c r="K227" s="23"/>
    </row>
    <row r="228" spans="3:11" ht="16.5" customHeight="1" x14ac:dyDescent="0.25">
      <c r="C228" s="151"/>
      <c r="D228" s="3" t="s">
        <v>216</v>
      </c>
      <c r="E228" s="4"/>
      <c r="F228" s="4"/>
      <c r="G228" s="4"/>
      <c r="H228" s="4"/>
      <c r="I228" s="4"/>
      <c r="J228" s="16"/>
      <c r="K228" s="23"/>
    </row>
    <row r="229" spans="3:11" ht="16.5" customHeight="1" x14ac:dyDescent="0.25">
      <c r="C229" s="151"/>
      <c r="D229" s="3" t="s">
        <v>217</v>
      </c>
      <c r="E229" s="4"/>
      <c r="F229" s="4"/>
      <c r="G229" s="4"/>
      <c r="H229" s="4"/>
      <c r="I229" s="4"/>
      <c r="J229" s="16"/>
      <c r="K229" s="23"/>
    </row>
    <row r="230" spans="3:11" ht="16.5" customHeight="1" x14ac:dyDescent="0.25">
      <c r="C230" s="151"/>
      <c r="D230" s="3" t="s">
        <v>218</v>
      </c>
      <c r="E230" s="4"/>
      <c r="F230" s="4"/>
      <c r="G230" s="4"/>
      <c r="H230" s="4"/>
      <c r="I230" s="4"/>
      <c r="J230" s="16"/>
      <c r="K230" s="23"/>
    </row>
    <row r="231" spans="3:11" ht="16.5" customHeight="1" x14ac:dyDescent="0.25">
      <c r="C231" s="151"/>
      <c r="D231" s="3" t="s">
        <v>219</v>
      </c>
      <c r="E231" s="4" t="s">
        <v>491</v>
      </c>
      <c r="F231" s="4" t="s">
        <v>506</v>
      </c>
      <c r="G231" s="4" t="s">
        <v>492</v>
      </c>
      <c r="H231" s="4" t="s">
        <v>492</v>
      </c>
      <c r="I231" s="4" t="s">
        <v>492</v>
      </c>
      <c r="J231" s="16"/>
      <c r="K231" s="33" t="str">
        <f>HYPERLINK("D:\JeuxVideo collection\Photos Full set GC\Metal of Honor En première ligne (modèle).jpg","Metal of Honor En première [..]")</f>
        <v>Metal of Honor En première [..]</v>
      </c>
    </row>
    <row r="232" spans="3:11" ht="16.5" customHeight="1" x14ac:dyDescent="0.25">
      <c r="C232" s="151"/>
      <c r="D232" s="3" t="s">
        <v>220</v>
      </c>
      <c r="E232" s="4"/>
      <c r="F232" s="4"/>
      <c r="G232" s="4"/>
      <c r="H232" s="4"/>
      <c r="I232" s="4"/>
      <c r="J232" s="16"/>
      <c r="K232" s="23"/>
    </row>
    <row r="233" spans="3:11" ht="16.5" customHeight="1" x14ac:dyDescent="0.25">
      <c r="C233" s="151"/>
      <c r="D233" s="3" t="s">
        <v>221</v>
      </c>
      <c r="E233" s="4" t="s">
        <v>491</v>
      </c>
      <c r="F233" s="4" t="s">
        <v>506</v>
      </c>
      <c r="G233" s="4" t="s">
        <v>492</v>
      </c>
      <c r="H233" s="4" t="s">
        <v>492</v>
      </c>
      <c r="I233" s="4" t="s">
        <v>516</v>
      </c>
      <c r="J233" s="16"/>
      <c r="K233" s="33" t="str">
        <f>HYPERLINK("D:\JeuxVideo collection\Photos Full set GC\Metal of Honor Soleil Levant (modèle).jpg","Metal of Honor Soleil Levant")</f>
        <v>Metal of Honor Soleil Levant</v>
      </c>
    </row>
    <row r="234" spans="3:11" ht="16.5" customHeight="1" x14ac:dyDescent="0.25">
      <c r="C234" s="151"/>
      <c r="D234" s="3" t="s">
        <v>222</v>
      </c>
      <c r="E234" s="4"/>
      <c r="F234" s="4"/>
      <c r="G234" s="4"/>
      <c r="H234" s="4"/>
      <c r="I234" s="4"/>
      <c r="J234" s="16"/>
      <c r="K234" s="23"/>
    </row>
    <row r="235" spans="3:11" ht="16.5" customHeight="1" x14ac:dyDescent="0.25">
      <c r="C235" s="151"/>
      <c r="D235" s="3" t="s">
        <v>223</v>
      </c>
      <c r="E235" s="4"/>
      <c r="F235" s="4"/>
      <c r="G235" s="4"/>
      <c r="H235" s="4"/>
      <c r="I235" s="4"/>
      <c r="J235" s="16"/>
      <c r="K235" s="23"/>
    </row>
    <row r="236" spans="3:11" ht="16.5" customHeight="1" x14ac:dyDescent="0.25">
      <c r="C236" s="151"/>
      <c r="D236" s="3" t="s">
        <v>224</v>
      </c>
      <c r="E236" s="4"/>
      <c r="F236" s="4"/>
      <c r="G236" s="4"/>
      <c r="H236" s="4"/>
      <c r="I236" s="4"/>
      <c r="J236" s="16"/>
      <c r="K236" s="23"/>
    </row>
    <row r="237" spans="3:11" ht="16.5" customHeight="1" x14ac:dyDescent="0.25">
      <c r="C237" s="151"/>
      <c r="D237" s="3" t="s">
        <v>225</v>
      </c>
      <c r="E237" s="4" t="s">
        <v>491</v>
      </c>
      <c r="F237" s="4" t="s">
        <v>506</v>
      </c>
      <c r="G237" s="4" t="s">
        <v>492</v>
      </c>
      <c r="H237" s="4" t="s">
        <v>492</v>
      </c>
      <c r="I237" s="4" t="s">
        <v>492</v>
      </c>
      <c r="J237" s="16"/>
      <c r="K237" s="33" t="str">
        <f>HYPERLINK("D:\JeuxVideo collection\Photos Full set GC\Metal Arms (modèle).jpg","Metal Arms")</f>
        <v>Metal Arms</v>
      </c>
    </row>
    <row r="238" spans="3:11" ht="16.5" customHeight="1" x14ac:dyDescent="0.25">
      <c r="C238" s="151"/>
      <c r="D238" s="3" t="s">
        <v>226</v>
      </c>
      <c r="E238" s="4"/>
      <c r="F238" s="4"/>
      <c r="G238" s="4"/>
      <c r="H238" s="4"/>
      <c r="I238" s="4"/>
      <c r="J238" s="16"/>
      <c r="K238" s="23"/>
    </row>
    <row r="239" spans="3:11" ht="16.5" customHeight="1" x14ac:dyDescent="0.25">
      <c r="C239" s="151"/>
      <c r="D239" s="3" t="s">
        <v>227</v>
      </c>
      <c r="E239" s="4" t="s">
        <v>491</v>
      </c>
      <c r="F239" s="35" t="s">
        <v>502</v>
      </c>
      <c r="G239" s="4" t="s">
        <v>491</v>
      </c>
      <c r="H239" s="4" t="s">
        <v>491</v>
      </c>
      <c r="I239" s="4" t="s">
        <v>492</v>
      </c>
      <c r="J239" s="16"/>
      <c r="K239" s="73" t="str">
        <f>HYPERLINK("D:\JeuxVideo collection\Photos Full set GC\Metroid Prime 2 Echoes (modèle).jpg","Metroid Prime 2 Echoes")</f>
        <v>Metroid Prime 2 Echoes</v>
      </c>
    </row>
    <row r="240" spans="3:11" ht="16.5" customHeight="1" x14ac:dyDescent="0.25">
      <c r="C240" s="151"/>
      <c r="D240" s="3" t="s">
        <v>228</v>
      </c>
      <c r="E240" s="4"/>
      <c r="F240" s="38"/>
      <c r="G240" s="4"/>
      <c r="H240" s="4"/>
      <c r="I240" s="4"/>
      <c r="J240" s="16"/>
      <c r="K240" s="23"/>
    </row>
    <row r="241" spans="3:17" ht="16.5" customHeight="1" x14ac:dyDescent="0.25">
      <c r="C241" s="151"/>
      <c r="D241" s="3" t="s">
        <v>229</v>
      </c>
      <c r="E241" s="4"/>
      <c r="F241" s="4"/>
      <c r="G241" s="4"/>
      <c r="H241" s="4"/>
      <c r="I241" s="4"/>
      <c r="J241" s="16"/>
      <c r="K241" s="23"/>
    </row>
    <row r="242" spans="3:17" ht="16.5" customHeight="1" x14ac:dyDescent="0.25">
      <c r="C242" s="151"/>
      <c r="D242" s="3" t="s">
        <v>230</v>
      </c>
      <c r="E242" s="4"/>
      <c r="F242" s="4"/>
      <c r="G242" s="4"/>
      <c r="H242" s="4"/>
      <c r="I242" s="4"/>
      <c r="J242" s="16"/>
      <c r="K242" s="23"/>
      <c r="O242" s="7"/>
      <c r="P242" s="7"/>
      <c r="Q242" s="7"/>
    </row>
    <row r="243" spans="3:17" ht="16.5" customHeight="1" x14ac:dyDescent="0.25">
      <c r="C243" s="151"/>
      <c r="D243" s="3" t="s">
        <v>231</v>
      </c>
      <c r="E243" s="4"/>
      <c r="F243" s="4"/>
      <c r="G243" s="4"/>
      <c r="H243" s="4"/>
      <c r="I243" s="4"/>
      <c r="J243" s="16"/>
      <c r="K243" s="23"/>
      <c r="O243" s="9"/>
      <c r="P243" s="9"/>
      <c r="Q243" s="7"/>
    </row>
    <row r="244" spans="3:17" ht="16.5" customHeight="1" x14ac:dyDescent="0.25">
      <c r="C244" s="151"/>
      <c r="D244" s="3" t="s">
        <v>232</v>
      </c>
      <c r="E244" s="4"/>
      <c r="F244" s="4"/>
      <c r="G244" s="4"/>
      <c r="H244" s="4"/>
      <c r="I244" s="4"/>
      <c r="J244" s="16"/>
      <c r="K244" s="23"/>
      <c r="O244" s="9"/>
      <c r="P244" s="9"/>
      <c r="Q244" s="7"/>
    </row>
    <row r="245" spans="3:17" ht="16.5" customHeight="1" x14ac:dyDescent="0.25">
      <c r="C245" s="151"/>
      <c r="D245" s="3" t="s">
        <v>233</v>
      </c>
      <c r="E245" s="4"/>
      <c r="F245" s="4"/>
      <c r="G245" s="4"/>
      <c r="H245" s="4"/>
      <c r="I245" s="4"/>
      <c r="J245" s="16"/>
      <c r="K245" s="23"/>
      <c r="O245" s="9"/>
      <c r="P245" s="9"/>
      <c r="Q245" s="7"/>
    </row>
    <row r="246" spans="3:17" ht="16.5" customHeight="1" x14ac:dyDescent="0.25">
      <c r="C246" s="151"/>
      <c r="D246" s="3" t="s">
        <v>234</v>
      </c>
      <c r="E246" s="4"/>
      <c r="F246" s="4"/>
      <c r="G246" s="4"/>
      <c r="H246" s="4"/>
      <c r="I246" s="4"/>
      <c r="J246" s="16"/>
      <c r="K246" s="23"/>
      <c r="O246" s="9"/>
      <c r="P246" s="9"/>
      <c r="Q246" s="8"/>
    </row>
    <row r="247" spans="3:17" ht="16.5" customHeight="1" x14ac:dyDescent="0.25">
      <c r="C247" s="151"/>
      <c r="D247" s="3" t="s">
        <v>235</v>
      </c>
      <c r="E247" s="4"/>
      <c r="F247" s="4"/>
      <c r="G247" s="4"/>
      <c r="H247" s="4"/>
      <c r="I247" s="4"/>
      <c r="J247" s="16"/>
      <c r="K247" s="23"/>
      <c r="O247" s="9"/>
      <c r="P247" s="9"/>
      <c r="Q247" s="7"/>
    </row>
    <row r="248" spans="3:17" ht="16.5" customHeight="1" x14ac:dyDescent="0.25">
      <c r="C248" s="151"/>
      <c r="D248" s="3" t="s">
        <v>236</v>
      </c>
      <c r="E248" s="4"/>
      <c r="F248" s="4"/>
      <c r="G248" s="4"/>
      <c r="H248" s="4"/>
      <c r="I248" s="4"/>
      <c r="J248" s="16"/>
      <c r="K248" s="23"/>
      <c r="O248" s="9"/>
      <c r="P248" s="9"/>
      <c r="Q248" s="7"/>
    </row>
    <row r="249" spans="3:17" ht="16.5" customHeight="1" x14ac:dyDescent="0.25">
      <c r="C249" s="151"/>
      <c r="D249" s="3" t="s">
        <v>237</v>
      </c>
      <c r="E249" s="4"/>
      <c r="F249" s="4"/>
      <c r="G249" s="4"/>
      <c r="H249" s="4"/>
      <c r="I249" s="4"/>
      <c r="J249" s="16"/>
      <c r="K249" s="23"/>
      <c r="O249" s="9"/>
      <c r="P249" s="9"/>
      <c r="Q249" s="7"/>
    </row>
    <row r="250" spans="3:17" ht="16.5" customHeight="1" x14ac:dyDescent="0.25">
      <c r="C250" s="151"/>
      <c r="D250" s="3" t="s">
        <v>238</v>
      </c>
      <c r="E250" s="4"/>
      <c r="F250" s="4"/>
      <c r="G250" s="4"/>
      <c r="H250" s="4"/>
      <c r="I250" s="4"/>
      <c r="J250" s="16"/>
      <c r="K250" s="23"/>
      <c r="O250" s="9"/>
      <c r="P250" s="9"/>
      <c r="Q250" s="8"/>
    </row>
    <row r="251" spans="3:17" ht="16.5" customHeight="1" x14ac:dyDescent="0.25">
      <c r="C251" s="178" t="s">
        <v>468</v>
      </c>
      <c r="D251" s="3" t="s">
        <v>239</v>
      </c>
      <c r="E251" s="4"/>
      <c r="F251" s="4"/>
      <c r="G251" s="4"/>
      <c r="H251" s="4"/>
      <c r="I251" s="4"/>
      <c r="J251" s="16"/>
      <c r="K251" s="23"/>
    </row>
    <row r="252" spans="3:17" ht="16.5" customHeight="1" x14ac:dyDescent="0.25">
      <c r="C252" s="179"/>
      <c r="D252" s="3" t="s">
        <v>240</v>
      </c>
      <c r="E252" s="4"/>
      <c r="F252" s="4"/>
      <c r="G252" s="4"/>
      <c r="H252" s="4"/>
      <c r="I252" s="4"/>
      <c r="J252" s="16"/>
      <c r="K252" s="23"/>
    </row>
    <row r="253" spans="3:17" ht="16.5" customHeight="1" x14ac:dyDescent="0.25">
      <c r="C253" s="179"/>
      <c r="D253" s="3" t="s">
        <v>241</v>
      </c>
      <c r="E253" s="4"/>
      <c r="F253" s="4"/>
      <c r="G253" s="4"/>
      <c r="H253" s="4"/>
      <c r="I253" s="34"/>
      <c r="J253" s="16"/>
      <c r="K253" s="23"/>
    </row>
    <row r="254" spans="3:17" ht="16.5" customHeight="1" x14ac:dyDescent="0.25">
      <c r="C254" s="179"/>
      <c r="D254" s="3" t="s">
        <v>242</v>
      </c>
      <c r="E254" s="4" t="s">
        <v>491</v>
      </c>
      <c r="F254" s="4" t="s">
        <v>506</v>
      </c>
      <c r="G254" s="4" t="s">
        <v>492</v>
      </c>
      <c r="H254" s="4" t="s">
        <v>492</v>
      </c>
      <c r="I254" s="35" t="s">
        <v>515</v>
      </c>
      <c r="J254" s="16"/>
      <c r="K254" s="33" t="str">
        <f>HYPERLINK("D:\JeuxVideo collection\Photos Full set GC\NBA Live 06 (modèle).jpg","NBA Live 06")</f>
        <v>NBA Live 06</v>
      </c>
    </row>
    <row r="255" spans="3:17" ht="16.5" customHeight="1" x14ac:dyDescent="0.25">
      <c r="C255" s="179"/>
      <c r="D255" s="3" t="s">
        <v>243</v>
      </c>
      <c r="E255" s="4"/>
      <c r="F255" s="4"/>
      <c r="G255" s="4"/>
      <c r="H255" s="4"/>
      <c r="I255" s="4"/>
      <c r="J255" s="16"/>
      <c r="K255" s="23"/>
    </row>
    <row r="256" spans="3:17" ht="16.5" customHeight="1" x14ac:dyDescent="0.25">
      <c r="C256" s="179"/>
      <c r="D256" s="3" t="s">
        <v>244</v>
      </c>
      <c r="E256" s="4"/>
      <c r="F256" s="4"/>
      <c r="G256" s="4"/>
      <c r="H256" s="4"/>
      <c r="I256" s="4"/>
      <c r="J256" s="16"/>
      <c r="K256" s="23"/>
    </row>
    <row r="257" spans="3:11" ht="16.5" customHeight="1" x14ac:dyDescent="0.25">
      <c r="C257" s="179"/>
      <c r="D257" s="3" t="s">
        <v>245</v>
      </c>
      <c r="E257" s="4"/>
      <c r="F257" s="4"/>
      <c r="G257" s="4"/>
      <c r="H257" s="4"/>
      <c r="I257" s="4"/>
      <c r="J257" s="16"/>
      <c r="K257" s="23"/>
    </row>
    <row r="258" spans="3:11" ht="16.5" customHeight="1" x14ac:dyDescent="0.25">
      <c r="C258" s="179"/>
      <c r="D258" s="3" t="s">
        <v>246</v>
      </c>
      <c r="E258" s="4"/>
      <c r="F258" s="4"/>
      <c r="G258" s="4"/>
      <c r="H258" s="4"/>
      <c r="I258" s="4"/>
      <c r="J258" s="16"/>
      <c r="K258" s="23"/>
    </row>
    <row r="259" spans="3:11" ht="16.5" customHeight="1" x14ac:dyDescent="0.25">
      <c r="C259" s="179"/>
      <c r="D259" s="3" t="s">
        <v>247</v>
      </c>
      <c r="E259" s="4"/>
      <c r="F259" s="4"/>
      <c r="G259" s="4"/>
      <c r="H259" s="4"/>
      <c r="I259" s="4"/>
      <c r="J259" s="16"/>
      <c r="K259" s="23"/>
    </row>
    <row r="260" spans="3:11" ht="16.5" customHeight="1" x14ac:dyDescent="0.25">
      <c r="C260" s="179"/>
      <c r="D260" s="3" t="s">
        <v>248</v>
      </c>
      <c r="E260" s="4"/>
      <c r="F260" s="4"/>
      <c r="G260" s="4"/>
      <c r="H260" s="4"/>
      <c r="I260" s="4"/>
      <c r="J260" s="16"/>
      <c r="K260" s="23"/>
    </row>
    <row r="261" spans="3:11" ht="16.5" customHeight="1" x14ac:dyDescent="0.25">
      <c r="C261" s="179"/>
      <c r="D261" s="3" t="s">
        <v>249</v>
      </c>
      <c r="E261" s="4" t="s">
        <v>491</v>
      </c>
      <c r="F261" s="4" t="s">
        <v>506</v>
      </c>
      <c r="G261" s="4" t="s">
        <v>492</v>
      </c>
      <c r="H261" s="4" t="s">
        <v>492</v>
      </c>
      <c r="I261" s="4" t="s">
        <v>492</v>
      </c>
      <c r="J261" s="16"/>
      <c r="K261" s="33" t="str">
        <f>HYPERLINK("D:\JeuxVideo collection\Photos Full set GC\Need For Speed Carbon (modèle).jpg","Need For Speed Carbon")</f>
        <v>Need For Speed Carbon</v>
      </c>
    </row>
    <row r="262" spans="3:11" ht="16.5" customHeight="1" x14ac:dyDescent="0.25">
      <c r="C262" s="179"/>
      <c r="D262" s="3" t="s">
        <v>250</v>
      </c>
      <c r="E262" s="4" t="s">
        <v>491</v>
      </c>
      <c r="F262" s="4" t="s">
        <v>506</v>
      </c>
      <c r="G262" s="4" t="s">
        <v>492</v>
      </c>
      <c r="H262" s="4" t="s">
        <v>492</v>
      </c>
      <c r="I262" s="4" t="s">
        <v>492</v>
      </c>
      <c r="J262" s="16"/>
      <c r="K262" s="33" t="str">
        <f>HYPERLINK("D:\JeuxVideo collection\Photos Full set GC\Need For Speed Most Wanted (modèle).jpg","Need For Speed Most Wanted")</f>
        <v>Need For Speed Most Wanted</v>
      </c>
    </row>
    <row r="263" spans="3:11" ht="16.5" customHeight="1" x14ac:dyDescent="0.25">
      <c r="C263" s="179"/>
      <c r="D263" s="3" t="s">
        <v>251</v>
      </c>
      <c r="E263" s="4"/>
      <c r="F263" s="4"/>
      <c r="G263" s="4"/>
      <c r="H263" s="4"/>
      <c r="I263" s="4"/>
      <c r="J263" s="16"/>
      <c r="K263" s="23"/>
    </row>
    <row r="264" spans="3:11" ht="16.5" customHeight="1" x14ac:dyDescent="0.25">
      <c r="C264" s="179"/>
      <c r="D264" s="3" t="s">
        <v>252</v>
      </c>
      <c r="E264" s="4"/>
      <c r="F264" s="4"/>
      <c r="G264" s="4"/>
      <c r="H264" s="4"/>
      <c r="I264" s="4"/>
      <c r="J264" s="16"/>
      <c r="K264" s="23"/>
    </row>
    <row r="265" spans="3:11" ht="16.5" customHeight="1" x14ac:dyDescent="0.25">
      <c r="C265" s="179"/>
      <c r="D265" s="3" t="s">
        <v>253</v>
      </c>
      <c r="E265" s="4"/>
      <c r="F265" s="4"/>
      <c r="G265" s="4"/>
      <c r="H265" s="4"/>
      <c r="I265" s="4"/>
      <c r="J265" s="16"/>
      <c r="K265" s="23"/>
    </row>
    <row r="266" spans="3:11" ht="16.5" customHeight="1" x14ac:dyDescent="0.25">
      <c r="C266" s="179"/>
      <c r="D266" s="3" t="s">
        <v>254</v>
      </c>
      <c r="E266" s="4"/>
      <c r="F266" s="4"/>
      <c r="G266" s="4"/>
      <c r="H266" s="4"/>
      <c r="I266" s="4"/>
      <c r="J266" s="16"/>
      <c r="K266" s="23"/>
    </row>
    <row r="267" spans="3:11" ht="16.5" customHeight="1" x14ac:dyDescent="0.25">
      <c r="C267" s="179"/>
      <c r="D267" s="3" t="s">
        <v>255</v>
      </c>
      <c r="E267" s="4"/>
      <c r="F267" s="4"/>
      <c r="G267" s="4"/>
      <c r="H267" s="4"/>
      <c r="I267" s="4"/>
      <c r="J267" s="16"/>
      <c r="K267" s="23"/>
    </row>
    <row r="268" spans="3:11" ht="16.5" customHeight="1" x14ac:dyDescent="0.25">
      <c r="C268" s="179"/>
      <c r="D268" s="3" t="s">
        <v>256</v>
      </c>
      <c r="E268" s="4"/>
      <c r="F268" s="4"/>
      <c r="G268" s="4"/>
      <c r="H268" s="4"/>
      <c r="I268" s="4"/>
      <c r="J268" s="16"/>
      <c r="K268" s="23"/>
    </row>
    <row r="269" spans="3:11" ht="16.5" customHeight="1" x14ac:dyDescent="0.25">
      <c r="C269" s="179"/>
      <c r="D269" s="3" t="s">
        <v>257</v>
      </c>
      <c r="E269" s="4" t="s">
        <v>491</v>
      </c>
      <c r="F269" s="35" t="s">
        <v>502</v>
      </c>
      <c r="G269" s="4" t="s">
        <v>492</v>
      </c>
      <c r="H269" s="4" t="s">
        <v>492</v>
      </c>
      <c r="I269" s="4" t="s">
        <v>492</v>
      </c>
      <c r="J269" s="16"/>
      <c r="K269" s="73" t="str">
        <f>HYPERLINK("D:\JeuxVideo collection\Photos Full set GC\NHL 2003 (modèle).jpg","NHL 2003")</f>
        <v>NHL 2003</v>
      </c>
    </row>
    <row r="270" spans="3:11" ht="16.5" customHeight="1" x14ac:dyDescent="0.25">
      <c r="C270" s="179"/>
      <c r="D270" s="3" t="s">
        <v>258</v>
      </c>
      <c r="E270" s="4"/>
      <c r="F270" s="38"/>
      <c r="G270" s="4"/>
      <c r="H270" s="4"/>
      <c r="I270" s="4"/>
      <c r="J270" s="16"/>
      <c r="K270" s="23"/>
    </row>
    <row r="271" spans="3:11" ht="16.5" customHeight="1" x14ac:dyDescent="0.25">
      <c r="C271" s="179"/>
      <c r="D271" s="3" t="s">
        <v>259</v>
      </c>
      <c r="E271" s="4"/>
      <c r="F271" s="4"/>
      <c r="G271" s="4"/>
      <c r="H271" s="4"/>
      <c r="I271" s="4"/>
      <c r="J271" s="16"/>
      <c r="K271" s="23"/>
    </row>
    <row r="272" spans="3:11" ht="16.5" customHeight="1" x14ac:dyDescent="0.25">
      <c r="C272" s="179"/>
      <c r="D272" s="3" t="s">
        <v>260</v>
      </c>
      <c r="E272" s="4"/>
      <c r="F272" s="4"/>
      <c r="G272" s="4"/>
      <c r="H272" s="4"/>
      <c r="I272" s="4"/>
      <c r="J272" s="16"/>
      <c r="K272" s="23"/>
    </row>
    <row r="273" spans="3:11" ht="16.5" customHeight="1" x14ac:dyDescent="0.25">
      <c r="C273" s="179"/>
      <c r="D273" s="3" t="s">
        <v>261</v>
      </c>
      <c r="E273" s="4"/>
      <c r="F273" s="4"/>
      <c r="G273" s="4"/>
      <c r="H273" s="4"/>
      <c r="I273" s="4"/>
      <c r="J273" s="16"/>
      <c r="K273" s="23"/>
    </row>
    <row r="274" spans="3:11" ht="16.5" customHeight="1" x14ac:dyDescent="0.25">
      <c r="C274" s="179"/>
      <c r="D274" s="3" t="s">
        <v>262</v>
      </c>
      <c r="E274" s="4" t="s">
        <v>491</v>
      </c>
      <c r="F274" s="4" t="s">
        <v>506</v>
      </c>
      <c r="G274" s="4" t="s">
        <v>492</v>
      </c>
      <c r="H274" s="4" t="s">
        <v>492</v>
      </c>
      <c r="I274" s="4" t="s">
        <v>506</v>
      </c>
      <c r="J274" s="16"/>
      <c r="K274" s="33" t="str">
        <f>HYPERLINK("D:\JeuxVideo collection\Photos Full set GC\NHL Hitz 20-02 (modèle).jpg","NHL Hitz 20-02")</f>
        <v>NHL Hitz 20-02</v>
      </c>
    </row>
    <row r="275" spans="3:11" ht="16.5" customHeight="1" x14ac:dyDescent="0.25">
      <c r="C275" s="179"/>
      <c r="D275" s="3" t="s">
        <v>263</v>
      </c>
      <c r="E275" s="4"/>
      <c r="F275" s="4"/>
      <c r="G275" s="4"/>
      <c r="H275" s="4"/>
      <c r="I275" s="4"/>
      <c r="J275" s="16"/>
      <c r="K275" s="23"/>
    </row>
    <row r="276" spans="3:11" ht="16.5" customHeight="1" x14ac:dyDescent="0.25">
      <c r="C276" s="179"/>
      <c r="D276" s="3" t="s">
        <v>264</v>
      </c>
      <c r="E276" s="4"/>
      <c r="F276" s="4"/>
      <c r="G276" s="4"/>
      <c r="H276" s="4"/>
      <c r="I276" s="4"/>
      <c r="J276" s="16"/>
      <c r="K276" s="23"/>
    </row>
    <row r="277" spans="3:11" ht="16.5" customHeight="1" thickBot="1" x14ac:dyDescent="0.3">
      <c r="C277" s="178" t="s">
        <v>469</v>
      </c>
      <c r="D277" s="182" t="s">
        <v>265</v>
      </c>
      <c r="E277" s="54"/>
      <c r="F277" s="54"/>
      <c r="G277" s="54"/>
      <c r="H277" s="54"/>
      <c r="I277" s="54"/>
      <c r="J277" s="55"/>
      <c r="K277" s="56"/>
    </row>
    <row r="278" spans="3:11" ht="16.5" customHeight="1" thickBot="1" x14ac:dyDescent="0.3">
      <c r="C278" s="181"/>
      <c r="D278" s="40" t="s">
        <v>615</v>
      </c>
      <c r="E278" s="41"/>
      <c r="F278" s="41"/>
      <c r="G278" s="41"/>
      <c r="H278" s="41"/>
      <c r="I278" s="41"/>
      <c r="J278" s="42"/>
      <c r="K278" s="57"/>
    </row>
    <row r="279" spans="3:11" ht="16.5" customHeight="1" x14ac:dyDescent="0.25">
      <c r="C279" s="179"/>
      <c r="D279" s="183" t="s">
        <v>266</v>
      </c>
      <c r="E279" s="38"/>
      <c r="F279" s="38"/>
      <c r="G279" s="38"/>
      <c r="H279" s="38"/>
      <c r="I279" s="38"/>
      <c r="J279" s="39"/>
      <c r="K279" s="44"/>
    </row>
    <row r="280" spans="3:11" ht="16.5" customHeight="1" thickBot="1" x14ac:dyDescent="0.3">
      <c r="C280" s="180"/>
      <c r="D280" s="182" t="s">
        <v>267</v>
      </c>
      <c r="E280" s="54"/>
      <c r="F280" s="54"/>
      <c r="G280" s="54"/>
      <c r="H280" s="54"/>
      <c r="I280" s="54"/>
      <c r="J280" s="55"/>
      <c r="K280" s="56"/>
    </row>
    <row r="281" spans="3:11" ht="16.5" customHeight="1" thickBot="1" x14ac:dyDescent="0.3">
      <c r="C281" s="152" t="s">
        <v>470</v>
      </c>
      <c r="D281" s="40" t="s">
        <v>614</v>
      </c>
      <c r="E281" s="41"/>
      <c r="F281" s="41"/>
      <c r="G281" s="41"/>
      <c r="H281" s="41"/>
      <c r="I281" s="41"/>
      <c r="J281" s="42"/>
      <c r="K281" s="57"/>
    </row>
    <row r="282" spans="3:11" ht="16.5" customHeight="1" x14ac:dyDescent="0.25">
      <c r="C282" s="151"/>
      <c r="D282" s="37" t="s">
        <v>268</v>
      </c>
      <c r="E282" s="38"/>
      <c r="F282" s="38"/>
      <c r="G282" s="38"/>
      <c r="H282" s="38"/>
      <c r="I282" s="38"/>
      <c r="J282" s="39"/>
      <c r="K282" s="44"/>
    </row>
    <row r="283" spans="3:11" ht="16.5" customHeight="1" x14ac:dyDescent="0.25">
      <c r="C283" s="151"/>
      <c r="D283" s="3" t="s">
        <v>269</v>
      </c>
      <c r="E283" s="4"/>
      <c r="F283" s="4"/>
      <c r="G283" s="4"/>
      <c r="H283" s="4"/>
      <c r="I283" s="4"/>
      <c r="J283" s="16"/>
      <c r="K283" s="23"/>
    </row>
    <row r="284" spans="3:11" ht="16.5" customHeight="1" x14ac:dyDescent="0.25">
      <c r="C284" s="151"/>
      <c r="D284" s="3" t="s">
        <v>270</v>
      </c>
      <c r="E284" s="4"/>
      <c r="F284" s="4"/>
      <c r="G284" s="4"/>
      <c r="H284" s="4"/>
      <c r="I284" s="4"/>
      <c r="J284" s="16"/>
      <c r="K284" s="23"/>
    </row>
    <row r="285" spans="3:11" ht="16.5" customHeight="1" x14ac:dyDescent="0.25">
      <c r="C285" s="151"/>
      <c r="D285" s="3" t="s">
        <v>481</v>
      </c>
      <c r="E285" s="4"/>
      <c r="F285" s="4"/>
      <c r="G285" s="4"/>
      <c r="H285" s="4"/>
      <c r="I285" s="4"/>
      <c r="J285" s="16"/>
      <c r="K285" s="23"/>
    </row>
    <row r="286" spans="3:11" ht="16.5" customHeight="1" x14ac:dyDescent="0.25">
      <c r="C286" s="151"/>
      <c r="D286" s="3" t="s">
        <v>271</v>
      </c>
      <c r="E286" s="4"/>
      <c r="F286" s="4"/>
      <c r="G286" s="4"/>
      <c r="H286" s="4"/>
      <c r="I286" s="4"/>
      <c r="J286" s="16"/>
      <c r="K286" s="23"/>
    </row>
    <row r="287" spans="3:11" ht="16.5" customHeight="1" x14ac:dyDescent="0.25">
      <c r="C287" s="151"/>
      <c r="D287" s="3" t="s">
        <v>272</v>
      </c>
      <c r="E287" s="4" t="s">
        <v>491</v>
      </c>
      <c r="F287" s="63" t="s">
        <v>504</v>
      </c>
      <c r="G287" s="4" t="s">
        <v>492</v>
      </c>
      <c r="H287" s="4" t="s">
        <v>492</v>
      </c>
      <c r="I287" s="4" t="s">
        <v>492</v>
      </c>
      <c r="J287" s="16"/>
      <c r="K287" s="73" t="str">
        <f>HYPERLINK("D:\JeuxVideo collection\Photos Full set GC\Phantasy Star Online Episode III (modèle).jpg","Phantasy Star Online Episode III")</f>
        <v>Phantasy Star Online Episode III</v>
      </c>
    </row>
    <row r="288" spans="3:11" ht="16.5" customHeight="1" x14ac:dyDescent="0.25">
      <c r="C288" s="151"/>
      <c r="D288" s="3" t="s">
        <v>273</v>
      </c>
      <c r="E288" s="4"/>
      <c r="F288" s="4"/>
      <c r="G288" s="4"/>
      <c r="H288" s="4"/>
      <c r="I288" s="4"/>
      <c r="J288" s="16"/>
      <c r="K288" s="23"/>
    </row>
    <row r="289" spans="3:11" ht="16.5" customHeight="1" x14ac:dyDescent="0.25">
      <c r="C289" s="151"/>
      <c r="D289" s="3" t="s">
        <v>274</v>
      </c>
      <c r="E289" s="4"/>
      <c r="F289" s="4"/>
      <c r="G289" s="4"/>
      <c r="H289" s="4"/>
      <c r="I289" s="4"/>
      <c r="J289" s="16"/>
      <c r="K289" s="23"/>
    </row>
    <row r="290" spans="3:11" ht="16.5" customHeight="1" x14ac:dyDescent="0.25">
      <c r="C290" s="151"/>
      <c r="D290" s="3" t="s">
        <v>275</v>
      </c>
      <c r="E290" s="4"/>
      <c r="F290" s="4"/>
      <c r="G290" s="4"/>
      <c r="H290" s="4"/>
      <c r="I290" s="4"/>
      <c r="J290" s="16"/>
      <c r="K290" s="23"/>
    </row>
    <row r="291" spans="3:11" ht="16.5" customHeight="1" x14ac:dyDescent="0.25">
      <c r="C291" s="151"/>
      <c r="D291" s="3" t="s">
        <v>276</v>
      </c>
      <c r="E291" s="4"/>
      <c r="F291" s="4"/>
      <c r="G291" s="4"/>
      <c r="H291" s="4"/>
      <c r="I291" s="4"/>
      <c r="J291" s="16"/>
      <c r="K291" s="23"/>
    </row>
    <row r="292" spans="3:11" ht="16.5" customHeight="1" x14ac:dyDescent="0.25">
      <c r="C292" s="151"/>
      <c r="D292" s="3" t="s">
        <v>277</v>
      </c>
      <c r="E292" s="4" t="s">
        <v>491</v>
      </c>
      <c r="F292" s="4" t="s">
        <v>506</v>
      </c>
      <c r="G292" s="4" t="s">
        <v>491</v>
      </c>
      <c r="H292" s="4" t="s">
        <v>491</v>
      </c>
      <c r="I292" s="4" t="s">
        <v>492</v>
      </c>
      <c r="J292" s="16"/>
      <c r="K292" s="33" t="str">
        <f>HYPERLINK("D:\JeuxVideo collection\Photos Full set GC\Pokemon Channel (modèle).jpg","Pokemon Channel")</f>
        <v>Pokemon Channel</v>
      </c>
    </row>
    <row r="293" spans="3:11" ht="16.5" customHeight="1" x14ac:dyDescent="0.25">
      <c r="C293" s="151"/>
      <c r="D293" s="3" t="s">
        <v>278</v>
      </c>
      <c r="E293" s="4"/>
      <c r="F293" s="4"/>
      <c r="G293" s="4"/>
      <c r="H293" s="4"/>
      <c r="I293" s="4"/>
      <c r="J293" s="16"/>
      <c r="K293" s="23"/>
    </row>
    <row r="294" spans="3:11" ht="16.5" customHeight="1" x14ac:dyDescent="0.25">
      <c r="C294" s="151"/>
      <c r="D294" s="3" t="s">
        <v>279</v>
      </c>
      <c r="E294" s="4" t="s">
        <v>491</v>
      </c>
      <c r="F294" s="4" t="s">
        <v>506</v>
      </c>
      <c r="G294" s="4" t="s">
        <v>491</v>
      </c>
      <c r="H294" s="4" t="s">
        <v>491</v>
      </c>
      <c r="I294" s="4" t="s">
        <v>492</v>
      </c>
      <c r="J294" s="16"/>
      <c r="K294" s="33" t="str">
        <f>HYPERLINK("D:\JeuxVideo collection\Photos Full set GC\Pokemon XD (modèle).jpg","Pokemon XD")</f>
        <v>Pokemon XD</v>
      </c>
    </row>
    <row r="295" spans="3:11" ht="16.5" customHeight="1" x14ac:dyDescent="0.25">
      <c r="C295" s="151"/>
      <c r="D295" s="3" t="s">
        <v>280</v>
      </c>
      <c r="E295" s="4"/>
      <c r="F295" s="4"/>
      <c r="G295" s="4"/>
      <c r="H295" s="4"/>
      <c r="I295" s="4"/>
      <c r="J295" s="16"/>
      <c r="K295" s="23"/>
    </row>
    <row r="296" spans="3:11" ht="16.5" customHeight="1" x14ac:dyDescent="0.25">
      <c r="C296" s="151"/>
      <c r="D296" s="3" t="s">
        <v>281</v>
      </c>
      <c r="E296" s="4"/>
      <c r="F296" s="4"/>
      <c r="G296" s="4"/>
      <c r="H296" s="4"/>
      <c r="I296" s="4"/>
      <c r="J296" s="16"/>
      <c r="K296" s="23"/>
    </row>
    <row r="297" spans="3:11" ht="16.5" customHeight="1" x14ac:dyDescent="0.25">
      <c r="C297" s="151"/>
      <c r="D297" s="3" t="s">
        <v>282</v>
      </c>
      <c r="E297" s="4"/>
      <c r="F297" s="4"/>
      <c r="G297" s="4"/>
      <c r="H297" s="4"/>
      <c r="I297" s="4"/>
      <c r="J297" s="16"/>
      <c r="K297" s="23"/>
    </row>
    <row r="298" spans="3:11" ht="16.5" customHeight="1" x14ac:dyDescent="0.25">
      <c r="C298" s="151"/>
      <c r="D298" s="3" t="s">
        <v>283</v>
      </c>
      <c r="E298" s="4" t="s">
        <v>491</v>
      </c>
      <c r="F298" s="4" t="s">
        <v>506</v>
      </c>
      <c r="G298" s="4" t="s">
        <v>492</v>
      </c>
      <c r="H298" s="4" t="s">
        <v>492</v>
      </c>
      <c r="I298" s="4" t="s">
        <v>492</v>
      </c>
      <c r="J298" s="16"/>
      <c r="K298" s="33" t="str">
        <f>HYPERLINK("D:\JeuxVideo collection\Photos Full set GC\Prince of persia Les deux royaumes (modèle).jpg","Prince of persia Les deux […]")</f>
        <v>Prince of persia Les deux […]</v>
      </c>
    </row>
    <row r="299" spans="3:11" ht="16.5" customHeight="1" thickBot="1" x14ac:dyDescent="0.3">
      <c r="C299" s="151"/>
      <c r="D299" s="36" t="s">
        <v>284</v>
      </c>
      <c r="E299" s="54"/>
      <c r="F299" s="54"/>
      <c r="G299" s="54"/>
      <c r="H299" s="54"/>
      <c r="I299" s="54"/>
      <c r="J299" s="55"/>
      <c r="K299" s="56"/>
    </row>
    <row r="300" spans="3:11" ht="49.5" customHeight="1" thickBot="1" x14ac:dyDescent="0.3">
      <c r="C300" s="152"/>
      <c r="D300" s="141" t="s">
        <v>613</v>
      </c>
      <c r="E300" s="41"/>
      <c r="F300" s="41"/>
      <c r="G300" s="41"/>
      <c r="H300" s="41"/>
      <c r="I300" s="41"/>
      <c r="J300" s="42"/>
      <c r="K300" s="57"/>
    </row>
    <row r="301" spans="3:11" ht="16.5" customHeight="1" x14ac:dyDescent="0.25">
      <c r="C301" s="151"/>
      <c r="D301" s="37" t="s">
        <v>285</v>
      </c>
      <c r="E301" s="38"/>
      <c r="F301" s="38"/>
      <c r="G301" s="38"/>
      <c r="H301" s="38"/>
      <c r="I301" s="38"/>
      <c r="J301" s="39"/>
      <c r="K301" s="44"/>
    </row>
    <row r="302" spans="3:11" ht="16.5" customHeight="1" x14ac:dyDescent="0.25">
      <c r="C302" s="151"/>
      <c r="D302" s="3" t="s">
        <v>286</v>
      </c>
      <c r="E302" s="4"/>
      <c r="F302" s="4"/>
      <c r="G302" s="4"/>
      <c r="H302" s="4"/>
      <c r="I302" s="4"/>
      <c r="J302" s="16"/>
      <c r="K302" s="23"/>
    </row>
    <row r="303" spans="3:11" ht="16.5" customHeight="1" x14ac:dyDescent="0.25">
      <c r="C303" s="151"/>
      <c r="D303" s="3" t="s">
        <v>287</v>
      </c>
      <c r="E303" s="4"/>
      <c r="F303" s="4"/>
      <c r="G303" s="4"/>
      <c r="H303" s="4"/>
      <c r="I303" s="4"/>
      <c r="J303" s="16"/>
      <c r="K303" s="23"/>
    </row>
    <row r="304" spans="3:11" ht="16.5" customHeight="1" x14ac:dyDescent="0.25">
      <c r="C304" s="151" t="s">
        <v>471</v>
      </c>
      <c r="D304" s="3" t="s">
        <v>288</v>
      </c>
      <c r="E304" s="4"/>
      <c r="F304" s="4"/>
      <c r="G304" s="4"/>
      <c r="H304" s="4"/>
      <c r="I304" s="4"/>
      <c r="J304" s="16"/>
      <c r="K304" s="23"/>
    </row>
    <row r="305" spans="3:11" ht="16.5" customHeight="1" x14ac:dyDescent="0.25">
      <c r="C305" s="151"/>
      <c r="D305" s="3" t="s">
        <v>289</v>
      </c>
      <c r="E305" s="4"/>
      <c r="F305" s="4"/>
      <c r="G305" s="4"/>
      <c r="H305" s="4"/>
      <c r="I305" s="4"/>
      <c r="J305" s="16"/>
      <c r="K305" s="23"/>
    </row>
    <row r="306" spans="3:11" ht="16.5" customHeight="1" x14ac:dyDescent="0.25">
      <c r="C306" s="151"/>
      <c r="D306" s="3" t="s">
        <v>290</v>
      </c>
      <c r="E306" s="4"/>
      <c r="F306" s="4"/>
      <c r="G306" s="4"/>
      <c r="H306" s="4"/>
      <c r="I306" s="4"/>
      <c r="J306" s="16"/>
      <c r="K306" s="23"/>
    </row>
    <row r="307" spans="3:11" ht="16.5" customHeight="1" x14ac:dyDescent="0.25">
      <c r="C307" s="151"/>
      <c r="D307" s="3" t="s">
        <v>291</v>
      </c>
      <c r="E307" s="4"/>
      <c r="F307" s="4"/>
      <c r="G307" s="4"/>
      <c r="H307" s="4"/>
      <c r="I307" s="4"/>
      <c r="J307" s="16"/>
      <c r="K307" s="23"/>
    </row>
    <row r="308" spans="3:11" ht="16.5" customHeight="1" x14ac:dyDescent="0.25">
      <c r="C308" s="151"/>
      <c r="D308" s="3" t="s">
        <v>292</v>
      </c>
      <c r="E308" s="4"/>
      <c r="F308" s="4"/>
      <c r="G308" s="4"/>
      <c r="H308" s="4"/>
      <c r="I308" s="4"/>
      <c r="J308" s="16"/>
      <c r="K308" s="23"/>
    </row>
    <row r="309" spans="3:11" ht="16.5" customHeight="1" x14ac:dyDescent="0.25">
      <c r="C309" s="151"/>
      <c r="D309" s="3" t="s">
        <v>293</v>
      </c>
      <c r="E309" s="4"/>
      <c r="F309" s="4"/>
      <c r="G309" s="4"/>
      <c r="H309" s="4"/>
      <c r="I309" s="4"/>
      <c r="J309" s="16"/>
      <c r="K309" s="23"/>
    </row>
    <row r="310" spans="3:11" ht="16.5" customHeight="1" x14ac:dyDescent="0.25">
      <c r="C310" s="151"/>
      <c r="D310" s="3" t="s">
        <v>294</v>
      </c>
      <c r="E310" s="4" t="s">
        <v>491</v>
      </c>
      <c r="F310" s="22" t="s">
        <v>514</v>
      </c>
      <c r="G310" s="4" t="s">
        <v>492</v>
      </c>
      <c r="H310" s="4" t="s">
        <v>492</v>
      </c>
      <c r="I310" s="4" t="s">
        <v>492</v>
      </c>
      <c r="J310" s="16"/>
      <c r="K310" s="18" t="str">
        <f>HYPERLINK("D:\JeuxVideo collection\Photos Full set GC\Resident Evil Code Veronica X (modèle).jpg","Resident Evil : Code Veronica X")</f>
        <v>Resident Evil : Code Veronica X</v>
      </c>
    </row>
    <row r="311" spans="3:11" ht="16.5" customHeight="1" x14ac:dyDescent="0.25">
      <c r="C311" s="151"/>
      <c r="D311" s="3" t="s">
        <v>295</v>
      </c>
      <c r="E311" s="4"/>
      <c r="F311" s="4"/>
      <c r="G311" s="4"/>
      <c r="H311" s="4"/>
      <c r="I311" s="4"/>
      <c r="J311" s="16"/>
      <c r="K311" s="23"/>
    </row>
    <row r="312" spans="3:11" ht="16.5" customHeight="1" x14ac:dyDescent="0.25">
      <c r="C312" s="151"/>
      <c r="D312" s="3" t="s">
        <v>296</v>
      </c>
      <c r="E312" s="4"/>
      <c r="F312" s="4"/>
      <c r="G312" s="4"/>
      <c r="H312" s="4"/>
      <c r="I312" s="4"/>
      <c r="J312" s="16"/>
      <c r="K312" s="23"/>
    </row>
    <row r="313" spans="3:11" ht="16.5" customHeight="1" x14ac:dyDescent="0.25">
      <c r="C313" s="151"/>
      <c r="D313" s="3" t="s">
        <v>297</v>
      </c>
      <c r="E313" s="4"/>
      <c r="F313" s="4"/>
      <c r="G313" s="4"/>
      <c r="H313" s="4"/>
      <c r="I313" s="4"/>
      <c r="J313" s="16"/>
      <c r="K313" s="23"/>
    </row>
    <row r="314" spans="3:11" ht="16.5" customHeight="1" x14ac:dyDescent="0.25">
      <c r="C314" s="151"/>
      <c r="D314" s="3" t="s">
        <v>298</v>
      </c>
      <c r="E314" s="4"/>
      <c r="F314" s="4"/>
      <c r="G314" s="4"/>
      <c r="H314" s="4"/>
      <c r="I314" s="4"/>
      <c r="J314" s="16"/>
      <c r="K314" s="23"/>
    </row>
    <row r="315" spans="3:11" ht="16.5" customHeight="1" x14ac:dyDescent="0.25">
      <c r="C315" s="151"/>
      <c r="D315" s="3" t="s">
        <v>299</v>
      </c>
      <c r="E315" s="4"/>
      <c r="F315" s="4"/>
      <c r="G315" s="4"/>
      <c r="H315" s="4"/>
      <c r="I315" s="4"/>
      <c r="J315" s="16"/>
      <c r="K315" s="23"/>
    </row>
    <row r="316" spans="3:11" ht="16.5" customHeight="1" x14ac:dyDescent="0.25">
      <c r="C316" s="151"/>
      <c r="D316" s="3" t="s">
        <v>300</v>
      </c>
      <c r="E316" s="4"/>
      <c r="F316" s="4"/>
      <c r="G316" s="4"/>
      <c r="H316" s="4"/>
      <c r="I316" s="4"/>
      <c r="J316" s="16"/>
      <c r="K316" s="23"/>
    </row>
    <row r="317" spans="3:11" ht="16.5" customHeight="1" x14ac:dyDescent="0.25">
      <c r="C317" s="151"/>
      <c r="D317" s="3" t="s">
        <v>301</v>
      </c>
      <c r="E317" s="4"/>
      <c r="F317" s="4"/>
      <c r="G317" s="4"/>
      <c r="H317" s="4"/>
      <c r="I317" s="4"/>
      <c r="J317" s="16"/>
      <c r="K317" s="23"/>
    </row>
    <row r="318" spans="3:11" ht="16.5" customHeight="1" x14ac:dyDescent="0.25">
      <c r="C318" s="151"/>
      <c r="D318" s="3" t="s">
        <v>302</v>
      </c>
      <c r="E318" s="4"/>
      <c r="F318" s="4"/>
      <c r="G318" s="4"/>
      <c r="H318" s="4"/>
      <c r="I318" s="4"/>
      <c r="J318" s="16"/>
      <c r="K318" s="23"/>
    </row>
    <row r="319" spans="3:11" ht="16.5" customHeight="1" x14ac:dyDescent="0.25">
      <c r="C319" s="151"/>
      <c r="D319" s="3" t="s">
        <v>303</v>
      </c>
      <c r="E319" s="4"/>
      <c r="F319" s="4"/>
      <c r="G319" s="4"/>
      <c r="H319" s="4"/>
      <c r="I319" s="4"/>
      <c r="J319" s="16"/>
      <c r="K319" s="23"/>
    </row>
    <row r="320" spans="3:11" ht="16.5" customHeight="1" x14ac:dyDescent="0.25">
      <c r="C320" s="151"/>
      <c r="D320" s="3" t="s">
        <v>304</v>
      </c>
      <c r="E320" s="4"/>
      <c r="F320" s="4"/>
      <c r="G320" s="4"/>
      <c r="H320" s="4"/>
      <c r="I320" s="4"/>
      <c r="J320" s="16"/>
      <c r="K320" s="23"/>
    </row>
    <row r="321" spans="3:11" ht="16.5" customHeight="1" x14ac:dyDescent="0.25">
      <c r="C321" s="151"/>
      <c r="D321" s="3" t="s">
        <v>305</v>
      </c>
      <c r="E321" s="4"/>
      <c r="F321" s="4"/>
      <c r="G321" s="4"/>
      <c r="H321" s="4"/>
      <c r="I321" s="4"/>
      <c r="J321" s="16"/>
      <c r="K321" s="23"/>
    </row>
    <row r="322" spans="3:11" ht="16.5" customHeight="1" x14ac:dyDescent="0.25">
      <c r="C322" s="151" t="s">
        <v>472</v>
      </c>
      <c r="D322" s="3" t="s">
        <v>306</v>
      </c>
      <c r="E322" s="4"/>
      <c r="F322" s="4"/>
      <c r="G322" s="4"/>
      <c r="H322" s="4"/>
      <c r="I322" s="4"/>
      <c r="J322" s="16"/>
      <c r="K322" s="23"/>
    </row>
    <row r="323" spans="3:11" ht="16.5" customHeight="1" x14ac:dyDescent="0.25">
      <c r="C323" s="151"/>
      <c r="D323" s="3" t="s">
        <v>307</v>
      </c>
      <c r="E323" s="4"/>
      <c r="F323" s="4"/>
      <c r="G323" s="4"/>
      <c r="H323" s="4"/>
      <c r="I323" s="4"/>
      <c r="J323" s="16"/>
      <c r="K323" s="23"/>
    </row>
    <row r="324" spans="3:11" ht="16.5" customHeight="1" x14ac:dyDescent="0.25">
      <c r="C324" s="151"/>
      <c r="D324" s="3" t="s">
        <v>308</v>
      </c>
      <c r="E324" s="4"/>
      <c r="F324" s="4"/>
      <c r="G324" s="4"/>
      <c r="H324" s="4"/>
      <c r="I324" s="4"/>
      <c r="J324" s="16"/>
      <c r="K324" s="23"/>
    </row>
    <row r="325" spans="3:11" ht="16.5" customHeight="1" x14ac:dyDescent="0.25">
      <c r="C325" s="151"/>
      <c r="D325" s="3" t="s">
        <v>309</v>
      </c>
      <c r="E325" s="4"/>
      <c r="F325" s="4"/>
      <c r="G325" s="4"/>
      <c r="H325" s="4"/>
      <c r="I325" s="4"/>
      <c r="J325" s="16"/>
      <c r="K325" s="23"/>
    </row>
    <row r="326" spans="3:11" ht="16.5" customHeight="1" x14ac:dyDescent="0.25">
      <c r="C326" s="151"/>
      <c r="D326" s="3" t="s">
        <v>310</v>
      </c>
      <c r="E326" s="4"/>
      <c r="F326" s="4"/>
      <c r="G326" s="4"/>
      <c r="H326" s="4"/>
      <c r="I326" s="4"/>
      <c r="J326" s="16"/>
      <c r="K326" s="23"/>
    </row>
    <row r="327" spans="3:11" ht="16.5" customHeight="1" x14ac:dyDescent="0.25">
      <c r="C327" s="151"/>
      <c r="D327" s="3" t="s">
        <v>311</v>
      </c>
      <c r="E327" s="4"/>
      <c r="F327" s="4"/>
      <c r="G327" s="4"/>
      <c r="H327" s="4"/>
      <c r="I327" s="4"/>
      <c r="J327" s="16"/>
      <c r="K327" s="23"/>
    </row>
    <row r="328" spans="3:11" ht="16.5" customHeight="1" x14ac:dyDescent="0.25">
      <c r="C328" s="151"/>
      <c r="D328" s="3" t="s">
        <v>312</v>
      </c>
      <c r="E328" s="4" t="s">
        <v>491</v>
      </c>
      <c r="F328" s="22" t="s">
        <v>511</v>
      </c>
      <c r="G328" s="4" t="s">
        <v>492</v>
      </c>
      <c r="H328" s="4" t="s">
        <v>492</v>
      </c>
      <c r="I328" s="4" t="s">
        <v>492</v>
      </c>
      <c r="J328" s="16"/>
      <c r="K328" s="33" t="str">
        <f>HYPERLINK("D:\JeuxVideo collection\Photos Full set GC\Sega Soccer Slam (modèle).jpg","Sega Soccer Slam")</f>
        <v>Sega Soccer Slam</v>
      </c>
    </row>
    <row r="329" spans="3:11" ht="16.5" customHeight="1" x14ac:dyDescent="0.25">
      <c r="C329" s="151"/>
      <c r="D329" s="3" t="s">
        <v>313</v>
      </c>
      <c r="E329" s="4"/>
      <c r="F329" s="4"/>
      <c r="G329" s="4"/>
      <c r="H329" s="4"/>
      <c r="I329" s="4"/>
      <c r="J329" s="16"/>
      <c r="K329" s="23"/>
    </row>
    <row r="330" spans="3:11" ht="16.5" customHeight="1" x14ac:dyDescent="0.25">
      <c r="C330" s="151"/>
      <c r="D330" s="3" t="s">
        <v>314</v>
      </c>
      <c r="E330" s="4" t="s">
        <v>491</v>
      </c>
      <c r="F330" s="22" t="s">
        <v>512</v>
      </c>
      <c r="G330" s="4" t="s">
        <v>492</v>
      </c>
      <c r="H330" s="4" t="s">
        <v>492</v>
      </c>
      <c r="I330" s="4" t="s">
        <v>492</v>
      </c>
      <c r="J330" s="16"/>
      <c r="K330" s="33" t="str">
        <f>HYPERLINK("D:\JeuxVideo collection\Photos Full set GC\Shadow the Hedgehog (modèle).jpg","Shadow the Hedgehog")</f>
        <v>Shadow the Hedgehog</v>
      </c>
    </row>
    <row r="331" spans="3:11" ht="16.5" customHeight="1" x14ac:dyDescent="0.25">
      <c r="C331" s="151"/>
      <c r="D331" s="3" t="s">
        <v>315</v>
      </c>
      <c r="E331" s="4"/>
      <c r="F331" s="4"/>
      <c r="G331" s="4"/>
      <c r="H331" s="4"/>
      <c r="I331" s="4"/>
      <c r="J331" s="16"/>
      <c r="K331" s="23"/>
    </row>
    <row r="332" spans="3:11" ht="16.5" customHeight="1" x14ac:dyDescent="0.25">
      <c r="C332" s="151"/>
      <c r="D332" s="3" t="s">
        <v>316</v>
      </c>
      <c r="E332" s="4"/>
      <c r="F332" s="4"/>
      <c r="G332" s="4"/>
      <c r="H332" s="4"/>
      <c r="I332" s="4"/>
      <c r="J332" s="16"/>
      <c r="K332" s="23"/>
    </row>
    <row r="333" spans="3:11" ht="16.5" customHeight="1" x14ac:dyDescent="0.25">
      <c r="C333" s="151"/>
      <c r="D333" s="3" t="s">
        <v>317</v>
      </c>
      <c r="E333" s="4"/>
      <c r="F333" s="4"/>
      <c r="G333" s="4"/>
      <c r="H333" s="4"/>
      <c r="I333" s="4"/>
      <c r="J333" s="16"/>
      <c r="K333" s="23"/>
    </row>
    <row r="334" spans="3:11" ht="16.5" customHeight="1" x14ac:dyDescent="0.25">
      <c r="C334" s="151"/>
      <c r="D334" s="3" t="s">
        <v>318</v>
      </c>
      <c r="E334" s="4"/>
      <c r="F334" s="4"/>
      <c r="G334" s="4"/>
      <c r="H334" s="4"/>
      <c r="I334" s="4"/>
      <c r="J334" s="16"/>
      <c r="K334" s="23"/>
    </row>
    <row r="335" spans="3:11" ht="16.5" customHeight="1" x14ac:dyDescent="0.25">
      <c r="C335" s="151"/>
      <c r="D335" s="3" t="s">
        <v>319</v>
      </c>
      <c r="E335" s="4"/>
      <c r="F335" s="4"/>
      <c r="G335" s="4"/>
      <c r="H335" s="4"/>
      <c r="I335" s="4"/>
      <c r="J335" s="16"/>
      <c r="K335" s="23"/>
    </row>
    <row r="336" spans="3:11" ht="16.5" customHeight="1" x14ac:dyDescent="0.25">
      <c r="C336" s="151"/>
      <c r="D336" s="3" t="s">
        <v>320</v>
      </c>
      <c r="E336" s="4"/>
      <c r="F336" s="4"/>
      <c r="G336" s="4"/>
      <c r="H336" s="4"/>
      <c r="I336" s="4"/>
      <c r="J336" s="16"/>
      <c r="K336" s="23"/>
    </row>
    <row r="337" spans="3:12" ht="16.5" customHeight="1" x14ac:dyDescent="0.25">
      <c r="C337" s="151"/>
      <c r="D337" s="3" t="s">
        <v>321</v>
      </c>
      <c r="E337" s="4"/>
      <c r="F337" s="4"/>
      <c r="G337" s="4"/>
      <c r="H337" s="4"/>
      <c r="I337" s="4"/>
      <c r="J337" s="16"/>
      <c r="K337" s="23"/>
    </row>
    <row r="338" spans="3:12" ht="16.5" customHeight="1" x14ac:dyDescent="0.25">
      <c r="C338" s="151"/>
      <c r="D338" s="3" t="s">
        <v>322</v>
      </c>
      <c r="E338" s="4"/>
      <c r="F338" s="4"/>
      <c r="G338" s="4"/>
      <c r="H338" s="4"/>
      <c r="I338" s="4"/>
      <c r="J338" s="16"/>
      <c r="K338" s="23"/>
    </row>
    <row r="339" spans="3:12" ht="16.5" customHeight="1" x14ac:dyDescent="0.25">
      <c r="C339" s="151"/>
      <c r="D339" s="3" t="s">
        <v>323</v>
      </c>
      <c r="E339" s="4" t="s">
        <v>491</v>
      </c>
      <c r="F339" s="22" t="s">
        <v>511</v>
      </c>
      <c r="G339" s="4" t="s">
        <v>492</v>
      </c>
      <c r="H339" s="4" t="s">
        <v>492</v>
      </c>
      <c r="I339" s="4" t="s">
        <v>492</v>
      </c>
      <c r="J339" s="16"/>
      <c r="K339" s="33" t="str">
        <f>HYPERLINK("D:\JeuxVideo collection\Photos Full set GC\Sonic Adventure DX (modèle).jpg","Sonic Adventure DX")</f>
        <v>Sonic Adventure DX</v>
      </c>
    </row>
    <row r="340" spans="3:12" ht="16.5" customHeight="1" x14ac:dyDescent="0.25">
      <c r="C340" s="151"/>
      <c r="D340" s="3" t="s">
        <v>324</v>
      </c>
      <c r="E340" s="4"/>
      <c r="F340" s="4"/>
      <c r="G340" s="4"/>
      <c r="H340" s="4"/>
      <c r="I340" s="4"/>
      <c r="J340" s="16"/>
      <c r="K340" s="23"/>
    </row>
    <row r="341" spans="3:12" ht="16.5" customHeight="1" x14ac:dyDescent="0.25">
      <c r="C341" s="151"/>
      <c r="D341" s="3" t="s">
        <v>325</v>
      </c>
      <c r="E341" s="4"/>
      <c r="F341" s="4"/>
      <c r="G341" s="4"/>
      <c r="H341" s="4"/>
      <c r="I341" s="4"/>
      <c r="J341" s="16"/>
      <c r="K341" s="23"/>
    </row>
    <row r="342" spans="3:12" ht="16.5" customHeight="1" x14ac:dyDescent="0.25">
      <c r="C342" s="151"/>
      <c r="D342" s="3" t="s">
        <v>326</v>
      </c>
      <c r="E342" s="4" t="s">
        <v>491</v>
      </c>
      <c r="F342" s="22" t="s">
        <v>511</v>
      </c>
      <c r="G342" s="4" t="s">
        <v>492</v>
      </c>
      <c r="H342" s="4" t="s">
        <v>492</v>
      </c>
      <c r="I342" s="4" t="s">
        <v>513</v>
      </c>
      <c r="J342" s="16"/>
      <c r="K342" s="33" t="str">
        <f>HYPERLINK("D:\JeuxVideo collection\Photos Full set GC\Sonic Mega Collection (modèle).jpg","Sonic Mega Collection")</f>
        <v>Sonic Mega Collection</v>
      </c>
    </row>
    <row r="343" spans="3:12" ht="16.5" customHeight="1" x14ac:dyDescent="0.25">
      <c r="C343" s="151"/>
      <c r="D343" s="3" t="s">
        <v>327</v>
      </c>
      <c r="E343" s="4"/>
      <c r="F343" s="4"/>
      <c r="G343" s="4"/>
      <c r="H343" s="4"/>
      <c r="I343" s="4"/>
      <c r="J343" s="16"/>
      <c r="K343" s="23"/>
    </row>
    <row r="344" spans="3:12" ht="16.5" customHeight="1" x14ac:dyDescent="0.25">
      <c r="C344" s="151"/>
      <c r="D344" s="3" t="s">
        <v>328</v>
      </c>
      <c r="E344" s="4"/>
      <c r="F344" s="4"/>
      <c r="G344" s="4"/>
      <c r="H344" s="4"/>
      <c r="I344" s="4"/>
      <c r="J344" s="16"/>
      <c r="K344" s="23"/>
    </row>
    <row r="345" spans="3:12" ht="16.5" customHeight="1" x14ac:dyDescent="0.25">
      <c r="C345" s="151"/>
      <c r="D345" s="3" t="s">
        <v>329</v>
      </c>
      <c r="E345" s="4"/>
      <c r="F345" s="4"/>
      <c r="G345" s="4"/>
      <c r="H345" s="4"/>
      <c r="I345" s="4"/>
      <c r="J345" s="16"/>
      <c r="K345" s="23"/>
    </row>
    <row r="346" spans="3:12" ht="16.5" customHeight="1" x14ac:dyDescent="0.25">
      <c r="C346" s="151"/>
      <c r="D346" s="3" t="s">
        <v>330</v>
      </c>
      <c r="E346" s="4"/>
      <c r="F346" s="4"/>
      <c r="G346" s="4"/>
      <c r="H346" s="4"/>
      <c r="I346" s="4"/>
      <c r="J346" s="16"/>
      <c r="K346" s="23"/>
    </row>
    <row r="347" spans="3:12" ht="16.5" customHeight="1" x14ac:dyDescent="0.25">
      <c r="C347" s="151"/>
      <c r="D347" s="3" t="s">
        <v>331</v>
      </c>
      <c r="E347" s="4"/>
      <c r="F347" s="4"/>
      <c r="G347" s="4"/>
      <c r="H347" s="4"/>
      <c r="I347" s="4"/>
      <c r="J347" s="16"/>
      <c r="K347" s="23"/>
    </row>
    <row r="348" spans="3:12" ht="16.5" customHeight="1" x14ac:dyDescent="0.25">
      <c r="C348" s="151"/>
      <c r="D348" s="3" t="s">
        <v>332</v>
      </c>
      <c r="E348" s="4"/>
      <c r="F348" s="4"/>
      <c r="G348" s="4"/>
      <c r="H348" s="4"/>
      <c r="I348" s="4"/>
      <c r="J348" s="16"/>
      <c r="K348" s="23"/>
    </row>
    <row r="349" spans="3:12" ht="16.5" customHeight="1" x14ac:dyDescent="0.25">
      <c r="C349" s="151"/>
      <c r="D349" s="3" t="s">
        <v>333</v>
      </c>
      <c r="E349" s="4"/>
      <c r="F349" s="4"/>
      <c r="G349" s="4"/>
      <c r="H349" s="4"/>
      <c r="I349" s="4"/>
      <c r="J349" s="16"/>
      <c r="K349" s="23"/>
    </row>
    <row r="350" spans="3:12" ht="16.5" customHeight="1" x14ac:dyDescent="0.25">
      <c r="C350" s="151"/>
      <c r="D350" s="3" t="s">
        <v>334</v>
      </c>
      <c r="E350" s="4"/>
      <c r="F350" s="4"/>
      <c r="G350" s="4"/>
      <c r="H350" s="4"/>
      <c r="I350" s="4"/>
      <c r="J350" s="16"/>
      <c r="K350" s="23"/>
    </row>
    <row r="351" spans="3:12" ht="16.5" customHeight="1" x14ac:dyDescent="0.25">
      <c r="C351" s="151"/>
      <c r="D351" s="3" t="s">
        <v>335</v>
      </c>
      <c r="E351" s="4" t="s">
        <v>491</v>
      </c>
      <c r="F351" s="22" t="s">
        <v>512</v>
      </c>
      <c r="G351" s="4" t="s">
        <v>492</v>
      </c>
      <c r="H351" s="4" t="s">
        <v>492</v>
      </c>
      <c r="I351" s="4" t="s">
        <v>492</v>
      </c>
      <c r="J351" s="16" t="s">
        <v>452</v>
      </c>
      <c r="K351" s="33"/>
      <c r="L351" s="91" t="str">
        <f>HYPERLINK("D:\JeuxVideo collection\Photos Full set GC\Spider Man (modèle2).jpg","Spider Man")</f>
        <v>Spider Man</v>
      </c>
    </row>
    <row r="352" spans="3:12" ht="16.5" customHeight="1" x14ac:dyDescent="0.25">
      <c r="C352" s="151"/>
      <c r="D352" s="3" t="s">
        <v>336</v>
      </c>
      <c r="E352" s="4" t="s">
        <v>491</v>
      </c>
      <c r="F352" s="22" t="s">
        <v>512</v>
      </c>
      <c r="G352" s="4" t="s">
        <v>492</v>
      </c>
      <c r="H352" s="4" t="s">
        <v>492</v>
      </c>
      <c r="I352" s="4" t="s">
        <v>507</v>
      </c>
      <c r="J352" s="16"/>
      <c r="K352" s="33" t="str">
        <f>HYPERLINK("D:\JeuxVideo collection\Photos Full set GC\Spider Man 2 (modèle).jpg","Spider Man 2")</f>
        <v>Spider Man 2</v>
      </c>
    </row>
    <row r="353" spans="3:11" ht="16.5" customHeight="1" x14ac:dyDescent="0.25">
      <c r="C353" s="151"/>
      <c r="D353" s="3" t="s">
        <v>337</v>
      </c>
      <c r="E353" s="4"/>
      <c r="F353" s="4"/>
      <c r="G353" s="4"/>
      <c r="H353" s="4"/>
      <c r="I353" s="4"/>
      <c r="J353" s="16"/>
      <c r="K353" s="23"/>
    </row>
    <row r="354" spans="3:11" ht="16.5" customHeight="1" x14ac:dyDescent="0.25">
      <c r="C354" s="151"/>
      <c r="D354" s="3" t="s">
        <v>338</v>
      </c>
      <c r="E354" s="4"/>
      <c r="F354" s="4"/>
      <c r="G354" s="4"/>
      <c r="H354" s="4"/>
      <c r="I354" s="4"/>
      <c r="J354" s="16"/>
      <c r="K354" s="23"/>
    </row>
    <row r="355" spans="3:11" ht="16.5" customHeight="1" x14ac:dyDescent="0.25">
      <c r="C355" s="151"/>
      <c r="D355" s="3" t="s">
        <v>339</v>
      </c>
      <c r="E355" s="4"/>
      <c r="F355" s="4"/>
      <c r="G355" s="4"/>
      <c r="H355" s="4"/>
      <c r="I355" s="4"/>
      <c r="J355" s="16"/>
      <c r="K355" s="23"/>
    </row>
    <row r="356" spans="3:11" ht="16.5" customHeight="1" x14ac:dyDescent="0.25">
      <c r="C356" s="151"/>
      <c r="D356" s="3" t="s">
        <v>340</v>
      </c>
      <c r="E356" s="4"/>
      <c r="F356" s="4"/>
      <c r="G356" s="4"/>
      <c r="H356" s="4"/>
      <c r="I356" s="4"/>
      <c r="J356" s="16"/>
      <c r="K356" s="23"/>
    </row>
    <row r="357" spans="3:11" ht="16.5" customHeight="1" x14ac:dyDescent="0.25">
      <c r="C357" s="151"/>
      <c r="D357" s="3" t="s">
        <v>341</v>
      </c>
      <c r="E357" s="4" t="s">
        <v>491</v>
      </c>
      <c r="F357" s="4" t="s">
        <v>503</v>
      </c>
      <c r="G357" s="4" t="s">
        <v>492</v>
      </c>
      <c r="H357" s="4" t="s">
        <v>492</v>
      </c>
      <c r="I357" s="4" t="s">
        <v>539</v>
      </c>
      <c r="J357" s="16"/>
      <c r="K357" s="73" t="str">
        <f>HYPERLINK("D:\JeuxVideo collection\Photos Full set GC\SSX On Tour (modèle).jpg","SSX On Tour")</f>
        <v>SSX On Tour</v>
      </c>
    </row>
    <row r="358" spans="3:11" ht="16.5" customHeight="1" x14ac:dyDescent="0.25">
      <c r="C358" s="151"/>
      <c r="D358" s="3" t="s">
        <v>342</v>
      </c>
      <c r="E358" s="4"/>
      <c r="F358" s="4"/>
      <c r="G358" s="4"/>
      <c r="H358" s="4"/>
      <c r="I358" s="4"/>
      <c r="J358" s="16"/>
      <c r="K358" s="23"/>
    </row>
    <row r="359" spans="3:11" ht="16.5" customHeight="1" x14ac:dyDescent="0.25">
      <c r="C359" s="151"/>
      <c r="D359" s="36" t="s">
        <v>343</v>
      </c>
      <c r="E359" s="54"/>
      <c r="F359" s="54"/>
      <c r="G359" s="54"/>
      <c r="H359" s="54"/>
      <c r="I359" s="54"/>
      <c r="J359" s="55"/>
      <c r="K359" s="56"/>
    </row>
    <row r="360" spans="3:11" ht="16.5" customHeight="1" x14ac:dyDescent="0.25">
      <c r="C360" s="152"/>
      <c r="D360" s="3" t="s">
        <v>344</v>
      </c>
      <c r="E360" s="4"/>
      <c r="F360" s="4"/>
      <c r="G360" s="4"/>
      <c r="H360" s="4"/>
      <c r="I360" s="4"/>
      <c r="J360" s="35"/>
      <c r="K360" s="23"/>
    </row>
    <row r="361" spans="3:11" ht="16.5" customHeight="1" x14ac:dyDescent="0.25">
      <c r="C361" s="152"/>
      <c r="D361" s="3" t="s">
        <v>345</v>
      </c>
      <c r="E361" s="4"/>
      <c r="F361" s="4"/>
      <c r="G361" s="4"/>
      <c r="H361" s="4"/>
      <c r="I361" s="4"/>
      <c r="J361" s="35"/>
      <c r="K361" s="23"/>
    </row>
    <row r="362" spans="3:11" ht="16.5" customHeight="1" x14ac:dyDescent="0.25">
      <c r="C362" s="151"/>
      <c r="D362" s="37" t="s">
        <v>346</v>
      </c>
      <c r="E362" s="38"/>
      <c r="F362" s="38"/>
      <c r="G362" s="38"/>
      <c r="H362" s="38"/>
      <c r="I362" s="38"/>
      <c r="J362" s="39"/>
      <c r="K362" s="44"/>
    </row>
    <row r="363" spans="3:11" ht="16.5" customHeight="1" thickBot="1" x14ac:dyDescent="0.3">
      <c r="C363" s="151"/>
      <c r="D363" s="36" t="s">
        <v>347</v>
      </c>
      <c r="E363" s="54"/>
      <c r="F363" s="54"/>
      <c r="G363" s="54"/>
      <c r="H363" s="54"/>
      <c r="I363" s="54"/>
      <c r="J363" s="55"/>
      <c r="K363" s="56"/>
    </row>
    <row r="364" spans="3:11" ht="16.5" customHeight="1" thickBot="1" x14ac:dyDescent="0.3">
      <c r="C364" s="152"/>
      <c r="D364" s="40" t="s">
        <v>529</v>
      </c>
      <c r="E364" s="41"/>
      <c r="F364" s="41"/>
      <c r="G364" s="41"/>
      <c r="H364" s="41"/>
      <c r="I364" s="41"/>
      <c r="J364" s="42"/>
      <c r="K364" s="57"/>
    </row>
    <row r="365" spans="3:11" ht="16.5" customHeight="1" thickBot="1" x14ac:dyDescent="0.3">
      <c r="C365" s="152"/>
      <c r="D365" s="40" t="s">
        <v>530</v>
      </c>
      <c r="E365" s="41"/>
      <c r="F365" s="41"/>
      <c r="G365" s="41"/>
      <c r="H365" s="41"/>
      <c r="I365" s="41"/>
      <c r="J365" s="42"/>
      <c r="K365" s="57"/>
    </row>
    <row r="366" spans="3:11" ht="16.5" customHeight="1" x14ac:dyDescent="0.25">
      <c r="C366" s="151"/>
      <c r="D366" s="37" t="s">
        <v>348</v>
      </c>
      <c r="E366" s="38"/>
      <c r="F366" s="38"/>
      <c r="G366" s="38"/>
      <c r="H366" s="38"/>
      <c r="I366" s="38"/>
      <c r="J366" s="39"/>
      <c r="K366" s="44"/>
    </row>
    <row r="367" spans="3:11" ht="16.5" customHeight="1" x14ac:dyDescent="0.25">
      <c r="C367" s="151"/>
      <c r="D367" s="3" t="s">
        <v>349</v>
      </c>
      <c r="E367" s="4" t="s">
        <v>491</v>
      </c>
      <c r="F367" s="4" t="s">
        <v>502</v>
      </c>
      <c r="G367" s="4" t="s">
        <v>491</v>
      </c>
      <c r="H367" s="4" t="s">
        <v>491</v>
      </c>
      <c r="I367" s="4" t="s">
        <v>492</v>
      </c>
      <c r="J367" s="16"/>
      <c r="K367" s="73" t="str">
        <f>HYPERLINK("D:\JeuxVideo collection\Photos Full set GC\Starfox Adventure (modèle).jpg","Starfox Adventure")</f>
        <v>Starfox Adventure</v>
      </c>
    </row>
    <row r="368" spans="3:11" ht="16.5" customHeight="1" x14ac:dyDescent="0.25">
      <c r="C368" s="151"/>
      <c r="D368" s="3" t="s">
        <v>350</v>
      </c>
      <c r="E368" s="4"/>
      <c r="F368" s="4"/>
      <c r="G368" s="4"/>
      <c r="H368" s="4"/>
      <c r="I368" s="4"/>
      <c r="J368" s="16"/>
      <c r="K368" s="23"/>
    </row>
    <row r="369" spans="3:11" ht="16.5" customHeight="1" x14ac:dyDescent="0.25">
      <c r="C369" s="151"/>
      <c r="D369" s="3" t="s">
        <v>351</v>
      </c>
      <c r="E369" s="4"/>
      <c r="F369" s="4"/>
      <c r="G369" s="4"/>
      <c r="H369" s="4"/>
      <c r="I369" s="4"/>
      <c r="J369" s="16"/>
      <c r="K369" s="23"/>
    </row>
    <row r="370" spans="3:11" ht="16.5" customHeight="1" x14ac:dyDescent="0.25">
      <c r="C370" s="151"/>
      <c r="D370" s="3" t="s">
        <v>352</v>
      </c>
      <c r="E370" s="4"/>
      <c r="F370" s="4"/>
      <c r="G370" s="4"/>
      <c r="H370" s="4"/>
      <c r="I370" s="4"/>
      <c r="J370" s="16"/>
      <c r="K370" s="23"/>
    </row>
    <row r="371" spans="3:11" ht="16.5" customHeight="1" x14ac:dyDescent="0.25">
      <c r="C371" s="151"/>
      <c r="D371" s="3" t="s">
        <v>353</v>
      </c>
      <c r="E371" s="4"/>
      <c r="F371" s="4"/>
      <c r="G371" s="4"/>
      <c r="H371" s="4"/>
      <c r="I371" s="4"/>
      <c r="J371" s="16"/>
      <c r="K371" s="23"/>
    </row>
    <row r="372" spans="3:11" ht="16.5" customHeight="1" x14ac:dyDescent="0.25">
      <c r="C372" s="151"/>
      <c r="D372" s="3" t="s">
        <v>354</v>
      </c>
      <c r="E372" s="4" t="s">
        <v>491</v>
      </c>
      <c r="F372" s="4" t="s">
        <v>502</v>
      </c>
      <c r="G372" s="4" t="s">
        <v>491</v>
      </c>
      <c r="H372" s="4" t="s">
        <v>491</v>
      </c>
      <c r="I372" s="4" t="s">
        <v>492</v>
      </c>
      <c r="J372" s="16"/>
      <c r="K372" s="73" t="str">
        <f>HYPERLINK("D:\JeuxVideo collection\Photos Full set GC\Super Mario Sunshine (modèle).jpg","Super Mario Sunshine")</f>
        <v>Super Mario Sunshine</v>
      </c>
    </row>
    <row r="373" spans="3:11" ht="16.5" customHeight="1" x14ac:dyDescent="0.25">
      <c r="C373" s="151"/>
      <c r="D373" s="3" t="s">
        <v>355</v>
      </c>
      <c r="E373" s="4"/>
      <c r="F373" s="4"/>
      <c r="G373" s="4"/>
      <c r="H373" s="4"/>
      <c r="I373" s="4"/>
      <c r="J373" s="16"/>
      <c r="K373" s="23"/>
    </row>
    <row r="374" spans="3:11" ht="16.5" customHeight="1" x14ac:dyDescent="0.25">
      <c r="C374" s="151"/>
      <c r="D374" s="3" t="s">
        <v>356</v>
      </c>
      <c r="E374" s="4"/>
      <c r="F374" s="4"/>
      <c r="G374" s="4"/>
      <c r="H374" s="4"/>
      <c r="I374" s="4"/>
      <c r="J374" s="16"/>
      <c r="K374" s="23"/>
    </row>
    <row r="375" spans="3:11" ht="16.5" customHeight="1" x14ac:dyDescent="0.25">
      <c r="C375" s="151"/>
      <c r="D375" s="3" t="s">
        <v>357</v>
      </c>
      <c r="E375" s="4"/>
      <c r="F375" s="4"/>
      <c r="G375" s="4"/>
      <c r="H375" s="4"/>
      <c r="I375" s="4"/>
      <c r="J375" s="16"/>
      <c r="K375" s="23"/>
    </row>
    <row r="376" spans="3:11" ht="16.5" customHeight="1" x14ac:dyDescent="0.25">
      <c r="C376" s="151"/>
      <c r="D376" s="3" t="s">
        <v>358</v>
      </c>
      <c r="E376" s="4"/>
      <c r="F376" s="4"/>
      <c r="G376" s="4"/>
      <c r="H376" s="4"/>
      <c r="I376" s="4"/>
      <c r="J376" s="16" t="s">
        <v>452</v>
      </c>
      <c r="K376" s="23"/>
    </row>
    <row r="377" spans="3:11" ht="16.5" customHeight="1" x14ac:dyDescent="0.25">
      <c r="C377" s="151"/>
      <c r="D377" s="3" t="s">
        <v>359</v>
      </c>
      <c r="E377" s="4"/>
      <c r="F377" s="4"/>
      <c r="G377" s="4"/>
      <c r="H377" s="4"/>
      <c r="I377" s="4"/>
      <c r="J377" s="16"/>
      <c r="K377" s="23"/>
    </row>
    <row r="378" spans="3:11" ht="16.5" customHeight="1" x14ac:dyDescent="0.25">
      <c r="C378" s="151"/>
      <c r="D378" s="3" t="s">
        <v>360</v>
      </c>
      <c r="E378" s="4"/>
      <c r="F378" s="4"/>
      <c r="G378" s="4"/>
      <c r="H378" s="4"/>
      <c r="I378" s="4"/>
      <c r="J378" s="16"/>
      <c r="K378" s="23"/>
    </row>
    <row r="379" spans="3:11" ht="16.5" customHeight="1" x14ac:dyDescent="0.25">
      <c r="C379" s="151" t="s">
        <v>473</v>
      </c>
      <c r="D379" s="3" t="s">
        <v>361</v>
      </c>
      <c r="E379" s="4"/>
      <c r="F379" s="4"/>
      <c r="G379" s="4"/>
      <c r="H379" s="4"/>
      <c r="I379" s="4"/>
      <c r="J379" s="16"/>
      <c r="K379" s="23"/>
    </row>
    <row r="380" spans="3:11" ht="16.5" customHeight="1" x14ac:dyDescent="0.25">
      <c r="C380" s="151"/>
      <c r="D380" s="3" t="s">
        <v>362</v>
      </c>
      <c r="E380" s="4"/>
      <c r="F380" s="4"/>
      <c r="G380" s="4"/>
      <c r="H380" s="4"/>
      <c r="I380" s="4"/>
      <c r="J380" s="16"/>
      <c r="K380" s="23"/>
    </row>
    <row r="381" spans="3:11" ht="16.5" customHeight="1" x14ac:dyDescent="0.25">
      <c r="C381" s="151"/>
      <c r="D381" s="3" t="s">
        <v>363</v>
      </c>
      <c r="E381" s="4"/>
      <c r="F381" s="4"/>
      <c r="G381" s="4"/>
      <c r="H381" s="4"/>
      <c r="I381" s="4"/>
      <c r="J381" s="16"/>
      <c r="K381" s="23"/>
    </row>
    <row r="382" spans="3:11" ht="16.5" customHeight="1" x14ac:dyDescent="0.25">
      <c r="C382" s="151"/>
      <c r="D382" s="3" t="s">
        <v>364</v>
      </c>
      <c r="E382" s="4" t="s">
        <v>491</v>
      </c>
      <c r="F382" s="4" t="s">
        <v>506</v>
      </c>
      <c r="G382" s="4" t="s">
        <v>491</v>
      </c>
      <c r="H382" s="4" t="s">
        <v>491</v>
      </c>
      <c r="I382" s="4" t="s">
        <v>492</v>
      </c>
      <c r="J382" s="16"/>
      <c r="K382" s="33" t="str">
        <f>HYPERLINK("D:\JeuxVideo collection\Photos Full set GC\Tales of Symphonia (modèle).jpg","Tales of Symphonia")</f>
        <v>Tales of Symphonia</v>
      </c>
    </row>
    <row r="383" spans="3:11" ht="16.5" customHeight="1" x14ac:dyDescent="0.25">
      <c r="C383" s="151"/>
      <c r="D383" s="3" t="s">
        <v>365</v>
      </c>
      <c r="E383" s="4"/>
      <c r="F383" s="4"/>
      <c r="G383" s="4"/>
      <c r="H383" s="4"/>
      <c r="I383" s="4"/>
      <c r="J383" s="16"/>
      <c r="K383" s="23"/>
    </row>
    <row r="384" spans="3:11" ht="16.5" customHeight="1" x14ac:dyDescent="0.25">
      <c r="C384" s="151"/>
      <c r="D384" s="3" t="s">
        <v>366</v>
      </c>
      <c r="E384" s="4"/>
      <c r="F384" s="4"/>
      <c r="G384" s="4"/>
      <c r="H384" s="4"/>
      <c r="I384" s="4"/>
      <c r="J384" s="16"/>
      <c r="K384" s="23"/>
    </row>
    <row r="385" spans="3:11" ht="16.5" customHeight="1" x14ac:dyDescent="0.25">
      <c r="C385" s="151"/>
      <c r="D385" s="3" t="s">
        <v>367</v>
      </c>
      <c r="E385" s="4"/>
      <c r="F385" s="4"/>
      <c r="G385" s="4"/>
      <c r="H385" s="4"/>
      <c r="I385" s="4"/>
      <c r="J385" s="16"/>
      <c r="K385" s="23"/>
    </row>
    <row r="386" spans="3:11" ht="16.5" customHeight="1" x14ac:dyDescent="0.25">
      <c r="C386" s="151"/>
      <c r="D386" s="3" t="s">
        <v>368</v>
      </c>
      <c r="E386" s="4"/>
      <c r="F386" s="4"/>
      <c r="G386" s="4"/>
      <c r="H386" s="4"/>
      <c r="I386" s="4"/>
      <c r="J386" s="16"/>
      <c r="K386" s="23"/>
    </row>
    <row r="387" spans="3:11" ht="16.5" customHeight="1" x14ac:dyDescent="0.25">
      <c r="C387" s="151"/>
      <c r="D387" s="3" t="s">
        <v>369</v>
      </c>
      <c r="E387" s="4"/>
      <c r="F387" s="4"/>
      <c r="G387" s="4"/>
      <c r="H387" s="4"/>
      <c r="I387" s="4"/>
      <c r="J387" s="16"/>
      <c r="K387" s="23"/>
    </row>
    <row r="388" spans="3:11" ht="16.5" customHeight="1" x14ac:dyDescent="0.25">
      <c r="C388" s="151"/>
      <c r="D388" s="3" t="s">
        <v>370</v>
      </c>
      <c r="E388" s="4"/>
      <c r="F388" s="4"/>
      <c r="G388" s="4"/>
      <c r="H388" s="4"/>
      <c r="I388" s="4"/>
      <c r="J388" s="16"/>
      <c r="K388" s="23"/>
    </row>
    <row r="389" spans="3:11" ht="16.5" customHeight="1" x14ac:dyDescent="0.25">
      <c r="C389" s="151"/>
      <c r="D389" s="3" t="s">
        <v>371</v>
      </c>
      <c r="E389" s="4"/>
      <c r="F389" s="4"/>
      <c r="G389" s="4"/>
      <c r="H389" s="4"/>
      <c r="I389" s="4"/>
      <c r="J389" s="16"/>
      <c r="K389" s="23"/>
    </row>
    <row r="390" spans="3:11" ht="16.5" customHeight="1" x14ac:dyDescent="0.25">
      <c r="C390" s="151"/>
      <c r="D390" s="3" t="s">
        <v>372</v>
      </c>
      <c r="E390" s="4"/>
      <c r="F390" s="4"/>
      <c r="G390" s="4"/>
      <c r="H390" s="4"/>
      <c r="I390" s="4"/>
      <c r="J390" s="16"/>
      <c r="K390" s="23"/>
    </row>
    <row r="391" spans="3:11" ht="16.5" customHeight="1" x14ac:dyDescent="0.25">
      <c r="C391" s="151"/>
      <c r="D391" s="3" t="s">
        <v>373</v>
      </c>
      <c r="E391" s="4"/>
      <c r="F391" s="4"/>
      <c r="G391" s="4"/>
      <c r="H391" s="4"/>
      <c r="I391" s="4"/>
      <c r="J391" s="16"/>
      <c r="K391" s="23"/>
    </row>
    <row r="392" spans="3:11" ht="16.5" customHeight="1" x14ac:dyDescent="0.25">
      <c r="C392" s="151"/>
      <c r="D392" s="3" t="s">
        <v>374</v>
      </c>
      <c r="E392" s="4" t="s">
        <v>491</v>
      </c>
      <c r="F392" s="4" t="s">
        <v>506</v>
      </c>
      <c r="G392" s="4" t="s">
        <v>492</v>
      </c>
      <c r="H392" s="4" t="s">
        <v>492</v>
      </c>
      <c r="I392" s="4" t="s">
        <v>492</v>
      </c>
      <c r="J392" s="16"/>
      <c r="K392" s="33" t="str">
        <f>HYPERLINK("D:\JeuxVideo collection\Photos Full set GC\Spyro a new beginning (modèle).jpg","Spyro a new beginning")</f>
        <v>Spyro a new beginning</v>
      </c>
    </row>
    <row r="393" spans="3:11" ht="16.5" customHeight="1" thickBot="1" x14ac:dyDescent="0.3">
      <c r="C393" s="151"/>
      <c r="D393" s="36" t="s">
        <v>375</v>
      </c>
      <c r="E393" s="54"/>
      <c r="F393" s="54"/>
      <c r="G393" s="54"/>
      <c r="H393" s="54"/>
      <c r="I393" s="54"/>
      <c r="J393" s="55"/>
      <c r="K393" s="56"/>
    </row>
    <row r="394" spans="3:11" ht="33" customHeight="1" thickBot="1" x14ac:dyDescent="0.3">
      <c r="C394" s="152"/>
      <c r="D394" s="141" t="s">
        <v>616</v>
      </c>
      <c r="E394" s="41"/>
      <c r="F394" s="41"/>
      <c r="G394" s="41"/>
      <c r="H394" s="41"/>
      <c r="I394" s="41"/>
      <c r="J394" s="188"/>
      <c r="K394" s="57"/>
    </row>
    <row r="395" spans="3:11" ht="16.5" customHeight="1" thickBot="1" x14ac:dyDescent="0.3">
      <c r="C395" s="152"/>
      <c r="D395" s="184" t="s">
        <v>376</v>
      </c>
      <c r="E395" s="185"/>
      <c r="F395" s="185"/>
      <c r="G395" s="185"/>
      <c r="H395" s="185"/>
      <c r="I395" s="185"/>
      <c r="J395" s="186"/>
      <c r="K395" s="187"/>
    </row>
    <row r="396" spans="3:11" ht="16.5" customHeight="1" thickBot="1" x14ac:dyDescent="0.3">
      <c r="C396" s="152"/>
      <c r="D396" s="40" t="s">
        <v>522</v>
      </c>
      <c r="E396" s="41"/>
      <c r="F396" s="41"/>
      <c r="G396" s="41"/>
      <c r="H396" s="41"/>
      <c r="I396" s="41"/>
      <c r="J396" s="42"/>
      <c r="K396" s="57"/>
    </row>
    <row r="397" spans="3:11" ht="16.5" customHeight="1" x14ac:dyDescent="0.25">
      <c r="C397" s="151"/>
      <c r="D397" s="37" t="s">
        <v>377</v>
      </c>
      <c r="E397" s="38" t="s">
        <v>491</v>
      </c>
      <c r="F397" s="189" t="s">
        <v>511</v>
      </c>
      <c r="G397" s="38" t="s">
        <v>492</v>
      </c>
      <c r="H397" s="38" t="s">
        <v>492</v>
      </c>
      <c r="I397" s="38" t="s">
        <v>492</v>
      </c>
      <c r="J397" s="39"/>
      <c r="K397" s="61" t="str">
        <f>HYPERLINK("D:\JeuxVideo collection\Photos Full set GC\Zelda Collector Edition Disc Promo (modèle).jpg","Zelda Collector Edition Disc […]")</f>
        <v>Zelda Collector Edition Disc […]</v>
      </c>
    </row>
    <row r="398" spans="3:11" ht="16.5" customHeight="1" x14ac:dyDescent="0.25">
      <c r="C398" s="151"/>
      <c r="D398" s="3" t="s">
        <v>378</v>
      </c>
      <c r="E398" s="4"/>
      <c r="F398" s="4"/>
      <c r="G398" s="4"/>
      <c r="H398" s="4"/>
      <c r="I398" s="4"/>
      <c r="J398" s="16"/>
      <c r="K398" s="23"/>
    </row>
    <row r="399" spans="3:11" ht="16.5" customHeight="1" x14ac:dyDescent="0.25">
      <c r="C399" s="151"/>
      <c r="D399" s="3" t="s">
        <v>379</v>
      </c>
      <c r="E399" s="4"/>
      <c r="F399" s="4"/>
      <c r="G399" s="4"/>
      <c r="H399" s="4"/>
      <c r="I399" s="4"/>
      <c r="J399" s="16"/>
      <c r="K399" s="23"/>
    </row>
    <row r="400" spans="3:11" ht="16.5" customHeight="1" x14ac:dyDescent="0.25">
      <c r="C400" s="151"/>
      <c r="D400" s="3" t="s">
        <v>380</v>
      </c>
      <c r="E400" s="4"/>
      <c r="F400" s="4"/>
      <c r="G400" s="4"/>
      <c r="H400" s="4"/>
      <c r="I400" s="4"/>
      <c r="J400" s="16"/>
      <c r="K400" s="23"/>
    </row>
    <row r="401" spans="3:11" ht="16.5" customHeight="1" x14ac:dyDescent="0.25">
      <c r="C401" s="151"/>
      <c r="D401" s="3" t="s">
        <v>381</v>
      </c>
      <c r="E401" s="4"/>
      <c r="F401" s="4"/>
      <c r="G401" s="4"/>
      <c r="H401" s="4"/>
      <c r="I401" s="4"/>
      <c r="J401" s="16"/>
      <c r="K401" s="23"/>
    </row>
    <row r="402" spans="3:11" ht="16.5" customHeight="1" x14ac:dyDescent="0.25">
      <c r="C402" s="151"/>
      <c r="D402" s="3" t="s">
        <v>382</v>
      </c>
      <c r="E402" s="4"/>
      <c r="F402" s="4"/>
      <c r="G402" s="4"/>
      <c r="H402" s="4"/>
      <c r="I402" s="4"/>
      <c r="J402" s="16"/>
      <c r="K402" s="23"/>
    </row>
    <row r="403" spans="3:11" ht="16.5" customHeight="1" x14ac:dyDescent="0.25">
      <c r="C403" s="151"/>
      <c r="D403" s="3" t="s">
        <v>383</v>
      </c>
      <c r="E403" s="4"/>
      <c r="F403" s="4"/>
      <c r="G403" s="4"/>
      <c r="H403" s="4"/>
      <c r="I403" s="4"/>
      <c r="J403" s="16"/>
      <c r="K403" s="23"/>
    </row>
    <row r="404" spans="3:11" ht="16.5" customHeight="1" x14ac:dyDescent="0.25">
      <c r="C404" s="151"/>
      <c r="D404" s="3" t="s">
        <v>384</v>
      </c>
      <c r="E404" s="4"/>
      <c r="F404" s="4"/>
      <c r="G404" s="4"/>
      <c r="H404" s="4"/>
      <c r="I404" s="4"/>
      <c r="J404" s="16"/>
      <c r="K404" s="23"/>
    </row>
    <row r="405" spans="3:11" ht="16.5" customHeight="1" x14ac:dyDescent="0.25">
      <c r="C405" s="151"/>
      <c r="D405" s="3" t="s">
        <v>385</v>
      </c>
      <c r="E405" s="4"/>
      <c r="F405" s="4"/>
      <c r="G405" s="4"/>
      <c r="H405" s="4"/>
      <c r="I405" s="4"/>
      <c r="J405" s="16"/>
      <c r="K405" s="23"/>
    </row>
    <row r="406" spans="3:11" ht="16.5" customHeight="1" x14ac:dyDescent="0.25">
      <c r="C406" s="151"/>
      <c r="D406" s="3" t="s">
        <v>386</v>
      </c>
      <c r="E406" s="4"/>
      <c r="F406" s="4"/>
      <c r="G406" s="4"/>
      <c r="H406" s="4"/>
      <c r="I406" s="4"/>
      <c r="J406" s="16"/>
      <c r="K406" s="23"/>
    </row>
    <row r="407" spans="3:11" ht="16.5" customHeight="1" x14ac:dyDescent="0.25">
      <c r="C407" s="151"/>
      <c r="D407" s="3" t="s">
        <v>387</v>
      </c>
      <c r="E407" s="4"/>
      <c r="F407" s="4"/>
      <c r="G407" s="4"/>
      <c r="H407" s="4"/>
      <c r="I407" s="4"/>
      <c r="J407" s="16"/>
      <c r="K407" s="23"/>
    </row>
    <row r="408" spans="3:11" ht="16.5" customHeight="1" x14ac:dyDescent="0.25">
      <c r="C408" s="151"/>
      <c r="D408" s="3" t="s">
        <v>388</v>
      </c>
      <c r="E408" s="4"/>
      <c r="F408" s="4"/>
      <c r="G408" s="4"/>
      <c r="H408" s="4"/>
      <c r="I408" s="4"/>
      <c r="J408" s="16"/>
      <c r="K408" s="23"/>
    </row>
    <row r="409" spans="3:11" ht="16.5" customHeight="1" x14ac:dyDescent="0.25">
      <c r="C409" s="151"/>
      <c r="D409" s="3" t="s">
        <v>389</v>
      </c>
      <c r="E409" s="4"/>
      <c r="F409" s="4"/>
      <c r="G409" s="4"/>
      <c r="H409" s="4"/>
      <c r="I409" s="4"/>
      <c r="J409" s="16"/>
      <c r="K409" s="23"/>
    </row>
    <row r="410" spans="3:11" ht="16.5" customHeight="1" x14ac:dyDescent="0.25">
      <c r="C410" s="151"/>
      <c r="D410" s="3" t="s">
        <v>390</v>
      </c>
      <c r="E410" s="4"/>
      <c r="F410" s="4"/>
      <c r="G410" s="4"/>
      <c r="H410" s="4"/>
      <c r="I410" s="4"/>
      <c r="J410" s="16"/>
      <c r="K410" s="23"/>
    </row>
    <row r="411" spans="3:11" ht="16.5" customHeight="1" x14ac:dyDescent="0.25">
      <c r="C411" s="151"/>
      <c r="D411" s="3" t="s">
        <v>391</v>
      </c>
      <c r="E411" s="4"/>
      <c r="F411" s="4"/>
      <c r="G411" s="4"/>
      <c r="H411" s="4"/>
      <c r="I411" s="4"/>
      <c r="J411" s="16"/>
      <c r="K411" s="23"/>
    </row>
    <row r="412" spans="3:11" ht="16.5" customHeight="1" x14ac:dyDescent="0.25">
      <c r="C412" s="151"/>
      <c r="D412" s="3" t="s">
        <v>392</v>
      </c>
      <c r="E412" s="4"/>
      <c r="F412" s="4"/>
      <c r="G412" s="4"/>
      <c r="H412" s="4"/>
      <c r="I412" s="4"/>
      <c r="J412" s="16"/>
      <c r="K412" s="23"/>
    </row>
    <row r="413" spans="3:11" ht="16.5" customHeight="1" x14ac:dyDescent="0.25">
      <c r="C413" s="151"/>
      <c r="D413" s="3" t="s">
        <v>393</v>
      </c>
      <c r="E413" s="4" t="s">
        <v>491</v>
      </c>
      <c r="F413" s="22" t="s">
        <v>511</v>
      </c>
      <c r="G413" s="4" t="s">
        <v>492</v>
      </c>
      <c r="H413" s="4" t="s">
        <v>492</v>
      </c>
      <c r="I413" s="4" t="s">
        <v>492</v>
      </c>
      <c r="J413" s="16"/>
      <c r="K413" s="33" t="str">
        <f>HYPERLINK("D:\JeuxVideo collection\Photos Full set GC\Splinter Cell (modèle).jpg","Splinter Cell")</f>
        <v>Splinter Cell</v>
      </c>
    </row>
    <row r="414" spans="3:11" ht="16.5" customHeight="1" x14ac:dyDescent="0.25">
      <c r="C414" s="151"/>
      <c r="D414" s="3" t="s">
        <v>394</v>
      </c>
      <c r="E414" s="4"/>
      <c r="F414" s="4"/>
      <c r="G414" s="4"/>
      <c r="H414" s="4"/>
      <c r="I414" s="4"/>
      <c r="J414" s="16"/>
      <c r="K414" s="23"/>
    </row>
    <row r="415" spans="3:11" ht="16.5" customHeight="1" x14ac:dyDescent="0.25">
      <c r="C415" s="151"/>
      <c r="D415" s="3" t="s">
        <v>395</v>
      </c>
      <c r="E415" s="4"/>
      <c r="F415" s="4"/>
      <c r="G415" s="4"/>
      <c r="H415" s="4"/>
      <c r="I415" s="4"/>
      <c r="J415" s="16"/>
      <c r="K415" s="23"/>
    </row>
    <row r="416" spans="3:11" ht="16.5" customHeight="1" x14ac:dyDescent="0.25">
      <c r="C416" s="151"/>
      <c r="D416" s="3" t="s">
        <v>396</v>
      </c>
      <c r="E416" s="4"/>
      <c r="F416" s="4"/>
      <c r="G416" s="4"/>
      <c r="H416" s="4"/>
      <c r="I416" s="4"/>
      <c r="J416" s="16"/>
      <c r="K416" s="23"/>
    </row>
    <row r="417" spans="3:11" ht="16.5" customHeight="1" x14ac:dyDescent="0.25">
      <c r="C417" s="151"/>
      <c r="D417" s="3" t="s">
        <v>397</v>
      </c>
      <c r="E417" s="4"/>
      <c r="F417" s="4"/>
      <c r="G417" s="4"/>
      <c r="H417" s="4"/>
      <c r="I417" s="4"/>
      <c r="J417" s="16"/>
      <c r="K417" s="23"/>
    </row>
    <row r="418" spans="3:11" ht="16.5" customHeight="1" x14ac:dyDescent="0.25">
      <c r="C418" s="151"/>
      <c r="D418" s="3" t="s">
        <v>398</v>
      </c>
      <c r="E418" s="4"/>
      <c r="F418" s="4"/>
      <c r="G418" s="4"/>
      <c r="H418" s="4"/>
      <c r="I418" s="4"/>
      <c r="J418" s="16"/>
      <c r="K418" s="23"/>
    </row>
    <row r="419" spans="3:11" ht="16.5" customHeight="1" x14ac:dyDescent="0.25">
      <c r="C419" s="151"/>
      <c r="D419" s="3" t="s">
        <v>399</v>
      </c>
      <c r="E419" s="4"/>
      <c r="F419" s="4"/>
      <c r="G419" s="4"/>
      <c r="H419" s="4"/>
      <c r="I419" s="4"/>
      <c r="J419" s="16"/>
      <c r="K419" s="23"/>
    </row>
    <row r="420" spans="3:11" ht="16.5" customHeight="1" x14ac:dyDescent="0.25">
      <c r="C420" s="151"/>
      <c r="D420" s="3" t="s">
        <v>400</v>
      </c>
      <c r="E420" s="4"/>
      <c r="F420" s="4"/>
      <c r="G420" s="4"/>
      <c r="H420" s="4"/>
      <c r="I420" s="4"/>
      <c r="J420" s="16"/>
      <c r="K420" s="23"/>
    </row>
    <row r="421" spans="3:11" ht="16.5" customHeight="1" x14ac:dyDescent="0.25">
      <c r="C421" s="151"/>
      <c r="D421" s="3" t="s">
        <v>401</v>
      </c>
      <c r="E421" s="4"/>
      <c r="F421" s="4"/>
      <c r="G421" s="4"/>
      <c r="H421" s="4"/>
      <c r="I421" s="4"/>
      <c r="J421" s="16"/>
      <c r="K421" s="23"/>
    </row>
    <row r="422" spans="3:11" ht="16.5" customHeight="1" x14ac:dyDescent="0.25">
      <c r="C422" s="151"/>
      <c r="D422" s="3" t="s">
        <v>402</v>
      </c>
      <c r="E422" s="4"/>
      <c r="F422" s="4"/>
      <c r="G422" s="4"/>
      <c r="H422" s="4"/>
      <c r="I422" s="4"/>
      <c r="J422" s="16"/>
      <c r="K422" s="23"/>
    </row>
    <row r="423" spans="3:11" ht="16.5" customHeight="1" x14ac:dyDescent="0.25">
      <c r="C423" s="151"/>
      <c r="D423" s="3" t="s">
        <v>403</v>
      </c>
      <c r="E423" s="4"/>
      <c r="F423" s="4"/>
      <c r="G423" s="4"/>
      <c r="H423" s="4"/>
      <c r="I423" s="4"/>
      <c r="J423" s="16"/>
      <c r="K423" s="23"/>
    </row>
    <row r="424" spans="3:11" ht="16.5" customHeight="1" x14ac:dyDescent="0.25">
      <c r="C424" s="151"/>
      <c r="D424" s="3" t="s">
        <v>404</v>
      </c>
      <c r="E424" s="4"/>
      <c r="F424" s="4"/>
      <c r="G424" s="4"/>
      <c r="H424" s="4"/>
      <c r="I424" s="4"/>
      <c r="J424" s="16"/>
      <c r="K424" s="23"/>
    </row>
    <row r="425" spans="3:11" ht="16.5" customHeight="1" x14ac:dyDescent="0.25">
      <c r="C425" s="151"/>
      <c r="D425" s="3" t="s">
        <v>405</v>
      </c>
      <c r="E425" s="4"/>
      <c r="F425" s="4"/>
      <c r="G425" s="4"/>
      <c r="H425" s="4"/>
      <c r="I425" s="4"/>
      <c r="J425" s="16"/>
      <c r="K425" s="23"/>
    </row>
    <row r="426" spans="3:11" ht="16.5" customHeight="1" x14ac:dyDescent="0.25">
      <c r="C426" s="151"/>
      <c r="D426" s="3" t="s">
        <v>406</v>
      </c>
      <c r="E426" s="4"/>
      <c r="F426" s="4"/>
      <c r="G426" s="4"/>
      <c r="H426" s="4"/>
      <c r="I426" s="4"/>
      <c r="J426" s="16"/>
      <c r="K426" s="23"/>
    </row>
    <row r="427" spans="3:11" ht="16.5" customHeight="1" x14ac:dyDescent="0.25">
      <c r="C427" s="151"/>
      <c r="D427" s="3" t="s">
        <v>407</v>
      </c>
      <c r="E427" s="4" t="s">
        <v>491</v>
      </c>
      <c r="F427" s="81" t="s">
        <v>521</v>
      </c>
      <c r="G427" s="4" t="s">
        <v>492</v>
      </c>
      <c r="H427" s="4" t="s">
        <v>492</v>
      </c>
      <c r="I427" s="4" t="s">
        <v>535</v>
      </c>
      <c r="J427" s="16"/>
      <c r="K427" s="33" t="str">
        <f>HYPERLINK("D:\JeuxVideo collection\Photos Full set GC\Turok Evolution (modèle).jpg","Turok Evolution")</f>
        <v>Turok Evolution</v>
      </c>
    </row>
    <row r="428" spans="3:11" ht="16.5" customHeight="1" x14ac:dyDescent="0.25">
      <c r="C428" s="151"/>
      <c r="D428" s="3" t="s">
        <v>408</v>
      </c>
      <c r="E428" s="4"/>
      <c r="F428" s="4"/>
      <c r="G428" s="4"/>
      <c r="H428" s="4"/>
      <c r="I428" s="4"/>
      <c r="J428" s="16"/>
      <c r="K428" s="23"/>
    </row>
    <row r="429" spans="3:11" ht="16.5" customHeight="1" x14ac:dyDescent="0.25">
      <c r="C429" s="151"/>
      <c r="D429" s="3" t="s">
        <v>409</v>
      </c>
      <c r="E429" s="4"/>
      <c r="F429" s="4"/>
      <c r="G429" s="4"/>
      <c r="H429" s="4"/>
      <c r="I429" s="4"/>
      <c r="J429" s="16"/>
      <c r="K429" s="23"/>
    </row>
    <row r="430" spans="3:11" ht="16.5" customHeight="1" x14ac:dyDescent="0.25">
      <c r="C430" s="151" t="s">
        <v>474</v>
      </c>
      <c r="D430" s="3" t="s">
        <v>410</v>
      </c>
      <c r="E430" s="4"/>
      <c r="F430" s="4"/>
      <c r="G430" s="4"/>
      <c r="H430" s="4"/>
      <c r="I430" s="4"/>
      <c r="J430" s="16"/>
      <c r="K430" s="23"/>
    </row>
    <row r="431" spans="3:11" ht="16.5" customHeight="1" x14ac:dyDescent="0.25">
      <c r="C431" s="151"/>
      <c r="D431" s="3" t="s">
        <v>411</v>
      </c>
      <c r="E431" s="4"/>
      <c r="F431" s="4"/>
      <c r="G431" s="4"/>
      <c r="H431" s="4"/>
      <c r="I431" s="4"/>
      <c r="J431" s="16"/>
      <c r="K431" s="23"/>
    </row>
    <row r="432" spans="3:11" ht="16.5" customHeight="1" x14ac:dyDescent="0.25">
      <c r="C432" s="151"/>
      <c r="D432" s="3" t="s">
        <v>412</v>
      </c>
      <c r="E432" s="4" t="s">
        <v>491</v>
      </c>
      <c r="F432" s="4" t="s">
        <v>503</v>
      </c>
      <c r="G432" s="4" t="s">
        <v>492</v>
      </c>
      <c r="H432" s="4" t="s">
        <v>492</v>
      </c>
      <c r="I432" s="4" t="s">
        <v>492</v>
      </c>
      <c r="J432" s="16"/>
      <c r="K432" s="73" t="str">
        <f>HYPERLINK("D:\JeuxVideo collection\Photos Full set GC\Ultimate Spider-Man (modèle).jpg","Ultimate Spider-Man")</f>
        <v>Ultimate Spider-Man</v>
      </c>
    </row>
    <row r="433" spans="3:11" ht="16.5" customHeight="1" x14ac:dyDescent="0.25">
      <c r="C433" s="151"/>
      <c r="D433" s="3" t="s">
        <v>413</v>
      </c>
      <c r="E433" s="4"/>
      <c r="F433" s="4"/>
      <c r="G433" s="4"/>
      <c r="H433" s="4"/>
      <c r="I433" s="4"/>
      <c r="J433" s="16"/>
      <c r="K433" s="23"/>
    </row>
    <row r="434" spans="3:11" ht="16.5" customHeight="1" x14ac:dyDescent="0.25">
      <c r="C434" s="151"/>
      <c r="D434" s="3" t="s">
        <v>414</v>
      </c>
      <c r="E434" s="4"/>
      <c r="F434" s="4"/>
      <c r="G434" s="4"/>
      <c r="H434" s="4"/>
      <c r="I434" s="4"/>
      <c r="J434" s="16"/>
      <c r="K434" s="23"/>
    </row>
    <row r="435" spans="3:11" ht="16.5" customHeight="1" x14ac:dyDescent="0.25">
      <c r="C435" s="151"/>
      <c r="D435" s="3" t="s">
        <v>415</v>
      </c>
      <c r="E435" s="4"/>
      <c r="F435" s="4"/>
      <c r="G435" s="4"/>
      <c r="H435" s="4"/>
      <c r="I435" s="4"/>
      <c r="J435" s="16"/>
      <c r="K435" s="23"/>
    </row>
    <row r="436" spans="3:11" ht="16.5" customHeight="1" x14ac:dyDescent="0.25">
      <c r="C436" s="151" t="s">
        <v>475</v>
      </c>
      <c r="D436" s="3" t="s">
        <v>416</v>
      </c>
      <c r="E436" s="4"/>
      <c r="F436" s="4"/>
      <c r="G436" s="4"/>
      <c r="H436" s="4"/>
      <c r="I436" s="4"/>
      <c r="J436" s="16"/>
      <c r="K436" s="23"/>
    </row>
    <row r="437" spans="3:11" ht="16.5" customHeight="1" x14ac:dyDescent="0.25">
      <c r="C437" s="151"/>
      <c r="D437" s="36" t="s">
        <v>417</v>
      </c>
      <c r="E437" s="54"/>
      <c r="F437" s="54"/>
      <c r="G437" s="54"/>
      <c r="H437" s="54"/>
      <c r="I437" s="54"/>
      <c r="J437" s="55"/>
      <c r="K437" s="56"/>
    </row>
    <row r="438" spans="3:11" ht="16.5" customHeight="1" thickBot="1" x14ac:dyDescent="0.3">
      <c r="C438" s="152"/>
      <c r="D438" s="36" t="s">
        <v>525</v>
      </c>
      <c r="E438" s="54" t="s">
        <v>491</v>
      </c>
      <c r="F438" s="190" t="s">
        <v>511</v>
      </c>
      <c r="G438" s="54" t="s">
        <v>506</v>
      </c>
      <c r="H438" s="54" t="s">
        <v>492</v>
      </c>
      <c r="I438" s="54" t="s">
        <v>492</v>
      </c>
      <c r="J438" s="191"/>
      <c r="K438" s="192" t="str">
        <f>HYPERLINK("D:\JeuxVideo collection\Photos Full set GC\Viewtiful Joe (modèle).jpg","Viewtiful Joe")</f>
        <v>Viewtiful Joe</v>
      </c>
    </row>
    <row r="439" spans="3:11" ht="16.5" customHeight="1" thickBot="1" x14ac:dyDescent="0.3">
      <c r="C439" s="152"/>
      <c r="D439" s="40" t="s">
        <v>524</v>
      </c>
      <c r="E439" s="41"/>
      <c r="F439" s="41"/>
      <c r="G439" s="41"/>
      <c r="H439" s="41"/>
      <c r="I439" s="41"/>
      <c r="J439" s="42"/>
      <c r="K439" s="57"/>
    </row>
    <row r="440" spans="3:11" ht="16.5" customHeight="1" x14ac:dyDescent="0.25">
      <c r="C440" s="151"/>
      <c r="D440" s="37" t="s">
        <v>418</v>
      </c>
      <c r="E440" s="38"/>
      <c r="F440" s="38"/>
      <c r="G440" s="38"/>
      <c r="H440" s="38"/>
      <c r="I440" s="38"/>
      <c r="J440" s="39"/>
      <c r="K440" s="44"/>
    </row>
    <row r="441" spans="3:11" ht="16.5" customHeight="1" x14ac:dyDescent="0.25">
      <c r="C441" s="151"/>
      <c r="D441" s="3" t="s">
        <v>419</v>
      </c>
      <c r="E441" s="4"/>
      <c r="F441" s="4"/>
      <c r="G441" s="4"/>
      <c r="H441" s="4"/>
      <c r="I441" s="4"/>
      <c r="J441" s="16"/>
      <c r="K441" s="23"/>
    </row>
    <row r="442" spans="3:11" ht="16.5" customHeight="1" x14ac:dyDescent="0.25">
      <c r="C442" s="151"/>
      <c r="D442" s="3" t="s">
        <v>420</v>
      </c>
      <c r="E442" s="4"/>
      <c r="F442" s="4"/>
      <c r="G442" s="4"/>
      <c r="H442" s="4"/>
      <c r="I442" s="4"/>
      <c r="J442" s="16"/>
      <c r="K442" s="23"/>
    </row>
    <row r="443" spans="3:11" ht="16.5" customHeight="1" x14ac:dyDescent="0.25">
      <c r="C443" s="151" t="s">
        <v>476</v>
      </c>
      <c r="D443" s="3" t="s">
        <v>421</v>
      </c>
      <c r="E443" s="4"/>
      <c r="F443" s="4"/>
      <c r="G443" s="4"/>
      <c r="H443" s="4"/>
      <c r="I443" s="4"/>
      <c r="J443" s="16"/>
      <c r="K443" s="23"/>
    </row>
    <row r="444" spans="3:11" ht="16.5" customHeight="1" x14ac:dyDescent="0.25">
      <c r="C444" s="151"/>
      <c r="D444" s="3" t="s">
        <v>422</v>
      </c>
      <c r="E444" s="4"/>
      <c r="F444" s="4"/>
      <c r="G444" s="4"/>
      <c r="H444" s="4"/>
      <c r="I444" s="4"/>
      <c r="J444" s="16"/>
      <c r="K444" s="23"/>
    </row>
    <row r="445" spans="3:11" ht="16.5" customHeight="1" x14ac:dyDescent="0.25">
      <c r="C445" s="151"/>
      <c r="D445" s="3" t="s">
        <v>423</v>
      </c>
      <c r="E445" s="4" t="s">
        <v>491</v>
      </c>
      <c r="F445" s="15" t="s">
        <v>502</v>
      </c>
      <c r="G445" s="4" t="s">
        <v>491</v>
      </c>
      <c r="H445" s="4" t="s">
        <v>491</v>
      </c>
      <c r="I445" s="4" t="s">
        <v>492</v>
      </c>
      <c r="J445" s="16"/>
      <c r="K445" s="33" t="str">
        <f>HYPERLINK("D:\JeuxVideo collection\Photos Full set GC\Wario World (modèle).jpg","Wario World")</f>
        <v>Wario World</v>
      </c>
    </row>
    <row r="446" spans="3:11" ht="16.5" customHeight="1" x14ac:dyDescent="0.25">
      <c r="C446" s="151"/>
      <c r="D446" s="3" t="s">
        <v>424</v>
      </c>
      <c r="E446" s="4" t="s">
        <v>491</v>
      </c>
      <c r="F446" s="15" t="s">
        <v>505</v>
      </c>
      <c r="G446" s="4" t="s">
        <v>510</v>
      </c>
      <c r="H446" s="4" t="s">
        <v>492</v>
      </c>
      <c r="I446" s="4" t="s">
        <v>492</v>
      </c>
      <c r="J446" s="16"/>
      <c r="K446" s="33" t="str">
        <f>HYPERLINK("D:\JeuxVideo collection\Photos Full set GC\Wave Race (modèle).jpg","Wave Race")</f>
        <v>Wave Race</v>
      </c>
    </row>
    <row r="447" spans="3:11" ht="16.5" customHeight="1" x14ac:dyDescent="0.25">
      <c r="C447" s="151"/>
      <c r="D447" s="3" t="s">
        <v>425</v>
      </c>
      <c r="E447" s="4"/>
      <c r="F447" s="4"/>
      <c r="G447" s="4"/>
      <c r="H447" s="4"/>
      <c r="I447" s="4"/>
      <c r="J447" s="16"/>
      <c r="K447" s="23"/>
    </row>
    <row r="448" spans="3:11" ht="16.5" customHeight="1" x14ac:dyDescent="0.25">
      <c r="C448" s="151"/>
      <c r="D448" s="3" t="s">
        <v>426</v>
      </c>
      <c r="E448" s="4"/>
      <c r="F448" s="4"/>
      <c r="G448" s="4"/>
      <c r="H448" s="4"/>
      <c r="I448" s="4"/>
      <c r="J448" s="16"/>
      <c r="K448" s="23"/>
    </row>
    <row r="449" spans="3:12" ht="16.5" customHeight="1" x14ac:dyDescent="0.25">
      <c r="C449" s="151"/>
      <c r="D449" s="3" t="s">
        <v>427</v>
      </c>
      <c r="E449" s="4"/>
      <c r="F449" s="4"/>
      <c r="G449" s="4"/>
      <c r="H449" s="4"/>
      <c r="I449" s="4"/>
      <c r="J449" s="16"/>
      <c r="K449" s="23"/>
    </row>
    <row r="450" spans="3:12" ht="16.5" customHeight="1" x14ac:dyDescent="0.25">
      <c r="C450" s="151"/>
      <c r="D450" s="3" t="s">
        <v>428</v>
      </c>
      <c r="E450" s="4"/>
      <c r="F450" s="4"/>
      <c r="G450" s="4"/>
      <c r="H450" s="4"/>
      <c r="I450" s="4"/>
      <c r="J450" s="16"/>
      <c r="K450" s="23"/>
    </row>
    <row r="451" spans="3:12" ht="16.5" customHeight="1" x14ac:dyDescent="0.25">
      <c r="C451" s="151"/>
      <c r="D451" s="3" t="s">
        <v>429</v>
      </c>
      <c r="E451" s="4"/>
      <c r="F451" s="4"/>
      <c r="G451" s="4"/>
      <c r="H451" s="4"/>
      <c r="I451" s="4"/>
      <c r="J451" s="16"/>
      <c r="K451" s="23"/>
    </row>
    <row r="452" spans="3:12" ht="16.5" customHeight="1" x14ac:dyDescent="0.25">
      <c r="C452" s="151"/>
      <c r="D452" s="3" t="s">
        <v>430</v>
      </c>
      <c r="E452" s="4"/>
      <c r="F452" s="4"/>
      <c r="G452" s="4"/>
      <c r="H452" s="4"/>
      <c r="I452" s="4"/>
      <c r="J452" s="16"/>
      <c r="K452" s="23"/>
    </row>
    <row r="453" spans="3:12" ht="16.5" customHeight="1" x14ac:dyDescent="0.25">
      <c r="C453" s="151"/>
      <c r="D453" s="3" t="s">
        <v>431</v>
      </c>
      <c r="E453" s="4" t="s">
        <v>491</v>
      </c>
      <c r="F453" s="15" t="s">
        <v>502</v>
      </c>
      <c r="G453" s="4" t="s">
        <v>492</v>
      </c>
      <c r="H453" s="4" t="s">
        <v>492</v>
      </c>
      <c r="I453" s="4" t="s">
        <v>540</v>
      </c>
      <c r="J453" s="16"/>
      <c r="K453" s="73" t="str">
        <f>HYPERLINK("D:\JeuxVideo collection\Photos Full set GC\WWE Crush Hour (modèle).jpg","WWE Crush Hour")</f>
        <v>WWE Crush Hour</v>
      </c>
      <c r="L453" s="90" t="s">
        <v>541</v>
      </c>
    </row>
    <row r="454" spans="3:12" ht="16.5" customHeight="1" x14ac:dyDescent="0.25">
      <c r="C454" s="151"/>
      <c r="D454" s="3" t="s">
        <v>432</v>
      </c>
      <c r="E454" s="4"/>
      <c r="F454" s="4"/>
      <c r="G454" s="4"/>
      <c r="H454" s="4"/>
      <c r="I454" s="4"/>
      <c r="J454" s="16"/>
      <c r="K454" s="23"/>
    </row>
    <row r="455" spans="3:12" ht="16.5" customHeight="1" x14ac:dyDescent="0.25">
      <c r="C455" s="151"/>
      <c r="D455" s="3" t="s">
        <v>433</v>
      </c>
      <c r="E455" s="4" t="s">
        <v>491</v>
      </c>
      <c r="F455" s="4" t="s">
        <v>503</v>
      </c>
      <c r="G455" s="4" t="s">
        <v>492</v>
      </c>
      <c r="H455" s="4" t="s">
        <v>492</v>
      </c>
      <c r="I455" s="4" t="s">
        <v>492</v>
      </c>
      <c r="J455" s="16"/>
      <c r="K455" s="73" t="str">
        <f>HYPERLINK("D:\JeuxVideo collection\Photos Full set GC\WWE Day Of Reckoning (modèle).jpg","WWE Day Of Reckoning")</f>
        <v>WWE Day Of Reckoning</v>
      </c>
    </row>
    <row r="456" spans="3:12" ht="16.5" customHeight="1" x14ac:dyDescent="0.25">
      <c r="C456" s="151"/>
      <c r="D456" s="3" t="s">
        <v>434</v>
      </c>
      <c r="E456" s="4"/>
      <c r="F456" s="4"/>
      <c r="G456" s="4"/>
      <c r="H456" s="4"/>
      <c r="I456" s="4"/>
      <c r="J456" s="16"/>
      <c r="K456" s="23"/>
    </row>
    <row r="457" spans="3:12" ht="16.5" customHeight="1" x14ac:dyDescent="0.25">
      <c r="C457" s="151"/>
      <c r="D457" s="3" t="s">
        <v>435</v>
      </c>
      <c r="E457" s="4" t="s">
        <v>491</v>
      </c>
      <c r="F457" s="4" t="s">
        <v>506</v>
      </c>
      <c r="G457" s="4" t="s">
        <v>492</v>
      </c>
      <c r="H457" s="4" t="s">
        <v>492</v>
      </c>
      <c r="I457" s="4" t="s">
        <v>540</v>
      </c>
      <c r="J457" s="16"/>
      <c r="K457" s="33" t="str">
        <f>HYPERLINK("D:\JeuxVideo collection\Photos Full set GC\Wrestle Mania XIX (modèle).jpg","Wrestle Mania XIX")</f>
        <v>Wrestle Mania XIX</v>
      </c>
    </row>
    <row r="458" spans="3:12" ht="16.5" customHeight="1" x14ac:dyDescent="0.25">
      <c r="C458" s="151" t="s">
        <v>452</v>
      </c>
      <c r="D458" s="3" t="s">
        <v>436</v>
      </c>
      <c r="E458" s="4"/>
      <c r="F458" s="4"/>
      <c r="G458" s="4"/>
      <c r="H458" s="4"/>
      <c r="I458" s="4"/>
      <c r="J458" s="16"/>
      <c r="K458" s="23"/>
    </row>
    <row r="459" spans="3:12" ht="16.5" customHeight="1" x14ac:dyDescent="0.25">
      <c r="C459" s="151"/>
      <c r="D459" s="3" t="s">
        <v>437</v>
      </c>
      <c r="E459" s="4"/>
      <c r="F459" s="4"/>
      <c r="G459" s="4"/>
      <c r="H459" s="4"/>
      <c r="I459" s="4"/>
      <c r="J459" s="16"/>
      <c r="K459" s="23"/>
    </row>
    <row r="460" spans="3:12" ht="16.5" customHeight="1" x14ac:dyDescent="0.25">
      <c r="C460" s="151"/>
      <c r="D460" s="3" t="s">
        <v>438</v>
      </c>
      <c r="E460" s="4" t="s">
        <v>491</v>
      </c>
      <c r="F460" s="15" t="s">
        <v>505</v>
      </c>
      <c r="G460" s="4" t="s">
        <v>492</v>
      </c>
      <c r="H460" s="4" t="s">
        <v>492</v>
      </c>
      <c r="I460" s="4" t="s">
        <v>538</v>
      </c>
      <c r="J460" s="16"/>
      <c r="K460" s="73" t="str">
        <f>HYPERLINK("D:\JeuxVideo collection\Photos Full set GC\X-men next dimension (modèle 2).jpg","X-men next dimension")</f>
        <v>X-men next dimension</v>
      </c>
    </row>
    <row r="461" spans="3:12" ht="16.5" customHeight="1" x14ac:dyDescent="0.25">
      <c r="C461" s="151"/>
      <c r="D461" s="3" t="s">
        <v>439</v>
      </c>
      <c r="E461" s="4"/>
      <c r="F461" s="4"/>
      <c r="G461" s="4"/>
      <c r="H461" s="4"/>
      <c r="I461" s="4"/>
      <c r="J461" s="16"/>
      <c r="K461" s="23"/>
    </row>
    <row r="462" spans="3:12" ht="16.5" customHeight="1" x14ac:dyDescent="0.25">
      <c r="C462" s="151"/>
      <c r="D462" s="3" t="s">
        <v>440</v>
      </c>
      <c r="E462" s="4"/>
      <c r="F462" s="4"/>
      <c r="G462" s="4"/>
      <c r="H462" s="4"/>
      <c r="I462" s="4"/>
      <c r="J462" s="16"/>
      <c r="K462" s="23"/>
    </row>
    <row r="463" spans="3:12" ht="16.5" customHeight="1" x14ac:dyDescent="0.25">
      <c r="C463" s="151"/>
      <c r="D463" s="3" t="s">
        <v>441</v>
      </c>
      <c r="E463" s="4"/>
      <c r="F463" s="4"/>
      <c r="G463" s="4"/>
      <c r="H463" s="4"/>
      <c r="I463" s="4"/>
      <c r="J463" s="16"/>
      <c r="K463" s="23"/>
    </row>
    <row r="464" spans="3:12" ht="16.5" customHeight="1" x14ac:dyDescent="0.25">
      <c r="C464" s="151"/>
      <c r="D464" s="3" t="s">
        <v>442</v>
      </c>
      <c r="E464" s="4"/>
      <c r="F464" s="4"/>
      <c r="G464" s="4"/>
      <c r="H464" s="4"/>
      <c r="I464" s="4"/>
      <c r="J464" s="16"/>
      <c r="K464" s="23"/>
    </row>
    <row r="465" spans="3:11" ht="16.5" customHeight="1" x14ac:dyDescent="0.25">
      <c r="C465" s="2" t="s">
        <v>477</v>
      </c>
      <c r="D465" s="3" t="s">
        <v>443</v>
      </c>
      <c r="E465" s="4"/>
      <c r="F465" s="4"/>
      <c r="G465" s="4"/>
      <c r="H465" s="4"/>
      <c r="I465" s="4"/>
      <c r="J465" s="16"/>
      <c r="K465" s="23"/>
    </row>
    <row r="466" spans="3:11" ht="16.5" customHeight="1" x14ac:dyDescent="0.25">
      <c r="C466" s="151" t="s">
        <v>478</v>
      </c>
      <c r="D466" s="3" t="s">
        <v>444</v>
      </c>
      <c r="E466" s="4"/>
      <c r="F466" s="4"/>
      <c r="G466" s="4"/>
      <c r="H466" s="4"/>
      <c r="I466" s="4"/>
      <c r="J466" s="16"/>
      <c r="K466" s="23"/>
    </row>
    <row r="467" spans="3:11" ht="16.5" customHeight="1" x14ac:dyDescent="0.25">
      <c r="C467" s="151"/>
      <c r="D467" s="3" t="s">
        <v>445</v>
      </c>
      <c r="E467" s="4"/>
      <c r="F467" s="4"/>
      <c r="G467" s="4"/>
      <c r="H467" s="4"/>
      <c r="I467" s="4"/>
      <c r="J467" s="16"/>
      <c r="K467" s="23"/>
    </row>
    <row r="468" spans="3:11" ht="16.5" customHeight="1" x14ac:dyDescent="0.25">
      <c r="E468" s="27"/>
      <c r="F468" s="27"/>
      <c r="G468" s="27"/>
      <c r="H468" s="27"/>
      <c r="I468" s="27"/>
      <c r="J468" s="28"/>
      <c r="K468" s="93"/>
    </row>
    <row r="469" spans="3:11" ht="16.5" customHeight="1" x14ac:dyDescent="0.25">
      <c r="E469" s="27"/>
      <c r="F469" s="27"/>
      <c r="G469" s="27"/>
      <c r="H469" s="27"/>
      <c r="I469" s="27"/>
      <c r="J469" s="28"/>
      <c r="K469" s="94"/>
    </row>
    <row r="470" spans="3:11" ht="16.5" customHeight="1" x14ac:dyDescent="0.25">
      <c r="E470" s="27"/>
      <c r="F470" s="27"/>
      <c r="G470" s="27"/>
      <c r="H470" s="27"/>
      <c r="I470" s="27"/>
      <c r="J470" s="28"/>
      <c r="K470" s="95"/>
    </row>
    <row r="471" spans="3:11" ht="16.5" customHeight="1" x14ac:dyDescent="0.25">
      <c r="D471" s="5" t="s">
        <v>446</v>
      </c>
      <c r="E471" s="29"/>
      <c r="F471" s="29"/>
      <c r="G471" s="29"/>
      <c r="H471" s="29"/>
      <c r="I471" s="29"/>
      <c r="J471" s="30"/>
      <c r="K471" s="31"/>
    </row>
    <row r="472" spans="3:11" ht="16.5" customHeight="1" x14ac:dyDescent="0.25">
      <c r="D472" s="3" t="s">
        <v>57</v>
      </c>
      <c r="E472" s="4"/>
      <c r="F472" s="4"/>
      <c r="G472" s="4"/>
      <c r="H472" s="4"/>
      <c r="I472" s="4"/>
      <c r="J472" s="28"/>
      <c r="K472" s="23"/>
    </row>
    <row r="473" spans="3:11" ht="16.5" customHeight="1" x14ac:dyDescent="0.25">
      <c r="D473" s="3" t="s">
        <v>58</v>
      </c>
      <c r="E473" s="4"/>
      <c r="F473" s="4"/>
      <c r="G473" s="4"/>
      <c r="H473" s="4"/>
      <c r="I473" s="4"/>
      <c r="J473" s="28"/>
      <c r="K473" s="23"/>
    </row>
    <row r="474" spans="3:11" ht="16.5" customHeight="1" x14ac:dyDescent="0.25">
      <c r="D474" s="3" t="s">
        <v>290</v>
      </c>
      <c r="E474" s="4"/>
      <c r="F474" s="4"/>
      <c r="G474" s="4"/>
      <c r="H474" s="4"/>
      <c r="I474" s="4"/>
      <c r="J474" s="28"/>
      <c r="K474" s="23"/>
    </row>
    <row r="475" spans="3:11" ht="16.5" customHeight="1" x14ac:dyDescent="0.25">
      <c r="D475" s="3" t="s">
        <v>447</v>
      </c>
      <c r="E475" s="4"/>
      <c r="F475" s="4"/>
      <c r="G475" s="4"/>
      <c r="H475" s="4"/>
      <c r="I475" s="4"/>
      <c r="J475" s="28"/>
      <c r="K475" s="23"/>
    </row>
    <row r="476" spans="3:11" ht="16.5" customHeight="1" x14ac:dyDescent="0.25">
      <c r="D476" s="97"/>
      <c r="E476" s="98"/>
      <c r="F476" s="98"/>
      <c r="G476" s="98"/>
      <c r="H476" s="98"/>
      <c r="I476" s="98"/>
      <c r="J476" s="96"/>
      <c r="K476" s="99"/>
    </row>
    <row r="477" spans="3:11" ht="16.5" customHeight="1" x14ac:dyDescent="0.25">
      <c r="D477" s="5" t="s">
        <v>448</v>
      </c>
      <c r="E477" s="29"/>
      <c r="F477" s="29"/>
      <c r="G477" s="29"/>
      <c r="H477" s="29"/>
      <c r="I477" s="29"/>
      <c r="J477" s="30"/>
      <c r="K477" s="31"/>
    </row>
    <row r="478" spans="3:11" ht="16.5" customHeight="1" x14ac:dyDescent="0.25">
      <c r="D478" s="3" t="s">
        <v>449</v>
      </c>
      <c r="E478" s="4"/>
      <c r="F478" s="4"/>
      <c r="G478" s="4"/>
      <c r="H478" s="4"/>
      <c r="I478" s="4"/>
      <c r="J478" s="28"/>
      <c r="K478" s="23"/>
    </row>
    <row r="479" spans="3:11" ht="16.5" customHeight="1" x14ac:dyDescent="0.25">
      <c r="D479" s="3" t="s">
        <v>161</v>
      </c>
      <c r="E479" s="4"/>
      <c r="F479" s="4"/>
      <c r="G479" s="4"/>
      <c r="H479" s="4"/>
      <c r="I479" s="4"/>
      <c r="J479" s="28"/>
      <c r="K479" s="23"/>
    </row>
    <row r="480" spans="3:11" ht="16.5" customHeight="1" x14ac:dyDescent="0.25">
      <c r="D480" s="3" t="s">
        <v>162</v>
      </c>
      <c r="E480" s="4"/>
      <c r="F480" s="4"/>
      <c r="G480" s="4"/>
      <c r="H480" s="4"/>
      <c r="I480" s="4"/>
      <c r="J480" s="28"/>
      <c r="K480" s="23"/>
    </row>
    <row r="481" spans="3:11" ht="16.5" customHeight="1" x14ac:dyDescent="0.25">
      <c r="D481" s="3" t="s">
        <v>215</v>
      </c>
      <c r="E481" s="4"/>
      <c r="F481" s="4"/>
      <c r="G481" s="4"/>
      <c r="H481" s="4"/>
      <c r="I481" s="4"/>
      <c r="J481" s="28"/>
      <c r="K481" s="23"/>
    </row>
    <row r="482" spans="3:11" ht="16.5" customHeight="1" x14ac:dyDescent="0.25">
      <c r="D482" s="3" t="s">
        <v>218</v>
      </c>
      <c r="E482" s="4"/>
      <c r="F482" s="4"/>
      <c r="G482" s="4"/>
      <c r="H482" s="4"/>
      <c r="I482" s="4"/>
      <c r="J482" s="28"/>
      <c r="K482" s="23"/>
    </row>
    <row r="483" spans="3:11" ht="16.5" customHeight="1" x14ac:dyDescent="0.25">
      <c r="D483" s="3" t="s">
        <v>280</v>
      </c>
      <c r="E483" s="4"/>
      <c r="F483" s="4"/>
      <c r="G483" s="4"/>
      <c r="H483" s="4"/>
      <c r="I483" s="4"/>
      <c r="J483" s="28"/>
      <c r="K483" s="19"/>
    </row>
    <row r="484" spans="3:11" ht="16.5" customHeight="1" x14ac:dyDescent="0.25">
      <c r="D484" s="97"/>
      <c r="E484" s="98"/>
      <c r="F484" s="98"/>
      <c r="G484" s="98"/>
      <c r="H484" s="98"/>
      <c r="I484" s="98"/>
      <c r="J484" s="100"/>
      <c r="K484" s="101"/>
    </row>
    <row r="485" spans="3:11" ht="16.5" customHeight="1" x14ac:dyDescent="0.25">
      <c r="D485" s="5" t="s">
        <v>450</v>
      </c>
      <c r="E485" s="29"/>
      <c r="F485" s="29"/>
      <c r="G485" s="29"/>
      <c r="H485" s="29"/>
      <c r="I485" s="29"/>
      <c r="J485" s="30"/>
      <c r="K485" s="31"/>
    </row>
    <row r="486" spans="3:11" ht="16.5" customHeight="1" x14ac:dyDescent="0.25">
      <c r="D486" s="3" t="s">
        <v>30</v>
      </c>
      <c r="E486" s="4"/>
      <c r="F486" s="4"/>
      <c r="G486" s="4"/>
      <c r="H486" s="4"/>
      <c r="I486" s="4"/>
      <c r="J486" s="32"/>
      <c r="K486" s="19"/>
    </row>
    <row r="487" spans="3:11" ht="16.5" customHeight="1" x14ac:dyDescent="0.25">
      <c r="D487" s="3" t="s">
        <v>160</v>
      </c>
      <c r="E487" s="4"/>
      <c r="F487" s="4"/>
      <c r="G487" s="4"/>
      <c r="H487" s="4"/>
      <c r="I487" s="4"/>
      <c r="J487" s="32"/>
      <c r="K487" s="19"/>
    </row>
    <row r="488" spans="3:11" ht="16.5" customHeight="1" x14ac:dyDescent="0.25">
      <c r="D488" s="4" t="s">
        <v>388</v>
      </c>
      <c r="E488" s="4"/>
      <c r="F488" s="4"/>
      <c r="G488" s="4"/>
      <c r="H488" s="4"/>
      <c r="I488" s="4"/>
      <c r="J488" s="32"/>
      <c r="K488" s="19"/>
    </row>
    <row r="489" spans="3:11" ht="16.5" customHeight="1" x14ac:dyDescent="0.25">
      <c r="D489" s="3" t="s">
        <v>403</v>
      </c>
      <c r="E489" s="4"/>
      <c r="F489" s="4"/>
      <c r="G489" s="4"/>
      <c r="H489" s="4"/>
      <c r="I489" s="4"/>
      <c r="J489" s="32"/>
      <c r="K489" s="19"/>
    </row>
    <row r="490" spans="3:11" ht="16.5" customHeight="1" x14ac:dyDescent="0.25">
      <c r="J490" s="8"/>
      <c r="K490" s="102"/>
    </row>
    <row r="491" spans="3:11" ht="16.5" customHeight="1" x14ac:dyDescent="0.25">
      <c r="K491" s="103"/>
    </row>
    <row r="492" spans="3:11" ht="16.5" customHeight="1" x14ac:dyDescent="0.25">
      <c r="E492" s="156" t="s">
        <v>488</v>
      </c>
      <c r="F492" s="157"/>
      <c r="G492" s="157"/>
      <c r="H492" s="157"/>
      <c r="I492" s="157"/>
      <c r="J492" s="157"/>
      <c r="K492" s="158"/>
    </row>
    <row r="493" spans="3:11" ht="16.5" customHeight="1" x14ac:dyDescent="0.25">
      <c r="E493" s="159"/>
      <c r="F493" s="160"/>
      <c r="G493" s="160"/>
      <c r="H493" s="160"/>
      <c r="I493" s="160"/>
      <c r="J493" s="160"/>
      <c r="K493" s="161"/>
    </row>
    <row r="494" spans="3:11" ht="16.5" customHeight="1" x14ac:dyDescent="0.25">
      <c r="D494" s="167" t="s">
        <v>451</v>
      </c>
      <c r="E494" s="166" t="s">
        <v>482</v>
      </c>
      <c r="F494" s="166" t="s">
        <v>483</v>
      </c>
      <c r="G494" s="166" t="s">
        <v>485</v>
      </c>
      <c r="H494" s="166" t="s">
        <v>484</v>
      </c>
      <c r="I494" s="166" t="s">
        <v>487</v>
      </c>
      <c r="J494" s="162" t="s">
        <v>486</v>
      </c>
      <c r="K494" s="163"/>
    </row>
    <row r="495" spans="3:11" ht="16.5" customHeight="1" x14ac:dyDescent="0.25">
      <c r="D495" s="168"/>
      <c r="E495" s="166"/>
      <c r="F495" s="166"/>
      <c r="G495" s="166"/>
      <c r="H495" s="166"/>
      <c r="I495" s="166"/>
      <c r="J495" s="164"/>
      <c r="K495" s="165"/>
    </row>
    <row r="496" spans="3:11" ht="16.5" customHeight="1" x14ac:dyDescent="0.25">
      <c r="C496" s="10" t="s">
        <v>455</v>
      </c>
      <c r="D496" s="10"/>
      <c r="E496" s="10"/>
      <c r="F496" s="10"/>
      <c r="G496" s="10"/>
      <c r="H496" s="10"/>
      <c r="I496" s="10"/>
      <c r="J496" s="145"/>
      <c r="K496" s="146"/>
    </row>
    <row r="497" spans="3:11" ht="16.5" customHeight="1" x14ac:dyDescent="0.25">
      <c r="C497" s="10" t="s">
        <v>456</v>
      </c>
      <c r="D497" s="10"/>
      <c r="E497" s="10"/>
      <c r="F497" s="10"/>
      <c r="G497" s="10"/>
      <c r="H497" s="10"/>
      <c r="I497" s="10"/>
      <c r="J497" s="145"/>
      <c r="K497" s="146"/>
    </row>
    <row r="498" spans="3:11" ht="16.5" customHeight="1" x14ac:dyDescent="0.25">
      <c r="C498" s="10" t="s">
        <v>457</v>
      </c>
      <c r="D498" s="10"/>
      <c r="E498" s="10"/>
      <c r="F498" s="10"/>
      <c r="G498" s="10"/>
      <c r="H498" s="10"/>
      <c r="I498" s="10"/>
      <c r="J498" s="145"/>
      <c r="K498" s="146"/>
    </row>
    <row r="499" spans="3:11" ht="16.5" customHeight="1" x14ac:dyDescent="0.25">
      <c r="C499" s="10" t="s">
        <v>458</v>
      </c>
      <c r="D499" s="10"/>
      <c r="E499" s="10"/>
      <c r="F499" s="10"/>
      <c r="G499" s="10"/>
      <c r="H499" s="10"/>
      <c r="I499" s="10"/>
      <c r="J499" s="145"/>
      <c r="K499" s="146"/>
    </row>
    <row r="500" spans="3:11" ht="16.5" customHeight="1" x14ac:dyDescent="0.25">
      <c r="C500" s="10" t="s">
        <v>459</v>
      </c>
      <c r="D500" s="10"/>
      <c r="E500" s="10"/>
      <c r="F500" s="10"/>
      <c r="G500" s="10"/>
      <c r="H500" s="10"/>
      <c r="I500" s="10"/>
      <c r="J500" s="145"/>
      <c r="K500" s="146"/>
    </row>
    <row r="501" spans="3:11" ht="16.5" customHeight="1" x14ac:dyDescent="0.25">
      <c r="C501" s="10" t="s">
        <v>460</v>
      </c>
      <c r="D501" s="10"/>
      <c r="E501" s="10"/>
      <c r="F501" s="10"/>
      <c r="G501" s="10"/>
      <c r="H501" s="10"/>
      <c r="I501" s="10"/>
      <c r="J501" s="145"/>
      <c r="K501" s="146"/>
    </row>
    <row r="502" spans="3:11" ht="16.5" customHeight="1" x14ac:dyDescent="0.25">
      <c r="C502" s="10" t="s">
        <v>461</v>
      </c>
      <c r="D502" s="10"/>
      <c r="E502" s="10"/>
      <c r="F502" s="10"/>
      <c r="G502" s="10"/>
      <c r="H502" s="10"/>
      <c r="I502" s="10"/>
      <c r="J502" s="145"/>
      <c r="K502" s="146"/>
    </row>
    <row r="503" spans="3:11" ht="16.5" customHeight="1" x14ac:dyDescent="0.25">
      <c r="C503" s="10" t="s">
        <v>462</v>
      </c>
      <c r="D503" s="10"/>
      <c r="E503" s="10"/>
      <c r="F503" s="10"/>
      <c r="G503" s="10"/>
      <c r="H503" s="10"/>
      <c r="I503" s="10"/>
      <c r="J503" s="145"/>
      <c r="K503" s="146"/>
    </row>
    <row r="504" spans="3:11" ht="16.5" customHeight="1" x14ac:dyDescent="0.25">
      <c r="C504" s="10" t="s">
        <v>463</v>
      </c>
      <c r="D504" s="10"/>
      <c r="E504" s="10"/>
      <c r="F504" s="10"/>
      <c r="G504" s="10"/>
      <c r="H504" s="10"/>
      <c r="I504" s="10"/>
      <c r="J504" s="145"/>
      <c r="K504" s="146"/>
    </row>
    <row r="505" spans="3:11" ht="16.5" customHeight="1" x14ac:dyDescent="0.25">
      <c r="C505" s="10" t="s">
        <v>464</v>
      </c>
      <c r="D505" s="10"/>
      <c r="E505" s="10"/>
      <c r="F505" s="10"/>
      <c r="G505" s="10"/>
      <c r="H505" s="10"/>
      <c r="I505" s="10"/>
      <c r="J505" s="145"/>
      <c r="K505" s="146"/>
    </row>
    <row r="506" spans="3:11" ht="16.5" customHeight="1" x14ac:dyDescent="0.25">
      <c r="C506" s="10" t="s">
        <v>465</v>
      </c>
      <c r="D506" s="10"/>
      <c r="E506" s="10"/>
      <c r="F506" s="10"/>
      <c r="G506" s="10"/>
      <c r="H506" s="10"/>
      <c r="I506" s="10"/>
      <c r="J506" s="145"/>
      <c r="K506" s="146"/>
    </row>
    <row r="507" spans="3:11" ht="16.5" customHeight="1" x14ac:dyDescent="0.25">
      <c r="C507" s="10" t="s">
        <v>466</v>
      </c>
      <c r="D507" s="10" t="s">
        <v>188</v>
      </c>
      <c r="E507" s="10" t="s">
        <v>491</v>
      </c>
      <c r="F507" s="10" t="s">
        <v>514</v>
      </c>
      <c r="G507" s="10" t="s">
        <v>492</v>
      </c>
      <c r="H507" s="10" t="s">
        <v>492</v>
      </c>
      <c r="I507" s="10" t="s">
        <v>492</v>
      </c>
      <c r="J507" s="147" t="str">
        <f>HYPERLINK("D:\JeuxVideo collection\Photos Full set GC\Platinum\Les indestructibles (modèle-plat).jpg","Les indestructibles")</f>
        <v>Les indestructibles</v>
      </c>
      <c r="K507" s="146" t="str">
        <f t="shared" ref="K507" si="0">HYPERLINK("D:\JeuxVideo collection\Photos Full set GC\X-men next dimension (modèle 2).jpg","X-men next dimension")</f>
        <v>X-men next dimension</v>
      </c>
    </row>
    <row r="508" spans="3:11" ht="16.5" customHeight="1" x14ac:dyDescent="0.25">
      <c r="C508" s="10" t="s">
        <v>467</v>
      </c>
      <c r="D508" s="10"/>
      <c r="E508" s="10"/>
      <c r="F508" s="10"/>
      <c r="G508" s="10"/>
      <c r="H508" s="10"/>
      <c r="I508" s="10"/>
      <c r="J508" s="145"/>
      <c r="K508" s="146"/>
    </row>
    <row r="509" spans="3:11" ht="16.5" customHeight="1" x14ac:dyDescent="0.25">
      <c r="C509" s="10" t="s">
        <v>468</v>
      </c>
      <c r="D509" s="10"/>
      <c r="E509" s="10"/>
      <c r="F509" s="10"/>
      <c r="G509" s="10"/>
      <c r="H509" s="10"/>
      <c r="I509" s="10"/>
      <c r="J509" s="145"/>
      <c r="K509" s="146"/>
    </row>
    <row r="510" spans="3:11" ht="16.5" customHeight="1" x14ac:dyDescent="0.25">
      <c r="C510" s="10" t="s">
        <v>469</v>
      </c>
      <c r="D510" s="10"/>
      <c r="E510" s="10"/>
      <c r="F510" s="10"/>
      <c r="G510" s="10"/>
      <c r="H510" s="10"/>
      <c r="I510" s="10"/>
      <c r="J510" s="145"/>
      <c r="K510" s="146"/>
    </row>
    <row r="511" spans="3:11" ht="16.5" customHeight="1" x14ac:dyDescent="0.25">
      <c r="C511" s="10" t="s">
        <v>470</v>
      </c>
      <c r="D511" s="10"/>
      <c r="E511" s="10"/>
      <c r="F511" s="10"/>
      <c r="G511" s="10"/>
      <c r="H511" s="10"/>
      <c r="I511" s="10"/>
      <c r="J511" s="145"/>
      <c r="K511" s="146"/>
    </row>
    <row r="512" spans="3:11" ht="16.5" customHeight="1" x14ac:dyDescent="0.25">
      <c r="C512" s="10" t="s">
        <v>489</v>
      </c>
      <c r="D512" s="10"/>
      <c r="E512" s="10"/>
      <c r="F512" s="10"/>
      <c r="G512" s="10"/>
      <c r="H512" s="10"/>
      <c r="I512" s="10"/>
      <c r="J512" s="145"/>
      <c r="K512" s="146"/>
    </row>
    <row r="513" spans="3:11" ht="16.5" customHeight="1" x14ac:dyDescent="0.25">
      <c r="C513" s="10" t="s">
        <v>471</v>
      </c>
      <c r="D513" s="10"/>
      <c r="E513" s="10"/>
      <c r="F513" s="10"/>
      <c r="G513" s="10"/>
      <c r="H513" s="10"/>
      <c r="I513" s="10"/>
      <c r="J513" s="145"/>
      <c r="K513" s="146"/>
    </row>
    <row r="514" spans="3:11" ht="16.5" customHeight="1" x14ac:dyDescent="0.25">
      <c r="C514" s="10" t="s">
        <v>472</v>
      </c>
      <c r="D514" s="10"/>
      <c r="E514" s="10"/>
      <c r="F514" s="10"/>
      <c r="G514" s="10"/>
      <c r="H514" s="10"/>
      <c r="I514" s="10"/>
      <c r="J514" s="145"/>
      <c r="K514" s="146"/>
    </row>
    <row r="515" spans="3:11" ht="16.5" customHeight="1" x14ac:dyDescent="0.25">
      <c r="C515" s="10" t="s">
        <v>473</v>
      </c>
      <c r="D515" s="10"/>
      <c r="E515" s="10"/>
      <c r="F515" s="10"/>
      <c r="G515" s="10"/>
      <c r="H515" s="10"/>
      <c r="I515" s="10"/>
      <c r="J515" s="145"/>
      <c r="K515" s="146"/>
    </row>
    <row r="516" spans="3:11" ht="16.5" customHeight="1" x14ac:dyDescent="0.25">
      <c r="C516" s="10" t="s">
        <v>474</v>
      </c>
      <c r="D516" s="10"/>
      <c r="E516" s="10"/>
      <c r="F516" s="10"/>
      <c r="G516" s="10"/>
      <c r="H516" s="10"/>
      <c r="I516" s="10"/>
      <c r="J516" s="145"/>
      <c r="K516" s="146"/>
    </row>
    <row r="517" spans="3:11" ht="16.5" customHeight="1" x14ac:dyDescent="0.25">
      <c r="C517" s="10" t="s">
        <v>475</v>
      </c>
      <c r="D517" s="10"/>
      <c r="E517" s="10"/>
      <c r="F517" s="10"/>
      <c r="G517" s="10"/>
      <c r="H517" s="10"/>
      <c r="I517" s="10"/>
      <c r="J517" s="145"/>
      <c r="K517" s="146"/>
    </row>
    <row r="518" spans="3:11" ht="16.5" customHeight="1" x14ac:dyDescent="0.25">
      <c r="C518" s="10" t="s">
        <v>476</v>
      </c>
      <c r="D518" s="10"/>
      <c r="E518" s="10"/>
      <c r="F518" s="10"/>
      <c r="G518" s="10"/>
      <c r="H518" s="10"/>
      <c r="I518" s="10"/>
      <c r="J518" s="145"/>
      <c r="K518" s="146"/>
    </row>
    <row r="519" spans="3:11" ht="16.5" customHeight="1" x14ac:dyDescent="0.25">
      <c r="C519" s="10" t="s">
        <v>452</v>
      </c>
      <c r="D519" s="10"/>
      <c r="E519" s="10"/>
      <c r="F519" s="10"/>
      <c r="G519" s="10"/>
      <c r="H519" s="10"/>
      <c r="I519" s="10"/>
      <c r="J519" s="145"/>
      <c r="K519" s="146"/>
    </row>
    <row r="520" spans="3:11" ht="16.5" customHeight="1" x14ac:dyDescent="0.25">
      <c r="C520" s="10" t="s">
        <v>477</v>
      </c>
      <c r="D520" s="10"/>
      <c r="E520" s="10"/>
      <c r="F520" s="10"/>
      <c r="G520" s="10"/>
      <c r="H520" s="10"/>
      <c r="I520" s="10"/>
      <c r="J520" s="145"/>
      <c r="K520" s="146"/>
    </row>
    <row r="521" spans="3:11" ht="16.5" customHeight="1" x14ac:dyDescent="0.25">
      <c r="C521" s="10" t="s">
        <v>478</v>
      </c>
      <c r="D521" s="10"/>
      <c r="E521" s="10"/>
      <c r="F521" s="10"/>
      <c r="G521" s="10"/>
      <c r="H521" s="10"/>
      <c r="I521" s="10"/>
      <c r="J521" s="145"/>
      <c r="K521" s="146"/>
    </row>
  </sheetData>
  <autoFilter ref="D3:K467"/>
  <mergeCells count="61">
    <mergeCell ref="E492:K493"/>
    <mergeCell ref="J494:K495"/>
    <mergeCell ref="I494:I495"/>
    <mergeCell ref="D494:D495"/>
    <mergeCell ref="E494:E495"/>
    <mergeCell ref="F494:F495"/>
    <mergeCell ref="G494:G495"/>
    <mergeCell ref="H494:H495"/>
    <mergeCell ref="C77:C108"/>
    <mergeCell ref="C109:C116"/>
    <mergeCell ref="C117:C135"/>
    <mergeCell ref="C136:C146"/>
    <mergeCell ref="C147:C158"/>
    <mergeCell ref="C277:C280"/>
    <mergeCell ref="C251:C276"/>
    <mergeCell ref="C443:C457"/>
    <mergeCell ref="C458:C464"/>
    <mergeCell ref="C466:C467"/>
    <mergeCell ref="C281:C303"/>
    <mergeCell ref="C304:C321"/>
    <mergeCell ref="C322:C378"/>
    <mergeCell ref="C379:C429"/>
    <mergeCell ref="C430:C435"/>
    <mergeCell ref="C436:C442"/>
    <mergeCell ref="H1:I1"/>
    <mergeCell ref="E1:F1"/>
    <mergeCell ref="C51:C76"/>
    <mergeCell ref="C9:C15"/>
    <mergeCell ref="C16:C50"/>
    <mergeCell ref="C159:C162"/>
    <mergeCell ref="C163:C171"/>
    <mergeCell ref="C172:C178"/>
    <mergeCell ref="C179:C208"/>
    <mergeCell ref="C209:C250"/>
    <mergeCell ref="C4:C8"/>
    <mergeCell ref="J496:K496"/>
    <mergeCell ref="J497:K497"/>
    <mergeCell ref="J498:K498"/>
    <mergeCell ref="J499:K499"/>
    <mergeCell ref="J500:K500"/>
    <mergeCell ref="J501:K501"/>
    <mergeCell ref="J502:K502"/>
    <mergeCell ref="J503:K503"/>
    <mergeCell ref="J504:K504"/>
    <mergeCell ref="J505:K505"/>
    <mergeCell ref="J506:K506"/>
    <mergeCell ref="J507:K507"/>
    <mergeCell ref="J508:K508"/>
    <mergeCell ref="J509:K509"/>
    <mergeCell ref="J510:K510"/>
    <mergeCell ref="J511:K511"/>
    <mergeCell ref="J512:K512"/>
    <mergeCell ref="J513:K513"/>
    <mergeCell ref="J514:K514"/>
    <mergeCell ref="J515:K515"/>
    <mergeCell ref="J521:K521"/>
    <mergeCell ref="J516:K516"/>
    <mergeCell ref="J517:K517"/>
    <mergeCell ref="J518:K518"/>
    <mergeCell ref="J519:K519"/>
    <mergeCell ref="J520:K520"/>
  </mergeCells>
  <conditionalFormatting sqref="E4:K491">
    <cfRule type="containsText" dxfId="4" priority="487" operator="containsText" text="non">
      <formula>NOT(ISERROR(SEARCH("non",E4)))</formula>
    </cfRule>
    <cfRule type="containsText" dxfId="3" priority="488" stopIfTrue="1" operator="containsText" text="oui">
      <formula>NOT(ISERROR(SEARCH("oui",E4)))</formula>
    </cfRule>
    <cfRule type="containsText" dxfId="2" priority="490" operator="containsText" text="NA">
      <formula>NOT(ISERROR(SEARCH("NA",E4)))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486" operator="beginsWith" id="{5D572019-7133-43C4-B66F-A8CFE03A7A68}">
            <xm:f>LEFT(E4,LEN("???"))="???"</xm:f>
            <xm:f>"???"</xm:f>
            <x14:dxf>
              <fill>
                <patternFill>
                  <bgColor rgb="FFFFC000"/>
                </patternFill>
              </fill>
            </x14:dxf>
          </x14:cfRule>
          <xm:sqref>E4:K491</xm:sqref>
        </x14:conditionalFormatting>
        <x14:conditionalFormatting xmlns:xm="http://schemas.microsoft.com/office/excel/2006/main">
          <x14:cfRule type="containsText" priority="1" operator="containsText" id="{28191AED-82D0-4D75-A45E-B2B3E0D31593}">
            <xm:f>NOT(ISERROR(SEARCH("",L1)))</xm:f>
            <xm:f>""</xm:f>
            <x14:dxf>
              <fill>
                <patternFill>
                  <bgColor rgb="FFFF0000"/>
                </patternFill>
              </fill>
            </x14:dxf>
          </x14:cfRule>
          <xm:sqref>L1:L140 L186:L1048576 L142:L184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7"/>
  <sheetViews>
    <sheetView showGridLines="0" workbookViewId="0"/>
  </sheetViews>
  <sheetFormatPr baseColWidth="10" defaultRowHeight="15" x14ac:dyDescent="0.25"/>
  <cols>
    <col min="1" max="1" width="3.7109375" style="1" customWidth="1"/>
    <col min="2" max="2" width="11.42578125" style="1"/>
    <col min="3" max="4" width="24.7109375" style="1" customWidth="1"/>
    <col min="5" max="5" width="5.7109375" style="1" customWidth="1"/>
    <col min="6" max="6" width="20.42578125" style="1" customWidth="1"/>
    <col min="7" max="7" width="51.7109375" style="1" customWidth="1"/>
    <col min="8" max="8" width="11.42578125" style="1"/>
    <col min="9" max="13" width="6.7109375" style="1" customWidth="1"/>
    <col min="14" max="16384" width="11.42578125" style="1"/>
  </cols>
  <sheetData>
    <row r="2" spans="2:17" x14ac:dyDescent="0.25">
      <c r="B2" s="127"/>
      <c r="C2" s="128"/>
      <c r="D2" s="128"/>
      <c r="E2" s="129"/>
      <c r="F2" s="127"/>
      <c r="G2" s="128"/>
      <c r="H2" s="128"/>
      <c r="I2" s="128"/>
      <c r="J2" s="128"/>
      <c r="K2" s="128"/>
      <c r="L2" s="128"/>
      <c r="M2" s="128"/>
      <c r="N2" s="129"/>
    </row>
    <row r="3" spans="2:17" x14ac:dyDescent="0.25">
      <c r="B3" s="130"/>
      <c r="C3" s="171" t="s">
        <v>563</v>
      </c>
      <c r="D3" s="171"/>
      <c r="E3" s="132"/>
      <c r="F3" s="130"/>
      <c r="G3" s="131" t="s">
        <v>568</v>
      </c>
      <c r="H3" s="114"/>
      <c r="I3" s="62" t="s">
        <v>560</v>
      </c>
      <c r="J3" s="62" t="s">
        <v>561</v>
      </c>
      <c r="K3" s="62" t="s">
        <v>562</v>
      </c>
      <c r="L3" s="106" t="s">
        <v>555</v>
      </c>
      <c r="M3" s="107"/>
      <c r="N3" s="132"/>
    </row>
    <row r="4" spans="2:17" x14ac:dyDescent="0.25">
      <c r="B4" s="130"/>
      <c r="C4" s="105" t="s">
        <v>557</v>
      </c>
      <c r="D4" s="105" t="s">
        <v>554</v>
      </c>
      <c r="E4" s="132"/>
      <c r="F4" s="130"/>
      <c r="G4" s="131" t="s">
        <v>558</v>
      </c>
      <c r="H4" s="114"/>
      <c r="I4" s="169"/>
      <c r="J4" s="169"/>
      <c r="K4" s="169" t="s">
        <v>570</v>
      </c>
      <c r="L4" s="175" t="s">
        <v>563</v>
      </c>
      <c r="M4" s="108"/>
      <c r="N4" s="132"/>
      <c r="O4" s="104"/>
      <c r="P4" s="104"/>
      <c r="Q4" s="104"/>
    </row>
    <row r="5" spans="2:17" x14ac:dyDescent="0.25">
      <c r="B5" s="130"/>
      <c r="C5" s="113" t="s">
        <v>555</v>
      </c>
      <c r="D5" s="113" t="s">
        <v>556</v>
      </c>
      <c r="E5" s="132"/>
      <c r="F5" s="130"/>
      <c r="G5" s="131" t="s">
        <v>559</v>
      </c>
      <c r="H5" s="114"/>
      <c r="I5" s="169"/>
      <c r="J5" s="169"/>
      <c r="K5" s="169"/>
      <c r="L5" s="175"/>
      <c r="M5" s="108"/>
      <c r="N5" s="172"/>
      <c r="O5" s="174"/>
      <c r="P5" s="174"/>
      <c r="Q5" s="174"/>
    </row>
    <row r="6" spans="2:17" x14ac:dyDescent="0.25">
      <c r="B6" s="130"/>
      <c r="C6" s="113" t="s">
        <v>547</v>
      </c>
      <c r="D6" s="113"/>
      <c r="E6" s="132"/>
      <c r="F6" s="130"/>
      <c r="G6" s="109" t="s">
        <v>569</v>
      </c>
      <c r="H6" s="114"/>
      <c r="I6" s="169"/>
      <c r="J6" s="169"/>
      <c r="K6" s="169"/>
      <c r="L6" s="175"/>
      <c r="M6" s="108"/>
      <c r="N6" s="172"/>
      <c r="O6" s="174"/>
      <c r="P6" s="174"/>
      <c r="Q6" s="174"/>
    </row>
    <row r="7" spans="2:17" x14ac:dyDescent="0.25">
      <c r="B7" s="130"/>
      <c r="C7" s="113" t="s">
        <v>541</v>
      </c>
      <c r="D7" s="113"/>
      <c r="E7" s="132"/>
      <c r="F7" s="130"/>
      <c r="G7" s="110" t="s">
        <v>571</v>
      </c>
      <c r="H7" s="114"/>
      <c r="I7" s="169"/>
      <c r="J7" s="169"/>
      <c r="K7" s="169"/>
      <c r="L7" s="175"/>
      <c r="M7" s="108"/>
      <c r="N7" s="172"/>
      <c r="O7" s="174"/>
      <c r="P7" s="174"/>
      <c r="Q7" s="174"/>
    </row>
    <row r="8" spans="2:17" x14ac:dyDescent="0.25">
      <c r="B8" s="130"/>
      <c r="C8" s="113"/>
      <c r="D8" s="113"/>
      <c r="E8" s="132"/>
      <c r="F8" s="130"/>
      <c r="G8" s="131"/>
      <c r="H8" s="114"/>
      <c r="I8" s="169"/>
      <c r="J8" s="169"/>
      <c r="K8" s="169"/>
      <c r="L8" s="175"/>
      <c r="M8" s="108"/>
      <c r="N8" s="172"/>
      <c r="O8" s="174"/>
      <c r="P8" s="174"/>
      <c r="Q8" s="174"/>
    </row>
    <row r="9" spans="2:17" x14ac:dyDescent="0.25">
      <c r="B9" s="130"/>
      <c r="C9" s="113"/>
      <c r="D9" s="113"/>
      <c r="E9" s="132"/>
      <c r="F9" s="130"/>
      <c r="G9" s="131"/>
      <c r="H9" s="114"/>
      <c r="I9" s="169"/>
      <c r="J9" s="169"/>
      <c r="K9" s="169"/>
      <c r="L9" s="175"/>
      <c r="M9" s="108"/>
      <c r="N9" s="172"/>
      <c r="O9" s="174"/>
      <c r="P9" s="174"/>
      <c r="Q9" s="174"/>
    </row>
    <row r="10" spans="2:17" x14ac:dyDescent="0.25">
      <c r="B10" s="130"/>
      <c r="C10" s="113"/>
      <c r="D10" s="113"/>
      <c r="E10" s="132"/>
      <c r="F10" s="130"/>
      <c r="G10" s="131"/>
      <c r="H10" s="114"/>
      <c r="I10" s="169"/>
      <c r="J10" s="169"/>
      <c r="K10" s="169"/>
      <c r="L10" s="175"/>
      <c r="M10" s="108"/>
      <c r="N10" s="172"/>
      <c r="O10" s="174"/>
      <c r="P10" s="174"/>
      <c r="Q10" s="174"/>
    </row>
    <row r="11" spans="2:17" x14ac:dyDescent="0.25">
      <c r="B11" s="130"/>
      <c r="C11" s="113"/>
      <c r="D11" s="113"/>
      <c r="E11" s="132"/>
      <c r="F11" s="130"/>
      <c r="G11" s="131"/>
      <c r="H11" s="114"/>
      <c r="I11" s="169"/>
      <c r="J11" s="169"/>
      <c r="K11" s="169"/>
      <c r="L11" s="175"/>
      <c r="M11" s="108"/>
      <c r="N11" s="172"/>
      <c r="O11" s="174"/>
      <c r="P11" s="174"/>
      <c r="Q11" s="174"/>
    </row>
    <row r="12" spans="2:17" x14ac:dyDescent="0.25">
      <c r="B12" s="130"/>
      <c r="C12" s="113"/>
      <c r="D12" s="113"/>
      <c r="E12" s="132"/>
      <c r="F12" s="130"/>
      <c r="G12" s="131"/>
      <c r="H12" s="114"/>
      <c r="I12" s="169"/>
      <c r="J12" s="169"/>
      <c r="K12" s="169"/>
      <c r="L12" s="175"/>
      <c r="M12" s="108"/>
      <c r="N12" s="172"/>
      <c r="O12" s="174"/>
      <c r="P12" s="174"/>
      <c r="Q12" s="174"/>
    </row>
    <row r="13" spans="2:17" x14ac:dyDescent="0.25">
      <c r="B13" s="130"/>
      <c r="C13" s="113"/>
      <c r="D13" s="113"/>
      <c r="E13" s="132"/>
      <c r="F13" s="130"/>
      <c r="G13" s="131"/>
      <c r="H13" s="114"/>
      <c r="I13" s="170"/>
      <c r="J13" s="170"/>
      <c r="K13" s="170"/>
      <c r="L13" s="176"/>
      <c r="M13" s="108"/>
      <c r="N13" s="172"/>
      <c r="O13" s="174"/>
      <c r="P13" s="174"/>
      <c r="Q13" s="174"/>
    </row>
    <row r="14" spans="2:17" x14ac:dyDescent="0.25">
      <c r="B14" s="130"/>
      <c r="C14" s="113"/>
      <c r="D14" s="113"/>
      <c r="E14" s="132"/>
      <c r="F14" s="133"/>
      <c r="G14" s="134"/>
      <c r="H14" s="135"/>
      <c r="I14" s="136"/>
      <c r="J14" s="136"/>
      <c r="K14" s="136"/>
      <c r="L14" s="136"/>
      <c r="M14" s="135"/>
      <c r="N14" s="173"/>
      <c r="O14" s="174"/>
      <c r="P14" s="174"/>
      <c r="Q14" s="174"/>
    </row>
    <row r="15" spans="2:17" x14ac:dyDescent="0.25">
      <c r="B15" s="130"/>
      <c r="C15" s="113"/>
      <c r="D15" s="113"/>
      <c r="E15" s="132"/>
      <c r="F15" s="127"/>
      <c r="G15" s="137"/>
      <c r="H15" s="128"/>
      <c r="I15" s="138"/>
      <c r="J15" s="138"/>
      <c r="K15" s="138"/>
      <c r="L15" s="138"/>
      <c r="M15" s="128"/>
      <c r="N15" s="129"/>
    </row>
    <row r="16" spans="2:17" x14ac:dyDescent="0.25">
      <c r="B16" s="130"/>
      <c r="C16" s="113"/>
      <c r="D16" s="113"/>
      <c r="E16" s="132"/>
      <c r="F16" s="130"/>
      <c r="G16" s="131" t="s">
        <v>567</v>
      </c>
      <c r="H16" s="114"/>
      <c r="I16" s="62" t="s">
        <v>560</v>
      </c>
      <c r="J16" s="62" t="s">
        <v>561</v>
      </c>
      <c r="K16" s="62" t="s">
        <v>565</v>
      </c>
      <c r="L16" s="62" t="s">
        <v>547</v>
      </c>
      <c r="M16" s="62">
        <v>1</v>
      </c>
      <c r="N16" s="132"/>
    </row>
    <row r="17" spans="2:14" x14ac:dyDescent="0.25">
      <c r="B17" s="130"/>
      <c r="C17" s="114"/>
      <c r="D17" s="114"/>
      <c r="E17" s="132"/>
      <c r="F17" s="130"/>
      <c r="G17" s="131" t="s">
        <v>566</v>
      </c>
      <c r="H17" s="114"/>
      <c r="I17" s="169"/>
      <c r="J17" s="169"/>
      <c r="K17" s="169"/>
      <c r="L17" s="169" t="s">
        <v>563</v>
      </c>
      <c r="M17" s="169"/>
      <c r="N17" s="132"/>
    </row>
    <row r="18" spans="2:14" x14ac:dyDescent="0.25">
      <c r="B18" s="130"/>
      <c r="C18" s="114"/>
      <c r="D18" s="114"/>
      <c r="E18" s="132"/>
      <c r="F18" s="130"/>
      <c r="G18" s="131" t="s">
        <v>564</v>
      </c>
      <c r="H18" s="114"/>
      <c r="I18" s="169"/>
      <c r="J18" s="169"/>
      <c r="K18" s="169"/>
      <c r="L18" s="169"/>
      <c r="M18" s="169"/>
      <c r="N18" s="132"/>
    </row>
    <row r="19" spans="2:14" x14ac:dyDescent="0.25">
      <c r="B19" s="130"/>
      <c r="C19" s="114"/>
      <c r="D19" s="114"/>
      <c r="E19" s="132"/>
      <c r="F19" s="130"/>
      <c r="G19" s="114"/>
      <c r="H19" s="114"/>
      <c r="I19" s="169"/>
      <c r="J19" s="169"/>
      <c r="K19" s="169"/>
      <c r="L19" s="169"/>
      <c r="M19" s="169"/>
      <c r="N19" s="132"/>
    </row>
    <row r="20" spans="2:14" x14ac:dyDescent="0.25">
      <c r="B20" s="130"/>
      <c r="C20" s="114"/>
      <c r="D20" s="114"/>
      <c r="E20" s="132"/>
      <c r="F20" s="130"/>
      <c r="G20" s="131" t="s">
        <v>611</v>
      </c>
      <c r="H20" s="114"/>
      <c r="I20" s="169"/>
      <c r="J20" s="169"/>
      <c r="K20" s="169"/>
      <c r="L20" s="169"/>
      <c r="M20" s="169"/>
      <c r="N20" s="132"/>
    </row>
    <row r="21" spans="2:14" x14ac:dyDescent="0.25">
      <c r="B21" s="130"/>
      <c r="C21" s="114"/>
      <c r="D21" s="114"/>
      <c r="E21" s="132"/>
      <c r="F21" s="130" t="s">
        <v>612</v>
      </c>
      <c r="G21" s="131" t="s">
        <v>608</v>
      </c>
      <c r="H21" s="114"/>
      <c r="I21" s="169"/>
      <c r="J21" s="169"/>
      <c r="K21" s="169"/>
      <c r="L21" s="169"/>
      <c r="M21" s="169"/>
      <c r="N21" s="132"/>
    </row>
    <row r="22" spans="2:14" x14ac:dyDescent="0.25">
      <c r="B22" s="130"/>
      <c r="C22" s="114"/>
      <c r="D22" s="114"/>
      <c r="E22" s="132"/>
      <c r="F22" s="130" t="s">
        <v>612</v>
      </c>
      <c r="G22" s="131" t="s">
        <v>609</v>
      </c>
      <c r="H22" s="114"/>
      <c r="I22" s="169"/>
      <c r="J22" s="169"/>
      <c r="K22" s="169"/>
      <c r="L22" s="169"/>
      <c r="M22" s="169"/>
      <c r="N22" s="132"/>
    </row>
    <row r="23" spans="2:14" x14ac:dyDescent="0.25">
      <c r="B23" s="130"/>
      <c r="C23" s="114"/>
      <c r="D23" s="114"/>
      <c r="E23" s="132"/>
      <c r="F23" s="130" t="s">
        <v>612</v>
      </c>
      <c r="G23" s="131" t="s">
        <v>610</v>
      </c>
      <c r="H23" s="114"/>
      <c r="I23" s="169"/>
      <c r="J23" s="169"/>
      <c r="K23" s="169"/>
      <c r="L23" s="169"/>
      <c r="M23" s="169"/>
      <c r="N23" s="132"/>
    </row>
    <row r="24" spans="2:14" x14ac:dyDescent="0.25">
      <c r="B24" s="130"/>
      <c r="C24" s="114"/>
      <c r="D24" s="114"/>
      <c r="E24" s="132"/>
      <c r="F24" s="130"/>
      <c r="G24" s="114"/>
      <c r="H24" s="114"/>
      <c r="I24" s="169"/>
      <c r="J24" s="169"/>
      <c r="K24" s="169"/>
      <c r="L24" s="169"/>
      <c r="M24" s="169"/>
      <c r="N24" s="132"/>
    </row>
    <row r="25" spans="2:14" x14ac:dyDescent="0.25">
      <c r="B25" s="130"/>
      <c r="C25" s="114"/>
      <c r="D25" s="114"/>
      <c r="E25" s="132"/>
      <c r="F25" s="130"/>
      <c r="G25" s="114"/>
      <c r="H25" s="114"/>
      <c r="I25" s="169"/>
      <c r="J25" s="169"/>
      <c r="K25" s="169"/>
      <c r="L25" s="169"/>
      <c r="M25" s="169"/>
      <c r="N25" s="132"/>
    </row>
    <row r="26" spans="2:14" x14ac:dyDescent="0.25">
      <c r="B26" s="130"/>
      <c r="C26" s="114"/>
      <c r="D26" s="114"/>
      <c r="E26" s="132"/>
      <c r="F26" s="130"/>
      <c r="G26" s="114"/>
      <c r="H26" s="114"/>
      <c r="I26" s="170"/>
      <c r="J26" s="170"/>
      <c r="K26" s="170"/>
      <c r="L26" s="170"/>
      <c r="M26" s="170"/>
      <c r="N26" s="132"/>
    </row>
    <row r="27" spans="2:14" x14ac:dyDescent="0.25">
      <c r="B27" s="133"/>
      <c r="C27" s="135"/>
      <c r="D27" s="135"/>
      <c r="E27" s="139"/>
      <c r="F27" s="133"/>
      <c r="G27" s="135"/>
      <c r="H27" s="135"/>
      <c r="I27" s="135"/>
      <c r="J27" s="135"/>
      <c r="K27" s="135"/>
      <c r="L27" s="135"/>
      <c r="M27" s="135"/>
      <c r="N27" s="139"/>
    </row>
  </sheetData>
  <mergeCells count="14">
    <mergeCell ref="C3:D3"/>
    <mergeCell ref="N5:N14"/>
    <mergeCell ref="O5:O14"/>
    <mergeCell ref="P5:P14"/>
    <mergeCell ref="Q5:Q14"/>
    <mergeCell ref="I4:I13"/>
    <mergeCell ref="J4:J13"/>
    <mergeCell ref="K4:K13"/>
    <mergeCell ref="L4:L13"/>
    <mergeCell ref="I17:I26"/>
    <mergeCell ref="J17:J26"/>
    <mergeCell ref="K17:K26"/>
    <mergeCell ref="L17:L26"/>
    <mergeCell ref="M17:M2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1"/>
  <sheetViews>
    <sheetView showGridLines="0" workbookViewId="0"/>
  </sheetViews>
  <sheetFormatPr baseColWidth="10" defaultColWidth="9.140625" defaultRowHeight="89.25" customHeight="1" x14ac:dyDescent="0.25"/>
  <cols>
    <col min="1" max="1" width="4.85546875" style="1" customWidth="1"/>
    <col min="2" max="2" width="54.5703125" style="1" customWidth="1"/>
    <col min="3" max="3" width="36" style="1" customWidth="1"/>
    <col min="4" max="4" width="25.85546875" style="1" customWidth="1"/>
    <col min="5" max="5" width="9.140625" style="1"/>
    <col min="6" max="6" width="82.5703125" style="1" customWidth="1"/>
    <col min="7" max="16384" width="9.140625" style="1"/>
  </cols>
  <sheetData>
    <row r="1" spans="2:10" ht="22.5" customHeight="1" x14ac:dyDescent="0.25">
      <c r="B1" s="115">
        <f>COUNTA(B3:B21)</f>
        <v>19</v>
      </c>
      <c r="C1" s="116" t="s">
        <v>574</v>
      </c>
    </row>
    <row r="2" spans="2:10" ht="89.25" customHeight="1" x14ac:dyDescent="0.25">
      <c r="B2" s="117" t="s">
        <v>575</v>
      </c>
      <c r="C2" s="117" t="s">
        <v>486</v>
      </c>
      <c r="D2" s="117" t="s">
        <v>576</v>
      </c>
    </row>
    <row r="3" spans="2:10" ht="89.25" customHeight="1" x14ac:dyDescent="0.25">
      <c r="B3" s="118" t="s">
        <v>577</v>
      </c>
      <c r="C3" s="112"/>
      <c r="D3" s="112" t="s">
        <v>578</v>
      </c>
      <c r="F3" s="177" t="s">
        <v>579</v>
      </c>
      <c r="G3" s="119"/>
      <c r="H3" s="119"/>
      <c r="I3" s="119"/>
      <c r="J3" s="119"/>
    </row>
    <row r="4" spans="2:10" ht="89.25" customHeight="1" x14ac:dyDescent="0.25">
      <c r="B4" s="120" t="s">
        <v>580</v>
      </c>
      <c r="C4" s="112"/>
      <c r="D4" s="112"/>
      <c r="F4" s="177"/>
      <c r="G4" s="119"/>
      <c r="H4" s="119"/>
      <c r="I4" s="119"/>
      <c r="J4" s="119"/>
    </row>
    <row r="5" spans="2:10" ht="89.25" customHeight="1" x14ac:dyDescent="0.25">
      <c r="B5" s="120" t="s">
        <v>581</v>
      </c>
      <c r="C5" s="112"/>
      <c r="D5" s="121" t="s">
        <v>582</v>
      </c>
      <c r="F5" s="177"/>
      <c r="G5" s="119"/>
      <c r="H5" s="119"/>
      <c r="I5" s="119"/>
      <c r="J5" s="119"/>
    </row>
    <row r="6" spans="2:10" ht="89.25" customHeight="1" x14ac:dyDescent="0.25">
      <c r="B6" s="120" t="s">
        <v>583</v>
      </c>
      <c r="C6" s="112"/>
      <c r="D6" s="112"/>
      <c r="F6" s="122"/>
      <c r="G6" s="119"/>
      <c r="H6" s="119"/>
      <c r="I6" s="119"/>
      <c r="J6" s="119"/>
    </row>
    <row r="7" spans="2:10" ht="89.25" customHeight="1" x14ac:dyDescent="0.25">
      <c r="B7" s="120" t="s">
        <v>584</v>
      </c>
      <c r="C7" s="112"/>
      <c r="D7" s="123" t="s">
        <v>585</v>
      </c>
      <c r="F7" s="119"/>
      <c r="G7" s="119"/>
      <c r="H7" s="119"/>
      <c r="I7" s="119"/>
      <c r="J7" s="119"/>
    </row>
    <row r="8" spans="2:10" ht="89.25" customHeight="1" x14ac:dyDescent="0.25">
      <c r="B8" s="120" t="s">
        <v>586</v>
      </c>
      <c r="C8" s="112"/>
      <c r="D8" s="112" t="s">
        <v>587</v>
      </c>
      <c r="F8" s="119"/>
      <c r="G8" s="119"/>
      <c r="H8" s="119"/>
      <c r="I8" s="119"/>
      <c r="J8" s="119"/>
    </row>
    <row r="9" spans="2:10" ht="89.25" customHeight="1" x14ac:dyDescent="0.25">
      <c r="B9" s="120" t="s">
        <v>588</v>
      </c>
      <c r="C9" s="112"/>
      <c r="D9" s="123" t="s">
        <v>589</v>
      </c>
      <c r="F9" s="119"/>
      <c r="G9" s="119"/>
      <c r="H9" s="119"/>
      <c r="I9" s="119"/>
      <c r="J9" s="119"/>
    </row>
    <row r="10" spans="2:10" ht="89.25" customHeight="1" x14ac:dyDescent="0.25">
      <c r="B10" s="120" t="s">
        <v>590</v>
      </c>
      <c r="C10" s="112"/>
      <c r="D10" s="112" t="s">
        <v>591</v>
      </c>
      <c r="F10" s="119"/>
      <c r="G10" s="119"/>
      <c r="H10" s="119"/>
      <c r="I10" s="119"/>
      <c r="J10" s="119"/>
    </row>
    <row r="11" spans="2:10" ht="89.25" customHeight="1" x14ac:dyDescent="0.25">
      <c r="B11" s="120" t="s">
        <v>592</v>
      </c>
      <c r="C11" s="112"/>
      <c r="D11" s="112" t="s">
        <v>593</v>
      </c>
    </row>
    <row r="12" spans="2:10" ht="89.25" customHeight="1" x14ac:dyDescent="0.25">
      <c r="B12" s="120" t="s">
        <v>594</v>
      </c>
      <c r="C12" s="124"/>
      <c r="D12" s="112"/>
    </row>
    <row r="13" spans="2:10" ht="89.25" customHeight="1" x14ac:dyDescent="0.25">
      <c r="B13" s="120" t="s">
        <v>595</v>
      </c>
      <c r="C13" s="112"/>
      <c r="D13" s="112"/>
    </row>
    <row r="14" spans="2:10" ht="89.25" customHeight="1" x14ac:dyDescent="0.25">
      <c r="B14" s="120" t="s">
        <v>596</v>
      </c>
      <c r="C14" s="112"/>
      <c r="D14" s="112" t="s">
        <v>597</v>
      </c>
    </row>
    <row r="15" spans="2:10" ht="89.25" customHeight="1" x14ac:dyDescent="0.25">
      <c r="B15" s="118" t="s">
        <v>598</v>
      </c>
      <c r="C15" s="112"/>
      <c r="D15" s="112" t="s">
        <v>599</v>
      </c>
    </row>
    <row r="16" spans="2:10" ht="89.25" customHeight="1" x14ac:dyDescent="0.25">
      <c r="B16" s="118" t="s">
        <v>600</v>
      </c>
      <c r="C16" s="112"/>
      <c r="D16" s="112" t="s">
        <v>601</v>
      </c>
    </row>
    <row r="17" spans="2:4" ht="89.25" customHeight="1" x14ac:dyDescent="0.25">
      <c r="B17" s="120" t="s">
        <v>602</v>
      </c>
      <c r="C17" s="112"/>
      <c r="D17" s="112"/>
    </row>
    <row r="18" spans="2:4" ht="89.25" customHeight="1" x14ac:dyDescent="0.25">
      <c r="B18" s="120" t="s">
        <v>603</v>
      </c>
      <c r="C18" s="112"/>
      <c r="D18" s="112" t="s">
        <v>604</v>
      </c>
    </row>
    <row r="19" spans="2:4" ht="89.25" customHeight="1" x14ac:dyDescent="0.25">
      <c r="B19" s="120" t="s">
        <v>605</v>
      </c>
      <c r="C19" s="112"/>
      <c r="D19" s="112"/>
    </row>
    <row r="20" spans="2:4" ht="89.25" customHeight="1" x14ac:dyDescent="0.25">
      <c r="B20" s="120" t="s">
        <v>606</v>
      </c>
      <c r="C20" s="112"/>
      <c r="D20" s="112"/>
    </row>
    <row r="21" spans="2:4" ht="89.25" customHeight="1" x14ac:dyDescent="0.25">
      <c r="B21" s="125" t="s">
        <v>607</v>
      </c>
      <c r="C21" s="112"/>
      <c r="D21" s="112"/>
    </row>
  </sheetData>
  <mergeCells count="1">
    <mergeCell ref="F3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Full Set GameCube</vt:lpstr>
      <vt:lpstr>Codification DOC FR</vt:lpstr>
      <vt:lpstr>Pack GC FR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2017-04-29T14:50:25Z</dcterms:modified>
</cp:coreProperties>
</file>